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ilase/Documents/OneDrive/Documents/PostdocReseach_UnivHelsinki/mPPases_Inhibitor/Alexi cpds/080519/"/>
    </mc:Choice>
  </mc:AlternateContent>
  <xr:revisionPtr revIDLastSave="0" documentId="13_ncr:1_{599B832E-09EA-C347-9252-A004017705A2}" xr6:coauthVersionLast="36" xr6:coauthVersionMax="36" xr10:uidLastSave="{00000000-0000-0000-0000-000000000000}"/>
  <bookViews>
    <workbookView xWindow="1960" yWindow="460" windowWidth="27240" windowHeight="15640" xr2:uid="{15F7EA29-8906-9045-97F8-CD634F21D57D}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9" i="1" l="1"/>
  <c r="EG21" i="4" l="1"/>
  <c r="AZ4" i="4"/>
  <c r="BA4" i="4"/>
  <c r="BB4" i="4"/>
  <c r="BC4" i="4"/>
  <c r="BD4" i="4"/>
  <c r="BE4" i="4"/>
  <c r="BF4" i="4"/>
  <c r="BG4" i="4"/>
  <c r="BH4" i="4"/>
  <c r="BI4" i="4"/>
  <c r="BJ4" i="4"/>
  <c r="AZ5" i="4"/>
  <c r="BA5" i="4"/>
  <c r="BB5" i="4"/>
  <c r="BC5" i="4"/>
  <c r="BD5" i="4"/>
  <c r="BE5" i="4"/>
  <c r="BF5" i="4"/>
  <c r="BG5" i="4"/>
  <c r="BH5" i="4"/>
  <c r="BI5" i="4"/>
  <c r="BJ5" i="4"/>
  <c r="AZ6" i="4"/>
  <c r="BA6" i="4"/>
  <c r="BB6" i="4"/>
  <c r="BC6" i="4"/>
  <c r="BD6" i="4"/>
  <c r="BE6" i="4"/>
  <c r="BF6" i="4"/>
  <c r="BG6" i="4"/>
  <c r="BH6" i="4"/>
  <c r="BI6" i="4"/>
  <c r="BJ6" i="4"/>
  <c r="AZ7" i="4"/>
  <c r="BA7" i="4"/>
  <c r="BB7" i="4"/>
  <c r="BC7" i="4"/>
  <c r="BD7" i="4"/>
  <c r="BE7" i="4"/>
  <c r="BF7" i="4"/>
  <c r="BG7" i="4"/>
  <c r="BH7" i="4"/>
  <c r="BI7" i="4"/>
  <c r="BJ7" i="4"/>
  <c r="AZ8" i="4"/>
  <c r="BA8" i="4"/>
  <c r="BB8" i="4"/>
  <c r="BC8" i="4"/>
  <c r="BD8" i="4"/>
  <c r="BE8" i="4"/>
  <c r="BF8" i="4"/>
  <c r="BT8" i="4" s="1"/>
  <c r="BG8" i="4"/>
  <c r="BH8" i="4"/>
  <c r="BI8" i="4"/>
  <c r="BJ8" i="4"/>
  <c r="AZ9" i="4"/>
  <c r="BA9" i="4"/>
  <c r="BB9" i="4"/>
  <c r="BC9" i="4"/>
  <c r="BD9" i="4"/>
  <c r="BE9" i="4"/>
  <c r="BF9" i="4"/>
  <c r="BG9" i="4"/>
  <c r="BH9" i="4"/>
  <c r="BI9" i="4"/>
  <c r="BJ9" i="4"/>
  <c r="AZ10" i="4"/>
  <c r="BA10" i="4"/>
  <c r="BB10" i="4"/>
  <c r="BC10" i="4"/>
  <c r="BD10" i="4"/>
  <c r="BE10" i="4"/>
  <c r="BF10" i="4"/>
  <c r="BG10" i="4"/>
  <c r="BH10" i="4"/>
  <c r="BI10" i="4"/>
  <c r="BJ10" i="4"/>
  <c r="BA11" i="4"/>
  <c r="BO11" i="4" s="1"/>
  <c r="BC11" i="4"/>
  <c r="BD11" i="4"/>
  <c r="BE11" i="4"/>
  <c r="BF11" i="4"/>
  <c r="BG11" i="4"/>
  <c r="BH11" i="4"/>
  <c r="BI11" i="4"/>
  <c r="BJ11" i="4"/>
  <c r="AY5" i="4"/>
  <c r="AY6" i="4"/>
  <c r="AY7" i="4"/>
  <c r="AY8" i="4"/>
  <c r="AY9" i="4"/>
  <c r="AY10" i="4"/>
  <c r="AY11" i="4"/>
  <c r="AY4" i="4"/>
  <c r="AO11" i="4"/>
  <c r="AN11" i="4"/>
  <c r="BW11" i="4" s="1"/>
  <c r="AM11" i="4"/>
  <c r="AL11" i="4"/>
  <c r="BU11" i="4" s="1"/>
  <c r="AK11" i="4"/>
  <c r="AJ11" i="4"/>
  <c r="BS11" i="4" s="1"/>
  <c r="AI11" i="4"/>
  <c r="AH11" i="4"/>
  <c r="BQ11" i="4" s="1"/>
  <c r="AG11" i="4"/>
  <c r="BB11" i="4" s="1"/>
  <c r="BP11" i="4" s="1"/>
  <c r="AF11" i="4"/>
  <c r="AE11" i="4"/>
  <c r="AZ11" i="4" s="1"/>
  <c r="AD11" i="4"/>
  <c r="AO10" i="4"/>
  <c r="BX10" i="4" s="1"/>
  <c r="AN10" i="4"/>
  <c r="BW10" i="4" s="1"/>
  <c r="AM10" i="4"/>
  <c r="AL10" i="4"/>
  <c r="BU10" i="4" s="1"/>
  <c r="AK10" i="4"/>
  <c r="BT10" i="4" s="1"/>
  <c r="AJ10" i="4"/>
  <c r="BS10" i="4" s="1"/>
  <c r="AI10" i="4"/>
  <c r="AH10" i="4"/>
  <c r="BQ10" i="4" s="1"/>
  <c r="AG10" i="4"/>
  <c r="BP10" i="4" s="1"/>
  <c r="AF10" i="4"/>
  <c r="BO10" i="4" s="1"/>
  <c r="AE10" i="4"/>
  <c r="AD10" i="4"/>
  <c r="BM10" i="4" s="1"/>
  <c r="BP9" i="4"/>
  <c r="BO9" i="4"/>
  <c r="AO9" i="4"/>
  <c r="BX9" i="4" s="1"/>
  <c r="AN9" i="4"/>
  <c r="BW9" i="4" s="1"/>
  <c r="AM9" i="4"/>
  <c r="AL9" i="4"/>
  <c r="BU9" i="4" s="1"/>
  <c r="AK9" i="4"/>
  <c r="BT9" i="4" s="1"/>
  <c r="AJ9" i="4"/>
  <c r="BS9" i="4" s="1"/>
  <c r="AI9" i="4"/>
  <c r="AH9" i="4"/>
  <c r="BQ9" i="4" s="1"/>
  <c r="AG9" i="4"/>
  <c r="AF9" i="4"/>
  <c r="AE9" i="4"/>
  <c r="AD9" i="4"/>
  <c r="BM9" i="4" s="1"/>
  <c r="BS8" i="4"/>
  <c r="AO8" i="4"/>
  <c r="BX8" i="4" s="1"/>
  <c r="AN8" i="4"/>
  <c r="BW8" i="4" s="1"/>
  <c r="AM8" i="4"/>
  <c r="BV8" i="4" s="1"/>
  <c r="AL8" i="4"/>
  <c r="AK8" i="4"/>
  <c r="AJ8" i="4"/>
  <c r="AI8" i="4"/>
  <c r="BR8" i="4" s="1"/>
  <c r="AH8" i="4"/>
  <c r="AG8" i="4"/>
  <c r="BP8" i="4" s="1"/>
  <c r="AF8" i="4"/>
  <c r="BO8" i="4" s="1"/>
  <c r="AE8" i="4"/>
  <c r="BN8" i="4" s="1"/>
  <c r="AD8" i="4"/>
  <c r="AO7" i="4"/>
  <c r="AN7" i="4"/>
  <c r="BW7" i="4" s="1"/>
  <c r="AM7" i="4"/>
  <c r="BV7" i="4" s="1"/>
  <c r="AL7" i="4"/>
  <c r="BU7" i="4" s="1"/>
  <c r="AK7" i="4"/>
  <c r="AJ7" i="4"/>
  <c r="BS7" i="4" s="1"/>
  <c r="AI7" i="4"/>
  <c r="BR7" i="4" s="1"/>
  <c r="AH7" i="4"/>
  <c r="BQ7" i="4" s="1"/>
  <c r="AG7" i="4"/>
  <c r="AU7" i="4" s="1"/>
  <c r="AF7" i="4"/>
  <c r="AT7" i="4" s="1"/>
  <c r="AE7" i="4"/>
  <c r="AD7" i="4"/>
  <c r="AO6" i="4"/>
  <c r="BX6" i="4" s="1"/>
  <c r="AN6" i="4"/>
  <c r="BW6" i="4" s="1"/>
  <c r="AM6" i="4"/>
  <c r="AL6" i="4"/>
  <c r="BU6" i="4" s="1"/>
  <c r="AK6" i="4"/>
  <c r="BT6" i="4" s="1"/>
  <c r="AJ6" i="4"/>
  <c r="BS6" i="4" s="1"/>
  <c r="AI6" i="4"/>
  <c r="AH6" i="4"/>
  <c r="BQ6" i="4" s="1"/>
  <c r="AG6" i="4"/>
  <c r="AU6" i="4" s="1"/>
  <c r="AF6" i="4"/>
  <c r="AE6" i="4"/>
  <c r="AD6" i="4"/>
  <c r="AR6" i="4" s="1"/>
  <c r="BU5" i="4"/>
  <c r="AT5" i="4"/>
  <c r="AO5" i="4"/>
  <c r="BX5" i="4" s="1"/>
  <c r="AN5" i="4"/>
  <c r="BW5" i="4" s="1"/>
  <c r="AM5" i="4"/>
  <c r="AL5" i="4"/>
  <c r="AK5" i="4"/>
  <c r="BT5" i="4" s="1"/>
  <c r="AJ5" i="4"/>
  <c r="BS5" i="4" s="1"/>
  <c r="AI5" i="4"/>
  <c r="AH5" i="4"/>
  <c r="BQ5" i="4" s="1"/>
  <c r="AG5" i="4"/>
  <c r="AF5" i="4"/>
  <c r="AE5" i="4"/>
  <c r="AS5" i="4" s="1"/>
  <c r="AD5" i="4"/>
  <c r="AR5" i="4" s="1"/>
  <c r="BV4" i="4"/>
  <c r="AU4" i="4"/>
  <c r="AO4" i="4"/>
  <c r="BX4" i="4" s="1"/>
  <c r="AN4" i="4"/>
  <c r="BW4" i="4" s="1"/>
  <c r="AM4" i="4"/>
  <c r="AL4" i="4"/>
  <c r="AK4" i="4"/>
  <c r="BT4" i="4" s="1"/>
  <c r="AJ4" i="4"/>
  <c r="BS4" i="4" s="1"/>
  <c r="AI4" i="4"/>
  <c r="BR4" i="4" s="1"/>
  <c r="AH4" i="4"/>
  <c r="AG4" i="4"/>
  <c r="AF4" i="4"/>
  <c r="AT4" i="4" s="1"/>
  <c r="AE4" i="4"/>
  <c r="AS4" i="4" s="1"/>
  <c r="AD4" i="4"/>
  <c r="BQ4" i="3"/>
  <c r="BR4" i="3"/>
  <c r="BS4" i="3"/>
  <c r="BT4" i="3"/>
  <c r="BU4" i="3"/>
  <c r="BV4" i="3"/>
  <c r="BW4" i="3"/>
  <c r="BX4" i="3"/>
  <c r="BQ5" i="3"/>
  <c r="BR5" i="3"/>
  <c r="BS5" i="3"/>
  <c r="BT5" i="3"/>
  <c r="BU5" i="3"/>
  <c r="BV5" i="3"/>
  <c r="BW5" i="3"/>
  <c r="BX5" i="3"/>
  <c r="BQ6" i="3"/>
  <c r="BR6" i="3"/>
  <c r="BS6" i="3"/>
  <c r="BT6" i="3"/>
  <c r="BU6" i="3"/>
  <c r="BV6" i="3"/>
  <c r="BW6" i="3"/>
  <c r="BX6" i="3"/>
  <c r="BQ7" i="3"/>
  <c r="BR7" i="3"/>
  <c r="BS7" i="3"/>
  <c r="BT7" i="3"/>
  <c r="BU7" i="3"/>
  <c r="BV7" i="3"/>
  <c r="BW7" i="3"/>
  <c r="BX7" i="3"/>
  <c r="BN8" i="3"/>
  <c r="BO8" i="3"/>
  <c r="BP8" i="3"/>
  <c r="BQ8" i="3"/>
  <c r="BR8" i="3"/>
  <c r="BS8" i="3"/>
  <c r="BT8" i="3"/>
  <c r="BU8" i="3"/>
  <c r="BV8" i="3"/>
  <c r="BW8" i="3"/>
  <c r="BX8" i="3"/>
  <c r="BN9" i="3"/>
  <c r="BO9" i="3"/>
  <c r="BP9" i="3"/>
  <c r="BQ9" i="3"/>
  <c r="BR9" i="3"/>
  <c r="BS9" i="3"/>
  <c r="BT9" i="3"/>
  <c r="BU9" i="3"/>
  <c r="BV9" i="3"/>
  <c r="BW9" i="3"/>
  <c r="BX9" i="3"/>
  <c r="BN10" i="3"/>
  <c r="BO10" i="3"/>
  <c r="BP10" i="3"/>
  <c r="BQ10" i="3"/>
  <c r="BR10" i="3"/>
  <c r="BS10" i="3"/>
  <c r="BT10" i="3"/>
  <c r="BU10" i="3"/>
  <c r="BV10" i="3"/>
  <c r="BW10" i="3"/>
  <c r="BX10" i="3"/>
  <c r="BN11" i="3"/>
  <c r="BO11" i="3"/>
  <c r="BP11" i="3"/>
  <c r="BQ11" i="3"/>
  <c r="BR11" i="3"/>
  <c r="BS11" i="3"/>
  <c r="BT11" i="3"/>
  <c r="BU11" i="3"/>
  <c r="BV11" i="3"/>
  <c r="BW11" i="3"/>
  <c r="BX11" i="3"/>
  <c r="BM9" i="3"/>
  <c r="BM10" i="3"/>
  <c r="BM11" i="3"/>
  <c r="BM8" i="3"/>
  <c r="AZ4" i="3"/>
  <c r="BA4" i="3"/>
  <c r="BB4" i="3"/>
  <c r="BC4" i="3"/>
  <c r="BD4" i="3"/>
  <c r="BE4" i="3"/>
  <c r="BF4" i="3"/>
  <c r="BG4" i="3"/>
  <c r="BH4" i="3"/>
  <c r="BI4" i="3"/>
  <c r="BJ4" i="3"/>
  <c r="AZ5" i="3"/>
  <c r="BA5" i="3"/>
  <c r="BB5" i="3"/>
  <c r="BC5" i="3"/>
  <c r="BD5" i="3"/>
  <c r="BE5" i="3"/>
  <c r="BF5" i="3"/>
  <c r="BG5" i="3"/>
  <c r="BH5" i="3"/>
  <c r="BI5" i="3"/>
  <c r="BJ5" i="3"/>
  <c r="AZ6" i="3"/>
  <c r="BA6" i="3"/>
  <c r="BB6" i="3"/>
  <c r="BC6" i="3"/>
  <c r="BD6" i="3"/>
  <c r="BE6" i="3"/>
  <c r="BF6" i="3"/>
  <c r="BG6" i="3"/>
  <c r="BH6" i="3"/>
  <c r="BI6" i="3"/>
  <c r="BJ6" i="3"/>
  <c r="AZ7" i="3"/>
  <c r="BA7" i="3"/>
  <c r="BB7" i="3"/>
  <c r="BC7" i="3"/>
  <c r="BD7" i="3"/>
  <c r="BE7" i="3"/>
  <c r="BF7" i="3"/>
  <c r="BG7" i="3"/>
  <c r="BH7" i="3"/>
  <c r="BI7" i="3"/>
  <c r="BJ7" i="3"/>
  <c r="AZ8" i="3"/>
  <c r="BA8" i="3"/>
  <c r="BB8" i="3"/>
  <c r="BC8" i="3"/>
  <c r="BD8" i="3"/>
  <c r="BE8" i="3"/>
  <c r="BF8" i="3"/>
  <c r="BG8" i="3"/>
  <c r="BH8" i="3"/>
  <c r="BI8" i="3"/>
  <c r="BJ8" i="3"/>
  <c r="AZ9" i="3"/>
  <c r="BA9" i="3"/>
  <c r="BB9" i="3"/>
  <c r="BC9" i="3"/>
  <c r="BD9" i="3"/>
  <c r="BE9" i="3"/>
  <c r="BF9" i="3"/>
  <c r="BG9" i="3"/>
  <c r="BH9" i="3"/>
  <c r="BI9" i="3"/>
  <c r="BJ9" i="3"/>
  <c r="AZ10" i="3"/>
  <c r="BA10" i="3"/>
  <c r="BB10" i="3"/>
  <c r="BC10" i="3"/>
  <c r="BD10" i="3"/>
  <c r="BE10" i="3"/>
  <c r="BF10" i="3"/>
  <c r="BG10" i="3"/>
  <c r="BH10" i="3"/>
  <c r="BI10" i="3"/>
  <c r="BJ10" i="3"/>
  <c r="AZ11" i="3"/>
  <c r="BA11" i="3"/>
  <c r="BB11" i="3"/>
  <c r="BC11" i="3"/>
  <c r="BD11" i="3"/>
  <c r="BE11" i="3"/>
  <c r="BF11" i="3"/>
  <c r="BG11" i="3"/>
  <c r="BH11" i="3"/>
  <c r="BI11" i="3"/>
  <c r="BJ11" i="3"/>
  <c r="AY5" i="3"/>
  <c r="AY6" i="3"/>
  <c r="AY7" i="3"/>
  <c r="AY8" i="3"/>
  <c r="AY9" i="3"/>
  <c r="AY10" i="3"/>
  <c r="AY11" i="3"/>
  <c r="AY4" i="3"/>
  <c r="AV5" i="3"/>
  <c r="AR5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O9" i="3"/>
  <c r="AN9" i="3"/>
  <c r="AM9" i="3"/>
  <c r="AL9" i="3"/>
  <c r="AK9" i="3"/>
  <c r="AJ9" i="3"/>
  <c r="AI9" i="3"/>
  <c r="AH9" i="3"/>
  <c r="AG9" i="3"/>
  <c r="AF9" i="3"/>
  <c r="AE9" i="3"/>
  <c r="AD9" i="3"/>
  <c r="AO8" i="3"/>
  <c r="AN8" i="3"/>
  <c r="AM8" i="3"/>
  <c r="AL8" i="3"/>
  <c r="AK8" i="3"/>
  <c r="AJ8" i="3"/>
  <c r="AI8" i="3"/>
  <c r="AH8" i="3"/>
  <c r="AG8" i="3"/>
  <c r="AF8" i="3"/>
  <c r="AE8" i="3"/>
  <c r="AD8" i="3"/>
  <c r="AU7" i="3"/>
  <c r="AO7" i="3"/>
  <c r="AN7" i="3"/>
  <c r="AM7" i="3"/>
  <c r="AL7" i="3"/>
  <c r="AK7" i="3"/>
  <c r="AJ7" i="3"/>
  <c r="AI7" i="3"/>
  <c r="AH7" i="3"/>
  <c r="AG7" i="3"/>
  <c r="AF7" i="3"/>
  <c r="AE7" i="3"/>
  <c r="AS7" i="3" s="1"/>
  <c r="AD7" i="3"/>
  <c r="AR7" i="3" s="1"/>
  <c r="AS6" i="3"/>
  <c r="AO6" i="3"/>
  <c r="AN6" i="3"/>
  <c r="AM6" i="3"/>
  <c r="AL6" i="3"/>
  <c r="AK6" i="3"/>
  <c r="AJ6" i="3"/>
  <c r="AI6" i="3"/>
  <c r="AH6" i="3"/>
  <c r="AG6" i="3"/>
  <c r="AF6" i="3"/>
  <c r="AE6" i="3"/>
  <c r="AD6" i="3"/>
  <c r="AR6" i="3" s="1"/>
  <c r="AT5" i="3"/>
  <c r="AO5" i="3"/>
  <c r="AN5" i="3"/>
  <c r="AM5" i="3"/>
  <c r="AL5" i="3"/>
  <c r="AK5" i="3"/>
  <c r="AJ5" i="3"/>
  <c r="AI5" i="3"/>
  <c r="AH5" i="3"/>
  <c r="AG5" i="3"/>
  <c r="AU5" i="3" s="1"/>
  <c r="AF5" i="3"/>
  <c r="AE5" i="3"/>
  <c r="AS5" i="3" s="1"/>
  <c r="AD5" i="3"/>
  <c r="AO4" i="3"/>
  <c r="AN4" i="3"/>
  <c r="AM4" i="3"/>
  <c r="AL4" i="3"/>
  <c r="AK4" i="3"/>
  <c r="AJ4" i="3"/>
  <c r="AI4" i="3"/>
  <c r="AH4" i="3"/>
  <c r="AG4" i="3"/>
  <c r="AF4" i="3"/>
  <c r="AT4" i="3" s="1"/>
  <c r="AE4" i="3"/>
  <c r="AD4" i="3"/>
  <c r="BQ4" i="2"/>
  <c r="BR4" i="2"/>
  <c r="BS4" i="2"/>
  <c r="BT4" i="2"/>
  <c r="BU4" i="2"/>
  <c r="BV4" i="2"/>
  <c r="BW4" i="2"/>
  <c r="BX4" i="2"/>
  <c r="BQ5" i="2"/>
  <c r="BR5" i="2"/>
  <c r="BS5" i="2"/>
  <c r="BT5" i="2"/>
  <c r="BU5" i="2"/>
  <c r="BV5" i="2"/>
  <c r="BW5" i="2"/>
  <c r="BX5" i="2"/>
  <c r="BQ6" i="2"/>
  <c r="BR6" i="2"/>
  <c r="BS6" i="2"/>
  <c r="BT6" i="2"/>
  <c r="BU6" i="2"/>
  <c r="BV6" i="2"/>
  <c r="BW6" i="2"/>
  <c r="BX6" i="2"/>
  <c r="BQ7" i="2"/>
  <c r="BR7" i="2"/>
  <c r="BS7" i="2"/>
  <c r="BT7" i="2"/>
  <c r="BU7" i="2"/>
  <c r="BV7" i="2"/>
  <c r="BW7" i="2"/>
  <c r="BX7" i="2"/>
  <c r="BN8" i="2"/>
  <c r="BO8" i="2"/>
  <c r="BP8" i="2"/>
  <c r="BQ8" i="2"/>
  <c r="BR8" i="2"/>
  <c r="BS8" i="2"/>
  <c r="BT8" i="2"/>
  <c r="BU8" i="2"/>
  <c r="BV8" i="2"/>
  <c r="BW8" i="2"/>
  <c r="BX8" i="2"/>
  <c r="BN9" i="2"/>
  <c r="BO9" i="2"/>
  <c r="BP9" i="2"/>
  <c r="BQ9" i="2"/>
  <c r="BR9" i="2"/>
  <c r="BS9" i="2"/>
  <c r="BT9" i="2"/>
  <c r="BU9" i="2"/>
  <c r="BV9" i="2"/>
  <c r="BW9" i="2"/>
  <c r="BX9" i="2"/>
  <c r="BN10" i="2"/>
  <c r="BP10" i="2"/>
  <c r="BQ10" i="2"/>
  <c r="BR10" i="2"/>
  <c r="BS10" i="2"/>
  <c r="BT10" i="2"/>
  <c r="BU10" i="2"/>
  <c r="BV10" i="2"/>
  <c r="BW10" i="2"/>
  <c r="BX10" i="2"/>
  <c r="BN11" i="2"/>
  <c r="BO11" i="2"/>
  <c r="BP11" i="2"/>
  <c r="BQ11" i="2"/>
  <c r="BR11" i="2"/>
  <c r="BS11" i="2"/>
  <c r="BT11" i="2"/>
  <c r="BU11" i="2"/>
  <c r="BV11" i="2"/>
  <c r="BW11" i="2"/>
  <c r="BX11" i="2"/>
  <c r="BM9" i="2"/>
  <c r="BM10" i="2"/>
  <c r="BM11" i="2"/>
  <c r="BM8" i="2"/>
  <c r="AZ4" i="2"/>
  <c r="BA4" i="2"/>
  <c r="BB4" i="2"/>
  <c r="BC4" i="2"/>
  <c r="BD4" i="2"/>
  <c r="BE4" i="2"/>
  <c r="BF4" i="2"/>
  <c r="BG4" i="2"/>
  <c r="BH4" i="2"/>
  <c r="BI4" i="2"/>
  <c r="BJ4" i="2"/>
  <c r="AZ5" i="2"/>
  <c r="BA5" i="2"/>
  <c r="BB5" i="2"/>
  <c r="BC5" i="2"/>
  <c r="BD5" i="2"/>
  <c r="BE5" i="2"/>
  <c r="BF5" i="2"/>
  <c r="BG5" i="2"/>
  <c r="BH5" i="2"/>
  <c r="BI5" i="2"/>
  <c r="BJ5" i="2"/>
  <c r="AZ6" i="2"/>
  <c r="BA6" i="2"/>
  <c r="BB6" i="2"/>
  <c r="BC6" i="2"/>
  <c r="BD6" i="2"/>
  <c r="BE6" i="2"/>
  <c r="BF6" i="2"/>
  <c r="BG6" i="2"/>
  <c r="BH6" i="2"/>
  <c r="BI6" i="2"/>
  <c r="BJ6" i="2"/>
  <c r="AZ7" i="2"/>
  <c r="BA7" i="2"/>
  <c r="BB7" i="2"/>
  <c r="BC7" i="2"/>
  <c r="BD7" i="2"/>
  <c r="BE7" i="2"/>
  <c r="BF7" i="2"/>
  <c r="BG7" i="2"/>
  <c r="BH7" i="2"/>
  <c r="BI7" i="2"/>
  <c r="BJ7" i="2"/>
  <c r="AZ8" i="2"/>
  <c r="BA8" i="2"/>
  <c r="BB8" i="2"/>
  <c r="BC8" i="2"/>
  <c r="BD8" i="2"/>
  <c r="BE8" i="2"/>
  <c r="BF8" i="2"/>
  <c r="BG8" i="2"/>
  <c r="BH8" i="2"/>
  <c r="BI8" i="2"/>
  <c r="BJ8" i="2"/>
  <c r="AZ9" i="2"/>
  <c r="BA9" i="2"/>
  <c r="BB9" i="2"/>
  <c r="BC9" i="2"/>
  <c r="BD9" i="2"/>
  <c r="BE9" i="2"/>
  <c r="BF9" i="2"/>
  <c r="BG9" i="2"/>
  <c r="BH9" i="2"/>
  <c r="BI9" i="2"/>
  <c r="BJ9" i="2"/>
  <c r="AZ10" i="2"/>
  <c r="BB10" i="2"/>
  <c r="BC10" i="2"/>
  <c r="BD10" i="2"/>
  <c r="BE10" i="2"/>
  <c r="BF10" i="2"/>
  <c r="BG10" i="2"/>
  <c r="BH10" i="2"/>
  <c r="BI10" i="2"/>
  <c r="BJ10" i="2"/>
  <c r="AZ11" i="2"/>
  <c r="BA11" i="2"/>
  <c r="BB11" i="2"/>
  <c r="BC11" i="2"/>
  <c r="BD11" i="2"/>
  <c r="BE11" i="2"/>
  <c r="BF11" i="2"/>
  <c r="BG11" i="2"/>
  <c r="BH11" i="2"/>
  <c r="BI11" i="2"/>
  <c r="BJ11" i="2"/>
  <c r="AY5" i="2"/>
  <c r="AY6" i="2"/>
  <c r="AY7" i="2"/>
  <c r="AY8" i="2"/>
  <c r="AY9" i="2"/>
  <c r="AY10" i="2"/>
  <c r="AY11" i="2"/>
  <c r="AY4" i="2"/>
  <c r="AR5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O10" i="2"/>
  <c r="AN10" i="2"/>
  <c r="AM10" i="2"/>
  <c r="AL10" i="2"/>
  <c r="AK10" i="2"/>
  <c r="AJ10" i="2"/>
  <c r="AI10" i="2"/>
  <c r="AH10" i="2"/>
  <c r="AG10" i="2"/>
  <c r="AF10" i="2"/>
  <c r="BA10" i="2" s="1"/>
  <c r="BO10" i="2" s="1"/>
  <c r="AE10" i="2"/>
  <c r="AD10" i="2"/>
  <c r="AO9" i="2"/>
  <c r="AN9" i="2"/>
  <c r="AM9" i="2"/>
  <c r="AL9" i="2"/>
  <c r="AK9" i="2"/>
  <c r="AJ9" i="2"/>
  <c r="AI9" i="2"/>
  <c r="AH9" i="2"/>
  <c r="AG9" i="2"/>
  <c r="AF9" i="2"/>
  <c r="AE9" i="2"/>
  <c r="AD9" i="2"/>
  <c r="AO8" i="2"/>
  <c r="AN8" i="2"/>
  <c r="AM8" i="2"/>
  <c r="AL8" i="2"/>
  <c r="AK8" i="2"/>
  <c r="AJ8" i="2"/>
  <c r="AI8" i="2"/>
  <c r="AH8" i="2"/>
  <c r="AG8" i="2"/>
  <c r="AF8" i="2"/>
  <c r="AE8" i="2"/>
  <c r="AD8" i="2"/>
  <c r="AT7" i="2"/>
  <c r="AS7" i="2"/>
  <c r="AO7" i="2"/>
  <c r="AN7" i="2"/>
  <c r="AM7" i="2"/>
  <c r="AL7" i="2"/>
  <c r="AK7" i="2"/>
  <c r="AJ7" i="2"/>
  <c r="AI7" i="2"/>
  <c r="AH7" i="2"/>
  <c r="AG7" i="2"/>
  <c r="AF7" i="2"/>
  <c r="AE7" i="2"/>
  <c r="AD7" i="2"/>
  <c r="AR7" i="2" s="1"/>
  <c r="AO6" i="2"/>
  <c r="AN6" i="2"/>
  <c r="AM6" i="2"/>
  <c r="AL6" i="2"/>
  <c r="AK6" i="2"/>
  <c r="AJ6" i="2"/>
  <c r="AI6" i="2"/>
  <c r="AH6" i="2"/>
  <c r="AG6" i="2"/>
  <c r="AF6" i="2"/>
  <c r="AE6" i="2"/>
  <c r="AS6" i="2" s="1"/>
  <c r="AD6" i="2"/>
  <c r="AO5" i="2"/>
  <c r="AN5" i="2"/>
  <c r="AM5" i="2"/>
  <c r="AL5" i="2"/>
  <c r="AK5" i="2"/>
  <c r="AJ5" i="2"/>
  <c r="AI5" i="2"/>
  <c r="AH5" i="2"/>
  <c r="AG5" i="2"/>
  <c r="AF5" i="2"/>
  <c r="AT5" i="2" s="1"/>
  <c r="AE5" i="2"/>
  <c r="AD5" i="2"/>
  <c r="AO4" i="2"/>
  <c r="AN4" i="2"/>
  <c r="AM4" i="2"/>
  <c r="AL4" i="2"/>
  <c r="AK4" i="2"/>
  <c r="AJ4" i="2"/>
  <c r="AI4" i="2"/>
  <c r="AH4" i="2"/>
  <c r="AG4" i="2"/>
  <c r="AU4" i="2" s="1"/>
  <c r="AF4" i="2"/>
  <c r="AE4" i="2"/>
  <c r="AD4" i="2"/>
  <c r="AR4" i="2" s="1"/>
  <c r="AO11" i="1"/>
  <c r="BJ11" i="1" s="1"/>
  <c r="BX11" i="1" s="1"/>
  <c r="AN11" i="1"/>
  <c r="BI11" i="1" s="1"/>
  <c r="BW11" i="1" s="1"/>
  <c r="AM11" i="1"/>
  <c r="BH11" i="1" s="1"/>
  <c r="BV11" i="1" s="1"/>
  <c r="AL11" i="1"/>
  <c r="BG11" i="1" s="1"/>
  <c r="BU11" i="1" s="1"/>
  <c r="AK11" i="1"/>
  <c r="BF11" i="1" s="1"/>
  <c r="BT11" i="1" s="1"/>
  <c r="AJ11" i="1"/>
  <c r="BE11" i="1" s="1"/>
  <c r="BS11" i="1" s="1"/>
  <c r="AI11" i="1"/>
  <c r="BD11" i="1" s="1"/>
  <c r="BR11" i="1" s="1"/>
  <c r="AH11" i="1"/>
  <c r="BC11" i="1" s="1"/>
  <c r="BQ11" i="1" s="1"/>
  <c r="AG11" i="1"/>
  <c r="BB11" i="1" s="1"/>
  <c r="BP11" i="1" s="1"/>
  <c r="AF11" i="1"/>
  <c r="BA11" i="1" s="1"/>
  <c r="BO11" i="1" s="1"/>
  <c r="AE11" i="1"/>
  <c r="AZ11" i="1" s="1"/>
  <c r="BN11" i="1" s="1"/>
  <c r="AD11" i="1"/>
  <c r="AY11" i="1" s="1"/>
  <c r="BM11" i="1" s="1"/>
  <c r="AO10" i="1"/>
  <c r="BJ10" i="1" s="1"/>
  <c r="BX10" i="1" s="1"/>
  <c r="AN10" i="1"/>
  <c r="BI10" i="1" s="1"/>
  <c r="BW10" i="1" s="1"/>
  <c r="AM10" i="1"/>
  <c r="BH10" i="1" s="1"/>
  <c r="BV10" i="1" s="1"/>
  <c r="AL10" i="1"/>
  <c r="BG10" i="1" s="1"/>
  <c r="BU10" i="1" s="1"/>
  <c r="AK10" i="1"/>
  <c r="BF10" i="1" s="1"/>
  <c r="BT10" i="1" s="1"/>
  <c r="AJ10" i="1"/>
  <c r="BE10" i="1" s="1"/>
  <c r="BS10" i="1" s="1"/>
  <c r="AI10" i="1"/>
  <c r="BD10" i="1" s="1"/>
  <c r="BR10" i="1" s="1"/>
  <c r="AH10" i="1"/>
  <c r="BC10" i="1" s="1"/>
  <c r="BQ10" i="1" s="1"/>
  <c r="AG10" i="1"/>
  <c r="BB10" i="1" s="1"/>
  <c r="BP10" i="1" s="1"/>
  <c r="AF10" i="1"/>
  <c r="BA10" i="1" s="1"/>
  <c r="BO10" i="1" s="1"/>
  <c r="AE10" i="1"/>
  <c r="AZ10" i="1" s="1"/>
  <c r="BN10" i="1" s="1"/>
  <c r="AD10" i="1"/>
  <c r="AY10" i="1" s="1"/>
  <c r="BM10" i="1" s="1"/>
  <c r="AO9" i="1"/>
  <c r="BJ9" i="1" s="1"/>
  <c r="BX9" i="1" s="1"/>
  <c r="AN9" i="1"/>
  <c r="BI9" i="1" s="1"/>
  <c r="BW9" i="1" s="1"/>
  <c r="AM9" i="1"/>
  <c r="BH9" i="1" s="1"/>
  <c r="BV9" i="1" s="1"/>
  <c r="AL9" i="1"/>
  <c r="BG9" i="1" s="1"/>
  <c r="BU9" i="1" s="1"/>
  <c r="AK9" i="1"/>
  <c r="BF9" i="1" s="1"/>
  <c r="BT9" i="1" s="1"/>
  <c r="AJ9" i="1"/>
  <c r="BE9" i="1" s="1"/>
  <c r="BS9" i="1" s="1"/>
  <c r="AI9" i="1"/>
  <c r="BD9" i="1" s="1"/>
  <c r="BR9" i="1" s="1"/>
  <c r="AH9" i="1"/>
  <c r="BC9" i="1" s="1"/>
  <c r="BQ9" i="1" s="1"/>
  <c r="AG9" i="1"/>
  <c r="BB9" i="1" s="1"/>
  <c r="BP9" i="1" s="1"/>
  <c r="AF9" i="1"/>
  <c r="BA9" i="1" s="1"/>
  <c r="BO9" i="1" s="1"/>
  <c r="AZ9" i="1"/>
  <c r="BN9" i="1" s="1"/>
  <c r="AD9" i="1"/>
  <c r="AY9" i="1" s="1"/>
  <c r="BM9" i="1" s="1"/>
  <c r="AO8" i="1"/>
  <c r="BJ8" i="1" s="1"/>
  <c r="BX8" i="1" s="1"/>
  <c r="AN8" i="1"/>
  <c r="BI8" i="1" s="1"/>
  <c r="BW8" i="1" s="1"/>
  <c r="AM8" i="1"/>
  <c r="BH8" i="1" s="1"/>
  <c r="BV8" i="1" s="1"/>
  <c r="AL8" i="1"/>
  <c r="BG8" i="1" s="1"/>
  <c r="BU8" i="1" s="1"/>
  <c r="AK8" i="1"/>
  <c r="BF8" i="1" s="1"/>
  <c r="BT8" i="1" s="1"/>
  <c r="AJ8" i="1"/>
  <c r="BE8" i="1" s="1"/>
  <c r="BS8" i="1" s="1"/>
  <c r="AI8" i="1"/>
  <c r="BD8" i="1" s="1"/>
  <c r="BR8" i="1" s="1"/>
  <c r="AH8" i="1"/>
  <c r="BC8" i="1" s="1"/>
  <c r="BQ8" i="1" s="1"/>
  <c r="AG8" i="1"/>
  <c r="BB8" i="1" s="1"/>
  <c r="BP8" i="1" s="1"/>
  <c r="AF8" i="1"/>
  <c r="BA8" i="1" s="1"/>
  <c r="BO8" i="1" s="1"/>
  <c r="AE8" i="1"/>
  <c r="AZ8" i="1" s="1"/>
  <c r="BN8" i="1" s="1"/>
  <c r="AD8" i="1"/>
  <c r="AY8" i="1" s="1"/>
  <c r="BM8" i="1" s="1"/>
  <c r="AO7" i="1"/>
  <c r="BJ7" i="1" s="1"/>
  <c r="BX7" i="1" s="1"/>
  <c r="AN7" i="1"/>
  <c r="BI7" i="1" s="1"/>
  <c r="BW7" i="1" s="1"/>
  <c r="AM7" i="1"/>
  <c r="BH7" i="1" s="1"/>
  <c r="BV7" i="1" s="1"/>
  <c r="AL7" i="1"/>
  <c r="BG7" i="1" s="1"/>
  <c r="BU7" i="1" s="1"/>
  <c r="AK7" i="1"/>
  <c r="BF7" i="1" s="1"/>
  <c r="BT7" i="1" s="1"/>
  <c r="AJ7" i="1"/>
  <c r="BE7" i="1" s="1"/>
  <c r="BS7" i="1" s="1"/>
  <c r="AI7" i="1"/>
  <c r="BD7" i="1" s="1"/>
  <c r="BR7" i="1" s="1"/>
  <c r="AH7" i="1"/>
  <c r="BC7" i="1" s="1"/>
  <c r="BQ7" i="1" s="1"/>
  <c r="AG7" i="1"/>
  <c r="BB7" i="1" s="1"/>
  <c r="AF7" i="1"/>
  <c r="BA7" i="1" s="1"/>
  <c r="AE7" i="1"/>
  <c r="AZ7" i="1" s="1"/>
  <c r="AD7" i="1"/>
  <c r="AR7" i="1" s="1"/>
  <c r="AO6" i="1"/>
  <c r="BJ6" i="1" s="1"/>
  <c r="BX6" i="1" s="1"/>
  <c r="AN6" i="1"/>
  <c r="BI6" i="1" s="1"/>
  <c r="BW6" i="1" s="1"/>
  <c r="AM6" i="1"/>
  <c r="BH6" i="1" s="1"/>
  <c r="BV6" i="1" s="1"/>
  <c r="AL6" i="1"/>
  <c r="BG6" i="1" s="1"/>
  <c r="BU6" i="1" s="1"/>
  <c r="AK6" i="1"/>
  <c r="BF6" i="1" s="1"/>
  <c r="BT6" i="1" s="1"/>
  <c r="AJ6" i="1"/>
  <c r="BE6" i="1" s="1"/>
  <c r="BS6" i="1" s="1"/>
  <c r="AI6" i="1"/>
  <c r="BD6" i="1" s="1"/>
  <c r="BR6" i="1" s="1"/>
  <c r="AH6" i="1"/>
  <c r="BC6" i="1" s="1"/>
  <c r="BQ6" i="1" s="1"/>
  <c r="AG6" i="1"/>
  <c r="BB6" i="1" s="1"/>
  <c r="AF6" i="1"/>
  <c r="BA6" i="1" s="1"/>
  <c r="AE6" i="1"/>
  <c r="AZ6" i="1" s="1"/>
  <c r="AD6" i="1"/>
  <c r="AR6" i="1" s="1"/>
  <c r="AZ5" i="1"/>
  <c r="AO5" i="1"/>
  <c r="BJ5" i="1" s="1"/>
  <c r="BX5" i="1" s="1"/>
  <c r="AN5" i="1"/>
  <c r="BI5" i="1" s="1"/>
  <c r="BW5" i="1" s="1"/>
  <c r="AM5" i="1"/>
  <c r="BH5" i="1" s="1"/>
  <c r="BV5" i="1" s="1"/>
  <c r="AL5" i="1"/>
  <c r="BG5" i="1" s="1"/>
  <c r="BU5" i="1" s="1"/>
  <c r="AK5" i="1"/>
  <c r="BF5" i="1" s="1"/>
  <c r="BT5" i="1" s="1"/>
  <c r="AJ5" i="1"/>
  <c r="BE5" i="1" s="1"/>
  <c r="BS5" i="1" s="1"/>
  <c r="AI5" i="1"/>
  <c r="BD5" i="1" s="1"/>
  <c r="BR5" i="1" s="1"/>
  <c r="AH5" i="1"/>
  <c r="BC5" i="1" s="1"/>
  <c r="BQ5" i="1" s="1"/>
  <c r="AG5" i="1"/>
  <c r="BB5" i="1" s="1"/>
  <c r="AF5" i="1"/>
  <c r="BA5" i="1" s="1"/>
  <c r="AE5" i="1"/>
  <c r="AS5" i="1" s="1"/>
  <c r="AD5" i="1"/>
  <c r="AY5" i="1" s="1"/>
  <c r="AO4" i="1"/>
  <c r="BJ4" i="1" s="1"/>
  <c r="BX4" i="1" s="1"/>
  <c r="AN4" i="1"/>
  <c r="BI4" i="1" s="1"/>
  <c r="BW4" i="1" s="1"/>
  <c r="AM4" i="1"/>
  <c r="BH4" i="1" s="1"/>
  <c r="BV4" i="1" s="1"/>
  <c r="AL4" i="1"/>
  <c r="BG4" i="1" s="1"/>
  <c r="BU4" i="1" s="1"/>
  <c r="AK4" i="1"/>
  <c r="BF4" i="1" s="1"/>
  <c r="BT4" i="1" s="1"/>
  <c r="AJ4" i="1"/>
  <c r="BE4" i="1" s="1"/>
  <c r="BS4" i="1" s="1"/>
  <c r="AI4" i="1"/>
  <c r="BD4" i="1" s="1"/>
  <c r="BR4" i="1" s="1"/>
  <c r="AH4" i="1"/>
  <c r="BC4" i="1" s="1"/>
  <c r="BQ4" i="1" s="1"/>
  <c r="AG4" i="1"/>
  <c r="BB4" i="1" s="1"/>
  <c r="AF4" i="1"/>
  <c r="AT4" i="1" s="1"/>
  <c r="AE4" i="1"/>
  <c r="AZ4" i="1" s="1"/>
  <c r="AD4" i="1"/>
  <c r="AY4" i="1" s="1"/>
  <c r="AT7" i="1" l="1"/>
  <c r="AS7" i="1"/>
  <c r="BA4" i="1"/>
  <c r="AS6" i="1"/>
  <c r="AT6" i="1"/>
  <c r="BR5" i="4"/>
  <c r="BN9" i="4"/>
  <c r="BT11" i="4"/>
  <c r="BV5" i="4"/>
  <c r="CI5" i="4" s="1"/>
  <c r="BX7" i="4"/>
  <c r="BR9" i="4"/>
  <c r="BX11" i="4"/>
  <c r="CI11" i="4" s="1"/>
  <c r="BQ4" i="4"/>
  <c r="CE4" i="4" s="1"/>
  <c r="BU4" i="4"/>
  <c r="CI4" i="4" s="1"/>
  <c r="BQ8" i="4"/>
  <c r="BU8" i="4"/>
  <c r="CA9" i="4"/>
  <c r="BT7" i="4"/>
  <c r="BV9" i="4"/>
  <c r="BR6" i="4"/>
  <c r="BV6" i="4"/>
  <c r="CI6" i="4" s="1"/>
  <c r="BN10" i="4"/>
  <c r="BR10" i="4"/>
  <c r="BV10" i="4"/>
  <c r="CI10" i="4" s="1"/>
  <c r="BN11" i="4"/>
  <c r="BR11" i="4"/>
  <c r="BV11" i="4"/>
  <c r="BM8" i="4"/>
  <c r="BM11" i="4"/>
  <c r="CA11" i="4" s="1"/>
  <c r="CE5" i="4"/>
  <c r="CE6" i="4"/>
  <c r="AS6" i="4"/>
  <c r="CI9" i="4"/>
  <c r="CE7" i="4"/>
  <c r="CI7" i="4"/>
  <c r="AR7" i="4"/>
  <c r="CE9" i="4"/>
  <c r="CE11" i="4"/>
  <c r="AR4" i="4"/>
  <c r="AV4" i="4" s="1"/>
  <c r="AU5" i="4"/>
  <c r="AV5" i="4" s="1"/>
  <c r="AT6" i="4"/>
  <c r="CE8" i="4"/>
  <c r="CI8" i="4"/>
  <c r="CA10" i="4"/>
  <c r="CE10" i="4"/>
  <c r="AS7" i="4"/>
  <c r="CE5" i="3"/>
  <c r="CI8" i="3"/>
  <c r="CA11" i="3"/>
  <c r="AU4" i="3"/>
  <c r="AT6" i="3"/>
  <c r="CA10" i="3"/>
  <c r="CE11" i="3"/>
  <c r="CI10" i="3"/>
  <c r="CE6" i="3"/>
  <c r="CI11" i="3"/>
  <c r="CI4" i="3"/>
  <c r="CI6" i="3"/>
  <c r="CE4" i="3"/>
  <c r="CI5" i="3"/>
  <c r="CA9" i="3"/>
  <c r="CI7" i="3"/>
  <c r="CI9" i="3"/>
  <c r="CE10" i="3"/>
  <c r="AR4" i="3"/>
  <c r="AT7" i="3"/>
  <c r="AV7" i="3" s="1"/>
  <c r="CA8" i="3"/>
  <c r="CX8" i="3" s="1"/>
  <c r="CE9" i="3"/>
  <c r="AS4" i="3"/>
  <c r="CE7" i="3"/>
  <c r="CE8" i="3"/>
  <c r="AU6" i="3"/>
  <c r="AV6" i="3" s="1"/>
  <c r="CE11" i="2"/>
  <c r="CI11" i="2"/>
  <c r="CE7" i="2"/>
  <c r="CI7" i="2"/>
  <c r="AT6" i="2"/>
  <c r="AU5" i="2"/>
  <c r="AU6" i="2"/>
  <c r="CE4" i="2"/>
  <c r="CA9" i="2"/>
  <c r="CA10" i="2"/>
  <c r="CE10" i="2"/>
  <c r="CA8" i="2"/>
  <c r="CT8" i="2" s="1"/>
  <c r="CE8" i="2"/>
  <c r="CI8" i="2"/>
  <c r="CI9" i="2"/>
  <c r="CI4" i="2"/>
  <c r="CE6" i="2"/>
  <c r="CI6" i="2"/>
  <c r="CI10" i="2"/>
  <c r="CA11" i="2"/>
  <c r="CE9" i="2"/>
  <c r="AS4" i="2"/>
  <c r="AV4" i="2" s="1"/>
  <c r="CE5" i="2"/>
  <c r="CI5" i="2"/>
  <c r="AT4" i="2"/>
  <c r="AS5" i="2"/>
  <c r="AR6" i="2"/>
  <c r="AV6" i="2" s="1"/>
  <c r="AU7" i="2"/>
  <c r="AV7" i="2" s="1"/>
  <c r="AU4" i="1"/>
  <c r="AT5" i="1"/>
  <c r="AY6" i="1"/>
  <c r="AU5" i="1"/>
  <c r="AY7" i="1"/>
  <c r="CA8" i="1"/>
  <c r="CT6" i="1" s="1"/>
  <c r="CE7" i="1"/>
  <c r="CA10" i="1"/>
  <c r="CI6" i="1"/>
  <c r="CT8" i="1"/>
  <c r="CE6" i="1"/>
  <c r="CO11" i="1"/>
  <c r="CA11" i="1"/>
  <c r="CI7" i="1"/>
  <c r="CI8" i="1"/>
  <c r="CA9" i="1"/>
  <c r="CW10" i="1"/>
  <c r="CI10" i="1"/>
  <c r="CE8" i="1"/>
  <c r="CW9" i="1"/>
  <c r="CI9" i="1"/>
  <c r="CE10" i="1"/>
  <c r="CQ11" i="1"/>
  <c r="CY11" i="1"/>
  <c r="CW11" i="1"/>
  <c r="CI11" i="1"/>
  <c r="CZ7" i="1"/>
  <c r="CE5" i="1"/>
  <c r="CI5" i="1"/>
  <c r="CT11" i="1"/>
  <c r="CS5" i="1"/>
  <c r="CU7" i="1"/>
  <c r="CR8" i="1"/>
  <c r="CQ9" i="1"/>
  <c r="CY9" i="1"/>
  <c r="CU11" i="1"/>
  <c r="CE4" i="1"/>
  <c r="CI4" i="1"/>
  <c r="AR4" i="1"/>
  <c r="CP8" i="1"/>
  <c r="CX8" i="1"/>
  <c r="CS9" i="1"/>
  <c r="CE9" i="1"/>
  <c r="CP10" i="1"/>
  <c r="CX10" i="1"/>
  <c r="CS11" i="1"/>
  <c r="CE11" i="1"/>
  <c r="AS4" i="1"/>
  <c r="AR5" i="1"/>
  <c r="AU6" i="1"/>
  <c r="CR9" i="1"/>
  <c r="CV9" i="1"/>
  <c r="CZ9" i="1"/>
  <c r="CR11" i="1"/>
  <c r="CV11" i="1"/>
  <c r="CZ11" i="1"/>
  <c r="CV8" i="1"/>
  <c r="CZ8" i="1"/>
  <c r="CR10" i="1"/>
  <c r="CV10" i="1"/>
  <c r="CZ10" i="1"/>
  <c r="AU7" i="1"/>
  <c r="AV7" i="1" l="1"/>
  <c r="CU6" i="1"/>
  <c r="AV6" i="1"/>
  <c r="CW8" i="1"/>
  <c r="CT4" i="1"/>
  <c r="CU5" i="1"/>
  <c r="CU9" i="1"/>
  <c r="CT9" i="1"/>
  <c r="DG9" i="1" s="1"/>
  <c r="CS6" i="1"/>
  <c r="CX6" i="1"/>
  <c r="CX11" i="1"/>
  <c r="CS10" i="1"/>
  <c r="CX5" i="1"/>
  <c r="CX9" i="1"/>
  <c r="DK9" i="1" s="1"/>
  <c r="CP11" i="1"/>
  <c r="CS7" i="1"/>
  <c r="CY4" i="1"/>
  <c r="CP9" i="1"/>
  <c r="CA8" i="4"/>
  <c r="CT9" i="4"/>
  <c r="CZ11" i="4"/>
  <c r="CW10" i="4"/>
  <c r="CY7" i="4"/>
  <c r="CV9" i="4"/>
  <c r="CU10" i="4"/>
  <c r="CX6" i="4"/>
  <c r="CW6" i="4"/>
  <c r="CV8" i="4"/>
  <c r="CS9" i="4"/>
  <c r="CY9" i="4"/>
  <c r="AV6" i="4"/>
  <c r="CS5" i="4"/>
  <c r="CT5" i="4"/>
  <c r="CW5" i="4"/>
  <c r="CT6" i="4"/>
  <c r="CV6" i="4"/>
  <c r="CS7" i="4"/>
  <c r="CY8" i="4"/>
  <c r="CV10" i="4"/>
  <c r="CS6" i="4"/>
  <c r="CT4" i="4"/>
  <c r="CU11" i="4"/>
  <c r="CQ8" i="4"/>
  <c r="CS10" i="4"/>
  <c r="CS8" i="4"/>
  <c r="CX7" i="4"/>
  <c r="CO9" i="4"/>
  <c r="CV4" i="4"/>
  <c r="CW4" i="4"/>
  <c r="CV11" i="4"/>
  <c r="CZ8" i="4"/>
  <c r="CY6" i="4"/>
  <c r="CZ5" i="4"/>
  <c r="CS4" i="4"/>
  <c r="CT11" i="4"/>
  <c r="CX9" i="4"/>
  <c r="CU7" i="4"/>
  <c r="CQ9" i="4"/>
  <c r="AV7" i="4"/>
  <c r="CY11" i="4"/>
  <c r="CU8" i="4"/>
  <c r="CZ10" i="4"/>
  <c r="CR8" i="4"/>
  <c r="CU4" i="4"/>
  <c r="CX4" i="4"/>
  <c r="CQ10" i="4"/>
  <c r="CZ6" i="4"/>
  <c r="CY4" i="4"/>
  <c r="CV5" i="4"/>
  <c r="CP11" i="3"/>
  <c r="CV8" i="3"/>
  <c r="CS7" i="3"/>
  <c r="CQ10" i="3"/>
  <c r="CP8" i="3"/>
  <c r="CS6" i="3"/>
  <c r="CT8" i="3"/>
  <c r="CS9" i="3"/>
  <c r="CX5" i="3"/>
  <c r="CW6" i="3"/>
  <c r="CQ8" i="3"/>
  <c r="CZ11" i="3"/>
  <c r="CY9" i="3"/>
  <c r="CU8" i="3"/>
  <c r="CP9" i="3"/>
  <c r="CY5" i="3"/>
  <c r="CT9" i="3"/>
  <c r="CU5" i="3"/>
  <c r="CR8" i="3"/>
  <c r="CR9" i="3"/>
  <c r="CX7" i="3"/>
  <c r="CV11" i="3"/>
  <c r="CU7" i="3"/>
  <c r="CZ8" i="3"/>
  <c r="CS4" i="3"/>
  <c r="CY4" i="3"/>
  <c r="CS11" i="3"/>
  <c r="CZ7" i="3"/>
  <c r="CT7" i="3"/>
  <c r="CX11" i="3"/>
  <c r="CW11" i="3"/>
  <c r="CV10" i="3"/>
  <c r="CZ9" i="3"/>
  <c r="CZ10" i="3"/>
  <c r="CV9" i="3"/>
  <c r="CW5" i="3"/>
  <c r="CX4" i="3"/>
  <c r="CY11" i="3"/>
  <c r="CV7" i="3"/>
  <c r="CZ6" i="3"/>
  <c r="CU10" i="3"/>
  <c r="CQ9" i="3"/>
  <c r="CY6" i="3"/>
  <c r="AV4" i="3"/>
  <c r="CX9" i="3"/>
  <c r="CR11" i="3"/>
  <c r="CO9" i="3"/>
  <c r="CZ5" i="3"/>
  <c r="CZ4" i="3"/>
  <c r="CX6" i="3"/>
  <c r="CT10" i="3"/>
  <c r="CW4" i="3"/>
  <c r="CW8" i="3"/>
  <c r="CQ11" i="3"/>
  <c r="CX10" i="3"/>
  <c r="CT4" i="3"/>
  <c r="CV6" i="3"/>
  <c r="CW10" i="3"/>
  <c r="CY8" i="3"/>
  <c r="CS5" i="3"/>
  <c r="CR10" i="3"/>
  <c r="CS8" i="3"/>
  <c r="CU11" i="3"/>
  <c r="CS10" i="3"/>
  <c r="CO8" i="3"/>
  <c r="DC8" i="3" s="1"/>
  <c r="CW9" i="3"/>
  <c r="CY7" i="3"/>
  <c r="CY10" i="3"/>
  <c r="CU6" i="3"/>
  <c r="CU4" i="3"/>
  <c r="CV4" i="3"/>
  <c r="CT6" i="3"/>
  <c r="CU9" i="3"/>
  <c r="CO11" i="3"/>
  <c r="DC11" i="3" s="1"/>
  <c r="CW7" i="3"/>
  <c r="CV5" i="3"/>
  <c r="CP10" i="3"/>
  <c r="CT11" i="3"/>
  <c r="CO10" i="3"/>
  <c r="CT5" i="3"/>
  <c r="CS9" i="2"/>
  <c r="CU6" i="2"/>
  <c r="CX8" i="2"/>
  <c r="CV11" i="2"/>
  <c r="CR8" i="2"/>
  <c r="CT11" i="2"/>
  <c r="CR11" i="2"/>
  <c r="CU11" i="2"/>
  <c r="CU9" i="2"/>
  <c r="CO11" i="2"/>
  <c r="CX6" i="2"/>
  <c r="CV10" i="2"/>
  <c r="CO10" i="2"/>
  <c r="CZ10" i="2"/>
  <c r="CV8" i="2"/>
  <c r="CR9" i="2"/>
  <c r="CZ11" i="2"/>
  <c r="CS6" i="2"/>
  <c r="CS11" i="2"/>
  <c r="CS7" i="2"/>
  <c r="CP10" i="2"/>
  <c r="CW4" i="2"/>
  <c r="CX9" i="2"/>
  <c r="CW9" i="2"/>
  <c r="CS8" i="2"/>
  <c r="CZ4" i="2"/>
  <c r="CY4" i="2"/>
  <c r="CT6" i="2"/>
  <c r="CY6" i="2"/>
  <c r="CV5" i="2"/>
  <c r="CR10" i="2"/>
  <c r="CZ9" i="2"/>
  <c r="CW7" i="2"/>
  <c r="CX10" i="2"/>
  <c r="CY10" i="2"/>
  <c r="DK10" i="2" s="1"/>
  <c r="CU7" i="2"/>
  <c r="CY8" i="2"/>
  <c r="CT9" i="2"/>
  <c r="CU5" i="2"/>
  <c r="CX5" i="2"/>
  <c r="CP8" i="2"/>
  <c r="CW8" i="2"/>
  <c r="CO8" i="2"/>
  <c r="CQ11" i="2"/>
  <c r="CQ9" i="2"/>
  <c r="CP9" i="2"/>
  <c r="CW11" i="2"/>
  <c r="CY11" i="2"/>
  <c r="CU4" i="2"/>
  <c r="CZ8" i="2"/>
  <c r="CV9" i="2"/>
  <c r="DG9" i="2" s="1"/>
  <c r="CX7" i="2"/>
  <c r="CT7" i="2"/>
  <c r="CQ10" i="2"/>
  <c r="CQ8" i="2"/>
  <c r="CV7" i="2"/>
  <c r="CW10" i="2"/>
  <c r="CT10" i="2"/>
  <c r="CV4" i="2"/>
  <c r="CZ5" i="2"/>
  <c r="CT5" i="2"/>
  <c r="DK8" i="2"/>
  <c r="AV5" i="2"/>
  <c r="CU10" i="2"/>
  <c r="CU8" i="2"/>
  <c r="CZ7" i="2"/>
  <c r="CZ6" i="2"/>
  <c r="CS5" i="2"/>
  <c r="CV6" i="2"/>
  <c r="CW5" i="2"/>
  <c r="CX4" i="2"/>
  <c r="DK4" i="2" s="1"/>
  <c r="CY9" i="2"/>
  <c r="CP11" i="2"/>
  <c r="CY7" i="2"/>
  <c r="CT4" i="2"/>
  <c r="CS10" i="2"/>
  <c r="CW6" i="2"/>
  <c r="CX11" i="2"/>
  <c r="CY5" i="2"/>
  <c r="CO9" i="2"/>
  <c r="CS4" i="2"/>
  <c r="AV5" i="1"/>
  <c r="CS8" i="1"/>
  <c r="CO9" i="1"/>
  <c r="CW7" i="1"/>
  <c r="CX7" i="1"/>
  <c r="CU4" i="1"/>
  <c r="CV5" i="1"/>
  <c r="CV4" i="1"/>
  <c r="CO10" i="1"/>
  <c r="DC11" i="1"/>
  <c r="CY10" i="1"/>
  <c r="CQ10" i="1"/>
  <c r="CY8" i="1"/>
  <c r="DK8" i="1" s="1"/>
  <c r="CQ8" i="1"/>
  <c r="CU10" i="1"/>
  <c r="CU8" i="1"/>
  <c r="CV7" i="1"/>
  <c r="CZ6" i="1"/>
  <c r="CY7" i="1"/>
  <c r="CY6" i="1"/>
  <c r="CS4" i="1"/>
  <c r="CZ5" i="1"/>
  <c r="DG11" i="1"/>
  <c r="AV4" i="1"/>
  <c r="CT7" i="1"/>
  <c r="CV6" i="1"/>
  <c r="DG6" i="1" s="1"/>
  <c r="CW5" i="1"/>
  <c r="CW4" i="1"/>
  <c r="CW6" i="1"/>
  <c r="CT10" i="1"/>
  <c r="CX4" i="1"/>
  <c r="CT5" i="1"/>
  <c r="CO8" i="1"/>
  <c r="DK10" i="1"/>
  <c r="CY5" i="1"/>
  <c r="DK11" i="1"/>
  <c r="CZ4" i="1"/>
  <c r="DG10" i="1" l="1"/>
  <c r="DG5" i="1"/>
  <c r="DC9" i="1"/>
  <c r="DG8" i="1"/>
  <c r="DC10" i="1"/>
  <c r="DK7" i="1"/>
  <c r="DK6" i="4"/>
  <c r="CX5" i="4"/>
  <c r="CW7" i="4"/>
  <c r="CW9" i="4"/>
  <c r="CW11" i="4"/>
  <c r="DK11" i="4" s="1"/>
  <c r="CR9" i="4"/>
  <c r="CP11" i="4"/>
  <c r="CX8" i="4"/>
  <c r="CX10" i="4"/>
  <c r="DK10" i="4" s="1"/>
  <c r="CO11" i="4"/>
  <c r="CP8" i="4"/>
  <c r="CP10" i="4"/>
  <c r="CW8" i="4"/>
  <c r="CT8" i="4"/>
  <c r="DG8" i="4" s="1"/>
  <c r="CZ7" i="4"/>
  <c r="CU5" i="4"/>
  <c r="DG5" i="4" s="1"/>
  <c r="CR10" i="4"/>
  <c r="CV7" i="4"/>
  <c r="CQ11" i="4"/>
  <c r="CR11" i="4"/>
  <c r="CX11" i="4"/>
  <c r="CO10" i="4"/>
  <c r="CY10" i="4"/>
  <c r="CU6" i="4"/>
  <c r="DG6" i="4" s="1"/>
  <c r="CT7" i="4"/>
  <c r="CT10" i="4"/>
  <c r="DG10" i="4" s="1"/>
  <c r="DK7" i="4"/>
  <c r="CY5" i="4"/>
  <c r="CZ9" i="4"/>
  <c r="CU9" i="4"/>
  <c r="DG9" i="4" s="1"/>
  <c r="CP9" i="4"/>
  <c r="DC9" i="4" s="1"/>
  <c r="CZ4" i="4"/>
  <c r="CS11" i="4"/>
  <c r="DG11" i="4" s="1"/>
  <c r="CO8" i="4"/>
  <c r="DC8" i="4" s="1"/>
  <c r="DK8" i="4"/>
  <c r="DK5" i="4"/>
  <c r="DK4" i="4"/>
  <c r="DG4" i="4"/>
  <c r="DG8" i="3"/>
  <c r="DK9" i="3"/>
  <c r="DK11" i="3"/>
  <c r="DG6" i="3"/>
  <c r="DG10" i="3"/>
  <c r="DG4" i="3"/>
  <c r="DK4" i="3"/>
  <c r="DK6" i="3"/>
  <c r="DC10" i="3"/>
  <c r="DK7" i="3"/>
  <c r="DG11" i="3"/>
  <c r="DC9" i="3"/>
  <c r="DG7" i="3"/>
  <c r="DG9" i="3"/>
  <c r="DG5" i="3"/>
  <c r="DK5" i="3"/>
  <c r="DK10" i="3"/>
  <c r="DZ11" i="3"/>
  <c r="DV11" i="3"/>
  <c r="DR11" i="3"/>
  <c r="DZ10" i="3"/>
  <c r="DV10" i="3"/>
  <c r="DR10" i="3"/>
  <c r="DZ9" i="3"/>
  <c r="DV9" i="3"/>
  <c r="DR9" i="3"/>
  <c r="DZ8" i="3"/>
  <c r="DV8" i="3"/>
  <c r="DR8" i="3"/>
  <c r="EB7" i="3"/>
  <c r="DX7" i="3"/>
  <c r="DY6" i="3"/>
  <c r="DY11" i="3"/>
  <c r="DT11" i="3"/>
  <c r="EA10" i="3"/>
  <c r="DU10" i="3"/>
  <c r="EB9" i="3"/>
  <c r="DW9" i="3"/>
  <c r="DQ9" i="3"/>
  <c r="DX8" i="3"/>
  <c r="DS8" i="3"/>
  <c r="DW7" i="3"/>
  <c r="DX6" i="3"/>
  <c r="DY5" i="3"/>
  <c r="DU5" i="3"/>
  <c r="DZ4" i="3"/>
  <c r="DV4" i="3"/>
  <c r="DX11" i="3"/>
  <c r="DS11" i="3"/>
  <c r="DY10" i="3"/>
  <c r="DT10" i="3"/>
  <c r="EA9" i="3"/>
  <c r="DU9" i="3"/>
  <c r="EB8" i="3"/>
  <c r="DW8" i="3"/>
  <c r="DQ8" i="3"/>
  <c r="EA7" i="3"/>
  <c r="DV7" i="3"/>
  <c r="EB6" i="3"/>
  <c r="DW6" i="3"/>
  <c r="EB5" i="3"/>
  <c r="DX5" i="3"/>
  <c r="EB11" i="3"/>
  <c r="DQ11" i="3"/>
  <c r="EB10" i="3"/>
  <c r="DQ10" i="3"/>
  <c r="DX9" i="3"/>
  <c r="DU8" i="3"/>
  <c r="DV6" i="3"/>
  <c r="DW5" i="3"/>
  <c r="EB4" i="3"/>
  <c r="DW4" i="3"/>
  <c r="EA11" i="3"/>
  <c r="DX10" i="3"/>
  <c r="DT9" i="3"/>
  <c r="DT8" i="3"/>
  <c r="DZ7" i="3"/>
  <c r="DU6" i="3"/>
  <c r="DV5" i="3"/>
  <c r="EA4" i="3"/>
  <c r="DU4" i="3"/>
  <c r="DW11" i="3"/>
  <c r="DW10" i="3"/>
  <c r="DS9" i="3"/>
  <c r="EA8" i="3"/>
  <c r="DY7" i="3"/>
  <c r="EA6" i="3"/>
  <c r="EA5" i="3"/>
  <c r="DY4" i="3"/>
  <c r="DU11" i="3"/>
  <c r="DS10" i="3"/>
  <c r="DY9" i="3"/>
  <c r="DY8" i="3"/>
  <c r="DU7" i="3"/>
  <c r="DZ6" i="3"/>
  <c r="DZ5" i="3"/>
  <c r="DX4" i="3"/>
  <c r="DK8" i="3"/>
  <c r="DG11" i="2"/>
  <c r="DC11" i="2"/>
  <c r="DG6" i="2"/>
  <c r="DC9" i="2"/>
  <c r="DG10" i="2"/>
  <c r="DG5" i="2"/>
  <c r="DC10" i="2"/>
  <c r="DC8" i="2"/>
  <c r="DZ11" i="2" s="1"/>
  <c r="DG4" i="2"/>
  <c r="DK6" i="2"/>
  <c r="DG8" i="2"/>
  <c r="DK9" i="2"/>
  <c r="DG7" i="2"/>
  <c r="DK11" i="2"/>
  <c r="DK7" i="2"/>
  <c r="DK5" i="2"/>
  <c r="DR8" i="2"/>
  <c r="DU11" i="2"/>
  <c r="DW7" i="2"/>
  <c r="EB10" i="2"/>
  <c r="DT8" i="2"/>
  <c r="DZ6" i="2"/>
  <c r="EA4" i="2"/>
  <c r="DW4" i="2"/>
  <c r="DW9" i="2"/>
  <c r="EA8" i="2"/>
  <c r="DY6" i="2"/>
  <c r="DY5" i="2"/>
  <c r="DV4" i="2"/>
  <c r="EB11" i="2"/>
  <c r="DZ7" i="2"/>
  <c r="DW6" i="2"/>
  <c r="DT11" i="2"/>
  <c r="EB5" i="2"/>
  <c r="DU4" i="2"/>
  <c r="DW8" i="2"/>
  <c r="EA5" i="2"/>
  <c r="EA11" i="2"/>
  <c r="DW10" i="2"/>
  <c r="DS9" i="2"/>
  <c r="DY7" i="2"/>
  <c r="DV6" i="2"/>
  <c r="DW5" i="2"/>
  <c r="DX4" i="2"/>
  <c r="EB9" i="2"/>
  <c r="DX8" i="2"/>
  <c r="DS11" i="2"/>
  <c r="EA9" i="2"/>
  <c r="EA6" i="2"/>
  <c r="EB4" i="2"/>
  <c r="DG4" i="1"/>
  <c r="DC8" i="1"/>
  <c r="DZ10" i="1" s="1"/>
  <c r="DK6" i="1"/>
  <c r="DG7" i="1"/>
  <c r="DK4" i="1"/>
  <c r="DT10" i="1"/>
  <c r="DV6" i="1"/>
  <c r="DK5" i="1"/>
  <c r="EB4" i="1" l="1"/>
  <c r="DZ5" i="1"/>
  <c r="DX8" i="1"/>
  <c r="DY9" i="1"/>
  <c r="EB11" i="1"/>
  <c r="DW10" i="1"/>
  <c r="DU5" i="1"/>
  <c r="DW4" i="1"/>
  <c r="EB5" i="1"/>
  <c r="DW11" i="1"/>
  <c r="EA5" i="1"/>
  <c r="DZ6" i="1"/>
  <c r="DV7" i="1"/>
  <c r="DT9" i="1"/>
  <c r="DY5" i="1"/>
  <c r="EB6" i="1"/>
  <c r="EB7" i="1"/>
  <c r="DQ11" i="1"/>
  <c r="DZ11" i="1"/>
  <c r="EA11" i="1"/>
  <c r="EA9" i="1"/>
  <c r="DX5" i="1"/>
  <c r="DT11" i="1"/>
  <c r="EA8" i="1"/>
  <c r="DU8" i="1"/>
  <c r="DR9" i="1"/>
  <c r="DV10" i="1"/>
  <c r="EA4" i="1"/>
  <c r="DW8" i="1"/>
  <c r="DU6" i="1"/>
  <c r="DS9" i="1"/>
  <c r="DW5" i="1"/>
  <c r="DY4" i="1"/>
  <c r="DZ7" i="1"/>
  <c r="DX10" i="1"/>
  <c r="DZ4" i="1"/>
  <c r="DU7" i="1"/>
  <c r="DS10" i="1"/>
  <c r="EB8" i="1"/>
  <c r="DX11" i="1"/>
  <c r="EA7" i="1"/>
  <c r="DQ9" i="1"/>
  <c r="DU10" i="1"/>
  <c r="EI10" i="1" s="1"/>
  <c r="EG22" i="1" s="1"/>
  <c r="DY11" i="1"/>
  <c r="DV8" i="1"/>
  <c r="DZ9" i="1"/>
  <c r="DR11" i="1"/>
  <c r="DS8" i="1"/>
  <c r="EA10" i="1"/>
  <c r="DX9" i="1"/>
  <c r="DX6" i="1"/>
  <c r="DQ8" i="1"/>
  <c r="DU9" i="1"/>
  <c r="DY10" i="1"/>
  <c r="DX7" i="1"/>
  <c r="DZ8" i="1"/>
  <c r="DR10" i="1"/>
  <c r="DV11" i="1"/>
  <c r="DS11" i="1"/>
  <c r="EA6" i="1"/>
  <c r="DV5" i="1"/>
  <c r="DY7" i="1"/>
  <c r="FA7" i="1" s="1"/>
  <c r="EL23" i="1" s="1"/>
  <c r="DX4" i="1"/>
  <c r="DU4" i="1"/>
  <c r="DW6" i="1"/>
  <c r="EB9" i="1"/>
  <c r="DV4" i="1"/>
  <c r="EI4" i="1" s="1"/>
  <c r="EG20" i="1" s="1"/>
  <c r="DY6" i="1"/>
  <c r="EM6" i="1" s="1"/>
  <c r="EI23" i="1" s="1"/>
  <c r="DW9" i="1"/>
  <c r="DT8" i="1"/>
  <c r="EE8" i="1" s="1"/>
  <c r="EG16" i="1" s="1"/>
  <c r="EB10" i="1"/>
  <c r="DW7" i="1"/>
  <c r="DY8" i="1"/>
  <c r="DQ10" i="1"/>
  <c r="EE10" i="1" s="1"/>
  <c r="EG18" i="1" s="1"/>
  <c r="DU11" i="1"/>
  <c r="DR8" i="1"/>
  <c r="DV9" i="1"/>
  <c r="DC10" i="4"/>
  <c r="DG7" i="4"/>
  <c r="DK9" i="4"/>
  <c r="DX11" i="4"/>
  <c r="DT10" i="4"/>
  <c r="EB8" i="4"/>
  <c r="DV7" i="4"/>
  <c r="DW11" i="4"/>
  <c r="DS10" i="4"/>
  <c r="EA8" i="4"/>
  <c r="DU7" i="4"/>
  <c r="DV9" i="4"/>
  <c r="DX6" i="4"/>
  <c r="DU4" i="4"/>
  <c r="DU11" i="4"/>
  <c r="DY8" i="4"/>
  <c r="DV6" i="4"/>
  <c r="DX4" i="4"/>
  <c r="DY5" i="4"/>
  <c r="DV4" i="4"/>
  <c r="DU6" i="4"/>
  <c r="DX7" i="4"/>
  <c r="DZ6" i="4"/>
  <c r="DZ4" i="4"/>
  <c r="DT11" i="4"/>
  <c r="EB9" i="4"/>
  <c r="DX8" i="4"/>
  <c r="EA6" i="4"/>
  <c r="DS11" i="4"/>
  <c r="EA9" i="4"/>
  <c r="DW8" i="4"/>
  <c r="DV11" i="4"/>
  <c r="DZ8" i="4"/>
  <c r="EB5" i="4"/>
  <c r="DZ11" i="4"/>
  <c r="DY10" i="4"/>
  <c r="FA10" i="4" s="1"/>
  <c r="EL24" i="4" s="1"/>
  <c r="DQ8" i="4"/>
  <c r="EA5" i="4"/>
  <c r="DZ9" i="4"/>
  <c r="DY11" i="4"/>
  <c r="DV5" i="4"/>
  <c r="DU10" i="4"/>
  <c r="EW10" i="4" s="1"/>
  <c r="EH22" i="4" s="1"/>
  <c r="DZ5" i="4"/>
  <c r="EM5" i="4" s="1"/>
  <c r="EG23" i="4" s="1"/>
  <c r="EB10" i="4"/>
  <c r="DX9" i="4"/>
  <c r="DT8" i="4"/>
  <c r="DW6" i="4"/>
  <c r="EA10" i="4"/>
  <c r="DW9" i="4"/>
  <c r="DS8" i="4"/>
  <c r="DZ10" i="4"/>
  <c r="EM10" i="4" s="1"/>
  <c r="EK24" i="4" s="1"/>
  <c r="DR8" i="4"/>
  <c r="DX5" i="4"/>
  <c r="DR11" i="4"/>
  <c r="DQ10" i="4"/>
  <c r="EA7" i="4"/>
  <c r="DW5" i="4"/>
  <c r="DV8" i="4"/>
  <c r="DR9" i="4"/>
  <c r="DY9" i="4"/>
  <c r="DW4" i="4"/>
  <c r="DQ9" i="4"/>
  <c r="EA4" i="4"/>
  <c r="DU5" i="4"/>
  <c r="EB11" i="4"/>
  <c r="DX10" i="4"/>
  <c r="DT9" i="4"/>
  <c r="DZ7" i="4"/>
  <c r="EA11" i="4"/>
  <c r="DW10" i="4"/>
  <c r="EI10" i="4" s="1"/>
  <c r="EG22" i="4" s="1"/>
  <c r="DS9" i="4"/>
  <c r="DY7" i="4"/>
  <c r="DR10" i="4"/>
  <c r="EB7" i="4"/>
  <c r="DY4" i="4"/>
  <c r="DV10" i="4"/>
  <c r="DU9" i="4"/>
  <c r="EB6" i="4"/>
  <c r="EB4" i="4"/>
  <c r="DY6" i="4"/>
  <c r="DU8" i="4"/>
  <c r="DQ11" i="4"/>
  <c r="EE11" i="4" s="1"/>
  <c r="EG19" i="4" s="1"/>
  <c r="DW7" i="4"/>
  <c r="EW7" i="4" s="1"/>
  <c r="EH21" i="4" s="1"/>
  <c r="DC11" i="4"/>
  <c r="ES9" i="4"/>
  <c r="EH17" i="4" s="1"/>
  <c r="EM9" i="4"/>
  <c r="EI24" i="4" s="1"/>
  <c r="FA9" i="4"/>
  <c r="EJ24" i="4" s="1"/>
  <c r="EW6" i="4"/>
  <c r="EL20" i="4" s="1"/>
  <c r="EI6" i="4"/>
  <c r="EK20" i="4" s="1"/>
  <c r="FA5" i="4"/>
  <c r="EH23" i="4" s="1"/>
  <c r="EM8" i="4"/>
  <c r="EG24" i="4" s="1"/>
  <c r="FA8" i="4"/>
  <c r="EH24" i="4" s="1"/>
  <c r="EI11" i="4"/>
  <c r="EI22" i="4" s="1"/>
  <c r="EW11" i="4"/>
  <c r="EJ22" i="4" s="1"/>
  <c r="EI4" i="4"/>
  <c r="EG20" i="4" s="1"/>
  <c r="EW4" i="4"/>
  <c r="EH20" i="4" s="1"/>
  <c r="EI7" i="4"/>
  <c r="ES10" i="4"/>
  <c r="EH18" i="4" s="1"/>
  <c r="EE10" i="4"/>
  <c r="EG18" i="4" s="1"/>
  <c r="EM11" i="4"/>
  <c r="FA11" i="4"/>
  <c r="ES8" i="4"/>
  <c r="EH16" i="4" s="1"/>
  <c r="EE8" i="4"/>
  <c r="EG16" i="4" s="1"/>
  <c r="ES11" i="4"/>
  <c r="EH19" i="4" s="1"/>
  <c r="EW8" i="4"/>
  <c r="EJ21" i="4" s="1"/>
  <c r="EI8" i="4"/>
  <c r="EI21" i="4" s="1"/>
  <c r="EW5" i="4"/>
  <c r="EJ20" i="4" s="1"/>
  <c r="EI5" i="4"/>
  <c r="EI20" i="4" s="1"/>
  <c r="EM6" i="4"/>
  <c r="EI23" i="4" s="1"/>
  <c r="FA6" i="4"/>
  <c r="EJ23" i="4" s="1"/>
  <c r="EI9" i="4"/>
  <c r="EK21" i="4" s="1"/>
  <c r="EW9" i="4"/>
  <c r="EL21" i="4" s="1"/>
  <c r="FA4" i="4"/>
  <c r="EL22" i="4" s="1"/>
  <c r="EM4" i="4"/>
  <c r="EK22" i="4" s="1"/>
  <c r="EM7" i="4"/>
  <c r="EK23" i="4" s="1"/>
  <c r="FA7" i="4"/>
  <c r="EL23" i="4" s="1"/>
  <c r="EI7" i="3"/>
  <c r="EG21" i="3" s="1"/>
  <c r="EW7" i="3"/>
  <c r="EH21" i="3" s="1"/>
  <c r="EI11" i="3"/>
  <c r="EI22" i="3" s="1"/>
  <c r="EW11" i="3"/>
  <c r="EJ22" i="3" s="1"/>
  <c r="FA7" i="3"/>
  <c r="EL23" i="3" s="1"/>
  <c r="EM7" i="3"/>
  <c r="EK23" i="3" s="1"/>
  <c r="EI6" i="3"/>
  <c r="EK20" i="3" s="1"/>
  <c r="EW6" i="3"/>
  <c r="EL20" i="3" s="1"/>
  <c r="ES10" i="3"/>
  <c r="EH18" i="3" s="1"/>
  <c r="EE10" i="3"/>
  <c r="EG18" i="3" s="1"/>
  <c r="FA10" i="3"/>
  <c r="EL24" i="3" s="1"/>
  <c r="EM10" i="3"/>
  <c r="EK24" i="3" s="1"/>
  <c r="FA8" i="3"/>
  <c r="EH24" i="3" s="1"/>
  <c r="EM8" i="3"/>
  <c r="EG24" i="3" s="1"/>
  <c r="EM4" i="3"/>
  <c r="EK22" i="3" s="1"/>
  <c r="FA4" i="3"/>
  <c r="EL22" i="3" s="1"/>
  <c r="EW4" i="3"/>
  <c r="EH20" i="3" s="1"/>
  <c r="EI4" i="3"/>
  <c r="EG20" i="3" s="1"/>
  <c r="EI9" i="3"/>
  <c r="EK21" i="3" s="1"/>
  <c r="EW9" i="3"/>
  <c r="EL21" i="3" s="1"/>
  <c r="EI5" i="3"/>
  <c r="EI20" i="3" s="1"/>
  <c r="EW5" i="3"/>
  <c r="EJ20" i="3" s="1"/>
  <c r="FA11" i="3"/>
  <c r="EM11" i="3"/>
  <c r="FA9" i="3"/>
  <c r="EJ24" i="3" s="1"/>
  <c r="EM9" i="3"/>
  <c r="EI24" i="3" s="1"/>
  <c r="EI8" i="3"/>
  <c r="EI21" i="3" s="1"/>
  <c r="EW8" i="3"/>
  <c r="EJ21" i="3" s="1"/>
  <c r="EE11" i="3"/>
  <c r="EG19" i="3" s="1"/>
  <c r="ES11" i="3"/>
  <c r="EH19" i="3" s="1"/>
  <c r="EE8" i="3"/>
  <c r="EG16" i="3" s="1"/>
  <c r="ES8" i="3"/>
  <c r="EH16" i="3" s="1"/>
  <c r="FA5" i="3"/>
  <c r="EH23" i="3" s="1"/>
  <c r="EM5" i="3"/>
  <c r="EG23" i="3" s="1"/>
  <c r="EI10" i="3"/>
  <c r="EG22" i="3" s="1"/>
  <c r="EW10" i="3"/>
  <c r="EH22" i="3" s="1"/>
  <c r="EM6" i="3"/>
  <c r="EI23" i="3" s="1"/>
  <c r="FA6" i="3"/>
  <c r="EJ23" i="3" s="1"/>
  <c r="ES9" i="3"/>
  <c r="EH17" i="3" s="1"/>
  <c r="EE9" i="3"/>
  <c r="EG17" i="3" s="1"/>
  <c r="DY4" i="2"/>
  <c r="DT9" i="2"/>
  <c r="DZ4" i="2"/>
  <c r="EM4" i="2" s="1"/>
  <c r="EK22" i="2" s="1"/>
  <c r="DU7" i="2"/>
  <c r="EI7" i="2" s="1"/>
  <c r="EG21" i="2" s="1"/>
  <c r="DS10" i="2"/>
  <c r="DZ5" i="2"/>
  <c r="EB8" i="2"/>
  <c r="DY8" i="2"/>
  <c r="DV9" i="2"/>
  <c r="DX5" i="2"/>
  <c r="DX10" i="2"/>
  <c r="DU5" i="2"/>
  <c r="EI5" i="2" s="1"/>
  <c r="EI20" i="2" s="1"/>
  <c r="DS8" i="2"/>
  <c r="DW11" i="2"/>
  <c r="DU6" i="2"/>
  <c r="DX9" i="2"/>
  <c r="DQ10" i="2"/>
  <c r="DZ10" i="2"/>
  <c r="DX11" i="2"/>
  <c r="EA7" i="2"/>
  <c r="FA7" i="2" s="1"/>
  <c r="EL23" i="2" s="1"/>
  <c r="DQ9" i="2"/>
  <c r="DU10" i="2"/>
  <c r="DY11" i="2"/>
  <c r="DV8" i="2"/>
  <c r="DZ9" i="2"/>
  <c r="DR11" i="2"/>
  <c r="DX6" i="2"/>
  <c r="EW6" i="2" s="1"/>
  <c r="EL20" i="2" s="1"/>
  <c r="DQ8" i="2"/>
  <c r="EE8" i="2" s="1"/>
  <c r="EG16" i="2" s="1"/>
  <c r="DU9" i="2"/>
  <c r="DY10" i="2"/>
  <c r="DX7" i="2"/>
  <c r="DZ8" i="2"/>
  <c r="DR10" i="2"/>
  <c r="DV11" i="2"/>
  <c r="EA10" i="2"/>
  <c r="DV5" i="2"/>
  <c r="DV7" i="2"/>
  <c r="DT10" i="2"/>
  <c r="EB6" i="2"/>
  <c r="DU8" i="2"/>
  <c r="DY9" i="2"/>
  <c r="DQ11" i="2"/>
  <c r="EE11" i="2" s="1"/>
  <c r="EG19" i="2" s="1"/>
  <c r="EB7" i="2"/>
  <c r="DR9" i="2"/>
  <c r="DV10" i="2"/>
  <c r="FA4" i="2"/>
  <c r="EL22" i="2" s="1"/>
  <c r="EI9" i="2"/>
  <c r="EK21" i="2" s="1"/>
  <c r="EW9" i="2"/>
  <c r="EL21" i="2" s="1"/>
  <c r="FA10" i="2"/>
  <c r="EL24" i="2" s="1"/>
  <c r="EM10" i="2"/>
  <c r="EK24" i="2" s="1"/>
  <c r="EW4" i="2"/>
  <c r="EH20" i="2" s="1"/>
  <c r="EI4" i="2"/>
  <c r="EG20" i="2" s="1"/>
  <c r="EW5" i="2"/>
  <c r="EJ20" i="2" s="1"/>
  <c r="EI8" i="2"/>
  <c r="EI21" i="2" s="1"/>
  <c r="EW8" i="2"/>
  <c r="EJ21" i="2" s="1"/>
  <c r="FA9" i="2"/>
  <c r="EJ24" i="2" s="1"/>
  <c r="EM9" i="2"/>
  <c r="EI24" i="2" s="1"/>
  <c r="EM5" i="2"/>
  <c r="EG23" i="2" s="1"/>
  <c r="FA5" i="2"/>
  <c r="EH23" i="2" s="1"/>
  <c r="FA8" i="2"/>
  <c r="EH24" i="2" s="1"/>
  <c r="EM8" i="2"/>
  <c r="EG24" i="2" s="1"/>
  <c r="EE10" i="2"/>
  <c r="EG18" i="2" s="1"/>
  <c r="ES10" i="2"/>
  <c r="EH18" i="2" s="1"/>
  <c r="EI11" i="2"/>
  <c r="EI22" i="2" s="1"/>
  <c r="EW11" i="2"/>
  <c r="EJ22" i="2" s="1"/>
  <c r="FA6" i="2"/>
  <c r="EJ23" i="2" s="1"/>
  <c r="EM6" i="2"/>
  <c r="EI23" i="2" s="1"/>
  <c r="EI10" i="2"/>
  <c r="EG22" i="2" s="1"/>
  <c r="EW10" i="2"/>
  <c r="EH22" i="2" s="1"/>
  <c r="FA11" i="2"/>
  <c r="EM11" i="2"/>
  <c r="FA11" i="1"/>
  <c r="EM5" i="1"/>
  <c r="EG23" i="1" s="1"/>
  <c r="EW10" i="1" l="1"/>
  <c r="EH22" i="1" s="1"/>
  <c r="FA8" i="1"/>
  <c r="EH24" i="1" s="1"/>
  <c r="FA5" i="1"/>
  <c r="EH23" i="1" s="1"/>
  <c r="EI11" i="1"/>
  <c r="EI22" i="1" s="1"/>
  <c r="FA10" i="1"/>
  <c r="EL24" i="1" s="1"/>
  <c r="EE9" i="1"/>
  <c r="EG17" i="1" s="1"/>
  <c r="EW7" i="1"/>
  <c r="EH21" i="1" s="1"/>
  <c r="EW4" i="1"/>
  <c r="EH20" i="1" s="1"/>
  <c r="EM11" i="1"/>
  <c r="EI9" i="1"/>
  <c r="EK21" i="1" s="1"/>
  <c r="EE11" i="1"/>
  <c r="EG19" i="1" s="1"/>
  <c r="EI8" i="1"/>
  <c r="EI21" i="1" s="1"/>
  <c r="EM4" i="1"/>
  <c r="EK22" i="1" s="1"/>
  <c r="EI6" i="1"/>
  <c r="EK20" i="1" s="1"/>
  <c r="EI5" i="1"/>
  <c r="EI20" i="1" s="1"/>
  <c r="FA6" i="1"/>
  <c r="EJ23" i="1" s="1"/>
  <c r="EW5" i="1"/>
  <c r="EJ20" i="1" s="1"/>
  <c r="EI7" i="1"/>
  <c r="EG21" i="1" s="1"/>
  <c r="EW8" i="1"/>
  <c r="EJ21" i="1" s="1"/>
  <c r="FA4" i="1"/>
  <c r="EL22" i="1" s="1"/>
  <c r="EM8" i="1"/>
  <c r="EG24" i="1" s="1"/>
  <c r="EM7" i="1"/>
  <c r="EK23" i="1" s="1"/>
  <c r="EW6" i="1"/>
  <c r="EL20" i="1" s="1"/>
  <c r="FA9" i="1"/>
  <c r="EJ24" i="1" s="1"/>
  <c r="ES10" i="1"/>
  <c r="EH18" i="1" s="1"/>
  <c r="EM9" i="1"/>
  <c r="EI24" i="1" s="1"/>
  <c r="EW9" i="1"/>
  <c r="EL21" i="1" s="1"/>
  <c r="ES11" i="1"/>
  <c r="EH19" i="1" s="1"/>
  <c r="EM10" i="1"/>
  <c r="EK24" i="1" s="1"/>
  <c r="ES8" i="1"/>
  <c r="EH16" i="1" s="1"/>
  <c r="ES9" i="1"/>
  <c r="EH17" i="1" s="1"/>
  <c r="EW11" i="1"/>
  <c r="EJ22" i="1" s="1"/>
  <c r="EE9" i="4"/>
  <c r="EG17" i="4" s="1"/>
  <c r="EI6" i="2"/>
  <c r="EK20" i="2" s="1"/>
  <c r="EM7" i="2"/>
  <c r="EK23" i="2" s="1"/>
  <c r="ES8" i="2"/>
  <c r="EH16" i="2" s="1"/>
  <c r="EW7" i="2"/>
  <c r="EH21" i="2" s="1"/>
  <c r="EE9" i="2"/>
  <c r="EG17" i="2" s="1"/>
  <c r="ES11" i="2"/>
  <c r="EH19" i="2" s="1"/>
  <c r="ES9" i="2"/>
  <c r="EH17" i="2" s="1"/>
</calcChain>
</file>

<file path=xl/sharedStrings.xml><?xml version="1.0" encoding="utf-8"?>
<sst xmlns="http://schemas.openxmlformats.org/spreadsheetml/2006/main" count="690" uniqueCount="129">
  <si>
    <t>A</t>
  </si>
  <si>
    <t>No Pi</t>
  </si>
  <si>
    <t>B</t>
  </si>
  <si>
    <t>Pi 2,5 uM</t>
  </si>
  <si>
    <t>C</t>
  </si>
  <si>
    <t>Pi 10 uM</t>
  </si>
  <si>
    <t>D</t>
  </si>
  <si>
    <t>Pi 20 uM</t>
  </si>
  <si>
    <t>E</t>
  </si>
  <si>
    <t>TVP no inhibitor</t>
  </si>
  <si>
    <t>F</t>
  </si>
  <si>
    <t>IDP 50uM</t>
  </si>
  <si>
    <t>G</t>
  </si>
  <si>
    <t>MTI61 50 uM</t>
  </si>
  <si>
    <t>H</t>
  </si>
  <si>
    <t>AKI XVII103 5uM</t>
  </si>
  <si>
    <t>AKI-E121 20uM</t>
  </si>
  <si>
    <t>AKI-E121 5uM</t>
  </si>
  <si>
    <t>AKI-E121 1uM</t>
  </si>
  <si>
    <t>AKI XVIII7 20uM</t>
  </si>
  <si>
    <t>AKI XVIII7 5uM</t>
  </si>
  <si>
    <t>AKI XVIII7 1uM</t>
  </si>
  <si>
    <t>AKI-E117 20uM</t>
  </si>
  <si>
    <t>AKI-E117 5uM</t>
  </si>
  <si>
    <t>AKI-E117 1uM</t>
  </si>
  <si>
    <t>AKI-E93 20uM</t>
  </si>
  <si>
    <t>AKI-E93 5uM</t>
  </si>
  <si>
    <t>AKI-E93 1uM</t>
  </si>
  <si>
    <t>AKI-E115 50uM</t>
  </si>
  <si>
    <t>AKI-E115 5uM</t>
  </si>
  <si>
    <t>AKI-E115 1uM</t>
  </si>
  <si>
    <t>AKI-D187CI 5uM</t>
  </si>
  <si>
    <t>AKI-D187CI 1uM</t>
  </si>
  <si>
    <t>AKI-C181 5uM</t>
  </si>
  <si>
    <t>AKI-C181 1uM</t>
  </si>
  <si>
    <t>AKI-D41 5uM</t>
  </si>
  <si>
    <t>AKI-D41 1uM</t>
  </si>
  <si>
    <t>AKI-D159-3 5uM</t>
  </si>
  <si>
    <t>AKI-D159-3 1uM</t>
  </si>
  <si>
    <t>AKI-D155 5uM</t>
  </si>
  <si>
    <t>AKI-D155 1uM</t>
  </si>
  <si>
    <t>AKI-C75 5uM</t>
  </si>
  <si>
    <t>AKI-C75 1uM</t>
  </si>
  <si>
    <t>AKI-C53 5uM</t>
  </si>
  <si>
    <t>AKI-C53 1uM</t>
  </si>
  <si>
    <t>TL4-60 50uM</t>
  </si>
  <si>
    <t>TL4-60 5uM</t>
  </si>
  <si>
    <t>TL4-60 1uM</t>
  </si>
  <si>
    <t>TL4-65 50uM</t>
  </si>
  <si>
    <t>TL4-65 5uM</t>
  </si>
  <si>
    <t>TL4-65 1uM</t>
  </si>
  <si>
    <t>TL4-61 50uM</t>
  </si>
  <si>
    <t>TL4-61 5uM</t>
  </si>
  <si>
    <t>TL4-61 1uM</t>
  </si>
  <si>
    <t>TL4-69 50uM</t>
  </si>
  <si>
    <t>TL4-69 1uM</t>
  </si>
  <si>
    <t>TL4-69 5uM</t>
  </si>
  <si>
    <t>LD1-31 50uM</t>
  </si>
  <si>
    <t>LD1-31 5uM</t>
  </si>
  <si>
    <t>LD1-31 1uM</t>
  </si>
  <si>
    <t>TL3-12 50uM</t>
  </si>
  <si>
    <t>TL3-12 5uM</t>
  </si>
  <si>
    <t>TL3-12 1uM</t>
  </si>
  <si>
    <t>TL3-35 50uM</t>
  </si>
  <si>
    <t>TL3-35 5uM</t>
  </si>
  <si>
    <t>TL3-35 1uM</t>
  </si>
  <si>
    <t>TL4-67 50uM</t>
  </si>
  <si>
    <t>TL4-67 5uM</t>
  </si>
  <si>
    <t>TL4-67 1uM</t>
  </si>
  <si>
    <t>raw data</t>
  </si>
  <si>
    <t>raw data - blank</t>
  </si>
  <si>
    <t>Pi amount (nmol)</t>
  </si>
  <si>
    <t>Specific activity (umol/mg/min)</t>
  </si>
  <si>
    <t>Average Specific activity (umol/mg/min)</t>
  </si>
  <si>
    <t>% Activity</t>
  </si>
  <si>
    <t>Average % activity</t>
  </si>
  <si>
    <t>% of inhibition</t>
  </si>
  <si>
    <t>Average % of inhibition</t>
  </si>
  <si>
    <t>Standard deviation</t>
  </si>
  <si>
    <t>Pi (nmol)</t>
  </si>
  <si>
    <t>A1</t>
  </si>
  <si>
    <t>A2</t>
  </si>
  <si>
    <t>A3</t>
  </si>
  <si>
    <t>A4</t>
  </si>
  <si>
    <t>Average</t>
  </si>
  <si>
    <t>Results summary</t>
  </si>
  <si>
    <t>IC50</t>
  </si>
  <si>
    <t>Sample</t>
  </si>
  <si>
    <t>Conc1 (uM)</t>
  </si>
  <si>
    <t>Conc2 (uM)</t>
  </si>
  <si>
    <t>Conc3 (uM)</t>
  </si>
  <si>
    <t>Conc1</t>
  </si>
  <si>
    <t>STDEVc1</t>
  </si>
  <si>
    <t>Conc2</t>
  </si>
  <si>
    <t>STDEVc2</t>
  </si>
  <si>
    <t>Conc3</t>
  </si>
  <si>
    <t>STDEVconc3</t>
  </si>
  <si>
    <t>No Inhibitor</t>
  </si>
  <si>
    <t>IDP</t>
  </si>
  <si>
    <t>MTI61</t>
  </si>
  <si>
    <t>AKI XVII103</t>
  </si>
  <si>
    <t>AKI-C181</t>
  </si>
  <si>
    <t xml:space="preserve">AKI-D187CI </t>
  </si>
  <si>
    <t>AKI-D41</t>
  </si>
  <si>
    <t>AKI-D159-3</t>
  </si>
  <si>
    <t xml:space="preserve">AKI-D155 </t>
  </si>
  <si>
    <t>AKI-D187CI 20uM</t>
  </si>
  <si>
    <t>AKI-C181 20uM</t>
  </si>
  <si>
    <t>AKI-D41 20uM</t>
  </si>
  <si>
    <t>AKI-D159-3 20uM</t>
  </si>
  <si>
    <t>AKI-D155 20uM</t>
  </si>
  <si>
    <t>AKI-C75 20uM</t>
  </si>
  <si>
    <t>AKI-C53 20uM</t>
  </si>
  <si>
    <t>AKI-C75</t>
  </si>
  <si>
    <t>AKI-C53</t>
  </si>
  <si>
    <t>TL4-60</t>
  </si>
  <si>
    <t>TL4-65</t>
  </si>
  <si>
    <t>TL4-61</t>
  </si>
  <si>
    <t>TL4-69</t>
  </si>
  <si>
    <t>LD1-31</t>
  </si>
  <si>
    <t>TL3-12</t>
  </si>
  <si>
    <t>TL3-35</t>
  </si>
  <si>
    <t xml:space="preserve">TL4-67 </t>
  </si>
  <si>
    <t>AKI-E121</t>
  </si>
  <si>
    <t>AKI XVIII7</t>
  </si>
  <si>
    <t>AKI-E117</t>
  </si>
  <si>
    <t>AKI-E93</t>
  </si>
  <si>
    <t>AKI-E115</t>
  </si>
  <si>
    <t>A (retested at 120619 as the previous result was 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</si>
</sst>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alibri (Body)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6" borderId="2" xfId="0" applyFill="1" applyBorder="1"/>
    <xf numFmtId="0" fontId="0" fillId="0" borderId="2" xfId="0" applyBorder="1"/>
    <xf numFmtId="2" fontId="0" fillId="0" borderId="2" xfId="0" applyNumberFormat="1" applyBorder="1"/>
    <xf numFmtId="0" fontId="0" fillId="5" borderId="2" xfId="0" applyFill="1" applyBorder="1"/>
    <xf numFmtId="0" fontId="0" fillId="7" borderId="2" xfId="0" applyFill="1" applyBorder="1"/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2" fontId="0" fillId="0" borderId="3" xfId="0" applyNumberFormat="1" applyBorder="1"/>
    <xf numFmtId="0" fontId="0" fillId="0" borderId="6" xfId="0" applyFill="1" applyBorder="1"/>
    <xf numFmtId="20" fontId="0" fillId="0" borderId="0" xfId="0" applyNumberFormat="1"/>
    <xf numFmtId="0" fontId="4" fillId="0" borderId="0" xfId="0" applyFont="1"/>
    <xf numFmtId="0" fontId="0" fillId="0" borderId="0" xfId="0" applyFill="1"/>
    <xf numFmtId="0" fontId="4" fillId="0" borderId="0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8908762825101399"/>
          <c:y val="5.95022173952394E-2"/>
          <c:w val="0.74439722023383403"/>
          <c:h val="0.74966784324373203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8969006533758"/>
                  <c:y val="0.35075423264399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[1]Result1!$AQ$4:$AQ$7</c:f>
              <c:numCache>
                <c:formatCode>General</c:formatCode>
                <c:ptCount val="4"/>
                <c:pt idx="0">
                  <c:v>0</c:v>
                </c:pt>
                <c:pt idx="1">
                  <c:v>2.5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[1]Result1!$AV$4:$AV$7</c:f>
              <c:numCache>
                <c:formatCode>General</c:formatCode>
                <c:ptCount val="4"/>
                <c:pt idx="0">
                  <c:v>-3.4694469519536142E-18</c:v>
                </c:pt>
                <c:pt idx="1">
                  <c:v>0.104825</c:v>
                </c:pt>
                <c:pt idx="2">
                  <c:v>0.50877499999999998</c:v>
                </c:pt>
                <c:pt idx="3">
                  <c:v>1.0231250000000001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B9-744E-BD87-5664EC3CC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355792"/>
        <c:axId val="257359552"/>
      </c:scatterChart>
      <c:valAx>
        <c:axId val="25735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 (nmol)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9552"/>
        <c:crosses val="autoZero"/>
        <c:crossBetween val="midCat"/>
      </c:valAx>
      <c:valAx>
        <c:axId val="2573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A860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Compounds screening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Sheet1!$EH$16:$EH$25</c:f>
                <c:numCache>
                  <c:formatCode>General</c:formatCode>
                  <c:ptCount val="10"/>
                  <c:pt idx="0">
                    <c:v>5.6874569218993685</c:v>
                  </c:pt>
                  <c:pt idx="1">
                    <c:v>2.7518942896318332</c:v>
                  </c:pt>
                  <c:pt idx="2">
                    <c:v>3.306406233451805</c:v>
                  </c:pt>
                  <c:pt idx="3">
                    <c:v>1.6220341527212272</c:v>
                  </c:pt>
                  <c:pt idx="4">
                    <c:v>5.0866988075692543</c:v>
                  </c:pt>
                  <c:pt idx="5">
                    <c:v>2.21529258418667</c:v>
                  </c:pt>
                  <c:pt idx="6">
                    <c:v>0.79942268762542079</c:v>
                  </c:pt>
                  <c:pt idx="7">
                    <c:v>7.1242134143545801</c:v>
                  </c:pt>
                  <c:pt idx="8">
                    <c:v>8.7268678616858466</c:v>
                  </c:pt>
                </c:numCache>
              </c:numRef>
            </c:plus>
            <c:minus>
              <c:numRef>
                <c:f>Sheet1!$EH$16:$EH$25</c:f>
                <c:numCache>
                  <c:formatCode>General</c:formatCode>
                  <c:ptCount val="10"/>
                  <c:pt idx="0">
                    <c:v>5.6874569218993685</c:v>
                  </c:pt>
                  <c:pt idx="1">
                    <c:v>2.7518942896318332</c:v>
                  </c:pt>
                  <c:pt idx="2">
                    <c:v>3.306406233451805</c:v>
                  </c:pt>
                  <c:pt idx="3">
                    <c:v>1.6220341527212272</c:v>
                  </c:pt>
                  <c:pt idx="4">
                    <c:v>5.0866988075692543</c:v>
                  </c:pt>
                  <c:pt idx="5">
                    <c:v>2.21529258418667</c:v>
                  </c:pt>
                  <c:pt idx="6">
                    <c:v>0.79942268762542079</c:v>
                  </c:pt>
                  <c:pt idx="7">
                    <c:v>7.1242134143545801</c:v>
                  </c:pt>
                  <c:pt idx="8">
                    <c:v>8.7268678616858466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AKI-E121</c:v>
                </c:pt>
                <c:pt idx="5">
                  <c:v>AKI XVIII7</c:v>
                </c:pt>
                <c:pt idx="6">
                  <c:v>AKI-E117</c:v>
                </c:pt>
                <c:pt idx="7">
                  <c:v>AKI-E93</c:v>
                </c:pt>
                <c:pt idx="8">
                  <c:v>AKI-E115</c:v>
                </c:pt>
              </c:strCache>
            </c:strRef>
          </c:cat>
          <c:val>
            <c:numRef>
              <c:f>Sheet1!$EG$16:$EG$24</c:f>
              <c:numCache>
                <c:formatCode>0.00</c:formatCode>
                <c:ptCount val="9"/>
                <c:pt idx="0">
                  <c:v>-3.5527136788005009E-15</c:v>
                </c:pt>
                <c:pt idx="1">
                  <c:v>40.786000586567617</c:v>
                </c:pt>
                <c:pt idx="2">
                  <c:v>51.331182585459644</c:v>
                </c:pt>
                <c:pt idx="3">
                  <c:v>77.651774366995795</c:v>
                </c:pt>
                <c:pt idx="4">
                  <c:v>46.782024961710178</c:v>
                </c:pt>
                <c:pt idx="5">
                  <c:v>15.42346922149444</c:v>
                </c:pt>
                <c:pt idx="6">
                  <c:v>53.236441055387196</c:v>
                </c:pt>
                <c:pt idx="7">
                  <c:v>34.734578160132955</c:v>
                </c:pt>
                <c:pt idx="8">
                  <c:v>53.811060058005019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C-524A-93B8-38A556FB8322}"/>
            </c:ext>
          </c:extLst>
        </c:ser>
        <c:ser>
          <c:idx val="1"/>
          <c:order val="1"/>
          <c:tx>
            <c:v>Conc2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Sheet1!$EJ$16:$EJ$25</c:f>
                <c:numCache>
                  <c:formatCode>General</c:formatCode>
                  <c:ptCount val="10"/>
                  <c:pt idx="4">
                    <c:v>3.5462738959114075</c:v>
                  </c:pt>
                  <c:pt idx="5">
                    <c:v>1.7923530928323901</c:v>
                  </c:pt>
                  <c:pt idx="6">
                    <c:v>4.9205698691164903</c:v>
                  </c:pt>
                  <c:pt idx="7">
                    <c:v>12.448549504538644</c:v>
                  </c:pt>
                  <c:pt idx="8">
                    <c:v>2.8191504852869067</c:v>
                  </c:pt>
                </c:numCache>
              </c:numRef>
            </c:plus>
            <c:minus>
              <c:numRef>
                <c:f>Sheet1!$EJ$16:$EJ$25</c:f>
                <c:numCache>
                  <c:formatCode>General</c:formatCode>
                  <c:ptCount val="10"/>
                  <c:pt idx="4">
                    <c:v>3.5462738959114075</c:v>
                  </c:pt>
                  <c:pt idx="5">
                    <c:v>1.7923530928323901</c:v>
                  </c:pt>
                  <c:pt idx="6">
                    <c:v>4.9205698691164903</c:v>
                  </c:pt>
                  <c:pt idx="7">
                    <c:v>12.448549504538644</c:v>
                  </c:pt>
                  <c:pt idx="8">
                    <c:v>2.8191504852869067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AKI-E121</c:v>
                </c:pt>
                <c:pt idx="5">
                  <c:v>AKI XVIII7</c:v>
                </c:pt>
                <c:pt idx="6">
                  <c:v>AKI-E117</c:v>
                </c:pt>
                <c:pt idx="7">
                  <c:v>AKI-E93</c:v>
                </c:pt>
                <c:pt idx="8">
                  <c:v>AKI-E115</c:v>
                </c:pt>
              </c:strCache>
            </c:strRef>
          </c:cat>
          <c:val>
            <c:numRef>
              <c:f>Sheet1!$EI$16:$EI$25</c:f>
              <c:numCache>
                <c:formatCode>0.00</c:formatCode>
                <c:ptCount val="10"/>
                <c:pt idx="4">
                  <c:v>17.851207351647272</c:v>
                </c:pt>
                <c:pt idx="5">
                  <c:v>9.329683579365863</c:v>
                </c:pt>
                <c:pt idx="6">
                  <c:v>48.303842017792554</c:v>
                </c:pt>
                <c:pt idx="7">
                  <c:v>18.975461921986515</c:v>
                </c:pt>
                <c:pt idx="8">
                  <c:v>19.907452667253235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4C-524A-93B8-38A556FB8322}"/>
            </c:ext>
          </c:extLst>
        </c:ser>
        <c:ser>
          <c:idx val="2"/>
          <c:order val="2"/>
          <c:tx>
            <c:v>Conc3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Sheet1!$EL$16:$EL$25</c:f>
                <c:numCache>
                  <c:formatCode>General</c:formatCode>
                  <c:ptCount val="10"/>
                  <c:pt idx="4">
                    <c:v>5.5734707274220341</c:v>
                  </c:pt>
                  <c:pt idx="5">
                    <c:v>4.6415775713506964</c:v>
                  </c:pt>
                  <c:pt idx="6">
                    <c:v>8.1312399048447705</c:v>
                  </c:pt>
                  <c:pt idx="7">
                    <c:v>3.4488637149925712</c:v>
                  </c:pt>
                  <c:pt idx="8">
                    <c:v>3.8022714493063914</c:v>
                  </c:pt>
                </c:numCache>
              </c:numRef>
            </c:plus>
            <c:minus>
              <c:numRef>
                <c:f>Sheet1!$EL$16:$EL$25</c:f>
                <c:numCache>
                  <c:formatCode>General</c:formatCode>
                  <c:ptCount val="10"/>
                  <c:pt idx="4">
                    <c:v>5.5734707274220341</c:v>
                  </c:pt>
                  <c:pt idx="5">
                    <c:v>4.6415775713506964</c:v>
                  </c:pt>
                  <c:pt idx="6">
                    <c:v>8.1312399048447705</c:v>
                  </c:pt>
                  <c:pt idx="7">
                    <c:v>3.4488637149925712</c:v>
                  </c:pt>
                  <c:pt idx="8">
                    <c:v>3.8022714493063914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AKI-E121</c:v>
                </c:pt>
                <c:pt idx="5">
                  <c:v>AKI XVIII7</c:v>
                </c:pt>
                <c:pt idx="6">
                  <c:v>AKI-E117</c:v>
                </c:pt>
                <c:pt idx="7">
                  <c:v>AKI-E93</c:v>
                </c:pt>
                <c:pt idx="8">
                  <c:v>AKI-E115</c:v>
                </c:pt>
              </c:strCache>
            </c:strRef>
          </c:cat>
          <c:val>
            <c:numRef>
              <c:f>Sheet1!$EK$16:$EK$25</c:f>
              <c:numCache>
                <c:formatCode>0.00</c:formatCode>
                <c:ptCount val="10"/>
                <c:pt idx="4">
                  <c:v>5.8656760191612101</c:v>
                </c:pt>
                <c:pt idx="5">
                  <c:v>3.5813210805878732</c:v>
                </c:pt>
                <c:pt idx="6">
                  <c:v>10.209534982240044</c:v>
                </c:pt>
                <c:pt idx="7">
                  <c:v>8.4889366832860915</c:v>
                </c:pt>
                <c:pt idx="8">
                  <c:v>5.6245315605956883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4C-524A-93B8-38A556FB8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391520"/>
        <c:axId val="257396064"/>
      </c:barChart>
      <c:catAx>
        <c:axId val="2573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Compound name</a:t>
                </a:r>
              </a:p>
            </c:rich>
          </c:tx>
          <c:layout>
            <c:manualLayout>
              <c:xMode val="edge"/>
              <c:yMode val="edge"/>
              <c:x val="0.469121712905471"/>
              <c:y val="0.89302183380923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6064"/>
        <c:crosses val="autoZero"/>
        <c:auto val="1"/>
        <c:lblAlgn val="ctr"/>
        <c:lblOffset val="100"/>
        <c:noMultiLvlLbl val="0"/>
      </c:catAx>
      <c:valAx>
        <c:axId val="257396064"/>
        <c:scaling>
          <c:orientation val="minMax"/>
          <c:max val="10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Inhibition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1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8908762825101399"/>
          <c:y val="5.95022173952394E-2"/>
          <c:w val="0.74439722023383403"/>
          <c:h val="0.74966784324373203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8969006533758"/>
                  <c:y val="0.35075423264399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[2]Result1!$AQ$4:$AQ$7</c:f>
              <c:numCache>
                <c:formatCode>General</c:formatCode>
                <c:ptCount val="4"/>
                <c:pt idx="0">
                  <c:v>0</c:v>
                </c:pt>
                <c:pt idx="1">
                  <c:v>2.5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[2]Result1!$AV$4:$AV$7</c:f>
              <c:numCache>
                <c:formatCode>General</c:formatCode>
                <c:ptCount val="4"/>
                <c:pt idx="0">
                  <c:v>0</c:v>
                </c:pt>
                <c:pt idx="1">
                  <c:v>0.12252500000000001</c:v>
                </c:pt>
                <c:pt idx="2">
                  <c:v>0.50012499999999993</c:v>
                </c:pt>
                <c:pt idx="3">
                  <c:v>0.97740000000000005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48-894B-8BF2-59BCA5D9D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355792"/>
        <c:axId val="257359552"/>
      </c:scatterChart>
      <c:valAx>
        <c:axId val="25735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 (nmol)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9552"/>
        <c:crosses val="autoZero"/>
        <c:crossBetween val="midCat"/>
      </c:valAx>
      <c:valAx>
        <c:axId val="2573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A860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Compounds screening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Sheet2!$EH$16:$EH$24</c:f>
                <c:numCache>
                  <c:formatCode>General</c:formatCode>
                  <c:ptCount val="9"/>
                  <c:pt idx="0">
                    <c:v>4.5500337715530135</c:v>
                  </c:pt>
                  <c:pt idx="1">
                    <c:v>0.77983580020846865</c:v>
                  </c:pt>
                  <c:pt idx="2">
                    <c:v>1.5020330822152601</c:v>
                  </c:pt>
                  <c:pt idx="3">
                    <c:v>2.9511203198567704</c:v>
                  </c:pt>
                  <c:pt idx="4">
                    <c:v>7.6764163776191792</c:v>
                  </c:pt>
                  <c:pt idx="5">
                    <c:v>7.0175470035923997</c:v>
                  </c:pt>
                  <c:pt idx="6">
                    <c:v>6.3191652588316352</c:v>
                  </c:pt>
                  <c:pt idx="7">
                    <c:v>1.5566186121320036</c:v>
                  </c:pt>
                  <c:pt idx="8">
                    <c:v>0.77602534505850551</c:v>
                  </c:pt>
                </c:numCache>
              </c:numRef>
            </c:plus>
            <c:minus>
              <c:numRef>
                <c:f>Sheet2!$EH$16:$EH$24</c:f>
                <c:numCache>
                  <c:formatCode>General</c:formatCode>
                  <c:ptCount val="9"/>
                  <c:pt idx="0">
                    <c:v>4.5500337715530135</c:v>
                  </c:pt>
                  <c:pt idx="1">
                    <c:v>0.77983580020846865</c:v>
                  </c:pt>
                  <c:pt idx="2">
                    <c:v>1.5020330822152601</c:v>
                  </c:pt>
                  <c:pt idx="3">
                    <c:v>2.9511203198567704</c:v>
                  </c:pt>
                  <c:pt idx="4">
                    <c:v>7.6764163776191792</c:v>
                  </c:pt>
                  <c:pt idx="5">
                    <c:v>7.0175470035923997</c:v>
                  </c:pt>
                  <c:pt idx="6">
                    <c:v>6.3191652588316352</c:v>
                  </c:pt>
                  <c:pt idx="7">
                    <c:v>1.5566186121320036</c:v>
                  </c:pt>
                  <c:pt idx="8">
                    <c:v>0.77602534505850551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AKI-D187CI </c:v>
                </c:pt>
                <c:pt idx="5">
                  <c:v>AKI-C181</c:v>
                </c:pt>
                <c:pt idx="6">
                  <c:v>AKI-D41</c:v>
                </c:pt>
                <c:pt idx="7">
                  <c:v>AKI-D159-3</c:v>
                </c:pt>
                <c:pt idx="8">
                  <c:v>AKI-D155 </c:v>
                </c:pt>
              </c:strCache>
            </c:strRef>
          </c:cat>
          <c:val>
            <c:numRef>
              <c:f>Sheet2!$EG$16:$EG$24</c:f>
              <c:numCache>
                <c:formatCode>0.00</c:formatCode>
                <c:ptCount val="9"/>
                <c:pt idx="0">
                  <c:v>0</c:v>
                </c:pt>
                <c:pt idx="1">
                  <c:v>51.492366630453432</c:v>
                </c:pt>
                <c:pt idx="2">
                  <c:v>52.09274401052091</c:v>
                </c:pt>
                <c:pt idx="3">
                  <c:v>70.913145405683579</c:v>
                </c:pt>
                <c:pt idx="4">
                  <c:v>8.513923037337765</c:v>
                </c:pt>
                <c:pt idx="5">
                  <c:v>4.234089999428214</c:v>
                </c:pt>
                <c:pt idx="6">
                  <c:v>3.7852364343301539</c:v>
                </c:pt>
                <c:pt idx="7">
                  <c:v>-1.2150494596603529</c:v>
                </c:pt>
                <c:pt idx="8">
                  <c:v>0.27159929098290903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C-B24F-B8EA-99F235F9970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Sheet2!$EJ$16:$EJ$24</c:f>
                <c:numCache>
                  <c:formatCode>General</c:formatCode>
                  <c:ptCount val="9"/>
                  <c:pt idx="4">
                    <c:v>5.7020154632330584</c:v>
                  </c:pt>
                  <c:pt idx="5">
                    <c:v>4.893195708189511</c:v>
                  </c:pt>
                  <c:pt idx="6">
                    <c:v>6.4543931138605055</c:v>
                  </c:pt>
                  <c:pt idx="7">
                    <c:v>0.18237556885516928</c:v>
                  </c:pt>
                  <c:pt idx="8">
                    <c:v>1.8156196766135895</c:v>
                  </c:pt>
                </c:numCache>
              </c:numRef>
            </c:plus>
            <c:minus>
              <c:numRef>
                <c:f>Sheet2!$EJ$16:$EJ$24</c:f>
                <c:numCache>
                  <c:formatCode>General</c:formatCode>
                  <c:ptCount val="9"/>
                  <c:pt idx="4">
                    <c:v>5.7020154632330584</c:v>
                  </c:pt>
                  <c:pt idx="5">
                    <c:v>4.893195708189511</c:v>
                  </c:pt>
                  <c:pt idx="6">
                    <c:v>6.4543931138605055</c:v>
                  </c:pt>
                  <c:pt idx="7">
                    <c:v>0.18237556885516928</c:v>
                  </c:pt>
                  <c:pt idx="8">
                    <c:v>1.8156196766135895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AKI-D187CI </c:v>
                </c:pt>
                <c:pt idx="5">
                  <c:v>AKI-C181</c:v>
                </c:pt>
                <c:pt idx="6">
                  <c:v>AKI-D41</c:v>
                </c:pt>
                <c:pt idx="7">
                  <c:v>AKI-D159-3</c:v>
                </c:pt>
                <c:pt idx="8">
                  <c:v>AKI-D155 </c:v>
                </c:pt>
              </c:strCache>
            </c:strRef>
          </c:cat>
          <c:val>
            <c:numRef>
              <c:f>Sheet2!$EI$16:$EI$24</c:f>
              <c:numCache>
                <c:formatCode>0.00</c:formatCode>
                <c:ptCount val="9"/>
                <c:pt idx="4">
                  <c:v>2.1041797701412399</c:v>
                </c:pt>
                <c:pt idx="5">
                  <c:v>0.57178798101665151</c:v>
                </c:pt>
                <c:pt idx="6">
                  <c:v>-1.172165361084101</c:v>
                </c:pt>
                <c:pt idx="7">
                  <c:v>-3.3792669678083236</c:v>
                </c:pt>
                <c:pt idx="8">
                  <c:v>-1.2379209789010162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C-B24F-B8EA-99F235F99706}"/>
            </c:ext>
          </c:extLst>
        </c:ser>
        <c:ser>
          <c:idx val="2"/>
          <c:order val="2"/>
          <c:tx>
            <c:v>Conc3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Sheet2!$EL$16:$EL$24</c:f>
                <c:numCache>
                  <c:formatCode>General</c:formatCode>
                  <c:ptCount val="9"/>
                  <c:pt idx="4">
                    <c:v>5.9254994760970758</c:v>
                  </c:pt>
                  <c:pt idx="5">
                    <c:v>8.3129320452083171</c:v>
                  </c:pt>
                  <c:pt idx="6">
                    <c:v>1.9300928944243376</c:v>
                  </c:pt>
                  <c:pt idx="7">
                    <c:v>2.7474794272177001</c:v>
                  </c:pt>
                  <c:pt idx="8">
                    <c:v>4.3952349438231453</c:v>
                  </c:pt>
                </c:numCache>
              </c:numRef>
            </c:plus>
            <c:minus>
              <c:numRef>
                <c:f>Sheet2!$EL$16:$EL$24</c:f>
                <c:numCache>
                  <c:formatCode>General</c:formatCode>
                  <c:ptCount val="9"/>
                  <c:pt idx="4">
                    <c:v>5.9254994760970758</c:v>
                  </c:pt>
                  <c:pt idx="5">
                    <c:v>8.3129320452083171</c:v>
                  </c:pt>
                  <c:pt idx="6">
                    <c:v>1.9300928944243376</c:v>
                  </c:pt>
                  <c:pt idx="7">
                    <c:v>2.7474794272177001</c:v>
                  </c:pt>
                  <c:pt idx="8">
                    <c:v>4.3952349438231453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AKI-D187CI </c:v>
                </c:pt>
                <c:pt idx="5">
                  <c:v>AKI-C181</c:v>
                </c:pt>
                <c:pt idx="6">
                  <c:v>AKI-D41</c:v>
                </c:pt>
                <c:pt idx="7">
                  <c:v>AKI-D159-3</c:v>
                </c:pt>
                <c:pt idx="8">
                  <c:v>AKI-D155 </c:v>
                </c:pt>
              </c:strCache>
            </c:strRef>
          </c:cat>
          <c:val>
            <c:numRef>
              <c:f>[2]Result1!$EK$16:$EK$25</c:f>
              <c:numCache>
                <c:formatCode>General</c:formatCode>
                <c:ptCount val="10"/>
                <c:pt idx="4">
                  <c:v>-4.0251040975197725</c:v>
                </c:pt>
                <c:pt idx="5">
                  <c:v>-1.442278679621019</c:v>
                </c:pt>
                <c:pt idx="6">
                  <c:v>-2.0819503952688478</c:v>
                </c:pt>
                <c:pt idx="7">
                  <c:v>-4.4143383018526379</c:v>
                </c:pt>
                <c:pt idx="8">
                  <c:v>-3.8802727656749845</c:v>
                </c:pt>
                <c:pt idx="9">
                  <c:v>0.29090909090910699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C-B24F-B8EA-99F235F99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391520"/>
        <c:axId val="257396064"/>
      </c:barChart>
      <c:catAx>
        <c:axId val="2573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Compound name</a:t>
                </a:r>
              </a:p>
            </c:rich>
          </c:tx>
          <c:layout>
            <c:manualLayout>
              <c:xMode val="edge"/>
              <c:yMode val="edge"/>
              <c:x val="0.469121712905471"/>
              <c:y val="0.89302183380923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6064"/>
        <c:crosses val="autoZero"/>
        <c:auto val="1"/>
        <c:lblAlgn val="ctr"/>
        <c:lblOffset val="100"/>
        <c:noMultiLvlLbl val="0"/>
      </c:catAx>
      <c:valAx>
        <c:axId val="257396064"/>
        <c:scaling>
          <c:orientation val="minMax"/>
          <c:max val="10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Inhibition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1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8908762825101399"/>
          <c:y val="5.95022173952394E-2"/>
          <c:w val="0.74439722023383403"/>
          <c:h val="0.74966784324373203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8969006533758"/>
                  <c:y val="0.35075423264399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Sheet3!$AQ$4:$AQ$7</c:f>
              <c:numCache>
                <c:formatCode>General</c:formatCode>
                <c:ptCount val="4"/>
                <c:pt idx="0">
                  <c:v>0</c:v>
                </c:pt>
                <c:pt idx="1">
                  <c:v>2.5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Sheet3!$AV$4:$AV$7</c:f>
              <c:numCache>
                <c:formatCode>0.00</c:formatCode>
                <c:ptCount val="4"/>
                <c:pt idx="0">
                  <c:v>1.7347234759768071E-18</c:v>
                </c:pt>
                <c:pt idx="1">
                  <c:v>0.127275</c:v>
                </c:pt>
                <c:pt idx="2">
                  <c:v>0.56315000000000004</c:v>
                </c:pt>
                <c:pt idx="3">
                  <c:v>1.0171999999999999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95-894C-8F54-699B69016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355792"/>
        <c:axId val="257359552"/>
      </c:scatterChart>
      <c:valAx>
        <c:axId val="25735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 (nmol)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9552"/>
        <c:crosses val="autoZero"/>
        <c:crossBetween val="midCat"/>
      </c:valAx>
      <c:valAx>
        <c:axId val="2573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A860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Compounds screening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Sheet3!$EH$16:$EH$24</c:f>
                <c:numCache>
                  <c:formatCode>General</c:formatCode>
                  <c:ptCount val="9"/>
                  <c:pt idx="0">
                    <c:v>1.0841539561853795</c:v>
                  </c:pt>
                  <c:pt idx="1">
                    <c:v>0.68077295766296775</c:v>
                  </c:pt>
                  <c:pt idx="2">
                    <c:v>2.5332079126079958</c:v>
                  </c:pt>
                  <c:pt idx="3">
                    <c:v>2.0298905221906809</c:v>
                  </c:pt>
                  <c:pt idx="4">
                    <c:v>2.3789529484287977</c:v>
                  </c:pt>
                  <c:pt idx="5">
                    <c:v>4.3812550952805562</c:v>
                  </c:pt>
                  <c:pt idx="6">
                    <c:v>1.3655910091754655</c:v>
                  </c:pt>
                  <c:pt idx="7">
                    <c:v>2.8350107103016278</c:v>
                  </c:pt>
                  <c:pt idx="8">
                    <c:v>3.9040922428919167</c:v>
                  </c:pt>
                </c:numCache>
              </c:numRef>
            </c:plus>
            <c:minus>
              <c:numRef>
                <c:f>Sheet3!$EH$16:$EH$24</c:f>
                <c:numCache>
                  <c:formatCode>General</c:formatCode>
                  <c:ptCount val="9"/>
                  <c:pt idx="0">
                    <c:v>1.0841539561853795</c:v>
                  </c:pt>
                  <c:pt idx="1">
                    <c:v>0.68077295766296775</c:v>
                  </c:pt>
                  <c:pt idx="2">
                    <c:v>2.5332079126079958</c:v>
                  </c:pt>
                  <c:pt idx="3">
                    <c:v>2.0298905221906809</c:v>
                  </c:pt>
                  <c:pt idx="4">
                    <c:v>2.3789529484287977</c:v>
                  </c:pt>
                  <c:pt idx="5">
                    <c:v>4.3812550952805562</c:v>
                  </c:pt>
                  <c:pt idx="6">
                    <c:v>1.3655910091754655</c:v>
                  </c:pt>
                  <c:pt idx="7">
                    <c:v>2.8350107103016278</c:v>
                  </c:pt>
                  <c:pt idx="8">
                    <c:v>3.9040922428919167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AKI-C75</c:v>
                </c:pt>
                <c:pt idx="5">
                  <c:v>AKI-C53</c:v>
                </c:pt>
                <c:pt idx="6">
                  <c:v>TL4-60</c:v>
                </c:pt>
                <c:pt idx="7">
                  <c:v>TL4-65</c:v>
                </c:pt>
                <c:pt idx="8">
                  <c:v>TL4-61</c:v>
                </c:pt>
              </c:strCache>
            </c:strRef>
          </c:cat>
          <c:val>
            <c:numRef>
              <c:f>Sheet3!$EG$16:$EG$24</c:f>
              <c:numCache>
                <c:formatCode>0.00</c:formatCode>
                <c:ptCount val="9"/>
                <c:pt idx="0">
                  <c:v>3.5527136788005009E-15</c:v>
                </c:pt>
                <c:pt idx="1">
                  <c:v>52.738371107217546</c:v>
                </c:pt>
                <c:pt idx="2">
                  <c:v>53.430735319052729</c:v>
                </c:pt>
                <c:pt idx="3">
                  <c:v>72.172610636975065</c:v>
                </c:pt>
                <c:pt idx="4">
                  <c:v>3.0492285084496693</c:v>
                </c:pt>
                <c:pt idx="5">
                  <c:v>2.0997004465042757</c:v>
                </c:pt>
                <c:pt idx="6">
                  <c:v>52.103468415004066</c:v>
                </c:pt>
                <c:pt idx="7">
                  <c:v>74.523822980839881</c:v>
                </c:pt>
                <c:pt idx="8">
                  <c:v>64.37856779517324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09-0C47-9660-A2CF72A9CA5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Sheet3!$EJ$16:$EJ$24</c:f>
                <c:numCache>
                  <c:formatCode>General</c:formatCode>
                  <c:ptCount val="9"/>
                  <c:pt idx="4">
                    <c:v>3.4524811999031817</c:v>
                  </c:pt>
                  <c:pt idx="5">
                    <c:v>2.833041903051432</c:v>
                  </c:pt>
                  <c:pt idx="6">
                    <c:v>2.9128492451786916</c:v>
                  </c:pt>
                  <c:pt idx="7">
                    <c:v>6.7248547961283913</c:v>
                  </c:pt>
                  <c:pt idx="8">
                    <c:v>4.1876494855607325</c:v>
                  </c:pt>
                </c:numCache>
              </c:numRef>
            </c:plus>
            <c:minus>
              <c:numRef>
                <c:f>Sheet3!$EJ$16:$EJ$24</c:f>
                <c:numCache>
                  <c:formatCode>General</c:formatCode>
                  <c:ptCount val="9"/>
                  <c:pt idx="4">
                    <c:v>3.4524811999031817</c:v>
                  </c:pt>
                  <c:pt idx="5">
                    <c:v>2.833041903051432</c:v>
                  </c:pt>
                  <c:pt idx="6">
                    <c:v>2.9128492451786916</c:v>
                  </c:pt>
                  <c:pt idx="7">
                    <c:v>6.7248547961283913</c:v>
                  </c:pt>
                  <c:pt idx="8">
                    <c:v>4.1876494855607325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AKI-C75</c:v>
                </c:pt>
                <c:pt idx="5">
                  <c:v>AKI-C53</c:v>
                </c:pt>
                <c:pt idx="6">
                  <c:v>TL4-60</c:v>
                </c:pt>
                <c:pt idx="7">
                  <c:v>TL4-65</c:v>
                </c:pt>
                <c:pt idx="8">
                  <c:v>TL4-61</c:v>
                </c:pt>
              </c:strCache>
            </c:strRef>
          </c:cat>
          <c:val>
            <c:numRef>
              <c:f>Sheet3!$EI$16:$EI$24</c:f>
              <c:numCache>
                <c:formatCode>0.00</c:formatCode>
                <c:ptCount val="9"/>
                <c:pt idx="4">
                  <c:v>2.0290510371333355</c:v>
                </c:pt>
                <c:pt idx="5">
                  <c:v>0.74323178658227462</c:v>
                </c:pt>
                <c:pt idx="6">
                  <c:v>3.5663821850449331</c:v>
                </c:pt>
                <c:pt idx="7">
                  <c:v>11.61476290058215</c:v>
                </c:pt>
                <c:pt idx="8">
                  <c:v>9.2833323913412151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09-0C47-9660-A2CF72A9CA5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Sheet3!$EL$16:$EL$24</c:f>
                <c:numCache>
                  <c:formatCode>General</c:formatCode>
                  <c:ptCount val="9"/>
                  <c:pt idx="4">
                    <c:v>3.819437842510554</c:v>
                  </c:pt>
                  <c:pt idx="5">
                    <c:v>1.5712123679657757</c:v>
                  </c:pt>
                  <c:pt idx="6">
                    <c:v>3.6518555097876377</c:v>
                  </c:pt>
                  <c:pt idx="7">
                    <c:v>3.1398890949859952</c:v>
                  </c:pt>
                  <c:pt idx="8">
                    <c:v>3.8426337805533044</c:v>
                  </c:pt>
                </c:numCache>
              </c:numRef>
            </c:plus>
            <c:minus>
              <c:numRef>
                <c:f>Sheet3!$EL$16:$EL$24</c:f>
                <c:numCache>
                  <c:formatCode>General</c:formatCode>
                  <c:ptCount val="9"/>
                  <c:pt idx="4">
                    <c:v>3.819437842510554</c:v>
                  </c:pt>
                  <c:pt idx="5">
                    <c:v>1.5712123679657757</c:v>
                  </c:pt>
                  <c:pt idx="6">
                    <c:v>3.6518555097876377</c:v>
                  </c:pt>
                  <c:pt idx="7">
                    <c:v>3.1398890949859952</c:v>
                  </c:pt>
                  <c:pt idx="8">
                    <c:v>3.8426337805533044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AKI-C75</c:v>
                </c:pt>
                <c:pt idx="5">
                  <c:v>AKI-C53</c:v>
                </c:pt>
                <c:pt idx="6">
                  <c:v>TL4-60</c:v>
                </c:pt>
                <c:pt idx="7">
                  <c:v>TL4-65</c:v>
                </c:pt>
                <c:pt idx="8">
                  <c:v>TL4-61</c:v>
                </c:pt>
              </c:strCache>
            </c:strRef>
          </c:cat>
          <c:val>
            <c:numRef>
              <c:f>Sheet3!$EK$16:$EK$24</c:f>
              <c:numCache>
                <c:formatCode>0.00</c:formatCode>
                <c:ptCount val="9"/>
                <c:pt idx="4">
                  <c:v>1.0173514949415114</c:v>
                </c:pt>
                <c:pt idx="5">
                  <c:v>-0.3080314248572833</c:v>
                </c:pt>
                <c:pt idx="6">
                  <c:v>1.4582038094161547</c:v>
                </c:pt>
                <c:pt idx="7">
                  <c:v>2.2325213361216427</c:v>
                </c:pt>
                <c:pt idx="8">
                  <c:v>1.8057989035211719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09-0C47-9660-A2CF72A9C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391520"/>
        <c:axId val="257396064"/>
      </c:barChart>
      <c:catAx>
        <c:axId val="2573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Compound name</a:t>
                </a:r>
              </a:p>
            </c:rich>
          </c:tx>
          <c:layout>
            <c:manualLayout>
              <c:xMode val="edge"/>
              <c:yMode val="edge"/>
              <c:x val="0.469121712905471"/>
              <c:y val="0.89302183380923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6064"/>
        <c:crosses val="autoZero"/>
        <c:auto val="1"/>
        <c:lblAlgn val="ctr"/>
        <c:lblOffset val="100"/>
        <c:noMultiLvlLbl val="0"/>
      </c:catAx>
      <c:valAx>
        <c:axId val="257396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Inhibition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1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Calibration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0.18908762825101399"/>
          <c:y val="5.95022173952394E-2"/>
          <c:w val="0.74439722023383403"/>
          <c:h val="0.74966784324373203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8969006533758"/>
                  <c:y val="0.35075423264399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Sheet4!$AQ$4:$AQ$7</c:f>
              <c:numCache>
                <c:formatCode>General</c:formatCode>
                <c:ptCount val="4"/>
                <c:pt idx="0">
                  <c:v>0</c:v>
                </c:pt>
                <c:pt idx="1">
                  <c:v>2.5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Sheet4!$AV$4:$AV$7</c:f>
              <c:numCache>
                <c:formatCode>0.00</c:formatCode>
                <c:ptCount val="4"/>
                <c:pt idx="0">
                  <c:v>-5.2041704279304213E-18</c:v>
                </c:pt>
                <c:pt idx="1">
                  <c:v>0.12967499999999998</c:v>
                </c:pt>
                <c:pt idx="2">
                  <c:v>0.56369999999999998</c:v>
                </c:pt>
                <c:pt idx="3">
                  <c:v>1.0242749999999998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6A-2F48-BDEF-17820ABF2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355792"/>
        <c:axId val="257359552"/>
      </c:scatterChart>
      <c:valAx>
        <c:axId val="25735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 (nmol)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9552"/>
        <c:crosses val="autoZero"/>
        <c:crossBetween val="midCat"/>
      </c:valAx>
      <c:valAx>
        <c:axId val="2573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A860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Compounds screening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Sheet3!$EH$16:$EH$24</c:f>
                <c:numCache>
                  <c:formatCode>General</c:formatCode>
                  <c:ptCount val="9"/>
                  <c:pt idx="0">
                    <c:v>1.0841539561853795</c:v>
                  </c:pt>
                  <c:pt idx="1">
                    <c:v>0.68077295766296775</c:v>
                  </c:pt>
                  <c:pt idx="2">
                    <c:v>2.5332079126079958</c:v>
                  </c:pt>
                  <c:pt idx="3">
                    <c:v>2.0298905221906809</c:v>
                  </c:pt>
                  <c:pt idx="4">
                    <c:v>2.3789529484287977</c:v>
                  </c:pt>
                  <c:pt idx="5">
                    <c:v>4.3812550952805562</c:v>
                  </c:pt>
                  <c:pt idx="6">
                    <c:v>1.3655910091754655</c:v>
                  </c:pt>
                  <c:pt idx="7">
                    <c:v>2.8350107103016278</c:v>
                  </c:pt>
                  <c:pt idx="8">
                    <c:v>3.9040922428919167</c:v>
                  </c:pt>
                </c:numCache>
              </c:numRef>
            </c:plus>
            <c:minus>
              <c:numRef>
                <c:f>Sheet3!$EH$16:$EH$24</c:f>
                <c:numCache>
                  <c:formatCode>General</c:formatCode>
                  <c:ptCount val="9"/>
                  <c:pt idx="0">
                    <c:v>1.0841539561853795</c:v>
                  </c:pt>
                  <c:pt idx="1">
                    <c:v>0.68077295766296775</c:v>
                  </c:pt>
                  <c:pt idx="2">
                    <c:v>2.5332079126079958</c:v>
                  </c:pt>
                  <c:pt idx="3">
                    <c:v>2.0298905221906809</c:v>
                  </c:pt>
                  <c:pt idx="4">
                    <c:v>2.3789529484287977</c:v>
                  </c:pt>
                  <c:pt idx="5">
                    <c:v>4.3812550952805562</c:v>
                  </c:pt>
                  <c:pt idx="6">
                    <c:v>1.3655910091754655</c:v>
                  </c:pt>
                  <c:pt idx="7">
                    <c:v>2.8350107103016278</c:v>
                  </c:pt>
                  <c:pt idx="8">
                    <c:v>3.9040922428919167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Sheet4!$EC$16:$EC$24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TL4-69</c:v>
                </c:pt>
                <c:pt idx="5">
                  <c:v>LD1-31</c:v>
                </c:pt>
                <c:pt idx="6">
                  <c:v>TL3-12</c:v>
                </c:pt>
                <c:pt idx="7">
                  <c:v>TL3-35</c:v>
                </c:pt>
                <c:pt idx="8">
                  <c:v>TL4-67 </c:v>
                </c:pt>
              </c:strCache>
            </c:strRef>
          </c:cat>
          <c:val>
            <c:numRef>
              <c:f>Sheet4!$EG$16:$EG$24</c:f>
              <c:numCache>
                <c:formatCode>0.00</c:formatCode>
                <c:ptCount val="9"/>
                <c:pt idx="0">
                  <c:v>1.0658141036401503E-14</c:v>
                </c:pt>
                <c:pt idx="1">
                  <c:v>50.498669240443412</c:v>
                </c:pt>
                <c:pt idx="2">
                  <c:v>49.276125296130587</c:v>
                </c:pt>
                <c:pt idx="3">
                  <c:v>71.448626831622377</c:v>
                </c:pt>
                <c:pt idx="4">
                  <c:v>100.26907665759998</c:v>
                </c:pt>
                <c:pt idx="5">
                  <c:v>64.420461524962718</c:v>
                </c:pt>
                <c:pt idx="6">
                  <c:v>93.289657122244662</c:v>
                </c:pt>
                <c:pt idx="7">
                  <c:v>56.17852651282503</c:v>
                </c:pt>
                <c:pt idx="8">
                  <c:v>96.563423123044089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3-4640-97EB-59777063DE8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Sheet4!$EJ$16:$EJ$24</c:f>
                <c:numCache>
                  <c:formatCode>General</c:formatCode>
                  <c:ptCount val="9"/>
                  <c:pt idx="4">
                    <c:v>4.0525234897736135</c:v>
                  </c:pt>
                  <c:pt idx="5">
                    <c:v>4.4683180786417003</c:v>
                  </c:pt>
                  <c:pt idx="6">
                    <c:v>4.9594349226813961</c:v>
                  </c:pt>
                  <c:pt idx="7">
                    <c:v>1.5570751479781102</c:v>
                  </c:pt>
                  <c:pt idx="8">
                    <c:v>2.6091512758859712</c:v>
                  </c:pt>
                </c:numCache>
              </c:numRef>
            </c:plus>
            <c:minus>
              <c:numRef>
                <c:f>Sheet4!$EJ$16:$EJ$24</c:f>
                <c:numCache>
                  <c:formatCode>General</c:formatCode>
                  <c:ptCount val="9"/>
                  <c:pt idx="4">
                    <c:v>4.0525234897736135</c:v>
                  </c:pt>
                  <c:pt idx="5">
                    <c:v>4.4683180786417003</c:v>
                  </c:pt>
                  <c:pt idx="6">
                    <c:v>4.9594349226813961</c:v>
                  </c:pt>
                  <c:pt idx="7">
                    <c:v>1.5570751479781102</c:v>
                  </c:pt>
                  <c:pt idx="8">
                    <c:v>2.6091512758859712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Sheet4!$EC$16:$EC$24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TL4-69</c:v>
                </c:pt>
                <c:pt idx="5">
                  <c:v>LD1-31</c:v>
                </c:pt>
                <c:pt idx="6">
                  <c:v>TL3-12</c:v>
                </c:pt>
                <c:pt idx="7">
                  <c:v>TL3-35</c:v>
                </c:pt>
                <c:pt idx="8">
                  <c:v>TL4-67 </c:v>
                </c:pt>
              </c:strCache>
            </c:strRef>
          </c:cat>
          <c:val>
            <c:numRef>
              <c:f>Sheet4!$EI$16:$EI$24</c:f>
              <c:numCache>
                <c:formatCode>0.00</c:formatCode>
                <c:ptCount val="9"/>
                <c:pt idx="4">
                  <c:v>21.894650639057076</c:v>
                </c:pt>
                <c:pt idx="5">
                  <c:v>13.026819923371665</c:v>
                </c:pt>
                <c:pt idx="6">
                  <c:v>19.037173525196707</c:v>
                </c:pt>
                <c:pt idx="7">
                  <c:v>3.822643385686316</c:v>
                </c:pt>
                <c:pt idx="8">
                  <c:v>22.184200520604858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3-4640-97EB-59777063DE8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Sheet4!$EL$16:$EL$24</c:f>
                <c:numCache>
                  <c:formatCode>General</c:formatCode>
                  <c:ptCount val="9"/>
                  <c:pt idx="4">
                    <c:v>3.6723758410283254</c:v>
                  </c:pt>
                  <c:pt idx="5">
                    <c:v>7.6784804381512108</c:v>
                  </c:pt>
                  <c:pt idx="6">
                    <c:v>1.0859437598754389</c:v>
                  </c:pt>
                  <c:pt idx="7">
                    <c:v>0.97157353771063071</c:v>
                  </c:pt>
                  <c:pt idx="8">
                    <c:v>2.7952904577415456</c:v>
                  </c:pt>
                </c:numCache>
              </c:numRef>
            </c:plus>
            <c:minus>
              <c:numRef>
                <c:f>Sheet4!$EL$16:$EL$24</c:f>
                <c:numCache>
                  <c:formatCode>General</c:formatCode>
                  <c:ptCount val="9"/>
                  <c:pt idx="4">
                    <c:v>3.6723758410283254</c:v>
                  </c:pt>
                  <c:pt idx="5">
                    <c:v>7.6784804381512108</c:v>
                  </c:pt>
                  <c:pt idx="6">
                    <c:v>1.0859437598754389</c:v>
                  </c:pt>
                  <c:pt idx="7">
                    <c:v>0.97157353771063071</c:v>
                  </c:pt>
                  <c:pt idx="8">
                    <c:v>2.7952904577415456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Sheet4!$EC$16:$EC$24</c:f>
              <c:strCache>
                <c:ptCount val="9"/>
                <c:pt idx="0">
                  <c:v>No Inhibitor</c:v>
                </c:pt>
                <c:pt idx="1">
                  <c:v>IDP</c:v>
                </c:pt>
                <c:pt idx="2">
                  <c:v>MTI61</c:v>
                </c:pt>
                <c:pt idx="3">
                  <c:v>AKI XVII103</c:v>
                </c:pt>
                <c:pt idx="4">
                  <c:v>TL4-69</c:v>
                </c:pt>
                <c:pt idx="5">
                  <c:v>LD1-31</c:v>
                </c:pt>
                <c:pt idx="6">
                  <c:v>TL3-12</c:v>
                </c:pt>
                <c:pt idx="7">
                  <c:v>TL3-35</c:v>
                </c:pt>
                <c:pt idx="8">
                  <c:v>TL4-67 </c:v>
                </c:pt>
              </c:strCache>
            </c:strRef>
          </c:cat>
          <c:val>
            <c:numRef>
              <c:f>Sheet4!$EK$16:$EK$24</c:f>
              <c:numCache>
                <c:formatCode>0.00</c:formatCode>
                <c:ptCount val="9"/>
                <c:pt idx="4">
                  <c:v>5.9957298704337596</c:v>
                </c:pt>
                <c:pt idx="5">
                  <c:v>4.3929689099470757</c:v>
                </c:pt>
                <c:pt idx="6">
                  <c:v>1.4360504226258577</c:v>
                </c:pt>
                <c:pt idx="7">
                  <c:v>-1.2839636161562851</c:v>
                </c:pt>
                <c:pt idx="8">
                  <c:v>9.9675353163113343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63-4640-97EB-59777063D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7391520"/>
        <c:axId val="257396064"/>
      </c:barChart>
      <c:catAx>
        <c:axId val="2573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Compound name</a:t>
                </a:r>
              </a:p>
            </c:rich>
          </c:tx>
          <c:layout>
            <c:manualLayout>
              <c:xMode val="edge"/>
              <c:yMode val="edge"/>
              <c:x val="0.469121712905471"/>
              <c:y val="0.89302183380923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6064"/>
        <c:crosses val="autoZero"/>
        <c:auto val="1"/>
        <c:lblAlgn val="ctr"/>
        <c:lblOffset val="100"/>
        <c:noMultiLvlLbl val="0"/>
      </c:catAx>
      <c:valAx>
        <c:axId val="257396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Inhibition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57391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330200</xdr:colOff>
      <xdr:row>8</xdr:row>
      <xdr:rowOff>6350</xdr:rowOff>
    </xdr:from>
    <xdr:to>
      <xdr:col>48</xdr:col>
      <xdr:colOff>203200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5901E-C38D-3345-9D7E-CB8E8454A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145</xdr:col>
      <xdr:colOff>266700</xdr:colOff>
      <xdr:row>12</xdr:row>
      <xdr:rowOff>0</xdr:rowOff>
    </xdr:from>
    <xdr:to>
      <xdr:col>160</xdr:col>
      <xdr:colOff>546100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A5D0AA-D28B-F34B-92E0-4862732402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330200</xdr:colOff>
      <xdr:row>8</xdr:row>
      <xdr:rowOff>6350</xdr:rowOff>
    </xdr:from>
    <xdr:to>
      <xdr:col>48</xdr:col>
      <xdr:colOff>203200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029DEC-3EE6-0D4D-B7FF-E87E1EA01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145</xdr:col>
      <xdr:colOff>266700</xdr:colOff>
      <xdr:row>12</xdr:row>
      <xdr:rowOff>0</xdr:rowOff>
    </xdr:from>
    <xdr:to>
      <xdr:col>160</xdr:col>
      <xdr:colOff>546100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A877F9-FD6B-4648-857E-5CE3D22BA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330200</xdr:colOff>
      <xdr:row>8</xdr:row>
      <xdr:rowOff>6350</xdr:rowOff>
    </xdr:from>
    <xdr:to>
      <xdr:col>48</xdr:col>
      <xdr:colOff>203200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D1759D-9D2A-2549-BDB8-B32956427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145</xdr:col>
      <xdr:colOff>266700</xdr:colOff>
      <xdr:row>12</xdr:row>
      <xdr:rowOff>0</xdr:rowOff>
    </xdr:from>
    <xdr:to>
      <xdr:col>160</xdr:col>
      <xdr:colOff>546100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3A9AAD-FC8B-FD49-9883-9DAB243C3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330200</xdr:colOff>
      <xdr:row>8</xdr:row>
      <xdr:rowOff>6350</xdr:rowOff>
    </xdr:from>
    <xdr:to>
      <xdr:col>48</xdr:col>
      <xdr:colOff>203200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E400CA-7FC6-6645-BE46-109F2DB01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145</xdr:col>
      <xdr:colOff>266700</xdr:colOff>
      <xdr:row>12</xdr:row>
      <xdr:rowOff>0</xdr:rowOff>
    </xdr:from>
    <xdr:to>
      <xdr:col>160</xdr:col>
      <xdr:colOff>546100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087A1B-DB0D-EB47-8C4E-72F5B3FEE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dilase/Documents/OneDrive/Documents/PostdocReseach_UnivHelsinki/mPPases_Inhibitor/Alexi%20cpds/240518/Alexi_and_Aaron_cpds_2205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8b88ff4afad1a5/Documents/PostdocReseach_UnivHelsinki/mPPases_Inhibitor/Alexi%20cpds/300118/Retest%20July%202016%20J%5e0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1"/>
      <sheetName val="Result2"/>
      <sheetName val="Result3"/>
    </sheetNames>
    <sheetDataSet>
      <sheetData sheetId="0">
        <row r="4">
          <cell r="AQ4">
            <v>0</v>
          </cell>
          <cell r="AV4">
            <v>-3.4694469519536142E-18</v>
          </cell>
        </row>
        <row r="5">
          <cell r="AQ5">
            <v>2.5</v>
          </cell>
          <cell r="AV5">
            <v>0.104825</v>
          </cell>
        </row>
        <row r="6">
          <cell r="AQ6">
            <v>10</v>
          </cell>
          <cell r="AV6">
            <v>0.50877499999999998</v>
          </cell>
        </row>
        <row r="7">
          <cell r="AQ7">
            <v>20</v>
          </cell>
          <cell r="AV7">
            <v>1.0231250000000001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1"/>
      <sheetName val="Result2"/>
      <sheetName val="Result3"/>
    </sheetNames>
    <sheetDataSet>
      <sheetData sheetId="0">
        <row r="4">
          <cell r="AQ4">
            <v>0</v>
          </cell>
          <cell r="AV4">
            <v>0</v>
          </cell>
        </row>
        <row r="5">
          <cell r="AQ5">
            <v>2.5</v>
          </cell>
          <cell r="AV5">
            <v>0.12252500000000001</v>
          </cell>
        </row>
        <row r="6">
          <cell r="AQ6">
            <v>10</v>
          </cell>
          <cell r="AV6">
            <v>0.50012499999999993</v>
          </cell>
        </row>
        <row r="7">
          <cell r="AQ7">
            <v>20</v>
          </cell>
          <cell r="AV7">
            <v>0.97740000000000005</v>
          </cell>
        </row>
        <row r="16">
          <cell r="EK16"/>
        </row>
        <row r="17">
          <cell r="EK17"/>
        </row>
        <row r="18">
          <cell r="EK18"/>
        </row>
        <row r="19">
          <cell r="EK19"/>
        </row>
        <row r="20">
          <cell r="EK20">
            <v>-4.0251040975197725</v>
          </cell>
        </row>
        <row r="21">
          <cell r="EK21">
            <v>-1.442278679621019</v>
          </cell>
        </row>
        <row r="22">
          <cell r="EK22">
            <v>-2.0819503952688478</v>
          </cell>
        </row>
        <row r="23">
          <cell r="EK23">
            <v>-4.4143383018526379</v>
          </cell>
        </row>
        <row r="24">
          <cell r="EK24">
            <v>-3.8802727656749845</v>
          </cell>
        </row>
        <row r="25">
          <cell r="EK25">
            <v>0.29090909090910699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0401-AA4F-9643-91F6-14A9663D047A}">
  <dimension ref="A2:FD44"/>
  <sheetViews>
    <sheetView tabSelected="1" topLeftCell="EC3" workbookViewId="0">
      <selection activeCell="EG29" sqref="EG29"/>
    </sheetView>
  </sheetViews>
  <sheetFormatPr baseColWidth="10" defaultRowHeight="16"/>
  <cols>
    <col min="1" max="13" width="7.83203125" customWidth="1"/>
    <col min="15" max="162" width="7.83203125" customWidth="1"/>
  </cols>
  <sheetData>
    <row r="2" spans="1:160">
      <c r="A2" t="s">
        <v>128</v>
      </c>
      <c r="B2" s="36"/>
      <c r="C2" s="36"/>
      <c r="D2" s="36"/>
      <c r="O2" t="s">
        <v>69</v>
      </c>
      <c r="AC2" t="s">
        <v>70</v>
      </c>
      <c r="AX2" t="s">
        <v>71</v>
      </c>
      <c r="BL2" t="s">
        <v>72</v>
      </c>
      <c r="BZ2" t="s">
        <v>73</v>
      </c>
      <c r="CN2" t="s">
        <v>74</v>
      </c>
      <c r="DB2" t="s">
        <v>75</v>
      </c>
      <c r="DP2" t="s">
        <v>76</v>
      </c>
      <c r="ED2" t="s">
        <v>77</v>
      </c>
      <c r="ER2" t="s">
        <v>78</v>
      </c>
    </row>
    <row r="3" spans="1:160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O3" s="1"/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10</v>
      </c>
      <c r="Z3" s="1">
        <v>11</v>
      </c>
      <c r="AA3" s="1">
        <v>12</v>
      </c>
      <c r="AC3" s="1"/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6</v>
      </c>
      <c r="AJ3" s="1">
        <v>7</v>
      </c>
      <c r="AK3" s="1">
        <v>8</v>
      </c>
      <c r="AL3" s="1">
        <v>9</v>
      </c>
      <c r="AM3" s="1">
        <v>10</v>
      </c>
      <c r="AN3" s="1">
        <v>11</v>
      </c>
      <c r="AO3" s="1">
        <v>12</v>
      </c>
      <c r="AQ3" s="3" t="s">
        <v>79</v>
      </c>
      <c r="AR3" s="3" t="s">
        <v>80</v>
      </c>
      <c r="AS3" s="3" t="s">
        <v>81</v>
      </c>
      <c r="AT3" s="3" t="s">
        <v>82</v>
      </c>
      <c r="AU3" s="3" t="s">
        <v>83</v>
      </c>
      <c r="AV3" s="3" t="s">
        <v>84</v>
      </c>
      <c r="AX3" s="1"/>
      <c r="AY3" s="1">
        <v>1</v>
      </c>
      <c r="AZ3" s="1">
        <v>2</v>
      </c>
      <c r="BA3" s="1">
        <v>3</v>
      </c>
      <c r="BB3" s="1">
        <v>4</v>
      </c>
      <c r="BC3" s="1">
        <v>5</v>
      </c>
      <c r="BD3" s="1">
        <v>6</v>
      </c>
      <c r="BE3" s="1">
        <v>7</v>
      </c>
      <c r="BF3" s="1">
        <v>8</v>
      </c>
      <c r="BG3" s="1">
        <v>9</v>
      </c>
      <c r="BH3" s="1">
        <v>10</v>
      </c>
      <c r="BI3" s="1">
        <v>11</v>
      </c>
      <c r="BJ3" s="1">
        <v>12</v>
      </c>
      <c r="BL3" s="1"/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6</v>
      </c>
      <c r="BS3" s="1">
        <v>7</v>
      </c>
      <c r="BT3" s="1">
        <v>8</v>
      </c>
      <c r="BU3" s="1">
        <v>9</v>
      </c>
      <c r="BV3" s="1">
        <v>10</v>
      </c>
      <c r="BW3" s="1">
        <v>11</v>
      </c>
      <c r="BX3" s="1">
        <v>12</v>
      </c>
      <c r="BZ3" s="1"/>
      <c r="CA3" s="1">
        <v>1</v>
      </c>
      <c r="CB3" s="1">
        <v>2</v>
      </c>
      <c r="CC3" s="1">
        <v>3</v>
      </c>
      <c r="CD3" s="1">
        <v>4</v>
      </c>
      <c r="CE3" s="1">
        <v>5</v>
      </c>
      <c r="CF3" s="1">
        <v>6</v>
      </c>
      <c r="CG3" s="1">
        <v>7</v>
      </c>
      <c r="CH3" s="1">
        <v>8</v>
      </c>
      <c r="CI3" s="1">
        <v>9</v>
      </c>
      <c r="CJ3" s="1">
        <v>10</v>
      </c>
      <c r="CK3" s="1">
        <v>11</v>
      </c>
      <c r="CL3" s="1">
        <v>12</v>
      </c>
      <c r="CN3" s="1"/>
      <c r="CO3" s="1">
        <v>1</v>
      </c>
      <c r="CP3" s="1">
        <v>2</v>
      </c>
      <c r="CQ3" s="1">
        <v>3</v>
      </c>
      <c r="CR3" s="1">
        <v>4</v>
      </c>
      <c r="CS3" s="1">
        <v>5</v>
      </c>
      <c r="CT3" s="1">
        <v>6</v>
      </c>
      <c r="CU3" s="1">
        <v>7</v>
      </c>
      <c r="CV3" s="1">
        <v>8</v>
      </c>
      <c r="CW3" s="1">
        <v>9</v>
      </c>
      <c r="CX3" s="1">
        <v>10</v>
      </c>
      <c r="CY3" s="1">
        <v>11</v>
      </c>
      <c r="CZ3" s="1">
        <v>12</v>
      </c>
      <c r="DB3" s="1"/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6</v>
      </c>
      <c r="DI3" s="1">
        <v>7</v>
      </c>
      <c r="DJ3" s="1">
        <v>8</v>
      </c>
      <c r="DK3" s="1">
        <v>9</v>
      </c>
      <c r="DL3" s="1">
        <v>10</v>
      </c>
      <c r="DM3" s="1">
        <v>11</v>
      </c>
      <c r="DN3" s="1">
        <v>12</v>
      </c>
      <c r="DP3" s="1"/>
      <c r="DQ3" s="1">
        <v>1</v>
      </c>
      <c r="DR3" s="1">
        <v>2</v>
      </c>
      <c r="DS3" s="1">
        <v>3</v>
      </c>
      <c r="DT3" s="1">
        <v>4</v>
      </c>
      <c r="DU3" s="1">
        <v>5</v>
      </c>
      <c r="DV3" s="1">
        <v>6</v>
      </c>
      <c r="DW3" s="1">
        <v>7</v>
      </c>
      <c r="DX3" s="1">
        <v>8</v>
      </c>
      <c r="DY3" s="1">
        <v>9</v>
      </c>
      <c r="DZ3" s="1">
        <v>10</v>
      </c>
      <c r="EA3" s="1">
        <v>11</v>
      </c>
      <c r="EB3" s="1">
        <v>12</v>
      </c>
      <c r="ED3" s="1"/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6</v>
      </c>
      <c r="EK3" s="1">
        <v>7</v>
      </c>
      <c r="EL3" s="1">
        <v>8</v>
      </c>
      <c r="EM3" s="1">
        <v>9</v>
      </c>
      <c r="EN3" s="1">
        <v>10</v>
      </c>
      <c r="EO3" s="1">
        <v>11</v>
      </c>
      <c r="EP3" s="1">
        <v>12</v>
      </c>
      <c r="ER3" s="1"/>
      <c r="ES3" s="1">
        <v>1</v>
      </c>
      <c r="ET3" s="1">
        <v>2</v>
      </c>
      <c r="EU3" s="1">
        <v>3</v>
      </c>
      <c r="EV3" s="1">
        <v>4</v>
      </c>
      <c r="EW3" s="1">
        <v>5</v>
      </c>
      <c r="EX3" s="1">
        <v>6</v>
      </c>
      <c r="EY3" s="1">
        <v>7</v>
      </c>
      <c r="EZ3" s="1">
        <v>8</v>
      </c>
      <c r="FA3" s="1">
        <v>9</v>
      </c>
      <c r="FB3" s="1">
        <v>10</v>
      </c>
      <c r="FC3" s="1">
        <v>11</v>
      </c>
      <c r="FD3" s="1">
        <v>12</v>
      </c>
    </row>
    <row r="4" spans="1:160">
      <c r="A4" s="1" t="s">
        <v>0</v>
      </c>
      <c r="B4" s="18" t="s">
        <v>1</v>
      </c>
      <c r="C4" s="19"/>
      <c r="D4" s="19"/>
      <c r="E4" s="20"/>
      <c r="F4" s="21" t="s">
        <v>16</v>
      </c>
      <c r="G4" s="22"/>
      <c r="H4" s="22"/>
      <c r="I4" s="23"/>
      <c r="J4" s="21" t="s">
        <v>24</v>
      </c>
      <c r="K4" s="22"/>
      <c r="L4" s="22"/>
      <c r="M4" s="23"/>
      <c r="O4" s="1" t="s">
        <v>0</v>
      </c>
      <c r="P4">
        <v>5.1999999999999998E-2</v>
      </c>
      <c r="Q4">
        <v>5.0799999999999998E-2</v>
      </c>
      <c r="R4">
        <v>5.21E-2</v>
      </c>
      <c r="S4">
        <v>5.0599999999999999E-2</v>
      </c>
      <c r="T4">
        <v>0.4829</v>
      </c>
      <c r="U4">
        <v>0.47270000000000001</v>
      </c>
      <c r="V4">
        <v>0.44490000000000002</v>
      </c>
      <c r="W4">
        <v>0.3957</v>
      </c>
      <c r="X4">
        <v>0.76990000000000003</v>
      </c>
      <c r="Y4">
        <v>0.76790000000000003</v>
      </c>
      <c r="Z4">
        <v>0.63790000000000002</v>
      </c>
      <c r="AA4">
        <v>0.74280000000000002</v>
      </c>
      <c r="AC4" s="1" t="s">
        <v>0</v>
      </c>
      <c r="AD4" s="4">
        <f>P4-(AVERAGE($P$4:$S$4))</f>
        <v>6.2499999999999362E-4</v>
      </c>
      <c r="AE4" s="4">
        <f t="shared" ref="AE4:AG8" si="0">Q4-(AVERAGE($P$4:$S$4))</f>
        <v>-5.7500000000000606E-4</v>
      </c>
      <c r="AF4" s="4">
        <f t="shared" si="0"/>
        <v>7.2499999999999648E-4</v>
      </c>
      <c r="AG4" s="4">
        <f>S4-(AVERAGE($P$4:$S$4))</f>
        <v>-7.7500000000000485E-4</v>
      </c>
      <c r="AH4" s="4">
        <f>T4-(AVERAGE($P$4:$S$4))</f>
        <v>0.43152499999999999</v>
      </c>
      <c r="AI4" s="4">
        <f t="shared" ref="AH4:AO11" si="1">U4-(AVERAGE($P$4:$S$4))</f>
        <v>0.42132500000000001</v>
      </c>
      <c r="AJ4" s="4">
        <f t="shared" si="1"/>
        <v>0.39352500000000001</v>
      </c>
      <c r="AK4" s="4">
        <f t="shared" si="1"/>
        <v>0.34432499999999999</v>
      </c>
      <c r="AL4" s="4">
        <f t="shared" si="1"/>
        <v>0.71852500000000008</v>
      </c>
      <c r="AM4" s="4">
        <f t="shared" si="1"/>
        <v>0.71652500000000008</v>
      </c>
      <c r="AN4" s="4">
        <f t="shared" si="1"/>
        <v>0.58652499999999996</v>
      </c>
      <c r="AO4" s="4">
        <f t="shared" si="1"/>
        <v>0.69142499999999996</v>
      </c>
      <c r="AQ4" s="3">
        <v>0</v>
      </c>
      <c r="AR4" s="4">
        <f>AD4</f>
        <v>6.2499999999999362E-4</v>
      </c>
      <c r="AS4" s="4">
        <f t="shared" ref="AS4:AU7" si="2">AE4</f>
        <v>-5.7500000000000606E-4</v>
      </c>
      <c r="AT4" s="4">
        <f t="shared" si="2"/>
        <v>7.2499999999999648E-4</v>
      </c>
      <c r="AU4" s="4">
        <f t="shared" si="2"/>
        <v>-7.7500000000000485E-4</v>
      </c>
      <c r="AV4" s="5">
        <f>AVERAGE(AR4:AU4)</f>
        <v>-5.2041704279304213E-18</v>
      </c>
      <c r="AX4" s="1" t="s">
        <v>0</v>
      </c>
      <c r="AY4" s="4">
        <f>(AD4+0.0106)/0.0517</f>
        <v>0.21711798839458402</v>
      </c>
      <c r="AZ4" s="4">
        <f t="shared" ref="AZ4:BJ11" si="3">(AE4+0.0106)/0.0517</f>
        <v>0.19390715667311401</v>
      </c>
      <c r="BA4" s="4">
        <f t="shared" si="3"/>
        <v>0.21905222437137323</v>
      </c>
      <c r="BB4" s="4">
        <f t="shared" si="3"/>
        <v>0.19003868471953567</v>
      </c>
      <c r="BC4" s="4">
        <f t="shared" si="3"/>
        <v>8.5517408123791103</v>
      </c>
      <c r="BD4" s="4">
        <f t="shared" si="3"/>
        <v>8.3544487427466141</v>
      </c>
      <c r="BE4" s="4">
        <f t="shared" si="3"/>
        <v>7.8167311411992264</v>
      </c>
      <c r="BF4" s="4">
        <f t="shared" si="3"/>
        <v>6.8650870406189552</v>
      </c>
      <c r="BG4" s="4">
        <f t="shared" si="3"/>
        <v>14.102998065764025</v>
      </c>
      <c r="BH4" s="4">
        <f t="shared" si="3"/>
        <v>14.064313346228241</v>
      </c>
      <c r="BI4" s="4">
        <f t="shared" si="3"/>
        <v>11.54980657640232</v>
      </c>
      <c r="BJ4" s="4">
        <f t="shared" si="3"/>
        <v>13.578820116054159</v>
      </c>
      <c r="BL4" s="1" t="s">
        <v>0</v>
      </c>
      <c r="BM4" s="4"/>
      <c r="BN4" s="4"/>
      <c r="BO4" s="4"/>
      <c r="BP4" s="4"/>
      <c r="BQ4" s="4">
        <f t="shared" ref="BQ4:BQ7" si="4">BC4/(0.03*5)</f>
        <v>57.011605415860735</v>
      </c>
      <c r="BR4" s="4">
        <f t="shared" ref="BR4:BR7" si="5">BD4/(0.03*5)</f>
        <v>55.696324951644094</v>
      </c>
      <c r="BS4" s="4">
        <f t="shared" ref="BS4:BS7" si="6">BE4/(0.03*5)</f>
        <v>52.11154094132818</v>
      </c>
      <c r="BT4" s="4">
        <f t="shared" ref="BT4:BT7" si="7">BF4/(0.03*5)</f>
        <v>45.767246937459703</v>
      </c>
      <c r="BU4" s="4">
        <f t="shared" ref="BU4:BU7" si="8">BG4/(0.03*5)</f>
        <v>94.019987105093506</v>
      </c>
      <c r="BV4" s="4">
        <f t="shared" ref="BV4:BV7" si="9">BH4/(0.03*5)</f>
        <v>93.762088974854947</v>
      </c>
      <c r="BW4" s="4">
        <f t="shared" ref="BW4:BW7" si="10">BI4/(0.03*5)</f>
        <v>76.998710509348797</v>
      </c>
      <c r="BX4" s="4">
        <f t="shared" ref="BX4:BX7" si="11">BJ4/(0.03*5)</f>
        <v>90.525467440361055</v>
      </c>
      <c r="BZ4" s="1" t="s">
        <v>0</v>
      </c>
      <c r="CA4" s="4"/>
      <c r="CB4" s="4"/>
      <c r="CC4" s="4"/>
      <c r="CD4" s="4"/>
      <c r="CE4" s="6">
        <f t="shared" ref="CE4:CI11" si="12">AVERAGE(BQ4:BT4)</f>
        <v>52.64667956157318</v>
      </c>
      <c r="CF4" s="4"/>
      <c r="CG4" s="4"/>
      <c r="CH4" s="4"/>
      <c r="CI4" s="6">
        <f t="shared" ref="CI4:CI7" si="13">AVERAGE(BU4:BX4)</f>
        <v>88.826563507414576</v>
      </c>
      <c r="CJ4" s="4"/>
      <c r="CK4" s="4"/>
      <c r="CL4" s="4"/>
      <c r="CN4" s="1" t="s">
        <v>0</v>
      </c>
      <c r="CO4" s="4"/>
      <c r="CP4" s="4"/>
      <c r="CQ4" s="4"/>
      <c r="CR4" s="4"/>
      <c r="CS4" s="7">
        <f>(BQ4/$CA$8)*100</f>
        <v>57.630266888258866</v>
      </c>
      <c r="CT4" s="7">
        <f t="shared" ref="CS4:CZ7" si="14">(BR4/$CA$8)*100</f>
        <v>56.300713657248991</v>
      </c>
      <c r="CU4" s="7">
        <f t="shared" si="14"/>
        <v>52.67702936096719</v>
      </c>
      <c r="CV4" s="7">
        <f t="shared" si="14"/>
        <v>46.263890246684255</v>
      </c>
      <c r="CW4" s="7">
        <f t="shared" si="14"/>
        <v>95.040245054909249</v>
      </c>
      <c r="CX4" s="7">
        <f t="shared" si="14"/>
        <v>94.779548342946526</v>
      </c>
      <c r="CY4" s="7">
        <f t="shared" si="14"/>
        <v>77.834262065369686</v>
      </c>
      <c r="CZ4" s="7">
        <f t="shared" si="14"/>
        <v>91.507804607814364</v>
      </c>
      <c r="DB4" s="1" t="s">
        <v>0</v>
      </c>
      <c r="DC4" s="4"/>
      <c r="DD4" s="4"/>
      <c r="DE4" s="4"/>
      <c r="DF4" s="4"/>
      <c r="DG4" s="4">
        <f t="shared" ref="DG4:DK11" si="15">AVERAGE(CS4:CV4)</f>
        <v>53.217975038289822</v>
      </c>
      <c r="DH4" s="4"/>
      <c r="DI4" s="4"/>
      <c r="DJ4" s="4"/>
      <c r="DK4" s="4">
        <f t="shared" ref="DK4:DK7" si="16">AVERAGE(CW4:CZ4)</f>
        <v>89.790465017759956</v>
      </c>
      <c r="DL4" s="4"/>
      <c r="DM4" s="4"/>
      <c r="DN4" s="4"/>
      <c r="DP4" s="1" t="s">
        <v>0</v>
      </c>
      <c r="DQ4" s="4"/>
      <c r="DR4" s="4"/>
      <c r="DS4" s="4"/>
      <c r="DT4" s="4"/>
      <c r="DU4" s="4">
        <f t="shared" ref="DU4:EB7" si="17">$DC$8-CS4</f>
        <v>42.369733111741134</v>
      </c>
      <c r="DV4" s="4">
        <f t="shared" si="17"/>
        <v>43.699286342751009</v>
      </c>
      <c r="DW4" s="4">
        <f t="shared" si="17"/>
        <v>47.32297063903281</v>
      </c>
      <c r="DX4" s="4">
        <f t="shared" si="17"/>
        <v>53.736109753315745</v>
      </c>
      <c r="DY4" s="4">
        <f t="shared" si="17"/>
        <v>4.9597549450907508</v>
      </c>
      <c r="DZ4" s="4">
        <f t="shared" si="17"/>
        <v>5.2204516570534736</v>
      </c>
      <c r="EA4" s="4">
        <f t="shared" si="17"/>
        <v>22.165737934630314</v>
      </c>
      <c r="EB4" s="4">
        <f>$DC$8-CZ4</f>
        <v>8.4921953921856357</v>
      </c>
      <c r="ED4" s="1" t="s">
        <v>0</v>
      </c>
      <c r="EE4" s="4"/>
      <c r="EF4" s="4"/>
      <c r="EG4" s="4"/>
      <c r="EH4" s="4"/>
      <c r="EI4" s="6">
        <f t="shared" ref="EI4:EM11" si="18">AVERAGE(DU4:DX4)</f>
        <v>46.782024961710178</v>
      </c>
      <c r="EJ4" s="4"/>
      <c r="EK4" s="4"/>
      <c r="EL4" s="4"/>
      <c r="EM4" s="6">
        <f t="shared" ref="EM4:EM7" si="19">AVERAGE(DY4:EB4)</f>
        <v>10.209534982240044</v>
      </c>
      <c r="EN4" s="4"/>
      <c r="EO4" s="4"/>
      <c r="EP4" s="4"/>
      <c r="ER4" s="1" t="s">
        <v>0</v>
      </c>
      <c r="ES4" s="4"/>
      <c r="ET4" s="4"/>
      <c r="EU4" s="4"/>
      <c r="EV4" s="4"/>
      <c r="EW4" s="6">
        <f t="shared" ref="EW4:FA11" si="20">STDEV(DU4:DX4)</f>
        <v>5.0866988075692543</v>
      </c>
      <c r="EX4" s="4"/>
      <c r="EY4" s="4"/>
      <c r="EZ4" s="4"/>
      <c r="FA4" s="6">
        <f t="shared" ref="FA4:FA7" si="21">STDEV(DY4:EB4)</f>
        <v>8.1312399048447705</v>
      </c>
      <c r="FB4" s="4"/>
      <c r="FC4" s="4"/>
      <c r="FD4" s="4"/>
    </row>
    <row r="5" spans="1:160">
      <c r="A5" s="1" t="s">
        <v>2</v>
      </c>
      <c r="B5" s="24" t="s">
        <v>3</v>
      </c>
      <c r="C5" s="25"/>
      <c r="D5" s="25"/>
      <c r="E5" s="26"/>
      <c r="F5" s="21" t="s">
        <v>17</v>
      </c>
      <c r="G5" s="22"/>
      <c r="H5" s="22"/>
      <c r="I5" s="23"/>
      <c r="J5" s="27" t="s">
        <v>25</v>
      </c>
      <c r="K5" s="28"/>
      <c r="L5" s="28"/>
      <c r="M5" s="29"/>
      <c r="O5" s="1" t="s">
        <v>2</v>
      </c>
      <c r="P5">
        <v>0.18690000000000001</v>
      </c>
      <c r="Q5">
        <v>0.18729999999999999</v>
      </c>
      <c r="R5">
        <v>0.18390000000000001</v>
      </c>
      <c r="S5">
        <v>0.184</v>
      </c>
      <c r="T5">
        <v>0.69550000000000001</v>
      </c>
      <c r="U5">
        <v>0.65249999999999997</v>
      </c>
      <c r="V5">
        <v>0.69310000000000005</v>
      </c>
      <c r="W5">
        <v>0.64290000000000003</v>
      </c>
      <c r="X5">
        <v>0.59130000000000005</v>
      </c>
      <c r="Y5">
        <v>0.46610000000000001</v>
      </c>
      <c r="Z5">
        <v>0.5696</v>
      </c>
      <c r="AA5">
        <v>0.53890000000000005</v>
      </c>
      <c r="AC5" s="1" t="s">
        <v>2</v>
      </c>
      <c r="AD5" s="4">
        <f>P5-(AVERAGE($P$4:$S$4))</f>
        <v>0.13552500000000001</v>
      </c>
      <c r="AE5" s="4">
        <f t="shared" si="0"/>
        <v>0.13592499999999999</v>
      </c>
      <c r="AF5" s="4">
        <f t="shared" si="0"/>
        <v>0.132525</v>
      </c>
      <c r="AG5" s="4">
        <f t="shared" si="0"/>
        <v>0.13262499999999999</v>
      </c>
      <c r="AH5" s="4">
        <f>T5-(AVERAGE($P$4:$S$4))</f>
        <v>0.64412500000000006</v>
      </c>
      <c r="AI5" s="4">
        <f t="shared" si="1"/>
        <v>0.60112499999999991</v>
      </c>
      <c r="AJ5" s="4">
        <f t="shared" si="1"/>
        <v>0.6417250000000001</v>
      </c>
      <c r="AK5" s="4">
        <f t="shared" si="1"/>
        <v>0.59152500000000008</v>
      </c>
      <c r="AL5" s="4">
        <f t="shared" si="1"/>
        <v>0.53992499999999999</v>
      </c>
      <c r="AM5" s="4">
        <f t="shared" si="1"/>
        <v>0.41472500000000001</v>
      </c>
      <c r="AN5" s="4">
        <f t="shared" si="1"/>
        <v>0.51822499999999994</v>
      </c>
      <c r="AO5" s="4">
        <f t="shared" si="1"/>
        <v>0.48752500000000004</v>
      </c>
      <c r="AQ5" s="3">
        <v>2.5</v>
      </c>
      <c r="AR5" s="4">
        <f>AD5</f>
        <v>0.13552500000000001</v>
      </c>
      <c r="AS5" s="4">
        <f t="shared" si="2"/>
        <v>0.13592499999999999</v>
      </c>
      <c r="AT5" s="4">
        <f t="shared" si="2"/>
        <v>0.132525</v>
      </c>
      <c r="AU5" s="4">
        <f t="shared" si="2"/>
        <v>0.13262499999999999</v>
      </c>
      <c r="AV5" s="5">
        <f t="shared" ref="AV5:AV7" si="22">AVERAGE(AR5:AU5)</f>
        <v>0.13414999999999999</v>
      </c>
      <c r="AX5" s="1" t="s">
        <v>2</v>
      </c>
      <c r="AY5" s="4">
        <f t="shared" ref="AY5:AY11" si="23">(AD5+0.0106)/0.0517</f>
        <v>2.8264023210831719</v>
      </c>
      <c r="AZ5" s="4">
        <f t="shared" si="3"/>
        <v>2.8341392649903283</v>
      </c>
      <c r="BA5" s="4">
        <f t="shared" si="3"/>
        <v>2.7683752417794971</v>
      </c>
      <c r="BB5" s="4">
        <f t="shared" si="3"/>
        <v>2.7703094777562858</v>
      </c>
      <c r="BC5" s="4">
        <f t="shared" si="3"/>
        <v>12.663926499032883</v>
      </c>
      <c r="BD5" s="4">
        <f t="shared" si="3"/>
        <v>11.832205029013538</v>
      </c>
      <c r="BE5" s="4">
        <f t="shared" si="3"/>
        <v>12.617504835589944</v>
      </c>
      <c r="BF5" s="4">
        <f t="shared" si="3"/>
        <v>11.646518375241781</v>
      </c>
      <c r="BG5" s="4">
        <f t="shared" si="3"/>
        <v>10.648452611218568</v>
      </c>
      <c r="BH5" s="4">
        <f t="shared" si="3"/>
        <v>8.226789168278529</v>
      </c>
      <c r="BI5" s="4">
        <f t="shared" si="3"/>
        <v>10.228723404255318</v>
      </c>
      <c r="BJ5" s="4">
        <f t="shared" si="3"/>
        <v>9.6349129593810439</v>
      </c>
      <c r="BL5" s="1" t="s">
        <v>2</v>
      </c>
      <c r="BM5" s="4"/>
      <c r="BN5" s="4"/>
      <c r="BO5" s="4"/>
      <c r="BP5" s="4"/>
      <c r="BQ5" s="4">
        <f t="shared" si="4"/>
        <v>84.426176660219227</v>
      </c>
      <c r="BR5" s="4">
        <f t="shared" si="5"/>
        <v>78.881366860090253</v>
      </c>
      <c r="BS5" s="4">
        <f t="shared" si="6"/>
        <v>84.116698903932971</v>
      </c>
      <c r="BT5" s="4">
        <f t="shared" si="7"/>
        <v>77.643455834945215</v>
      </c>
      <c r="BU5" s="4">
        <f t="shared" si="8"/>
        <v>70.98968407479046</v>
      </c>
      <c r="BV5" s="4">
        <f t="shared" si="9"/>
        <v>54.845261121856865</v>
      </c>
      <c r="BW5" s="4">
        <f t="shared" si="10"/>
        <v>68.191489361702125</v>
      </c>
      <c r="BX5" s="4">
        <f t="shared" si="11"/>
        <v>64.232753062540297</v>
      </c>
      <c r="BZ5" s="1" t="s">
        <v>2</v>
      </c>
      <c r="CA5" s="4"/>
      <c r="CB5" s="4"/>
      <c r="CC5" s="4"/>
      <c r="CD5" s="4"/>
      <c r="CE5" s="6">
        <f t="shared" si="12"/>
        <v>81.266924564796909</v>
      </c>
      <c r="CF5" s="4"/>
      <c r="CG5" s="4"/>
      <c r="CH5" s="4"/>
      <c r="CI5" s="4">
        <f t="shared" si="13"/>
        <v>64.564796905222437</v>
      </c>
      <c r="CJ5" s="4"/>
      <c r="CK5" s="4"/>
      <c r="CL5" s="4"/>
      <c r="CN5" s="1" t="s">
        <v>2</v>
      </c>
      <c r="CO5" s="4"/>
      <c r="CP5" s="4"/>
      <c r="CQ5" s="4"/>
      <c r="CR5" s="4"/>
      <c r="CS5" s="7">
        <f t="shared" si="14"/>
        <v>85.342327369896054</v>
      </c>
      <c r="CT5" s="7">
        <f t="shared" si="14"/>
        <v>79.737348062697549</v>
      </c>
      <c r="CU5" s="7">
        <f t="shared" si="14"/>
        <v>85.029491315540795</v>
      </c>
      <c r="CV5" s="7">
        <f t="shared" si="14"/>
        <v>78.486003845276514</v>
      </c>
      <c r="CW5" s="4">
        <f t="shared" si="14"/>
        <v>71.760028676638314</v>
      </c>
      <c r="CX5" s="4">
        <f t="shared" si="14"/>
        <v>55.440414507772019</v>
      </c>
      <c r="CY5" s="4">
        <f t="shared" si="14"/>
        <v>68.931469351842793</v>
      </c>
      <c r="CZ5" s="4">
        <f t="shared" si="14"/>
        <v>64.929774823215041</v>
      </c>
      <c r="DB5" s="1" t="s">
        <v>2</v>
      </c>
      <c r="DC5" s="4"/>
      <c r="DD5" s="4"/>
      <c r="DE5" s="4"/>
      <c r="DF5" s="4"/>
      <c r="DG5" s="4">
        <f t="shared" si="15"/>
        <v>82.148792648352725</v>
      </c>
      <c r="DH5" s="4"/>
      <c r="DI5" s="4"/>
      <c r="DJ5" s="4"/>
      <c r="DK5" s="4">
        <f t="shared" si="16"/>
        <v>65.265421839867045</v>
      </c>
      <c r="DL5" s="4"/>
      <c r="DM5" s="4"/>
      <c r="DN5" s="4"/>
      <c r="DP5" s="1" t="s">
        <v>2</v>
      </c>
      <c r="DQ5" s="4"/>
      <c r="DR5" s="4"/>
      <c r="DS5" s="4"/>
      <c r="DT5" s="4"/>
      <c r="DU5" s="4">
        <f t="shared" si="17"/>
        <v>14.657672630103946</v>
      </c>
      <c r="DV5" s="4">
        <f t="shared" si="17"/>
        <v>20.262651937302451</v>
      </c>
      <c r="DW5" s="4">
        <f t="shared" si="17"/>
        <v>14.970508684459205</v>
      </c>
      <c r="DX5" s="4">
        <f t="shared" si="17"/>
        <v>21.513996154723486</v>
      </c>
      <c r="DY5" s="4">
        <f t="shared" si="17"/>
        <v>28.239971323361686</v>
      </c>
      <c r="DZ5" s="4">
        <f t="shared" si="17"/>
        <v>44.559585492227981</v>
      </c>
      <c r="EA5" s="4">
        <f t="shared" si="17"/>
        <v>31.068530648157207</v>
      </c>
      <c r="EB5" s="4">
        <f t="shared" si="17"/>
        <v>35.070225176784959</v>
      </c>
      <c r="ED5" s="1" t="s">
        <v>2</v>
      </c>
      <c r="EE5" s="4"/>
      <c r="EF5" s="4"/>
      <c r="EG5" s="4"/>
      <c r="EH5" s="4"/>
      <c r="EI5" s="6">
        <f t="shared" si="18"/>
        <v>17.851207351647272</v>
      </c>
      <c r="EJ5" s="4"/>
      <c r="EK5" s="4"/>
      <c r="EL5" s="4"/>
      <c r="EM5" s="4">
        <f t="shared" si="19"/>
        <v>34.734578160132955</v>
      </c>
      <c r="EN5" s="4"/>
      <c r="EO5" s="4"/>
      <c r="EP5" s="4"/>
      <c r="ER5" s="1" t="s">
        <v>2</v>
      </c>
      <c r="ES5" s="4"/>
      <c r="ET5" s="4"/>
      <c r="EU5" s="4"/>
      <c r="EV5" s="4"/>
      <c r="EW5" s="6">
        <f t="shared" si="20"/>
        <v>3.5462738959114075</v>
      </c>
      <c r="EX5" s="4"/>
      <c r="EY5" s="4"/>
      <c r="EZ5" s="4"/>
      <c r="FA5" s="4">
        <f t="shared" si="21"/>
        <v>7.1242134143545801</v>
      </c>
      <c r="FB5" s="4"/>
      <c r="FC5" s="4"/>
      <c r="FD5" s="4"/>
    </row>
    <row r="6" spans="1:160">
      <c r="A6" s="1" t="s">
        <v>4</v>
      </c>
      <c r="B6" s="24" t="s">
        <v>5</v>
      </c>
      <c r="C6" s="25"/>
      <c r="D6" s="25"/>
      <c r="E6" s="26"/>
      <c r="F6" s="21" t="s">
        <v>18</v>
      </c>
      <c r="G6" s="22"/>
      <c r="H6" s="22"/>
      <c r="I6" s="23"/>
      <c r="J6" s="27" t="s">
        <v>26</v>
      </c>
      <c r="K6" s="28"/>
      <c r="L6" s="28"/>
      <c r="M6" s="29"/>
      <c r="O6" s="1" t="s">
        <v>4</v>
      </c>
      <c r="P6">
        <v>0.66</v>
      </c>
      <c r="Q6">
        <v>0.64959999999999996</v>
      </c>
      <c r="R6">
        <v>0.65049999999999997</v>
      </c>
      <c r="S6">
        <v>0.64219999999999999</v>
      </c>
      <c r="T6">
        <v>0.76659999999999995</v>
      </c>
      <c r="U6">
        <v>0.82210000000000005</v>
      </c>
      <c r="V6">
        <v>0.73089999999999999</v>
      </c>
      <c r="W6">
        <v>0.73219999999999996</v>
      </c>
      <c r="X6">
        <v>0.72030000000000005</v>
      </c>
      <c r="Y6">
        <v>0.66420000000000001</v>
      </c>
      <c r="Z6">
        <v>0.52710000000000001</v>
      </c>
      <c r="AA6">
        <v>0.7379</v>
      </c>
      <c r="AC6" s="1" t="s">
        <v>4</v>
      </c>
      <c r="AD6" s="4">
        <f t="shared" ref="AD6:AD8" si="24">P6-(AVERAGE($P$4:$S$4))</f>
        <v>0.60862499999999997</v>
      </c>
      <c r="AE6" s="4">
        <f t="shared" si="0"/>
        <v>0.59822500000000001</v>
      </c>
      <c r="AF6" s="4">
        <f t="shared" si="0"/>
        <v>0.59912499999999991</v>
      </c>
      <c r="AG6" s="4">
        <f t="shared" si="0"/>
        <v>0.59082499999999993</v>
      </c>
      <c r="AH6" s="4">
        <f t="shared" si="1"/>
        <v>0.715225</v>
      </c>
      <c r="AI6" s="4">
        <f t="shared" si="1"/>
        <v>0.7707250000000001</v>
      </c>
      <c r="AJ6" s="4">
        <f t="shared" si="1"/>
        <v>0.67952499999999993</v>
      </c>
      <c r="AK6" s="4">
        <f t="shared" si="1"/>
        <v>0.68082500000000001</v>
      </c>
      <c r="AL6" s="4">
        <f t="shared" si="1"/>
        <v>0.66892499999999999</v>
      </c>
      <c r="AM6" s="4">
        <f t="shared" si="1"/>
        <v>0.61282499999999995</v>
      </c>
      <c r="AN6" s="4">
        <f t="shared" si="1"/>
        <v>0.47572500000000001</v>
      </c>
      <c r="AO6" s="4">
        <f t="shared" si="1"/>
        <v>0.68652500000000005</v>
      </c>
      <c r="AQ6" s="3">
        <v>10</v>
      </c>
      <c r="AR6" s="4">
        <f t="shared" ref="AR6:AR7" si="25">AD6</f>
        <v>0.60862499999999997</v>
      </c>
      <c r="AS6" s="4">
        <f t="shared" si="2"/>
        <v>0.59822500000000001</v>
      </c>
      <c r="AT6" s="4">
        <f t="shared" si="2"/>
        <v>0.59912499999999991</v>
      </c>
      <c r="AU6" s="4">
        <f t="shared" si="2"/>
        <v>0.59082499999999993</v>
      </c>
      <c r="AV6" s="5">
        <f t="shared" si="22"/>
        <v>0.59919999999999995</v>
      </c>
      <c r="AX6" s="1" t="s">
        <v>4</v>
      </c>
      <c r="AY6" s="4">
        <f t="shared" si="23"/>
        <v>11.977272727272727</v>
      </c>
      <c r="AZ6" s="4">
        <f t="shared" si="3"/>
        <v>11.776112185686655</v>
      </c>
      <c r="BA6" s="4">
        <f t="shared" si="3"/>
        <v>11.793520309477755</v>
      </c>
      <c r="BB6" s="4">
        <f t="shared" si="3"/>
        <v>11.632978723404255</v>
      </c>
      <c r="BC6" s="4">
        <f t="shared" si="3"/>
        <v>14.039168278529981</v>
      </c>
      <c r="BD6" s="4">
        <f t="shared" si="3"/>
        <v>15.112669245647972</v>
      </c>
      <c r="BE6" s="4">
        <f t="shared" si="3"/>
        <v>13.348646034816246</v>
      </c>
      <c r="BF6" s="4">
        <f t="shared" si="3"/>
        <v>13.373791102514508</v>
      </c>
      <c r="BG6" s="4">
        <f t="shared" si="3"/>
        <v>13.143617021276595</v>
      </c>
      <c r="BH6" s="4">
        <f t="shared" si="3"/>
        <v>12.058510638297872</v>
      </c>
      <c r="BI6" s="4">
        <f t="shared" si="3"/>
        <v>9.406673114119922</v>
      </c>
      <c r="BJ6" s="4">
        <f t="shared" si="3"/>
        <v>13.484042553191491</v>
      </c>
      <c r="BL6" s="1" t="s">
        <v>4</v>
      </c>
      <c r="BM6" s="4"/>
      <c r="BN6" s="4"/>
      <c r="BO6" s="4"/>
      <c r="BP6" s="4"/>
      <c r="BQ6" s="4">
        <f t="shared" si="4"/>
        <v>93.594455190199881</v>
      </c>
      <c r="BR6" s="4">
        <f t="shared" si="5"/>
        <v>100.75112830431982</v>
      </c>
      <c r="BS6" s="4">
        <f t="shared" si="6"/>
        <v>88.990973565441649</v>
      </c>
      <c r="BT6" s="4">
        <f t="shared" si="7"/>
        <v>89.158607350096716</v>
      </c>
      <c r="BU6" s="4">
        <f t="shared" si="8"/>
        <v>87.62411347517731</v>
      </c>
      <c r="BV6" s="4">
        <f t="shared" si="9"/>
        <v>80.39007092198581</v>
      </c>
      <c r="BW6" s="4">
        <f t="shared" si="10"/>
        <v>62.711154094132816</v>
      </c>
      <c r="BX6" s="4">
        <f t="shared" si="11"/>
        <v>89.893617021276611</v>
      </c>
      <c r="BZ6" s="1" t="s">
        <v>4</v>
      </c>
      <c r="CA6" s="4"/>
      <c r="CB6" s="4"/>
      <c r="CC6" s="4"/>
      <c r="CD6" s="4"/>
      <c r="CE6" s="6">
        <f t="shared" si="12"/>
        <v>93.123791102514517</v>
      </c>
      <c r="CF6" s="4"/>
      <c r="CG6" s="4"/>
      <c r="CH6" s="4"/>
      <c r="CI6" s="4">
        <f t="shared" si="13"/>
        <v>80.154738878143135</v>
      </c>
      <c r="CJ6" s="4"/>
      <c r="CK6" s="4"/>
      <c r="CL6" s="4"/>
      <c r="CN6" s="1" t="s">
        <v>4</v>
      </c>
      <c r="CO6" s="4"/>
      <c r="CP6" s="4"/>
      <c r="CQ6" s="4"/>
      <c r="CR6" s="4"/>
      <c r="CS6" s="7">
        <f t="shared" si="14"/>
        <v>94.610095480170756</v>
      </c>
      <c r="CT6" s="7">
        <f t="shared" si="14"/>
        <v>101.84442923713625</v>
      </c>
      <c r="CU6" s="7">
        <f t="shared" si="14"/>
        <v>89.95665917163619</v>
      </c>
      <c r="CV6" s="7">
        <f t="shared" si="14"/>
        <v>90.12611203441196</v>
      </c>
      <c r="CW6" s="4">
        <f t="shared" si="14"/>
        <v>88.574966598233772</v>
      </c>
      <c r="CX6" s="4">
        <f t="shared" si="14"/>
        <v>81.26242382767947</v>
      </c>
      <c r="CY6" s="4">
        <f t="shared" si="14"/>
        <v>63.391664222634979</v>
      </c>
      <c r="CZ6" s="4">
        <f t="shared" si="14"/>
        <v>90.869097663505727</v>
      </c>
      <c r="DB6" s="1" t="s">
        <v>4</v>
      </c>
      <c r="DC6" s="4"/>
      <c r="DD6" s="4"/>
      <c r="DE6" s="4"/>
      <c r="DF6" s="4"/>
      <c r="DG6" s="4">
        <f t="shared" si="15"/>
        <v>94.134323980838786</v>
      </c>
      <c r="DH6" s="4"/>
      <c r="DI6" s="4"/>
      <c r="DJ6" s="4"/>
      <c r="DK6" s="4">
        <f t="shared" si="16"/>
        <v>81.024538078013478</v>
      </c>
      <c r="DL6" s="4"/>
      <c r="DM6" s="4"/>
      <c r="DN6" s="4"/>
      <c r="DP6" s="1" t="s">
        <v>4</v>
      </c>
      <c r="DQ6" s="4"/>
      <c r="DR6" s="4"/>
      <c r="DS6" s="4"/>
      <c r="DT6" s="4"/>
      <c r="DU6" s="4">
        <f t="shared" si="17"/>
        <v>5.3899045198292441</v>
      </c>
      <c r="DV6" s="4">
        <f t="shared" si="17"/>
        <v>-1.8444292371362536</v>
      </c>
      <c r="DW6" s="4">
        <f t="shared" si="17"/>
        <v>10.04334082836381</v>
      </c>
      <c r="DX6" s="4">
        <f t="shared" si="17"/>
        <v>9.8738879655880396</v>
      </c>
      <c r="DY6" s="4">
        <f t="shared" si="17"/>
        <v>11.425033401766228</v>
      </c>
      <c r="DZ6" s="4">
        <f t="shared" si="17"/>
        <v>18.73757617232053</v>
      </c>
      <c r="EA6" s="4">
        <f t="shared" si="17"/>
        <v>36.608335777365021</v>
      </c>
      <c r="EB6" s="4">
        <f t="shared" si="17"/>
        <v>9.1309023364942732</v>
      </c>
      <c r="ED6" s="1" t="s">
        <v>4</v>
      </c>
      <c r="EE6" s="4"/>
      <c r="EF6" s="4"/>
      <c r="EG6" s="4"/>
      <c r="EH6" s="4"/>
      <c r="EI6" s="6">
        <f t="shared" si="18"/>
        <v>5.8656760191612101</v>
      </c>
      <c r="EJ6" s="4"/>
      <c r="EK6" s="4"/>
      <c r="EL6" s="4"/>
      <c r="EM6" s="4">
        <f t="shared" si="19"/>
        <v>18.975461921986515</v>
      </c>
      <c r="EN6" s="4"/>
      <c r="EO6" s="4"/>
      <c r="EP6" s="4"/>
      <c r="ER6" s="1" t="s">
        <v>4</v>
      </c>
      <c r="ES6" s="4"/>
      <c r="ET6" s="4"/>
      <c r="EU6" s="4"/>
      <c r="EV6" s="4"/>
      <c r="EW6" s="6">
        <f t="shared" si="20"/>
        <v>5.5734707274220341</v>
      </c>
      <c r="EX6" s="4"/>
      <c r="EY6" s="4"/>
      <c r="EZ6" s="4"/>
      <c r="FA6" s="4">
        <f t="shared" si="21"/>
        <v>12.448549504538644</v>
      </c>
      <c r="FB6" s="4"/>
      <c r="FC6" s="4"/>
      <c r="FD6" s="4"/>
    </row>
    <row r="7" spans="1:160">
      <c r="A7" s="1" t="s">
        <v>6</v>
      </c>
      <c r="B7" s="24" t="s">
        <v>7</v>
      </c>
      <c r="C7" s="25"/>
      <c r="D7" s="25"/>
      <c r="E7" s="26"/>
      <c r="F7" s="27" t="s">
        <v>19</v>
      </c>
      <c r="G7" s="28"/>
      <c r="H7" s="28"/>
      <c r="I7" s="29"/>
      <c r="J7" s="27" t="s">
        <v>27</v>
      </c>
      <c r="K7" s="28"/>
      <c r="L7" s="28"/>
      <c r="M7" s="29"/>
      <c r="O7" s="1" t="s">
        <v>6</v>
      </c>
      <c r="P7">
        <v>1.1188</v>
      </c>
      <c r="Q7">
        <v>1.0981000000000001</v>
      </c>
      <c r="R7">
        <v>1.1071</v>
      </c>
      <c r="S7">
        <v>1.0879000000000001</v>
      </c>
      <c r="T7">
        <v>0.69189999999999996</v>
      </c>
      <c r="U7">
        <v>0.68089999999999995</v>
      </c>
      <c r="V7">
        <v>0.71240000000000003</v>
      </c>
      <c r="W7">
        <v>0.67330000000000001</v>
      </c>
      <c r="X7">
        <v>0.7742</v>
      </c>
      <c r="Y7">
        <v>0.72519999999999996</v>
      </c>
      <c r="Z7">
        <v>0.71709999999999996</v>
      </c>
      <c r="AA7">
        <v>0.75480000000000003</v>
      </c>
      <c r="AC7" s="1" t="s">
        <v>6</v>
      </c>
      <c r="AD7" s="4">
        <f t="shared" si="24"/>
        <v>1.0674250000000001</v>
      </c>
      <c r="AE7" s="4">
        <f t="shared" si="0"/>
        <v>1.0467250000000001</v>
      </c>
      <c r="AF7" s="4">
        <f t="shared" si="0"/>
        <v>1.055725</v>
      </c>
      <c r="AG7" s="4">
        <f t="shared" si="0"/>
        <v>1.0365250000000001</v>
      </c>
      <c r="AH7" s="4">
        <f t="shared" si="1"/>
        <v>0.64052500000000001</v>
      </c>
      <c r="AI7" s="4">
        <f t="shared" si="1"/>
        <v>0.62952499999999989</v>
      </c>
      <c r="AJ7" s="4">
        <f t="shared" si="1"/>
        <v>0.66102499999999997</v>
      </c>
      <c r="AK7" s="4">
        <f t="shared" si="1"/>
        <v>0.62192500000000006</v>
      </c>
      <c r="AL7" s="4">
        <f t="shared" si="1"/>
        <v>0.72282500000000005</v>
      </c>
      <c r="AM7" s="4">
        <f t="shared" si="1"/>
        <v>0.6738249999999999</v>
      </c>
      <c r="AN7" s="4">
        <f t="shared" si="1"/>
        <v>0.6657249999999999</v>
      </c>
      <c r="AO7" s="4">
        <f t="shared" si="1"/>
        <v>0.70342499999999997</v>
      </c>
      <c r="AQ7" s="3">
        <v>20</v>
      </c>
      <c r="AR7" s="4">
        <f t="shared" si="25"/>
        <v>1.0674250000000001</v>
      </c>
      <c r="AS7" s="4">
        <f t="shared" si="2"/>
        <v>1.0467250000000001</v>
      </c>
      <c r="AT7" s="4">
        <f t="shared" si="2"/>
        <v>1.055725</v>
      </c>
      <c r="AU7" s="4">
        <f t="shared" si="2"/>
        <v>1.0365250000000001</v>
      </c>
      <c r="AV7" s="5">
        <f t="shared" si="22"/>
        <v>1.0516000000000001</v>
      </c>
      <c r="AX7" s="1" t="s">
        <v>6</v>
      </c>
      <c r="AY7" s="4">
        <f t="shared" si="23"/>
        <v>20.85154738878143</v>
      </c>
      <c r="AZ7" s="4">
        <f t="shared" si="3"/>
        <v>20.451160541586074</v>
      </c>
      <c r="BA7" s="4">
        <f t="shared" si="3"/>
        <v>20.625241779497095</v>
      </c>
      <c r="BB7" s="4">
        <f t="shared" si="3"/>
        <v>20.253868471953577</v>
      </c>
      <c r="BC7" s="4">
        <f t="shared" si="3"/>
        <v>12.594294003868473</v>
      </c>
      <c r="BD7" s="4">
        <f t="shared" si="3"/>
        <v>12.381528046421662</v>
      </c>
      <c r="BE7" s="4">
        <f t="shared" si="3"/>
        <v>12.990812379110251</v>
      </c>
      <c r="BF7" s="4">
        <f t="shared" si="3"/>
        <v>12.234526112185689</v>
      </c>
      <c r="BG7" s="4">
        <f t="shared" si="3"/>
        <v>14.186170212765958</v>
      </c>
      <c r="BH7" s="4">
        <f t="shared" si="3"/>
        <v>13.238394584139263</v>
      </c>
      <c r="BI7" s="4">
        <f t="shared" si="3"/>
        <v>13.081721470019341</v>
      </c>
      <c r="BJ7" s="4">
        <f t="shared" si="3"/>
        <v>13.810928433268858</v>
      </c>
      <c r="BL7" s="1" t="s">
        <v>6</v>
      </c>
      <c r="BM7" s="4"/>
      <c r="BN7" s="4"/>
      <c r="BO7" s="4"/>
      <c r="BP7" s="4"/>
      <c r="BQ7" s="4">
        <f t="shared" si="4"/>
        <v>83.961960025789821</v>
      </c>
      <c r="BR7" s="4">
        <f t="shared" si="5"/>
        <v>82.543520309477756</v>
      </c>
      <c r="BS7" s="4">
        <f t="shared" si="6"/>
        <v>86.605415860735008</v>
      </c>
      <c r="BT7" s="4">
        <f t="shared" si="7"/>
        <v>81.563507414571262</v>
      </c>
      <c r="BU7" s="4">
        <f t="shared" si="8"/>
        <v>94.574468085106389</v>
      </c>
      <c r="BV7" s="4">
        <f t="shared" si="9"/>
        <v>88.255963894261754</v>
      </c>
      <c r="BW7" s="4">
        <f t="shared" si="10"/>
        <v>87.211476466795602</v>
      </c>
      <c r="BX7" s="4">
        <f t="shared" si="11"/>
        <v>92.072856221792392</v>
      </c>
      <c r="BZ7" s="1" t="s">
        <v>6</v>
      </c>
      <c r="CA7" s="4"/>
      <c r="CB7" s="4"/>
      <c r="CC7" s="4"/>
      <c r="CD7" s="4"/>
      <c r="CE7" s="4">
        <f t="shared" si="12"/>
        <v>83.668600902643462</v>
      </c>
      <c r="CF7" s="4"/>
      <c r="CG7" s="4"/>
      <c r="CH7" s="4"/>
      <c r="CI7" s="4">
        <f t="shared" si="13"/>
        <v>90.528691166989034</v>
      </c>
      <c r="CJ7" s="4"/>
      <c r="CK7" s="4"/>
      <c r="CL7" s="4"/>
      <c r="CN7" s="1" t="s">
        <v>6</v>
      </c>
      <c r="CO7" s="4"/>
      <c r="CP7" s="4"/>
      <c r="CQ7" s="4"/>
      <c r="CR7" s="4"/>
      <c r="CS7" s="4">
        <f t="shared" si="14"/>
        <v>84.873073288363159</v>
      </c>
      <c r="CT7" s="4">
        <f t="shared" si="14"/>
        <v>83.439241372568191</v>
      </c>
      <c r="CU7" s="4">
        <f t="shared" si="14"/>
        <v>87.545214585981029</v>
      </c>
      <c r="CV7" s="4">
        <f t="shared" si="14"/>
        <v>82.448593867109864</v>
      </c>
      <c r="CW7" s="4">
        <f t="shared" si="14"/>
        <v>95.600742985629097</v>
      </c>
      <c r="CX7" s="4">
        <f t="shared" si="14"/>
        <v>89.213673542542423</v>
      </c>
      <c r="CY7" s="4">
        <f t="shared" si="14"/>
        <v>88.157851859093412</v>
      </c>
      <c r="CZ7" s="4">
        <f t="shared" si="14"/>
        <v>93.071984879590701</v>
      </c>
      <c r="DB7" s="1" t="s">
        <v>6</v>
      </c>
      <c r="DC7" s="4"/>
      <c r="DD7" s="4"/>
      <c r="DE7" s="4"/>
      <c r="DF7" s="4"/>
      <c r="DG7" s="4">
        <f t="shared" si="15"/>
        <v>84.576530778505557</v>
      </c>
      <c r="DH7" s="4"/>
      <c r="DI7" s="4"/>
      <c r="DJ7" s="4"/>
      <c r="DK7" s="4">
        <f t="shared" si="16"/>
        <v>91.511063316713916</v>
      </c>
      <c r="DL7" s="4"/>
      <c r="DM7" s="4"/>
      <c r="DN7" s="4"/>
      <c r="DP7" s="1" t="s">
        <v>6</v>
      </c>
      <c r="DQ7" s="4"/>
      <c r="DR7" s="4"/>
      <c r="DS7" s="4"/>
      <c r="DT7" s="4"/>
      <c r="DU7" s="4">
        <f t="shared" si="17"/>
        <v>15.126926711636841</v>
      </c>
      <c r="DV7" s="4">
        <f t="shared" si="17"/>
        <v>16.560758627431809</v>
      </c>
      <c r="DW7" s="4">
        <f t="shared" si="17"/>
        <v>12.454785414018971</v>
      </c>
      <c r="DX7" s="4">
        <f t="shared" si="17"/>
        <v>17.551406132890136</v>
      </c>
      <c r="DY7" s="4">
        <f t="shared" si="17"/>
        <v>4.3992570143709031</v>
      </c>
      <c r="DZ7" s="4">
        <f t="shared" si="17"/>
        <v>10.786326457457577</v>
      </c>
      <c r="EA7" s="4">
        <f t="shared" si="17"/>
        <v>11.842148140906588</v>
      </c>
      <c r="EB7" s="4">
        <f t="shared" si="17"/>
        <v>6.9280151204092988</v>
      </c>
      <c r="ED7" s="1" t="s">
        <v>6</v>
      </c>
      <c r="EE7" s="4"/>
      <c r="EF7" s="4"/>
      <c r="EG7" s="4"/>
      <c r="EH7" s="4"/>
      <c r="EI7" s="4">
        <f t="shared" si="18"/>
        <v>15.42346922149444</v>
      </c>
      <c r="EJ7" s="4"/>
      <c r="EK7" s="4"/>
      <c r="EL7" s="4"/>
      <c r="EM7" s="4">
        <f t="shared" si="19"/>
        <v>8.4889366832860915</v>
      </c>
      <c r="EN7" s="4"/>
      <c r="EO7" s="4"/>
      <c r="EP7" s="4"/>
      <c r="ER7" s="1" t="s">
        <v>6</v>
      </c>
      <c r="ES7" s="4"/>
      <c r="ET7" s="4"/>
      <c r="EU7" s="4"/>
      <c r="EV7" s="4"/>
      <c r="EW7" s="4">
        <f t="shared" si="20"/>
        <v>2.21529258418667</v>
      </c>
      <c r="EX7" s="4"/>
      <c r="EY7" s="4"/>
      <c r="EZ7" s="4"/>
      <c r="FA7" s="4">
        <f t="shared" si="21"/>
        <v>3.4488637149925712</v>
      </c>
      <c r="FB7" s="4"/>
      <c r="FC7" s="4"/>
      <c r="FD7" s="4"/>
    </row>
    <row r="8" spans="1:160">
      <c r="A8" s="1" t="s">
        <v>8</v>
      </c>
      <c r="B8" s="30" t="s">
        <v>9</v>
      </c>
      <c r="C8" s="31"/>
      <c r="D8" s="31"/>
      <c r="E8" s="32"/>
      <c r="F8" s="27" t="s">
        <v>20</v>
      </c>
      <c r="G8" s="28"/>
      <c r="H8" s="28"/>
      <c r="I8" s="29"/>
      <c r="J8" s="21" t="s">
        <v>28</v>
      </c>
      <c r="K8" s="22"/>
      <c r="L8" s="22"/>
      <c r="M8" s="23"/>
      <c r="O8" s="1" t="s">
        <v>8</v>
      </c>
      <c r="P8">
        <v>0.81100000000000005</v>
      </c>
      <c r="Q8">
        <v>0.8669</v>
      </c>
      <c r="R8">
        <v>0.76459999999999995</v>
      </c>
      <c r="S8">
        <v>0.7893</v>
      </c>
      <c r="T8">
        <v>0.75629999999999997</v>
      </c>
      <c r="U8">
        <v>0.73399999999999999</v>
      </c>
      <c r="V8">
        <v>0.72989999999999999</v>
      </c>
      <c r="W8">
        <v>0.72529999999999994</v>
      </c>
      <c r="X8">
        <v>0.47560000000000002</v>
      </c>
      <c r="Y8">
        <v>0.32450000000000001</v>
      </c>
      <c r="Z8">
        <v>0.35909999999999997</v>
      </c>
      <c r="AA8">
        <v>0.42130000000000001</v>
      </c>
      <c r="AC8" s="1" t="s">
        <v>8</v>
      </c>
      <c r="AD8" s="4">
        <f t="shared" si="24"/>
        <v>0.75962499999999999</v>
      </c>
      <c r="AE8" s="4">
        <f t="shared" si="0"/>
        <v>0.81552500000000006</v>
      </c>
      <c r="AF8" s="4">
        <f t="shared" si="0"/>
        <v>0.713225</v>
      </c>
      <c r="AG8" s="4">
        <f t="shared" si="0"/>
        <v>0.73792499999999994</v>
      </c>
      <c r="AH8" s="4">
        <f t="shared" si="1"/>
        <v>0.70492500000000002</v>
      </c>
      <c r="AI8" s="4">
        <f t="shared" si="1"/>
        <v>0.68262500000000004</v>
      </c>
      <c r="AJ8" s="4">
        <f t="shared" si="1"/>
        <v>0.67852500000000004</v>
      </c>
      <c r="AK8" s="4">
        <f t="shared" si="1"/>
        <v>0.67392499999999989</v>
      </c>
      <c r="AL8" s="4">
        <f t="shared" si="1"/>
        <v>0.42422500000000002</v>
      </c>
      <c r="AM8" s="4">
        <f t="shared" si="1"/>
        <v>0.27312500000000001</v>
      </c>
      <c r="AN8" s="4">
        <f t="shared" si="1"/>
        <v>0.30772499999999997</v>
      </c>
      <c r="AO8" s="4">
        <f t="shared" si="1"/>
        <v>0.369925</v>
      </c>
      <c r="AX8" s="1" t="s">
        <v>8</v>
      </c>
      <c r="AY8" s="4">
        <f t="shared" si="23"/>
        <v>14.897969052224372</v>
      </c>
      <c r="AZ8" s="4">
        <f t="shared" si="3"/>
        <v>15.979206963249517</v>
      </c>
      <c r="BA8" s="4">
        <f t="shared" si="3"/>
        <v>14.000483558994198</v>
      </c>
      <c r="BB8" s="4">
        <f t="shared" si="3"/>
        <v>14.478239845261122</v>
      </c>
      <c r="BC8" s="4">
        <f t="shared" si="3"/>
        <v>13.839941972920697</v>
      </c>
      <c r="BD8" s="4">
        <f t="shared" si="3"/>
        <v>13.408607350096712</v>
      </c>
      <c r="BE8" s="4">
        <f t="shared" si="3"/>
        <v>13.329303675048356</v>
      </c>
      <c r="BF8" s="4">
        <f t="shared" si="3"/>
        <v>13.240328820116051</v>
      </c>
      <c r="BG8" s="4">
        <f t="shared" si="3"/>
        <v>8.4105415860735011</v>
      </c>
      <c r="BH8" s="4">
        <f t="shared" si="3"/>
        <v>5.4879110251450678</v>
      </c>
      <c r="BI8" s="4">
        <f t="shared" si="3"/>
        <v>6.1571566731141187</v>
      </c>
      <c r="BJ8" s="4">
        <f t="shared" si="3"/>
        <v>7.3602514506769818</v>
      </c>
      <c r="BL8" s="1" t="s">
        <v>8</v>
      </c>
      <c r="BM8" s="4">
        <f>AY8/(0.03*5)</f>
        <v>99.319793681495824</v>
      </c>
      <c r="BN8" s="4">
        <f t="shared" ref="BN8:BX11" si="26">AZ8/(0.03*5)</f>
        <v>106.52804642166345</v>
      </c>
      <c r="BO8" s="4">
        <f t="shared" si="26"/>
        <v>93.336557059961322</v>
      </c>
      <c r="BP8" s="4">
        <f t="shared" si="26"/>
        <v>96.521598968407488</v>
      </c>
      <c r="BQ8" s="4">
        <f t="shared" si="26"/>
        <v>92.266279819471308</v>
      </c>
      <c r="BR8" s="4">
        <f t="shared" si="26"/>
        <v>89.390715667311426</v>
      </c>
      <c r="BS8" s="4">
        <f t="shared" si="26"/>
        <v>88.862024500322377</v>
      </c>
      <c r="BT8" s="4">
        <f t="shared" si="26"/>
        <v>88.268858800773685</v>
      </c>
      <c r="BU8" s="4">
        <f t="shared" si="26"/>
        <v>56.070277240490007</v>
      </c>
      <c r="BV8" s="4">
        <f t="shared" si="26"/>
        <v>36.586073500967117</v>
      </c>
      <c r="BW8" s="4">
        <f t="shared" si="26"/>
        <v>41.047711154094124</v>
      </c>
      <c r="BX8" s="4">
        <f t="shared" si="26"/>
        <v>49.068343004513217</v>
      </c>
      <c r="BZ8" s="1" t="s">
        <v>8</v>
      </c>
      <c r="CA8" s="4">
        <f>AVERAGE(BM8:BP8)</f>
        <v>98.92649903288202</v>
      </c>
      <c r="CB8" s="4"/>
      <c r="CC8" s="4"/>
      <c r="CD8" s="4"/>
      <c r="CE8" s="4">
        <f t="shared" si="12"/>
        <v>89.696969696969703</v>
      </c>
      <c r="CF8" s="4"/>
      <c r="CG8" s="4"/>
      <c r="CH8" s="4"/>
      <c r="CI8" s="6">
        <f t="shared" si="12"/>
        <v>45.693101225016115</v>
      </c>
      <c r="CJ8" s="4"/>
      <c r="CK8" s="4"/>
      <c r="CL8" s="4"/>
      <c r="CN8" s="1" t="s">
        <v>8</v>
      </c>
      <c r="CO8" s="4">
        <f>(BM8/$CA$8)*100</f>
        <v>100.39756248574317</v>
      </c>
      <c r="CP8" s="4">
        <f t="shared" ref="CP8:CZ11" si="27">(BN8/$CA$8)*100</f>
        <v>107.68403558510119</v>
      </c>
      <c r="CQ8" s="4">
        <f t="shared" si="27"/>
        <v>94.349398768208033</v>
      </c>
      <c r="CR8" s="4">
        <f t="shared" si="27"/>
        <v>97.569003160947631</v>
      </c>
      <c r="CS8" s="4">
        <f t="shared" si="27"/>
        <v>93.26750741356274</v>
      </c>
      <c r="CT8" s="4">
        <f t="shared" si="27"/>
        <v>90.360739075178415</v>
      </c>
      <c r="CU8" s="4">
        <f t="shared" si="27"/>
        <v>89.826310815654836</v>
      </c>
      <c r="CV8" s="4">
        <f t="shared" si="27"/>
        <v>89.226708378140557</v>
      </c>
      <c r="CW8" s="7">
        <f t="shared" si="27"/>
        <v>56.678723889594941</v>
      </c>
      <c r="CX8" s="7">
        <f t="shared" si="27"/>
        <v>36.983087300811412</v>
      </c>
      <c r="CY8" s="7">
        <f t="shared" si="27"/>
        <v>41.493140417766469</v>
      </c>
      <c r="CZ8" s="7">
        <f t="shared" si="27"/>
        <v>49.60080815980708</v>
      </c>
      <c r="DB8" s="1" t="s">
        <v>8</v>
      </c>
      <c r="DC8" s="4">
        <f>AVERAGE(CO8:CR8)</f>
        <v>100</v>
      </c>
      <c r="DD8" s="4"/>
      <c r="DE8" s="4"/>
      <c r="DF8" s="4"/>
      <c r="DG8" s="4">
        <f t="shared" si="15"/>
        <v>90.670316420634123</v>
      </c>
      <c r="DH8" s="4"/>
      <c r="DI8" s="4"/>
      <c r="DJ8" s="4"/>
      <c r="DK8" s="4">
        <f t="shared" si="15"/>
        <v>46.188939941994981</v>
      </c>
      <c r="DL8" s="4"/>
      <c r="DM8" s="4"/>
      <c r="DN8" s="4"/>
      <c r="DP8" s="1" t="s">
        <v>8</v>
      </c>
      <c r="DQ8" s="4">
        <f>$DC$8-CO8</f>
        <v>-0.39756248574316544</v>
      </c>
      <c r="DR8" s="4">
        <f t="shared" ref="DR8:EB11" si="28">$DC$8-CP8</f>
        <v>-7.684035585101185</v>
      </c>
      <c r="DS8" s="4">
        <f t="shared" si="28"/>
        <v>5.6506012317919669</v>
      </c>
      <c r="DT8" s="4">
        <f t="shared" si="28"/>
        <v>2.4309968390523693</v>
      </c>
      <c r="DU8" s="4">
        <f t="shared" si="28"/>
        <v>6.7324925864372602</v>
      </c>
      <c r="DV8" s="4">
        <f t="shared" si="28"/>
        <v>9.6392609248215848</v>
      </c>
      <c r="DW8" s="4">
        <f t="shared" si="28"/>
        <v>10.173689184345164</v>
      </c>
      <c r="DX8" s="4">
        <f t="shared" si="28"/>
        <v>10.773291621859443</v>
      </c>
      <c r="DY8" s="4">
        <f t="shared" si="28"/>
        <v>43.321276110405059</v>
      </c>
      <c r="DZ8" s="4">
        <f t="shared" si="28"/>
        <v>63.016912699188588</v>
      </c>
      <c r="EA8" s="4">
        <f t="shared" si="28"/>
        <v>58.506859582233531</v>
      </c>
      <c r="EB8" s="4">
        <f t="shared" si="28"/>
        <v>50.39919184019292</v>
      </c>
      <c r="ED8" s="1" t="s">
        <v>8</v>
      </c>
      <c r="EE8" s="4">
        <f>AVERAGE(DQ8:DT8)</f>
        <v>-3.5527136788005009E-15</v>
      </c>
      <c r="EF8" s="4"/>
      <c r="EG8" s="4"/>
      <c r="EH8" s="4"/>
      <c r="EI8" s="4">
        <f t="shared" si="18"/>
        <v>9.329683579365863</v>
      </c>
      <c r="EJ8" s="4"/>
      <c r="EK8" s="4"/>
      <c r="EL8" s="4"/>
      <c r="EM8" s="6">
        <f t="shared" si="18"/>
        <v>53.811060058005019</v>
      </c>
      <c r="EN8" s="4"/>
      <c r="EO8" s="4"/>
      <c r="EP8" s="4"/>
      <c r="ER8" s="1" t="s">
        <v>8</v>
      </c>
      <c r="ES8" s="4">
        <f>STDEV(DQ8:DT8)</f>
        <v>5.6874569218993685</v>
      </c>
      <c r="ET8" s="4"/>
      <c r="EU8" s="4"/>
      <c r="EV8" s="4"/>
      <c r="EW8" s="4">
        <f t="shared" si="20"/>
        <v>1.7923530928323901</v>
      </c>
      <c r="EX8" s="4"/>
      <c r="EY8" s="4"/>
      <c r="EZ8" s="4"/>
      <c r="FA8" s="6">
        <f t="shared" si="20"/>
        <v>8.7268678616858466</v>
      </c>
      <c r="FB8" s="4"/>
      <c r="FC8" s="4"/>
      <c r="FD8" s="4"/>
    </row>
    <row r="9" spans="1:160">
      <c r="A9" s="1" t="s">
        <v>10</v>
      </c>
      <c r="B9" s="33" t="s">
        <v>11</v>
      </c>
      <c r="C9" s="34"/>
      <c r="D9" s="34"/>
      <c r="E9" s="35"/>
      <c r="F9" s="27" t="s">
        <v>21</v>
      </c>
      <c r="G9" s="28"/>
      <c r="H9" s="28"/>
      <c r="I9" s="29"/>
      <c r="J9" s="21" t="s">
        <v>29</v>
      </c>
      <c r="K9" s="22"/>
      <c r="L9" s="22"/>
      <c r="M9" s="23"/>
      <c r="O9" s="1" t="s">
        <v>10</v>
      </c>
      <c r="P9">
        <v>0.51649999999999996</v>
      </c>
      <c r="Q9">
        <v>0.50849999999999995</v>
      </c>
      <c r="R9">
        <v>0.48420000000000002</v>
      </c>
      <c r="S9">
        <v>0.47099999999999997</v>
      </c>
      <c r="T9">
        <v>0.73070000000000002</v>
      </c>
      <c r="U9">
        <v>0.78320000000000001</v>
      </c>
      <c r="V9">
        <v>0.81430000000000002</v>
      </c>
      <c r="W9">
        <v>0.79369999999999996</v>
      </c>
      <c r="X9">
        <v>0.64700000000000002</v>
      </c>
      <c r="Y9">
        <v>0.63129999999999997</v>
      </c>
      <c r="Z9">
        <v>0.66020000000000001</v>
      </c>
      <c r="AA9">
        <v>0.68240000000000001</v>
      </c>
      <c r="AC9" s="1" t="s">
        <v>10</v>
      </c>
      <c r="AD9" s="4">
        <f>P9-(AVERAGE($P$4:$S$4))</f>
        <v>0.46512499999999996</v>
      </c>
      <c r="AE9" s="4">
        <f>Q9-(AVERAGE($P$4:$S$4))</f>
        <v>0.45712499999999995</v>
      </c>
      <c r="AF9" s="4">
        <f>R9-(AVERAGE($P$4:$S$4))</f>
        <v>0.43282500000000002</v>
      </c>
      <c r="AG9" s="4">
        <f>S9-(AVERAGE($P$4:$S$4))</f>
        <v>0.41962499999999997</v>
      </c>
      <c r="AH9" s="4">
        <f t="shared" si="1"/>
        <v>0.67932499999999996</v>
      </c>
      <c r="AI9" s="4">
        <f t="shared" si="1"/>
        <v>0.73182499999999995</v>
      </c>
      <c r="AJ9" s="4">
        <f t="shared" si="1"/>
        <v>0.76292500000000008</v>
      </c>
      <c r="AK9" s="4">
        <f t="shared" si="1"/>
        <v>0.7423249999999999</v>
      </c>
      <c r="AL9" s="4">
        <f t="shared" si="1"/>
        <v>0.59562500000000007</v>
      </c>
      <c r="AM9" s="4">
        <f t="shared" si="1"/>
        <v>0.57992500000000002</v>
      </c>
      <c r="AN9" s="4">
        <f t="shared" si="1"/>
        <v>0.60882499999999995</v>
      </c>
      <c r="AO9" s="4">
        <f t="shared" si="1"/>
        <v>0.63102499999999995</v>
      </c>
      <c r="AX9" s="1" t="s">
        <v>10</v>
      </c>
      <c r="AY9" s="4">
        <f t="shared" si="23"/>
        <v>9.2016441005802694</v>
      </c>
      <c r="AZ9" s="4">
        <f t="shared" si="3"/>
        <v>9.046905222437136</v>
      </c>
      <c r="BA9" s="4">
        <f t="shared" si="3"/>
        <v>8.57688588007737</v>
      </c>
      <c r="BB9" s="4">
        <f t="shared" si="3"/>
        <v>8.321566731141198</v>
      </c>
      <c r="BC9" s="4">
        <f t="shared" si="3"/>
        <v>13.344777562862669</v>
      </c>
      <c r="BD9" s="4">
        <f t="shared" si="3"/>
        <v>14.360251450676982</v>
      </c>
      <c r="BE9" s="4">
        <f t="shared" si="3"/>
        <v>14.961798839458416</v>
      </c>
      <c r="BF9" s="4">
        <f t="shared" si="3"/>
        <v>14.563346228239844</v>
      </c>
      <c r="BG9" s="4">
        <f t="shared" si="3"/>
        <v>11.725822050290137</v>
      </c>
      <c r="BH9" s="4">
        <f t="shared" si="3"/>
        <v>11.422147001934237</v>
      </c>
      <c r="BI9" s="4">
        <f t="shared" si="3"/>
        <v>11.981141199226306</v>
      </c>
      <c r="BJ9" s="4">
        <f t="shared" si="3"/>
        <v>12.410541586073501</v>
      </c>
      <c r="BL9" s="1" t="s">
        <v>10</v>
      </c>
      <c r="BM9" s="4">
        <f t="shared" ref="BM9:BM11" si="29">AY9/(0.03*5)</f>
        <v>61.344294003868463</v>
      </c>
      <c r="BN9" s="4">
        <f t="shared" si="26"/>
        <v>60.312701482914242</v>
      </c>
      <c r="BO9" s="4">
        <f t="shared" si="26"/>
        <v>57.179239200515802</v>
      </c>
      <c r="BP9" s="4">
        <f t="shared" si="26"/>
        <v>55.477111540941323</v>
      </c>
      <c r="BQ9" s="4">
        <f t="shared" si="26"/>
        <v>88.965183752417801</v>
      </c>
      <c r="BR9" s="4">
        <f t="shared" si="26"/>
        <v>95.735009671179881</v>
      </c>
      <c r="BS9" s="4">
        <f t="shared" si="26"/>
        <v>99.745325596389435</v>
      </c>
      <c r="BT9" s="4">
        <f t="shared" si="26"/>
        <v>97.088974854932303</v>
      </c>
      <c r="BU9" s="4">
        <f t="shared" si="26"/>
        <v>78.172147001934249</v>
      </c>
      <c r="BV9" s="4">
        <f t="shared" si="26"/>
        <v>76.147646679561575</v>
      </c>
      <c r="BW9" s="4">
        <f t="shared" si="26"/>
        <v>79.874274661508707</v>
      </c>
      <c r="BX9" s="4">
        <f t="shared" si="26"/>
        <v>82.736943907156672</v>
      </c>
      <c r="BZ9" s="1" t="s">
        <v>10</v>
      </c>
      <c r="CA9" s="4">
        <f t="shared" ref="CA9:CA11" si="30">AVERAGE(BM9:BP9)</f>
        <v>58.578336557059956</v>
      </c>
      <c r="CB9" s="4"/>
      <c r="CC9" s="4"/>
      <c r="CD9" s="4"/>
      <c r="CE9" s="4">
        <f t="shared" si="12"/>
        <v>95.383623468729851</v>
      </c>
      <c r="CF9" s="4"/>
      <c r="CG9" s="4"/>
      <c r="CH9" s="4"/>
      <c r="CI9" s="6">
        <f t="shared" si="12"/>
        <v>79.232753062540297</v>
      </c>
      <c r="CJ9" s="4"/>
      <c r="CK9" s="4"/>
      <c r="CL9" s="4"/>
      <c r="CN9" s="1" t="s">
        <v>10</v>
      </c>
      <c r="CO9" s="4">
        <f t="shared" ref="CO9:CO11" si="31">(BM9/$CA$8)*100</f>
        <v>62.009971649232554</v>
      </c>
      <c r="CP9" s="4">
        <f t="shared" si="27"/>
        <v>60.967184801381677</v>
      </c>
      <c r="CQ9" s="4">
        <f t="shared" si="27"/>
        <v>57.799719751034637</v>
      </c>
      <c r="CR9" s="4">
        <f t="shared" si="27"/>
        <v>56.07912145208067</v>
      </c>
      <c r="CS9" s="4">
        <f t="shared" si="27"/>
        <v>89.930589500439922</v>
      </c>
      <c r="CT9" s="4">
        <f t="shared" si="27"/>
        <v>96.773878189461328</v>
      </c>
      <c r="CU9" s="4">
        <f t="shared" si="27"/>
        <v>100.82771206048164</v>
      </c>
      <c r="CV9" s="4">
        <f t="shared" si="27"/>
        <v>98.142535927265612</v>
      </c>
      <c r="CW9" s="7">
        <f t="shared" si="27"/>
        <v>79.020432104800093</v>
      </c>
      <c r="CX9" s="7">
        <f t="shared" si="27"/>
        <v>76.973962915892713</v>
      </c>
      <c r="CY9" s="7">
        <f t="shared" si="27"/>
        <v>80.741030403754039</v>
      </c>
      <c r="CZ9" s="7">
        <f t="shared" si="27"/>
        <v>83.634763906540215</v>
      </c>
      <c r="DB9" s="1" t="s">
        <v>10</v>
      </c>
      <c r="DC9" s="4">
        <f t="shared" ref="DC9:DC11" si="32">AVERAGE(CO9:CR9)</f>
        <v>59.213999413432383</v>
      </c>
      <c r="DD9" s="4"/>
      <c r="DE9" s="4"/>
      <c r="DF9" s="4"/>
      <c r="DG9" s="4">
        <f t="shared" si="15"/>
        <v>96.41867891941213</v>
      </c>
      <c r="DH9" s="4"/>
      <c r="DI9" s="4"/>
      <c r="DJ9" s="4"/>
      <c r="DK9" s="4">
        <f t="shared" si="15"/>
        <v>80.092547332746776</v>
      </c>
      <c r="DL9" s="4"/>
      <c r="DM9" s="4"/>
      <c r="DN9" s="4"/>
      <c r="DP9" s="1" t="s">
        <v>10</v>
      </c>
      <c r="DQ9" s="4">
        <f t="shared" ref="DQ9:DQ11" si="33">$DC$8-CO9</f>
        <v>37.990028350767446</v>
      </c>
      <c r="DR9" s="4">
        <f t="shared" si="28"/>
        <v>39.032815198618323</v>
      </c>
      <c r="DS9" s="4">
        <f t="shared" si="28"/>
        <v>42.200280248965363</v>
      </c>
      <c r="DT9" s="4">
        <f t="shared" si="28"/>
        <v>43.92087854791933</v>
      </c>
      <c r="DU9" s="4">
        <f t="shared" si="28"/>
        <v>10.069410499560078</v>
      </c>
      <c r="DV9" s="4">
        <f t="shared" si="28"/>
        <v>3.2261218105386718</v>
      </c>
      <c r="DW9" s="4">
        <f t="shared" si="28"/>
        <v>-0.82771206048164458</v>
      </c>
      <c r="DX9" s="4">
        <f t="shared" si="28"/>
        <v>1.8574640727343876</v>
      </c>
      <c r="DY9" s="4">
        <f t="shared" si="28"/>
        <v>20.979567895199907</v>
      </c>
      <c r="DZ9" s="4">
        <f t="shared" si="28"/>
        <v>23.026037084107287</v>
      </c>
      <c r="EA9" s="4">
        <f t="shared" si="28"/>
        <v>19.258969596245961</v>
      </c>
      <c r="EB9" s="4">
        <f t="shared" si="28"/>
        <v>16.365236093459785</v>
      </c>
      <c r="ED9" s="1" t="s">
        <v>10</v>
      </c>
      <c r="EE9" s="4">
        <f t="shared" ref="EE9:EE11" si="34">AVERAGE(DQ9:DT9)</f>
        <v>40.786000586567617</v>
      </c>
      <c r="EF9" s="4"/>
      <c r="EG9" s="4"/>
      <c r="EH9" s="4"/>
      <c r="EI9" s="4">
        <f t="shared" si="18"/>
        <v>3.5813210805878732</v>
      </c>
      <c r="EJ9" s="4"/>
      <c r="EK9" s="4"/>
      <c r="EL9" s="4"/>
      <c r="EM9" s="6">
        <f t="shared" si="18"/>
        <v>19.907452667253235</v>
      </c>
      <c r="EN9" s="4"/>
      <c r="EO9" s="4"/>
      <c r="EP9" s="4"/>
      <c r="ER9" s="1" t="s">
        <v>10</v>
      </c>
      <c r="ES9" s="4">
        <f t="shared" ref="ES9:ES11" si="35">STDEV(DQ9:DT9)</f>
        <v>2.7518942896318332</v>
      </c>
      <c r="ET9" s="4"/>
      <c r="EU9" s="4"/>
      <c r="EV9" s="4"/>
      <c r="EW9" s="4">
        <f t="shared" si="20"/>
        <v>4.6415775713506964</v>
      </c>
      <c r="EX9" s="4"/>
      <c r="EY9" s="4"/>
      <c r="EZ9" s="4"/>
      <c r="FA9" s="6">
        <f t="shared" si="20"/>
        <v>2.8191504852869067</v>
      </c>
      <c r="FB9" s="4"/>
      <c r="FC9" s="4"/>
      <c r="FD9" s="4"/>
    </row>
    <row r="10" spans="1:160">
      <c r="A10" s="1" t="s">
        <v>12</v>
      </c>
      <c r="B10" s="33" t="s">
        <v>13</v>
      </c>
      <c r="C10" s="34"/>
      <c r="D10" s="34"/>
      <c r="E10" s="35"/>
      <c r="F10" s="21" t="s">
        <v>22</v>
      </c>
      <c r="G10" s="22"/>
      <c r="H10" s="22"/>
      <c r="I10" s="23"/>
      <c r="J10" s="21" t="s">
        <v>30</v>
      </c>
      <c r="K10" s="22"/>
      <c r="L10" s="22"/>
      <c r="M10" s="23"/>
      <c r="O10" s="1" t="s">
        <v>12</v>
      </c>
      <c r="P10">
        <v>0.4088</v>
      </c>
      <c r="Q10">
        <v>0.42449999999999999</v>
      </c>
      <c r="R10">
        <v>0.38179999999999997</v>
      </c>
      <c r="S10">
        <v>0.4415</v>
      </c>
      <c r="T10">
        <v>0.39460000000000001</v>
      </c>
      <c r="U10">
        <v>0.39760000000000001</v>
      </c>
      <c r="V10">
        <v>0.40639999999999998</v>
      </c>
      <c r="W10">
        <v>0.35770000000000002</v>
      </c>
      <c r="X10">
        <v>0.78110000000000002</v>
      </c>
      <c r="Y10">
        <v>0.78990000000000005</v>
      </c>
      <c r="Z10">
        <v>0.72409999999999997</v>
      </c>
      <c r="AA10">
        <v>0.7641</v>
      </c>
      <c r="AC10" s="1" t="s">
        <v>12</v>
      </c>
      <c r="AD10" s="4">
        <f>P10-(AVERAGE($P$4:$S$4))</f>
        <v>0.35742499999999999</v>
      </c>
      <c r="AE10" s="4">
        <f>Q10-(AVERAGE($P$4:$S$4))</f>
        <v>0.37312499999999998</v>
      </c>
      <c r="AF10" s="4">
        <f>R10-(AVERAGE($P$4:$S$4))</f>
        <v>0.33042499999999997</v>
      </c>
      <c r="AG10" s="4">
        <f>S10-(AVERAGE($P$4:$S$4))</f>
        <v>0.390125</v>
      </c>
      <c r="AH10" s="4">
        <f t="shared" si="1"/>
        <v>0.343225</v>
      </c>
      <c r="AI10" s="4">
        <f t="shared" si="1"/>
        <v>0.346225</v>
      </c>
      <c r="AJ10" s="4">
        <f>V10-(AVERAGE($P$4:$S$4))</f>
        <v>0.35502499999999998</v>
      </c>
      <c r="AK10" s="4">
        <f t="shared" si="1"/>
        <v>0.30632500000000001</v>
      </c>
      <c r="AL10" s="4">
        <f t="shared" si="1"/>
        <v>0.72972499999999996</v>
      </c>
      <c r="AM10" s="4">
        <f t="shared" si="1"/>
        <v>0.7385250000000001</v>
      </c>
      <c r="AN10" s="4">
        <f t="shared" si="1"/>
        <v>0.67272500000000002</v>
      </c>
      <c r="AO10" s="4">
        <f t="shared" si="1"/>
        <v>0.71272500000000005</v>
      </c>
      <c r="AX10" s="1" t="s">
        <v>12</v>
      </c>
      <c r="AY10" s="4">
        <f t="shared" si="23"/>
        <v>7.1184719535783358</v>
      </c>
      <c r="AZ10" s="4">
        <f t="shared" si="3"/>
        <v>7.4221470019342348</v>
      </c>
      <c r="BA10" s="4">
        <f t="shared" si="3"/>
        <v>6.5962282398452601</v>
      </c>
      <c r="BB10" s="4">
        <f t="shared" si="3"/>
        <v>7.7509671179883943</v>
      </c>
      <c r="BC10" s="4">
        <f t="shared" si="3"/>
        <v>6.8438104448742747</v>
      </c>
      <c r="BD10" s="4">
        <f t="shared" si="3"/>
        <v>6.9018375241779495</v>
      </c>
      <c r="BE10" s="4">
        <f t="shared" si="3"/>
        <v>7.0720502901353957</v>
      </c>
      <c r="BF10" s="4">
        <f t="shared" si="3"/>
        <v>6.1300773694390713</v>
      </c>
      <c r="BG10" s="4">
        <f t="shared" si="3"/>
        <v>14.319632495164409</v>
      </c>
      <c r="BH10" s="4">
        <f t="shared" si="3"/>
        <v>14.489845261121859</v>
      </c>
      <c r="BI10" s="4">
        <f t="shared" si="3"/>
        <v>13.217117988394584</v>
      </c>
      <c r="BJ10" s="4">
        <f t="shared" si="3"/>
        <v>13.990812379110253</v>
      </c>
      <c r="BL10" s="1" t="s">
        <v>12</v>
      </c>
      <c r="BM10" s="4">
        <f t="shared" si="29"/>
        <v>47.456479690522244</v>
      </c>
      <c r="BN10" s="4">
        <f t="shared" si="26"/>
        <v>49.480980012894904</v>
      </c>
      <c r="BO10" s="4">
        <f t="shared" si="26"/>
        <v>43.974854932301739</v>
      </c>
      <c r="BP10" s="4">
        <f t="shared" si="26"/>
        <v>51.67311411992263</v>
      </c>
      <c r="BQ10" s="4">
        <f t="shared" si="26"/>
        <v>45.625402965828499</v>
      </c>
      <c r="BR10" s="4">
        <f t="shared" si="26"/>
        <v>46.01225016118633</v>
      </c>
      <c r="BS10" s="4">
        <f t="shared" si="26"/>
        <v>47.147001934235973</v>
      </c>
      <c r="BT10" s="4">
        <f t="shared" si="26"/>
        <v>40.867182462927147</v>
      </c>
      <c r="BU10" s="4">
        <f t="shared" si="26"/>
        <v>95.464216634429405</v>
      </c>
      <c r="BV10" s="4">
        <f t="shared" si="26"/>
        <v>96.598968407479063</v>
      </c>
      <c r="BW10" s="4">
        <f t="shared" si="26"/>
        <v>88.114119922630564</v>
      </c>
      <c r="BX10" s="4">
        <f t="shared" si="26"/>
        <v>93.272082527401693</v>
      </c>
      <c r="BZ10" s="1" t="s">
        <v>12</v>
      </c>
      <c r="CA10" s="4">
        <f t="shared" si="30"/>
        <v>48.146357188910372</v>
      </c>
      <c r="CB10" s="4"/>
      <c r="CC10" s="4"/>
      <c r="CD10" s="4"/>
      <c r="CE10" s="6">
        <f>AVERAGE(BQ10:BS10)</f>
        <v>46.261551687083603</v>
      </c>
      <c r="CF10" s="4"/>
      <c r="CG10" s="4"/>
      <c r="CH10" s="4"/>
      <c r="CI10" s="6">
        <f t="shared" si="12"/>
        <v>93.362346872985171</v>
      </c>
      <c r="CJ10" s="4"/>
      <c r="CK10" s="4"/>
      <c r="CL10" s="4"/>
      <c r="CN10" s="1" t="s">
        <v>12</v>
      </c>
      <c r="CO10" s="4">
        <f t="shared" si="31"/>
        <v>47.97145371004008</v>
      </c>
      <c r="CP10" s="4">
        <f t="shared" si="27"/>
        <v>50.017922898947432</v>
      </c>
      <c r="CQ10" s="4">
        <f t="shared" si="27"/>
        <v>44.452048098543351</v>
      </c>
      <c r="CR10" s="4">
        <f t="shared" si="27"/>
        <v>52.233844950630562</v>
      </c>
      <c r="CS10" s="7">
        <f t="shared" si="27"/>
        <v>46.120507055104767</v>
      </c>
      <c r="CT10" s="7">
        <f t="shared" si="27"/>
        <v>46.511552123048844</v>
      </c>
      <c r="CU10" s="7">
        <f t="shared" si="27"/>
        <v>47.658617655684807</v>
      </c>
      <c r="CV10" s="7">
        <f t="shared" si="27"/>
        <v>41.310652719392579</v>
      </c>
      <c r="CW10" s="7">
        <f t="shared" si="27"/>
        <v>96.500146641900471</v>
      </c>
      <c r="CX10" s="7">
        <f t="shared" si="27"/>
        <v>97.647212174536463</v>
      </c>
      <c r="CY10" s="7">
        <f t="shared" si="27"/>
        <v>89.070290350962949</v>
      </c>
      <c r="CZ10" s="7">
        <f t="shared" si="27"/>
        <v>94.284224590217363</v>
      </c>
      <c r="DB10" s="1" t="s">
        <v>12</v>
      </c>
      <c r="DC10" s="4">
        <f t="shared" si="32"/>
        <v>48.668817414540356</v>
      </c>
      <c r="DD10" s="4"/>
      <c r="DE10" s="4"/>
      <c r="DF10" s="4"/>
      <c r="DG10" s="4">
        <f>AVERAGE(CS10:CU10)</f>
        <v>46.763558944612804</v>
      </c>
      <c r="DH10" s="4"/>
      <c r="DI10" s="4"/>
      <c r="DJ10" s="4"/>
      <c r="DK10" s="4">
        <f t="shared" si="15"/>
        <v>94.375468439404315</v>
      </c>
      <c r="DL10" s="4"/>
      <c r="DM10" s="4"/>
      <c r="DN10" s="4"/>
      <c r="DP10" s="1" t="s">
        <v>12</v>
      </c>
      <c r="DQ10" s="4">
        <f t="shared" si="33"/>
        <v>52.02854628995992</v>
      </c>
      <c r="DR10" s="4">
        <f t="shared" si="28"/>
        <v>49.982077101052568</v>
      </c>
      <c r="DS10" s="4">
        <f t="shared" si="28"/>
        <v>55.547951901456649</v>
      </c>
      <c r="DT10" s="4">
        <f t="shared" si="28"/>
        <v>47.766155049369438</v>
      </c>
      <c r="DU10" s="4">
        <f t="shared" si="28"/>
        <v>53.879492944895233</v>
      </c>
      <c r="DV10" s="4">
        <f t="shared" si="28"/>
        <v>53.488447876951156</v>
      </c>
      <c r="DW10" s="4">
        <f t="shared" si="28"/>
        <v>52.341382344315193</v>
      </c>
      <c r="DX10" s="4">
        <f t="shared" si="28"/>
        <v>58.689347280607421</v>
      </c>
      <c r="DY10" s="4">
        <f t="shared" si="28"/>
        <v>3.4998533580995286</v>
      </c>
      <c r="DZ10" s="4">
        <f t="shared" si="28"/>
        <v>2.3527878254635368</v>
      </c>
      <c r="EA10" s="4">
        <f t="shared" si="28"/>
        <v>10.929709649037051</v>
      </c>
      <c r="EB10" s="4">
        <f t="shared" si="28"/>
        <v>5.715775409782637</v>
      </c>
      <c r="ED10" s="1" t="s">
        <v>12</v>
      </c>
      <c r="EE10" s="4">
        <f t="shared" si="34"/>
        <v>51.331182585459644</v>
      </c>
      <c r="EF10" s="4"/>
      <c r="EG10" s="4"/>
      <c r="EH10" s="4"/>
      <c r="EI10" s="6">
        <f>AVERAGE(DU10:DW10)</f>
        <v>53.236441055387196</v>
      </c>
      <c r="EJ10" s="4"/>
      <c r="EK10" s="4"/>
      <c r="EL10" s="4"/>
      <c r="EM10" s="6">
        <f t="shared" si="18"/>
        <v>5.6245315605956883</v>
      </c>
      <c r="EN10" s="4"/>
      <c r="EO10" s="4"/>
      <c r="EP10" s="4"/>
      <c r="ER10" s="1" t="s">
        <v>12</v>
      </c>
      <c r="ES10" s="4">
        <f t="shared" si="35"/>
        <v>3.306406233451805</v>
      </c>
      <c r="ET10" s="4"/>
      <c r="EU10" s="4"/>
      <c r="EV10" s="4"/>
      <c r="EW10" s="6">
        <f>STDEV(DU10:DW10)</f>
        <v>0.79942268762542079</v>
      </c>
      <c r="EX10" s="4"/>
      <c r="EY10" s="4"/>
      <c r="EZ10" s="4"/>
      <c r="FA10" s="6">
        <f t="shared" si="20"/>
        <v>3.8022714493063914</v>
      </c>
      <c r="FB10" s="4"/>
      <c r="FC10" s="4"/>
      <c r="FD10" s="4"/>
    </row>
    <row r="11" spans="1:160">
      <c r="A11" s="1" t="s">
        <v>14</v>
      </c>
      <c r="B11" s="33" t="s">
        <v>15</v>
      </c>
      <c r="C11" s="34"/>
      <c r="D11" s="34"/>
      <c r="E11" s="35"/>
      <c r="F11" s="21" t="s">
        <v>23</v>
      </c>
      <c r="G11" s="22"/>
      <c r="H11" s="22"/>
      <c r="I11" s="23"/>
      <c r="J11" s="27"/>
      <c r="K11" s="28"/>
      <c r="L11" s="28"/>
      <c r="M11" s="29"/>
      <c r="O11" s="1" t="s">
        <v>14</v>
      </c>
      <c r="P11">
        <v>0.21640000000000001</v>
      </c>
      <c r="Q11">
        <v>0.2243</v>
      </c>
      <c r="R11">
        <v>0.21329999999999999</v>
      </c>
      <c r="S11">
        <v>0.19489999999999999</v>
      </c>
      <c r="T11">
        <v>0.439</v>
      </c>
      <c r="U11">
        <v>0.4506</v>
      </c>
      <c r="V11">
        <v>0.47460000000000002</v>
      </c>
      <c r="W11">
        <v>0.38529999999999998</v>
      </c>
      <c r="AC11" s="1" t="s">
        <v>14</v>
      </c>
      <c r="AD11" s="4">
        <f>P11-(AVERAGE($P$4:$S$4))</f>
        <v>0.16502500000000001</v>
      </c>
      <c r="AE11" s="4">
        <f>Q11-(AVERAGE($P$4:$S$4))</f>
        <v>0.172925</v>
      </c>
      <c r="AF11" s="4">
        <f>R11-(AVERAGE($P$4:$S$4))</f>
        <v>0.16192499999999999</v>
      </c>
      <c r="AG11" s="4">
        <f>S11-(AVERAGE($P$4:$S$4))</f>
        <v>0.14352499999999999</v>
      </c>
      <c r="AH11" s="4">
        <f t="shared" si="1"/>
        <v>0.387625</v>
      </c>
      <c r="AI11" s="4">
        <f t="shared" si="1"/>
        <v>0.399225</v>
      </c>
      <c r="AJ11" s="4">
        <f t="shared" si="1"/>
        <v>0.42322500000000002</v>
      </c>
      <c r="AK11" s="4">
        <f t="shared" si="1"/>
        <v>0.33392499999999997</v>
      </c>
      <c r="AL11" s="4">
        <f t="shared" si="1"/>
        <v>-5.1375000000000004E-2</v>
      </c>
      <c r="AM11" s="4">
        <f t="shared" si="1"/>
        <v>-5.1375000000000004E-2</v>
      </c>
      <c r="AN11" s="4">
        <f t="shared" si="1"/>
        <v>-5.1375000000000004E-2</v>
      </c>
      <c r="AO11" s="4">
        <f t="shared" si="1"/>
        <v>-5.1375000000000004E-2</v>
      </c>
      <c r="AX11" s="1" t="s">
        <v>14</v>
      </c>
      <c r="AY11" s="4">
        <f t="shared" si="23"/>
        <v>3.3970019342359765</v>
      </c>
      <c r="AZ11" s="4">
        <f t="shared" si="3"/>
        <v>3.5498065764023208</v>
      </c>
      <c r="BA11" s="4">
        <f t="shared" si="3"/>
        <v>3.3370406189555122</v>
      </c>
      <c r="BB11" s="4">
        <f t="shared" si="3"/>
        <v>2.9811411992263053</v>
      </c>
      <c r="BC11" s="4">
        <f t="shared" si="3"/>
        <v>7.7026112185686646</v>
      </c>
      <c r="BD11" s="4">
        <f t="shared" si="3"/>
        <v>7.9269825918762082</v>
      </c>
      <c r="BE11" s="4">
        <f t="shared" si="3"/>
        <v>8.3911992263056092</v>
      </c>
      <c r="BF11" s="4">
        <f t="shared" si="3"/>
        <v>6.6639264990328808</v>
      </c>
      <c r="BG11" s="4">
        <f t="shared" si="3"/>
        <v>-0.78868471953578345</v>
      </c>
      <c r="BH11" s="4">
        <f t="shared" si="3"/>
        <v>-0.78868471953578345</v>
      </c>
      <c r="BI11" s="4">
        <f t="shared" si="3"/>
        <v>-0.78868471953578345</v>
      </c>
      <c r="BJ11" s="4">
        <f t="shared" si="3"/>
        <v>-0.78868471953578345</v>
      </c>
      <c r="BL11" s="1" t="s">
        <v>14</v>
      </c>
      <c r="BM11" s="4">
        <f t="shared" si="29"/>
        <v>22.646679561573176</v>
      </c>
      <c r="BN11" s="4">
        <f t="shared" si="26"/>
        <v>23.665377176015472</v>
      </c>
      <c r="BO11" s="4">
        <f t="shared" si="26"/>
        <v>22.246937459703414</v>
      </c>
      <c r="BP11" s="4">
        <f t="shared" si="26"/>
        <v>19.874274661508704</v>
      </c>
      <c r="BQ11" s="4">
        <f t="shared" si="26"/>
        <v>51.350741457124435</v>
      </c>
      <c r="BR11" s="4">
        <f t="shared" si="26"/>
        <v>52.846550612508054</v>
      </c>
      <c r="BS11" s="4">
        <f t="shared" si="26"/>
        <v>55.941328175370728</v>
      </c>
      <c r="BT11" s="4">
        <f t="shared" si="26"/>
        <v>44.426176660219205</v>
      </c>
      <c r="BU11" s="4">
        <f t="shared" si="26"/>
        <v>-5.2578981302385568</v>
      </c>
      <c r="BV11" s="4">
        <f t="shared" si="26"/>
        <v>-5.2578981302385568</v>
      </c>
      <c r="BW11" s="4">
        <f t="shared" si="26"/>
        <v>-5.2578981302385568</v>
      </c>
      <c r="BX11" s="4">
        <f t="shared" si="26"/>
        <v>-5.2578981302385568</v>
      </c>
      <c r="BZ11" s="1" t="s">
        <v>14</v>
      </c>
      <c r="CA11" s="4">
        <f t="shared" si="30"/>
        <v>22.108317214700193</v>
      </c>
      <c r="CB11" s="4"/>
      <c r="CC11" s="4"/>
      <c r="CD11" s="4"/>
      <c r="CE11" s="6">
        <f t="shared" si="12"/>
        <v>51.141199226305602</v>
      </c>
      <c r="CF11" s="4"/>
      <c r="CG11" s="4"/>
      <c r="CH11" s="4"/>
      <c r="CI11" s="4">
        <f t="shared" si="12"/>
        <v>-5.2578981302385568</v>
      </c>
      <c r="CJ11" s="4"/>
      <c r="CK11" s="4"/>
      <c r="CL11" s="4"/>
      <c r="CN11" s="1" t="s">
        <v>14</v>
      </c>
      <c r="CO11" s="4">
        <f t="shared" si="31"/>
        <v>22.892430019226378</v>
      </c>
      <c r="CP11" s="4">
        <f t="shared" si="27"/>
        <v>23.922182031479124</v>
      </c>
      <c r="CQ11" s="4">
        <f t="shared" si="27"/>
        <v>22.48835011568416</v>
      </c>
      <c r="CR11" s="4">
        <f t="shared" si="27"/>
        <v>20.089940365627136</v>
      </c>
      <c r="CS11" s="7">
        <f t="shared" si="27"/>
        <v>51.907974060677155</v>
      </c>
      <c r="CT11" s="7">
        <f t="shared" si="27"/>
        <v>53.420014990060928</v>
      </c>
      <c r="CU11" s="7">
        <f t="shared" si="27"/>
        <v>56.54837553361358</v>
      </c>
      <c r="CV11" s="7">
        <f t="shared" si="27"/>
        <v>44.908267344478105</v>
      </c>
      <c r="CW11" s="4">
        <f t="shared" si="27"/>
        <v>-5.314954215139962</v>
      </c>
      <c r="CX11" s="4">
        <f t="shared" si="27"/>
        <v>-5.314954215139962</v>
      </c>
      <c r="CY11" s="4">
        <f t="shared" si="27"/>
        <v>-5.314954215139962</v>
      </c>
      <c r="CZ11" s="4">
        <f t="shared" si="27"/>
        <v>-5.314954215139962</v>
      </c>
      <c r="DB11" s="1" t="s">
        <v>14</v>
      </c>
      <c r="DC11" s="4">
        <f t="shared" si="32"/>
        <v>22.348225633004198</v>
      </c>
      <c r="DD11" s="4"/>
      <c r="DE11" s="4"/>
      <c r="DF11" s="4"/>
      <c r="DG11" s="4">
        <f t="shared" si="15"/>
        <v>51.696157982207446</v>
      </c>
      <c r="DH11" s="4"/>
      <c r="DI11" s="4"/>
      <c r="DJ11" s="4"/>
      <c r="DK11" s="4">
        <f t="shared" si="15"/>
        <v>-5.314954215139962</v>
      </c>
      <c r="DL11" s="4"/>
      <c r="DM11" s="4"/>
      <c r="DN11" s="4"/>
      <c r="DP11" s="1" t="s">
        <v>14</v>
      </c>
      <c r="DQ11" s="4">
        <f t="shared" si="33"/>
        <v>77.107569980773619</v>
      </c>
      <c r="DR11" s="4">
        <f t="shared" si="28"/>
        <v>76.077817968520876</v>
      </c>
      <c r="DS11" s="4">
        <f t="shared" si="28"/>
        <v>77.511649884315844</v>
      </c>
      <c r="DT11" s="4">
        <f t="shared" si="28"/>
        <v>79.910059634372857</v>
      </c>
      <c r="DU11" s="4">
        <f t="shared" si="28"/>
        <v>48.092025939322845</v>
      </c>
      <c r="DV11" s="4">
        <f t="shared" si="28"/>
        <v>46.579985009939072</v>
      </c>
      <c r="DW11" s="4">
        <f t="shared" si="28"/>
        <v>43.45162446638642</v>
      </c>
      <c r="DX11" s="4">
        <f t="shared" si="28"/>
        <v>55.091732655521895</v>
      </c>
      <c r="DY11" s="4">
        <f t="shared" si="28"/>
        <v>105.31495421513996</v>
      </c>
      <c r="DZ11" s="4">
        <f t="shared" si="28"/>
        <v>105.31495421513996</v>
      </c>
      <c r="EA11" s="4">
        <f t="shared" si="28"/>
        <v>105.31495421513996</v>
      </c>
      <c r="EB11" s="4">
        <f t="shared" si="28"/>
        <v>105.31495421513996</v>
      </c>
      <c r="ED11" s="1" t="s">
        <v>14</v>
      </c>
      <c r="EE11" s="4">
        <f t="shared" si="34"/>
        <v>77.651774366995795</v>
      </c>
      <c r="EF11" s="4"/>
      <c r="EG11" s="4"/>
      <c r="EH11" s="4"/>
      <c r="EI11" s="6">
        <f t="shared" si="18"/>
        <v>48.303842017792554</v>
      </c>
      <c r="EJ11" s="4"/>
      <c r="EK11" s="4"/>
      <c r="EL11" s="4"/>
      <c r="EM11" s="4">
        <f t="shared" si="18"/>
        <v>105.31495421513996</v>
      </c>
      <c r="EN11" s="4"/>
      <c r="EO11" s="4"/>
      <c r="EP11" s="4"/>
      <c r="ER11" s="1" t="s">
        <v>14</v>
      </c>
      <c r="ES11" s="4">
        <f t="shared" si="35"/>
        <v>1.6220341527212272</v>
      </c>
      <c r="ET11" s="4"/>
      <c r="EU11" s="4"/>
      <c r="EV11" s="4"/>
      <c r="EW11" s="6">
        <f t="shared" si="20"/>
        <v>4.9205698691164903</v>
      </c>
      <c r="EX11" s="4"/>
      <c r="EY11" s="4"/>
      <c r="EZ11" s="4"/>
      <c r="FA11" s="4">
        <f t="shared" si="20"/>
        <v>0</v>
      </c>
      <c r="FB11" s="4"/>
      <c r="FC11" s="4"/>
      <c r="FD11" s="4"/>
    </row>
    <row r="13" spans="1:160">
      <c r="A13" s="2" t="s">
        <v>2</v>
      </c>
    </row>
    <row r="14" spans="1:160">
      <c r="A14" s="1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EC14" s="2" t="s">
        <v>85</v>
      </c>
    </row>
    <row r="15" spans="1:160">
      <c r="A15" s="1" t="s">
        <v>0</v>
      </c>
      <c r="B15" s="18" t="s">
        <v>1</v>
      </c>
      <c r="C15" s="19"/>
      <c r="D15" s="19"/>
      <c r="E15" s="20"/>
      <c r="F15" s="21" t="s">
        <v>106</v>
      </c>
      <c r="G15" s="22"/>
      <c r="H15" s="22"/>
      <c r="I15" s="23"/>
      <c r="J15" s="21" t="s">
        <v>36</v>
      </c>
      <c r="K15" s="22"/>
      <c r="L15" s="22"/>
      <c r="M15" s="23"/>
      <c r="EC15" s="8" t="s">
        <v>87</v>
      </c>
      <c r="ED15" s="8" t="s">
        <v>88</v>
      </c>
      <c r="EE15" s="8" t="s">
        <v>89</v>
      </c>
      <c r="EF15" s="8" t="s">
        <v>90</v>
      </c>
      <c r="EG15" s="8" t="s">
        <v>91</v>
      </c>
      <c r="EH15" s="8" t="s">
        <v>92</v>
      </c>
      <c r="EI15" s="8" t="s">
        <v>93</v>
      </c>
      <c r="EJ15" s="8" t="s">
        <v>94</v>
      </c>
      <c r="EK15" s="8" t="s">
        <v>95</v>
      </c>
      <c r="EL15" s="9" t="s">
        <v>96</v>
      </c>
      <c r="EM15" s="10"/>
    </row>
    <row r="16" spans="1:160">
      <c r="A16" s="1" t="s">
        <v>2</v>
      </c>
      <c r="B16" s="24" t="s">
        <v>3</v>
      </c>
      <c r="C16" s="25"/>
      <c r="D16" s="25"/>
      <c r="E16" s="26"/>
      <c r="F16" s="21" t="s">
        <v>31</v>
      </c>
      <c r="G16" s="22"/>
      <c r="H16" s="22"/>
      <c r="I16" s="23"/>
      <c r="J16" s="27" t="s">
        <v>109</v>
      </c>
      <c r="K16" s="28"/>
      <c r="L16" s="28"/>
      <c r="M16" s="29"/>
      <c r="EC16" s="11" t="s">
        <v>97</v>
      </c>
      <c r="ED16" s="7"/>
      <c r="EE16" s="7"/>
      <c r="EF16" s="7"/>
      <c r="EG16" s="5">
        <f>EE8</f>
        <v>-3.5527136788005009E-15</v>
      </c>
      <c r="EH16" s="5">
        <f>ES8</f>
        <v>5.6874569218993685</v>
      </c>
      <c r="EI16" s="5"/>
      <c r="EJ16" s="5"/>
      <c r="EK16" s="5"/>
      <c r="EL16" s="12"/>
      <c r="EM16" s="13"/>
    </row>
    <row r="17" spans="1:145">
      <c r="A17" s="1" t="s">
        <v>4</v>
      </c>
      <c r="B17" s="24" t="s">
        <v>5</v>
      </c>
      <c r="C17" s="25"/>
      <c r="D17" s="25"/>
      <c r="E17" s="26"/>
      <c r="F17" s="21" t="s">
        <v>32</v>
      </c>
      <c r="G17" s="22"/>
      <c r="H17" s="22"/>
      <c r="I17" s="23"/>
      <c r="J17" s="27" t="s">
        <v>37</v>
      </c>
      <c r="K17" s="28"/>
      <c r="L17" s="28"/>
      <c r="M17" s="29"/>
      <c r="CO17" s="14"/>
      <c r="EC17" s="11" t="s">
        <v>98</v>
      </c>
      <c r="ED17" s="7">
        <v>50</v>
      </c>
      <c r="EE17" s="7"/>
      <c r="EF17" s="7"/>
      <c r="EG17" s="5">
        <f>EE9</f>
        <v>40.786000586567617</v>
      </c>
      <c r="EH17" s="5">
        <f>ES9</f>
        <v>2.7518942896318332</v>
      </c>
      <c r="EI17" s="5"/>
      <c r="EJ17" s="5"/>
      <c r="EK17" s="5"/>
      <c r="EL17" s="12"/>
      <c r="EM17" s="13"/>
    </row>
    <row r="18" spans="1:145">
      <c r="A18" s="1" t="s">
        <v>6</v>
      </c>
      <c r="B18" s="24" t="s">
        <v>7</v>
      </c>
      <c r="C18" s="25"/>
      <c r="D18" s="25"/>
      <c r="E18" s="26"/>
      <c r="F18" s="27" t="s">
        <v>107</v>
      </c>
      <c r="G18" s="28"/>
      <c r="H18" s="28"/>
      <c r="I18" s="29"/>
      <c r="J18" s="27" t="s">
        <v>38</v>
      </c>
      <c r="K18" s="28"/>
      <c r="L18" s="28"/>
      <c r="M18" s="29"/>
      <c r="EC18" s="11" t="s">
        <v>99</v>
      </c>
      <c r="ED18" s="7">
        <v>50</v>
      </c>
      <c r="EE18" s="7"/>
      <c r="EF18" s="7"/>
      <c r="EG18" s="5">
        <f>EE10</f>
        <v>51.331182585459644</v>
      </c>
      <c r="EH18" s="5">
        <f>ES10</f>
        <v>3.306406233451805</v>
      </c>
      <c r="EI18" s="5"/>
      <c r="EJ18" s="5"/>
      <c r="EK18" s="5"/>
      <c r="EL18" s="12"/>
      <c r="EM18" s="13"/>
    </row>
    <row r="19" spans="1:145">
      <c r="A19" s="1" t="s">
        <v>8</v>
      </c>
      <c r="B19" s="30" t="s">
        <v>9</v>
      </c>
      <c r="C19" s="31"/>
      <c r="D19" s="31"/>
      <c r="E19" s="32"/>
      <c r="F19" s="27" t="s">
        <v>33</v>
      </c>
      <c r="G19" s="28"/>
      <c r="H19" s="28"/>
      <c r="I19" s="29"/>
      <c r="J19" s="21" t="s">
        <v>110</v>
      </c>
      <c r="K19" s="22"/>
      <c r="L19" s="22"/>
      <c r="M19" s="23"/>
      <c r="EC19" s="11" t="s">
        <v>100</v>
      </c>
      <c r="ED19" s="7">
        <v>5</v>
      </c>
      <c r="EE19" s="7"/>
      <c r="EF19" s="7"/>
      <c r="EG19" s="5">
        <f>EE11</f>
        <v>77.651774366995795</v>
      </c>
      <c r="EH19" s="5">
        <f>ES11</f>
        <v>1.6220341527212272</v>
      </c>
      <c r="EI19" s="5"/>
      <c r="EJ19" s="5"/>
      <c r="EK19" s="5"/>
      <c r="EL19" s="12"/>
      <c r="EM19" s="13"/>
    </row>
    <row r="20" spans="1:145">
      <c r="A20" s="1" t="s">
        <v>10</v>
      </c>
      <c r="B20" s="33" t="s">
        <v>11</v>
      </c>
      <c r="C20" s="34"/>
      <c r="D20" s="34"/>
      <c r="E20" s="35"/>
      <c r="F20" s="27" t="s">
        <v>34</v>
      </c>
      <c r="G20" s="28"/>
      <c r="H20" s="28"/>
      <c r="I20" s="29"/>
      <c r="J20" s="21" t="s">
        <v>39</v>
      </c>
      <c r="K20" s="22"/>
      <c r="L20" s="22"/>
      <c r="M20" s="23"/>
      <c r="EB20" s="15"/>
      <c r="EC20" t="s">
        <v>123</v>
      </c>
      <c r="ED20" s="7">
        <v>20</v>
      </c>
      <c r="EE20" s="7">
        <v>5</v>
      </c>
      <c r="EF20" s="7">
        <v>1</v>
      </c>
      <c r="EG20" s="5">
        <f>EI4</f>
        <v>46.782024961710178</v>
      </c>
      <c r="EH20" s="5">
        <f>EW4</f>
        <v>5.0866988075692543</v>
      </c>
      <c r="EI20" s="5">
        <f>EI5</f>
        <v>17.851207351647272</v>
      </c>
      <c r="EJ20" s="5">
        <f>EW5</f>
        <v>3.5462738959114075</v>
      </c>
      <c r="EK20" s="5">
        <f>EI6</f>
        <v>5.8656760191612101</v>
      </c>
      <c r="EL20" s="12">
        <f>EW6</f>
        <v>5.5734707274220341</v>
      </c>
      <c r="EM20" s="13"/>
    </row>
    <row r="21" spans="1:145">
      <c r="A21" s="1" t="s">
        <v>12</v>
      </c>
      <c r="B21" s="33" t="s">
        <v>13</v>
      </c>
      <c r="C21" s="34"/>
      <c r="D21" s="34"/>
      <c r="E21" s="35"/>
      <c r="F21" s="21" t="s">
        <v>108</v>
      </c>
      <c r="G21" s="22"/>
      <c r="H21" s="22"/>
      <c r="I21" s="23"/>
      <c r="J21" s="21" t="s">
        <v>40</v>
      </c>
      <c r="K21" s="22"/>
      <c r="L21" s="22"/>
      <c r="M21" s="23"/>
      <c r="EB21" s="15"/>
      <c r="EC21" t="s">
        <v>124</v>
      </c>
      <c r="ED21" s="7">
        <v>20</v>
      </c>
      <c r="EE21" s="7">
        <v>5</v>
      </c>
      <c r="EF21" s="7">
        <v>1</v>
      </c>
      <c r="EG21" s="5">
        <f>EI7</f>
        <v>15.42346922149444</v>
      </c>
      <c r="EH21" s="5">
        <f>EW7</f>
        <v>2.21529258418667</v>
      </c>
      <c r="EI21" s="5">
        <f>EI8</f>
        <v>9.329683579365863</v>
      </c>
      <c r="EJ21" s="5">
        <f>EW8</f>
        <v>1.7923530928323901</v>
      </c>
      <c r="EK21" s="5">
        <f>EI9</f>
        <v>3.5813210805878732</v>
      </c>
      <c r="EL21" s="12">
        <f>EW9</f>
        <v>4.6415775713506964</v>
      </c>
      <c r="EM21" s="13"/>
    </row>
    <row r="22" spans="1:145">
      <c r="A22" s="1" t="s">
        <v>14</v>
      </c>
      <c r="B22" s="33" t="s">
        <v>15</v>
      </c>
      <c r="C22" s="34"/>
      <c r="D22" s="34"/>
      <c r="E22" s="35"/>
      <c r="F22" s="21" t="s">
        <v>35</v>
      </c>
      <c r="G22" s="22"/>
      <c r="H22" s="22"/>
      <c r="I22" s="23"/>
      <c r="J22" s="27"/>
      <c r="K22" s="28"/>
      <c r="L22" s="28"/>
      <c r="M22" s="29"/>
      <c r="EB22" s="15"/>
      <c r="EC22" t="s">
        <v>125</v>
      </c>
      <c r="ED22" s="7">
        <v>20</v>
      </c>
      <c r="EE22" s="7">
        <v>5</v>
      </c>
      <c r="EF22" s="7">
        <v>1</v>
      </c>
      <c r="EG22" s="5">
        <f>EI10</f>
        <v>53.236441055387196</v>
      </c>
      <c r="EH22" s="5">
        <f>EW10</f>
        <v>0.79942268762542079</v>
      </c>
      <c r="EI22" s="5">
        <f>EI11</f>
        <v>48.303842017792554</v>
      </c>
      <c r="EJ22" s="5">
        <f>EW11</f>
        <v>4.9205698691164903</v>
      </c>
      <c r="EK22" s="5">
        <f>EM4</f>
        <v>10.209534982240044</v>
      </c>
      <c r="EL22" s="12">
        <f>FA4</f>
        <v>8.1312399048447705</v>
      </c>
      <c r="EM22" s="16"/>
      <c r="EN22" s="16"/>
      <c r="EO22" s="16"/>
    </row>
    <row r="23" spans="1:145">
      <c r="EB23" s="15"/>
      <c r="EC23" t="s">
        <v>126</v>
      </c>
      <c r="ED23" s="7">
        <v>20</v>
      </c>
      <c r="EE23" s="7">
        <v>5</v>
      </c>
      <c r="EF23" s="7">
        <v>1</v>
      </c>
      <c r="EG23" s="5">
        <f>EM5</f>
        <v>34.734578160132955</v>
      </c>
      <c r="EH23" s="5">
        <f>FA5</f>
        <v>7.1242134143545801</v>
      </c>
      <c r="EI23" s="5">
        <f>EM6</f>
        <v>18.975461921986515</v>
      </c>
      <c r="EJ23" s="5">
        <f>FA6</f>
        <v>12.448549504538644</v>
      </c>
      <c r="EK23" s="5">
        <f>EM7</f>
        <v>8.4889366832860915</v>
      </c>
      <c r="EL23" s="12">
        <f>FA7</f>
        <v>3.4488637149925712</v>
      </c>
      <c r="EM23" s="13"/>
    </row>
    <row r="24" spans="1:145">
      <c r="A24" s="2" t="s">
        <v>4</v>
      </c>
      <c r="EB24" s="17"/>
      <c r="EC24" t="s">
        <v>127</v>
      </c>
      <c r="ED24" s="7">
        <v>20</v>
      </c>
      <c r="EE24" s="7">
        <v>5</v>
      </c>
      <c r="EF24" s="7">
        <v>1</v>
      </c>
      <c r="EG24" s="5">
        <f>EM8</f>
        <v>53.811060058005019</v>
      </c>
      <c r="EH24" s="5">
        <f>FA8</f>
        <v>8.7268678616858466</v>
      </c>
      <c r="EI24" s="5">
        <f>EM9</f>
        <v>19.907452667253235</v>
      </c>
      <c r="EJ24" s="5">
        <f>FA9</f>
        <v>2.8191504852869067</v>
      </c>
      <c r="EK24" s="5">
        <f>EM10</f>
        <v>5.6245315605956883</v>
      </c>
      <c r="EL24" s="12">
        <f>FA10</f>
        <v>3.8022714493063914</v>
      </c>
      <c r="EM24" s="13"/>
    </row>
    <row r="25" spans="1:145">
      <c r="A25" s="1"/>
      <c r="B25" s="1">
        <v>1</v>
      </c>
      <c r="C25" s="1">
        <v>2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>
        <v>9</v>
      </c>
      <c r="K25" s="1">
        <v>10</v>
      </c>
      <c r="L25" s="1">
        <v>11</v>
      </c>
      <c r="M25" s="1">
        <v>12</v>
      </c>
      <c r="EB25" s="15"/>
      <c r="ED25" s="7"/>
      <c r="EE25" s="7"/>
      <c r="EF25" s="7"/>
    </row>
    <row r="26" spans="1:145">
      <c r="A26" s="1" t="s">
        <v>0</v>
      </c>
      <c r="B26" s="18" t="s">
        <v>1</v>
      </c>
      <c r="C26" s="19"/>
      <c r="D26" s="19"/>
      <c r="E26" s="20"/>
      <c r="F26" s="21" t="s">
        <v>111</v>
      </c>
      <c r="G26" s="22"/>
      <c r="H26" s="22"/>
      <c r="I26" s="23"/>
      <c r="J26" s="21" t="s">
        <v>47</v>
      </c>
      <c r="K26" s="22"/>
      <c r="L26" s="22"/>
      <c r="M26" s="23"/>
    </row>
    <row r="27" spans="1:145">
      <c r="A27" s="1" t="s">
        <v>2</v>
      </c>
      <c r="B27" s="24" t="s">
        <v>3</v>
      </c>
      <c r="C27" s="25"/>
      <c r="D27" s="25"/>
      <c r="E27" s="26"/>
      <c r="F27" s="21" t="s">
        <v>41</v>
      </c>
      <c r="G27" s="22"/>
      <c r="H27" s="22"/>
      <c r="I27" s="23"/>
      <c r="J27" s="27" t="s">
        <v>48</v>
      </c>
      <c r="K27" s="28"/>
      <c r="L27" s="28"/>
      <c r="M27" s="29"/>
    </row>
    <row r="28" spans="1:145">
      <c r="A28" s="1" t="s">
        <v>4</v>
      </c>
      <c r="B28" s="24" t="s">
        <v>5</v>
      </c>
      <c r="C28" s="25"/>
      <c r="D28" s="25"/>
      <c r="E28" s="26"/>
      <c r="F28" s="21" t="s">
        <v>42</v>
      </c>
      <c r="G28" s="22"/>
      <c r="H28" s="22"/>
      <c r="I28" s="23"/>
      <c r="J28" s="27" t="s">
        <v>49</v>
      </c>
      <c r="K28" s="28"/>
      <c r="L28" s="28"/>
      <c r="M28" s="29"/>
    </row>
    <row r="29" spans="1:145">
      <c r="A29" s="1" t="s">
        <v>6</v>
      </c>
      <c r="B29" s="24" t="s">
        <v>7</v>
      </c>
      <c r="C29" s="25"/>
      <c r="D29" s="25"/>
      <c r="E29" s="26"/>
      <c r="F29" s="27" t="s">
        <v>112</v>
      </c>
      <c r="G29" s="28"/>
      <c r="H29" s="28"/>
      <c r="I29" s="29"/>
      <c r="J29" s="27" t="s">
        <v>50</v>
      </c>
      <c r="K29" s="28"/>
      <c r="L29" s="28"/>
      <c r="M29" s="29"/>
    </row>
    <row r="30" spans="1:145">
      <c r="A30" s="1" t="s">
        <v>8</v>
      </c>
      <c r="B30" s="30" t="s">
        <v>9</v>
      </c>
      <c r="C30" s="31"/>
      <c r="D30" s="31"/>
      <c r="E30" s="32"/>
      <c r="F30" s="27" t="s">
        <v>43</v>
      </c>
      <c r="G30" s="28"/>
      <c r="H30" s="28"/>
      <c r="I30" s="29"/>
      <c r="J30" s="21" t="s">
        <v>51</v>
      </c>
      <c r="K30" s="22"/>
      <c r="L30" s="22"/>
      <c r="M30" s="23"/>
    </row>
    <row r="31" spans="1:145">
      <c r="A31" s="1" t="s">
        <v>10</v>
      </c>
      <c r="B31" s="33" t="s">
        <v>11</v>
      </c>
      <c r="C31" s="34"/>
      <c r="D31" s="34"/>
      <c r="E31" s="35"/>
      <c r="F31" s="27" t="s">
        <v>44</v>
      </c>
      <c r="G31" s="28"/>
      <c r="H31" s="28"/>
      <c r="I31" s="29"/>
      <c r="J31" s="21" t="s">
        <v>52</v>
      </c>
      <c r="K31" s="22"/>
      <c r="L31" s="22"/>
      <c r="M31" s="23"/>
    </row>
    <row r="32" spans="1:145">
      <c r="A32" s="1" t="s">
        <v>12</v>
      </c>
      <c r="B32" s="33" t="s">
        <v>13</v>
      </c>
      <c r="C32" s="34"/>
      <c r="D32" s="34"/>
      <c r="E32" s="35"/>
      <c r="F32" s="21" t="s">
        <v>45</v>
      </c>
      <c r="G32" s="22"/>
      <c r="H32" s="22"/>
      <c r="I32" s="23"/>
      <c r="J32" s="21" t="s">
        <v>53</v>
      </c>
      <c r="K32" s="22"/>
      <c r="L32" s="22"/>
      <c r="M32" s="23"/>
    </row>
    <row r="33" spans="1:13">
      <c r="A33" s="1" t="s">
        <v>14</v>
      </c>
      <c r="B33" s="33" t="s">
        <v>15</v>
      </c>
      <c r="C33" s="34"/>
      <c r="D33" s="34"/>
      <c r="E33" s="35"/>
      <c r="F33" s="21" t="s">
        <v>46</v>
      </c>
      <c r="G33" s="22"/>
      <c r="H33" s="22"/>
      <c r="I33" s="23"/>
      <c r="J33" s="27"/>
      <c r="K33" s="28"/>
      <c r="L33" s="28"/>
      <c r="M33" s="29"/>
    </row>
    <row r="35" spans="1:13">
      <c r="A35" s="2" t="s">
        <v>6</v>
      </c>
    </row>
    <row r="36" spans="1:13">
      <c r="A36" s="1"/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</row>
    <row r="37" spans="1:13">
      <c r="A37" s="1" t="s">
        <v>0</v>
      </c>
      <c r="B37" s="18" t="s">
        <v>1</v>
      </c>
      <c r="C37" s="19"/>
      <c r="D37" s="19"/>
      <c r="E37" s="20"/>
      <c r="F37" s="21" t="s">
        <v>54</v>
      </c>
      <c r="G37" s="22"/>
      <c r="H37" s="22"/>
      <c r="I37" s="23"/>
      <c r="J37" s="21" t="s">
        <v>62</v>
      </c>
      <c r="K37" s="22"/>
      <c r="L37" s="22"/>
      <c r="M37" s="23"/>
    </row>
    <row r="38" spans="1:13">
      <c r="A38" s="1" t="s">
        <v>2</v>
      </c>
      <c r="B38" s="24" t="s">
        <v>3</v>
      </c>
      <c r="C38" s="25"/>
      <c r="D38" s="25"/>
      <c r="E38" s="26"/>
      <c r="F38" s="21" t="s">
        <v>56</v>
      </c>
      <c r="G38" s="22"/>
      <c r="H38" s="22"/>
      <c r="I38" s="23"/>
      <c r="J38" s="27" t="s">
        <v>63</v>
      </c>
      <c r="K38" s="28"/>
      <c r="L38" s="28"/>
      <c r="M38" s="29"/>
    </row>
    <row r="39" spans="1:13">
      <c r="A39" s="1" t="s">
        <v>4</v>
      </c>
      <c r="B39" s="24" t="s">
        <v>5</v>
      </c>
      <c r="C39" s="25"/>
      <c r="D39" s="25"/>
      <c r="E39" s="26"/>
      <c r="F39" s="21" t="s">
        <v>55</v>
      </c>
      <c r="G39" s="22"/>
      <c r="H39" s="22"/>
      <c r="I39" s="23"/>
      <c r="J39" s="27" t="s">
        <v>64</v>
      </c>
      <c r="K39" s="28"/>
      <c r="L39" s="28"/>
      <c r="M39" s="29"/>
    </row>
    <row r="40" spans="1:13">
      <c r="A40" s="1" t="s">
        <v>6</v>
      </c>
      <c r="B40" s="24" t="s">
        <v>7</v>
      </c>
      <c r="C40" s="25"/>
      <c r="D40" s="25"/>
      <c r="E40" s="26"/>
      <c r="F40" s="27" t="s">
        <v>57</v>
      </c>
      <c r="G40" s="28"/>
      <c r="H40" s="28"/>
      <c r="I40" s="29"/>
      <c r="J40" s="27" t="s">
        <v>65</v>
      </c>
      <c r="K40" s="28"/>
      <c r="L40" s="28"/>
      <c r="M40" s="29"/>
    </row>
    <row r="41" spans="1:13">
      <c r="A41" s="1" t="s">
        <v>8</v>
      </c>
      <c r="B41" s="30" t="s">
        <v>9</v>
      </c>
      <c r="C41" s="31"/>
      <c r="D41" s="31"/>
      <c r="E41" s="32"/>
      <c r="F41" s="27" t="s">
        <v>58</v>
      </c>
      <c r="G41" s="28"/>
      <c r="H41" s="28"/>
      <c r="I41" s="29"/>
      <c r="J41" s="21" t="s">
        <v>66</v>
      </c>
      <c r="K41" s="22"/>
      <c r="L41" s="22"/>
      <c r="M41" s="23"/>
    </row>
    <row r="42" spans="1:13">
      <c r="A42" s="1" t="s">
        <v>10</v>
      </c>
      <c r="B42" s="33" t="s">
        <v>11</v>
      </c>
      <c r="C42" s="34"/>
      <c r="D42" s="34"/>
      <c r="E42" s="35"/>
      <c r="F42" s="27" t="s">
        <v>59</v>
      </c>
      <c r="G42" s="28"/>
      <c r="H42" s="28"/>
      <c r="I42" s="29"/>
      <c r="J42" s="21" t="s">
        <v>67</v>
      </c>
      <c r="K42" s="22"/>
      <c r="L42" s="22"/>
      <c r="M42" s="23"/>
    </row>
    <row r="43" spans="1:13">
      <c r="A43" s="1" t="s">
        <v>12</v>
      </c>
      <c r="B43" s="33" t="s">
        <v>13</v>
      </c>
      <c r="C43" s="34"/>
      <c r="D43" s="34"/>
      <c r="E43" s="35"/>
      <c r="F43" s="21" t="s">
        <v>60</v>
      </c>
      <c r="G43" s="22"/>
      <c r="H43" s="22"/>
      <c r="I43" s="23"/>
      <c r="J43" s="21" t="s">
        <v>68</v>
      </c>
      <c r="K43" s="22"/>
      <c r="L43" s="22"/>
      <c r="M43" s="23"/>
    </row>
    <row r="44" spans="1:13">
      <c r="A44" s="1" t="s">
        <v>14</v>
      </c>
      <c r="B44" s="33" t="s">
        <v>15</v>
      </c>
      <c r="C44" s="34"/>
      <c r="D44" s="34"/>
      <c r="E44" s="35"/>
      <c r="F44" s="21" t="s">
        <v>61</v>
      </c>
      <c r="G44" s="22"/>
      <c r="H44" s="22"/>
      <c r="I44" s="23"/>
      <c r="J44" s="27"/>
      <c r="K44" s="28"/>
      <c r="L44" s="28"/>
      <c r="M44" s="29"/>
    </row>
  </sheetData>
  <mergeCells count="96">
    <mergeCell ref="B43:E43"/>
    <mergeCell ref="F43:I43"/>
    <mergeCell ref="J43:M43"/>
    <mergeCell ref="B44:E44"/>
    <mergeCell ref="F44:I44"/>
    <mergeCell ref="J44:M44"/>
    <mergeCell ref="B41:E41"/>
    <mergeCell ref="F41:I41"/>
    <mergeCell ref="J41:M41"/>
    <mergeCell ref="B42:E42"/>
    <mergeCell ref="F42:I42"/>
    <mergeCell ref="J42:M42"/>
    <mergeCell ref="B39:E39"/>
    <mergeCell ref="F39:I39"/>
    <mergeCell ref="J39:M39"/>
    <mergeCell ref="B40:E40"/>
    <mergeCell ref="F40:I40"/>
    <mergeCell ref="J40:M40"/>
    <mergeCell ref="B37:E37"/>
    <mergeCell ref="F37:I37"/>
    <mergeCell ref="J37:M37"/>
    <mergeCell ref="B38:E38"/>
    <mergeCell ref="F38:I38"/>
    <mergeCell ref="J38:M38"/>
    <mergeCell ref="B32:E32"/>
    <mergeCell ref="F32:I32"/>
    <mergeCell ref="J32:M32"/>
    <mergeCell ref="B33:E33"/>
    <mergeCell ref="F33:I33"/>
    <mergeCell ref="J33:M33"/>
    <mergeCell ref="B30:E30"/>
    <mergeCell ref="F30:I30"/>
    <mergeCell ref="J30:M30"/>
    <mergeCell ref="B31:E31"/>
    <mergeCell ref="F31:I31"/>
    <mergeCell ref="J31:M31"/>
    <mergeCell ref="B28:E28"/>
    <mergeCell ref="F28:I28"/>
    <mergeCell ref="J28:M28"/>
    <mergeCell ref="B29:E29"/>
    <mergeCell ref="F29:I29"/>
    <mergeCell ref="J29:M29"/>
    <mergeCell ref="B26:E26"/>
    <mergeCell ref="F26:I26"/>
    <mergeCell ref="J26:M26"/>
    <mergeCell ref="B27:E27"/>
    <mergeCell ref="F27:I27"/>
    <mergeCell ref="J27:M27"/>
    <mergeCell ref="B21:E21"/>
    <mergeCell ref="F21:I21"/>
    <mergeCell ref="J21:M21"/>
    <mergeCell ref="B22:E22"/>
    <mergeCell ref="F22:I22"/>
    <mergeCell ref="J22:M22"/>
    <mergeCell ref="B19:E19"/>
    <mergeCell ref="F19:I19"/>
    <mergeCell ref="J19:M19"/>
    <mergeCell ref="B20:E20"/>
    <mergeCell ref="F20:I20"/>
    <mergeCell ref="J20:M20"/>
    <mergeCell ref="B17:E17"/>
    <mergeCell ref="F17:I17"/>
    <mergeCell ref="J17:M17"/>
    <mergeCell ref="B18:E18"/>
    <mergeCell ref="F18:I18"/>
    <mergeCell ref="J18:M18"/>
    <mergeCell ref="B15:E15"/>
    <mergeCell ref="F15:I15"/>
    <mergeCell ref="J15:M15"/>
    <mergeCell ref="B16:E16"/>
    <mergeCell ref="F16:I16"/>
    <mergeCell ref="J16:M16"/>
    <mergeCell ref="B10:E10"/>
    <mergeCell ref="F10:I10"/>
    <mergeCell ref="J10:M10"/>
    <mergeCell ref="B11:E11"/>
    <mergeCell ref="F11:I11"/>
    <mergeCell ref="J11:M11"/>
    <mergeCell ref="B8:E8"/>
    <mergeCell ref="F8:I8"/>
    <mergeCell ref="J8:M8"/>
    <mergeCell ref="B9:E9"/>
    <mergeCell ref="F9:I9"/>
    <mergeCell ref="J9:M9"/>
    <mergeCell ref="B6:E6"/>
    <mergeCell ref="F6:I6"/>
    <mergeCell ref="J6:M6"/>
    <mergeCell ref="B7:E7"/>
    <mergeCell ref="F7:I7"/>
    <mergeCell ref="J7:M7"/>
    <mergeCell ref="B4:E4"/>
    <mergeCell ref="F4:I4"/>
    <mergeCell ref="J4:M4"/>
    <mergeCell ref="B5:E5"/>
    <mergeCell ref="F5:I5"/>
    <mergeCell ref="J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47D5-4EB0-D849-95B5-334747D25872}">
  <dimension ref="A2:FD25"/>
  <sheetViews>
    <sheetView workbookViewId="0">
      <selection activeCell="ET33" sqref="ET33"/>
    </sheetView>
  </sheetViews>
  <sheetFormatPr baseColWidth="10" defaultRowHeight="16"/>
  <cols>
    <col min="1" max="13" width="5.83203125" customWidth="1"/>
    <col min="15" max="132" width="5.83203125" customWidth="1"/>
    <col min="133" max="133" width="10.33203125" customWidth="1"/>
    <col min="134" max="162" width="5.83203125" customWidth="1"/>
  </cols>
  <sheetData>
    <row r="2" spans="1:160">
      <c r="A2" s="2" t="s">
        <v>2</v>
      </c>
      <c r="O2" t="s">
        <v>69</v>
      </c>
      <c r="AC2" t="s">
        <v>70</v>
      </c>
      <c r="AX2" t="s">
        <v>71</v>
      </c>
      <c r="BL2" t="s">
        <v>72</v>
      </c>
      <c r="BZ2" t="s">
        <v>73</v>
      </c>
      <c r="CN2" t="s">
        <v>74</v>
      </c>
      <c r="DB2" t="s">
        <v>75</v>
      </c>
      <c r="DP2" t="s">
        <v>76</v>
      </c>
      <c r="ED2" t="s">
        <v>77</v>
      </c>
      <c r="ER2" t="s">
        <v>78</v>
      </c>
    </row>
    <row r="3" spans="1:160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O3" s="1"/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10</v>
      </c>
      <c r="Z3" s="1">
        <v>11</v>
      </c>
      <c r="AA3" s="1">
        <v>12</v>
      </c>
      <c r="AC3" s="1"/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6</v>
      </c>
      <c r="AJ3" s="1">
        <v>7</v>
      </c>
      <c r="AK3" s="1">
        <v>8</v>
      </c>
      <c r="AL3" s="1">
        <v>9</v>
      </c>
      <c r="AM3" s="1">
        <v>10</v>
      </c>
      <c r="AN3" s="1">
        <v>11</v>
      </c>
      <c r="AO3" s="1">
        <v>12</v>
      </c>
      <c r="AQ3" s="3" t="s">
        <v>79</v>
      </c>
      <c r="AR3" s="3" t="s">
        <v>80</v>
      </c>
      <c r="AS3" s="3" t="s">
        <v>81</v>
      </c>
      <c r="AT3" s="3" t="s">
        <v>82</v>
      </c>
      <c r="AU3" s="3" t="s">
        <v>83</v>
      </c>
      <c r="AV3" s="3" t="s">
        <v>84</v>
      </c>
      <c r="AX3" s="1"/>
      <c r="AY3" s="1">
        <v>1</v>
      </c>
      <c r="AZ3" s="1">
        <v>2</v>
      </c>
      <c r="BA3" s="1">
        <v>3</v>
      </c>
      <c r="BB3" s="1">
        <v>4</v>
      </c>
      <c r="BC3" s="1">
        <v>5</v>
      </c>
      <c r="BD3" s="1">
        <v>6</v>
      </c>
      <c r="BE3" s="1">
        <v>7</v>
      </c>
      <c r="BF3" s="1">
        <v>8</v>
      </c>
      <c r="BG3" s="1">
        <v>9</v>
      </c>
      <c r="BH3" s="1">
        <v>10</v>
      </c>
      <c r="BI3" s="1">
        <v>11</v>
      </c>
      <c r="BJ3" s="1">
        <v>12</v>
      </c>
      <c r="BL3" s="1"/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6</v>
      </c>
      <c r="BS3" s="1">
        <v>7</v>
      </c>
      <c r="BT3" s="1">
        <v>8</v>
      </c>
      <c r="BU3" s="1">
        <v>9</v>
      </c>
      <c r="BV3" s="1">
        <v>10</v>
      </c>
      <c r="BW3" s="1">
        <v>11</v>
      </c>
      <c r="BX3" s="1">
        <v>12</v>
      </c>
      <c r="BZ3" s="1"/>
      <c r="CA3" s="1">
        <v>1</v>
      </c>
      <c r="CB3" s="1">
        <v>2</v>
      </c>
      <c r="CC3" s="1">
        <v>3</v>
      </c>
      <c r="CD3" s="1">
        <v>4</v>
      </c>
      <c r="CE3" s="1">
        <v>5</v>
      </c>
      <c r="CF3" s="1">
        <v>6</v>
      </c>
      <c r="CG3" s="1">
        <v>7</v>
      </c>
      <c r="CH3" s="1">
        <v>8</v>
      </c>
      <c r="CI3" s="1">
        <v>9</v>
      </c>
      <c r="CJ3" s="1">
        <v>10</v>
      </c>
      <c r="CK3" s="1">
        <v>11</v>
      </c>
      <c r="CL3" s="1">
        <v>12</v>
      </c>
      <c r="CN3" s="1"/>
      <c r="CO3" s="1">
        <v>1</v>
      </c>
      <c r="CP3" s="1">
        <v>2</v>
      </c>
      <c r="CQ3" s="1">
        <v>3</v>
      </c>
      <c r="CR3" s="1">
        <v>4</v>
      </c>
      <c r="CS3" s="1">
        <v>5</v>
      </c>
      <c r="CT3" s="1">
        <v>6</v>
      </c>
      <c r="CU3" s="1">
        <v>7</v>
      </c>
      <c r="CV3" s="1">
        <v>8</v>
      </c>
      <c r="CW3" s="1">
        <v>9</v>
      </c>
      <c r="CX3" s="1">
        <v>10</v>
      </c>
      <c r="CY3" s="1">
        <v>11</v>
      </c>
      <c r="CZ3" s="1">
        <v>12</v>
      </c>
      <c r="DB3" s="1"/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6</v>
      </c>
      <c r="DI3" s="1">
        <v>7</v>
      </c>
      <c r="DJ3" s="1">
        <v>8</v>
      </c>
      <c r="DK3" s="1">
        <v>9</v>
      </c>
      <c r="DL3" s="1">
        <v>10</v>
      </c>
      <c r="DM3" s="1">
        <v>11</v>
      </c>
      <c r="DN3" s="1">
        <v>12</v>
      </c>
      <c r="DP3" s="1"/>
      <c r="DQ3" s="1">
        <v>1</v>
      </c>
      <c r="DR3" s="1">
        <v>2</v>
      </c>
      <c r="DS3" s="1">
        <v>3</v>
      </c>
      <c r="DT3" s="1">
        <v>4</v>
      </c>
      <c r="DU3" s="1">
        <v>5</v>
      </c>
      <c r="DV3" s="1">
        <v>6</v>
      </c>
      <c r="DW3" s="1">
        <v>7</v>
      </c>
      <c r="DX3" s="1">
        <v>8</v>
      </c>
      <c r="DY3" s="1">
        <v>9</v>
      </c>
      <c r="DZ3" s="1">
        <v>10</v>
      </c>
      <c r="EA3" s="1">
        <v>11</v>
      </c>
      <c r="EB3" s="1">
        <v>12</v>
      </c>
      <c r="ED3" s="1"/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6</v>
      </c>
      <c r="EK3" s="1">
        <v>7</v>
      </c>
      <c r="EL3" s="1">
        <v>8</v>
      </c>
      <c r="EM3" s="1">
        <v>9</v>
      </c>
      <c r="EN3" s="1">
        <v>10</v>
      </c>
      <c r="EO3" s="1">
        <v>11</v>
      </c>
      <c r="EP3" s="1">
        <v>12</v>
      </c>
      <c r="ER3" s="1"/>
      <c r="ES3" s="1">
        <v>1</v>
      </c>
      <c r="ET3" s="1">
        <v>2</v>
      </c>
      <c r="EU3" s="1">
        <v>3</v>
      </c>
      <c r="EV3" s="1">
        <v>4</v>
      </c>
      <c r="EW3" s="1">
        <v>5</v>
      </c>
      <c r="EX3" s="1">
        <v>6</v>
      </c>
      <c r="EY3" s="1">
        <v>7</v>
      </c>
      <c r="EZ3" s="1">
        <v>8</v>
      </c>
      <c r="FA3" s="1">
        <v>9</v>
      </c>
      <c r="FB3" s="1">
        <v>10</v>
      </c>
      <c r="FC3" s="1">
        <v>11</v>
      </c>
      <c r="FD3" s="1">
        <v>12</v>
      </c>
    </row>
    <row r="4" spans="1:160">
      <c r="A4" s="1" t="s">
        <v>0</v>
      </c>
      <c r="B4" s="18" t="s">
        <v>1</v>
      </c>
      <c r="C4" s="19"/>
      <c r="D4" s="19"/>
      <c r="E4" s="20"/>
      <c r="F4" s="21" t="s">
        <v>106</v>
      </c>
      <c r="G4" s="22"/>
      <c r="H4" s="22"/>
      <c r="I4" s="23"/>
      <c r="J4" s="21" t="s">
        <v>36</v>
      </c>
      <c r="K4" s="22"/>
      <c r="L4" s="22"/>
      <c r="M4" s="23"/>
      <c r="O4" s="1" t="s">
        <v>0</v>
      </c>
      <c r="P4">
        <v>5.7700000000000001E-2</v>
      </c>
      <c r="Q4">
        <v>5.8999999999999997E-2</v>
      </c>
      <c r="R4">
        <v>6.1800000000000001E-2</v>
      </c>
      <c r="S4">
        <v>5.8900000000000001E-2</v>
      </c>
      <c r="T4">
        <v>0.85899999999999999</v>
      </c>
      <c r="U4">
        <v>0.91700000000000004</v>
      </c>
      <c r="V4">
        <v>0.76800000000000002</v>
      </c>
      <c r="W4">
        <v>0.90259999999999996</v>
      </c>
      <c r="X4">
        <v>0.96230000000000004</v>
      </c>
      <c r="Y4">
        <v>0.95440000000000003</v>
      </c>
      <c r="Z4">
        <v>0.95520000000000005</v>
      </c>
      <c r="AA4">
        <v>0.92430000000000001</v>
      </c>
      <c r="AC4" s="1" t="s">
        <v>0</v>
      </c>
      <c r="AD4" s="4">
        <f>P4-(AVERAGE($P$4:$S$4))</f>
        <v>-1.6499999999999987E-3</v>
      </c>
      <c r="AE4" s="4">
        <f t="shared" ref="AE4:AG11" si="0">Q4-(AVERAGE($P$4:$S$4))</f>
        <v>-3.5000000000000309E-4</v>
      </c>
      <c r="AF4" s="4">
        <f t="shared" si="0"/>
        <v>2.4500000000000008E-3</v>
      </c>
      <c r="AG4" s="4">
        <f>S4-(AVERAGE($P$4:$S$4))</f>
        <v>-4.4999999999999901E-4</v>
      </c>
      <c r="AH4" s="4">
        <f>T4-(AVERAGE($P$4:$S$4))</f>
        <v>0.79964999999999997</v>
      </c>
      <c r="AI4" s="4">
        <f t="shared" ref="AH4:AO11" si="1">U4-(AVERAGE($P$4:$S$4))</f>
        <v>0.85765000000000002</v>
      </c>
      <c r="AJ4" s="4">
        <f t="shared" si="1"/>
        <v>0.70865</v>
      </c>
      <c r="AK4" s="4">
        <f t="shared" si="1"/>
        <v>0.84324999999999994</v>
      </c>
      <c r="AL4" s="4">
        <f t="shared" si="1"/>
        <v>0.90295000000000003</v>
      </c>
      <c r="AM4" s="4">
        <f t="shared" si="1"/>
        <v>0.89505000000000001</v>
      </c>
      <c r="AN4" s="4">
        <f t="shared" si="1"/>
        <v>0.89585000000000004</v>
      </c>
      <c r="AO4" s="4">
        <f t="shared" si="1"/>
        <v>0.86495</v>
      </c>
      <c r="AQ4" s="3">
        <v>0</v>
      </c>
      <c r="AR4" s="4">
        <f>AD4</f>
        <v>-1.6499999999999987E-3</v>
      </c>
      <c r="AS4" s="4">
        <f t="shared" ref="AS4:AU7" si="2">AE4</f>
        <v>-3.5000000000000309E-4</v>
      </c>
      <c r="AT4" s="4">
        <f t="shared" si="2"/>
        <v>2.4500000000000008E-3</v>
      </c>
      <c r="AU4" s="4">
        <f t="shared" si="2"/>
        <v>-4.4999999999999901E-4</v>
      </c>
      <c r="AV4" s="5">
        <f>AVERAGE(AR4:AU4)</f>
        <v>0</v>
      </c>
      <c r="AX4" s="1" t="s">
        <v>0</v>
      </c>
      <c r="AY4" s="4">
        <f>(AD4-0.0023)/0.049</f>
        <v>-8.0612244897959151E-2</v>
      </c>
      <c r="AZ4" s="4">
        <f t="shared" ref="AZ4:BJ11" si="3">(AE4-0.0023)/0.049</f>
        <v>-5.4081632653061283E-2</v>
      </c>
      <c r="BA4" s="4">
        <f t="shared" si="3"/>
        <v>3.0612244897959351E-3</v>
      </c>
      <c r="BB4" s="4">
        <f t="shared" si="3"/>
        <v>-5.6122448979591816E-2</v>
      </c>
      <c r="BC4" s="4">
        <f t="shared" si="3"/>
        <v>16.272448979591836</v>
      </c>
      <c r="BD4" s="4">
        <f t="shared" si="3"/>
        <v>17.456122448979592</v>
      </c>
      <c r="BE4" s="4">
        <f t="shared" si="3"/>
        <v>14.41530612244898</v>
      </c>
      <c r="BF4" s="4">
        <f t="shared" si="3"/>
        <v>17.162244897959184</v>
      </c>
      <c r="BG4" s="4">
        <f t="shared" si="3"/>
        <v>18.380612244897961</v>
      </c>
      <c r="BH4" s="4">
        <f t="shared" si="3"/>
        <v>18.219387755102041</v>
      </c>
      <c r="BI4" s="4">
        <f t="shared" si="3"/>
        <v>18.235714285714288</v>
      </c>
      <c r="BJ4" s="4">
        <f t="shared" si="3"/>
        <v>17.605102040816327</v>
      </c>
      <c r="BL4" s="1" t="s">
        <v>0</v>
      </c>
      <c r="BM4" s="4"/>
      <c r="BN4" s="4"/>
      <c r="BO4" s="4"/>
      <c r="BP4" s="4"/>
      <c r="BQ4" s="4">
        <f t="shared" ref="BQ4:BQ7" si="4">BC4/(0.049*5)</f>
        <v>66.418159100374837</v>
      </c>
      <c r="BR4" s="4">
        <f t="shared" ref="BR4:BR7" si="5">BD4/(0.049*5)</f>
        <v>71.24947938359017</v>
      </c>
      <c r="BS4" s="4">
        <f t="shared" ref="BS4:BS7" si="6">BE4/(0.049*5)</f>
        <v>58.837984173261141</v>
      </c>
      <c r="BT4" s="4">
        <f t="shared" ref="BT4:BT7" si="7">BF4/(0.049*5)</f>
        <v>70.049979175343609</v>
      </c>
      <c r="BU4" s="4">
        <f t="shared" ref="BU4:BU7" si="8">BG4/(0.049*5)</f>
        <v>75.022907122032493</v>
      </c>
      <c r="BV4" s="4">
        <f t="shared" ref="BV4:BV7" si="9">BH4/(0.049*5)</f>
        <v>74.364847980008335</v>
      </c>
      <c r="BW4" s="4">
        <f t="shared" ref="BW4:BW7" si="10">BI4/(0.049*5)</f>
        <v>74.43148688046648</v>
      </c>
      <c r="BX4" s="4">
        <f t="shared" ref="BX4:BX7" si="11">BJ4/(0.049*5)</f>
        <v>71.857559350270719</v>
      </c>
      <c r="BZ4" s="1" t="s">
        <v>0</v>
      </c>
      <c r="CA4" s="4"/>
      <c r="CB4" s="4"/>
      <c r="CC4" s="4"/>
      <c r="CD4" s="4"/>
      <c r="CE4" s="6">
        <f t="shared" ref="CE4:CI11" si="12">AVERAGE(BQ4:BT4)</f>
        <v>66.63890045814243</v>
      </c>
      <c r="CF4" s="4"/>
      <c r="CG4" s="4"/>
      <c r="CH4" s="4"/>
      <c r="CI4" s="6">
        <f t="shared" ref="CI4:CI7" si="13">AVERAGE(BU4:BX4)</f>
        <v>73.91920033319451</v>
      </c>
      <c r="CJ4" s="4"/>
      <c r="CK4" s="4"/>
      <c r="CL4" s="4"/>
      <c r="CN4" s="1" t="s">
        <v>0</v>
      </c>
      <c r="CO4" s="4"/>
      <c r="CP4" s="4"/>
      <c r="CQ4" s="4"/>
      <c r="CR4" s="4"/>
      <c r="CS4" s="4">
        <f t="shared" ref="CS4:CZ7" si="14">(BQ4/$CA$8)*100</f>
        <v>91.183029332723407</v>
      </c>
      <c r="CT4" s="4">
        <f t="shared" si="14"/>
        <v>97.81576991251643</v>
      </c>
      <c r="CU4" s="4">
        <f t="shared" si="14"/>
        <v>80.776488078220581</v>
      </c>
      <c r="CV4" s="4">
        <f t="shared" si="14"/>
        <v>96.169020527188522</v>
      </c>
      <c r="CW4" s="4">
        <f t="shared" si="14"/>
        <v>102.99616902052719</v>
      </c>
      <c r="CX4" s="4">
        <f t="shared" si="14"/>
        <v>102.0927440105209</v>
      </c>
      <c r="CY4" s="4">
        <f t="shared" si="14"/>
        <v>102.18423008748357</v>
      </c>
      <c r="CZ4" s="4">
        <f t="shared" si="14"/>
        <v>98.650580364800717</v>
      </c>
      <c r="DB4" s="1" t="s">
        <v>0</v>
      </c>
      <c r="DC4" s="4"/>
      <c r="DD4" s="4"/>
      <c r="DE4" s="4"/>
      <c r="DF4" s="4"/>
      <c r="DG4" s="4">
        <f t="shared" ref="DG4:DK11" si="15">AVERAGE(CS4:CV4)</f>
        <v>91.486076962662239</v>
      </c>
      <c r="DH4" s="4"/>
      <c r="DI4" s="4"/>
      <c r="DJ4" s="4"/>
      <c r="DK4" s="4">
        <f t="shared" ref="DK4:DK7" si="16">AVERAGE(CW4:CZ4)</f>
        <v>101.48093087083309</v>
      </c>
      <c r="DL4" s="4"/>
      <c r="DM4" s="4"/>
      <c r="DN4" s="4"/>
      <c r="DP4" s="1" t="s">
        <v>0</v>
      </c>
      <c r="DQ4" s="4"/>
      <c r="DR4" s="4"/>
      <c r="DS4" s="4"/>
      <c r="DT4" s="4"/>
      <c r="DU4" s="4">
        <f t="shared" ref="DU4:EB7" si="17">$DC$8-CS4</f>
        <v>8.8169706672765926</v>
      </c>
      <c r="DV4" s="4">
        <f t="shared" si="17"/>
        <v>2.1842300874835701</v>
      </c>
      <c r="DW4" s="4">
        <f t="shared" si="17"/>
        <v>19.223511921779419</v>
      </c>
      <c r="DX4" s="4">
        <f t="shared" si="17"/>
        <v>3.8309794728114781</v>
      </c>
      <c r="DY4" s="4">
        <f t="shared" si="17"/>
        <v>-2.9961690205271907</v>
      </c>
      <c r="DZ4" s="4">
        <f t="shared" si="17"/>
        <v>-2.092744010520903</v>
      </c>
      <c r="EA4" s="4">
        <f t="shared" si="17"/>
        <v>-2.1842300874835701</v>
      </c>
      <c r="EB4" s="4">
        <f>$DC$8-CZ4</f>
        <v>1.3494196351992827</v>
      </c>
      <c r="ED4" s="1" t="s">
        <v>0</v>
      </c>
      <c r="EE4" s="4"/>
      <c r="EF4" s="4"/>
      <c r="EG4" s="4"/>
      <c r="EH4" s="4"/>
      <c r="EI4" s="6">
        <f t="shared" ref="EI4:EM11" si="18">AVERAGE(DU4:DX4)</f>
        <v>8.513923037337765</v>
      </c>
      <c r="EJ4" s="4"/>
      <c r="EK4" s="4"/>
      <c r="EL4" s="4"/>
      <c r="EM4" s="6">
        <f t="shared" ref="EM4:EM7" si="19">AVERAGE(DY4:EB4)</f>
        <v>-1.4809308708330953</v>
      </c>
      <c r="EN4" s="4"/>
      <c r="EO4" s="4"/>
      <c r="EP4" s="4"/>
      <c r="ER4" s="1" t="s">
        <v>0</v>
      </c>
      <c r="ES4" s="4"/>
      <c r="ET4" s="4"/>
      <c r="EU4" s="4"/>
      <c r="EV4" s="4"/>
      <c r="EW4" s="6">
        <f t="shared" ref="EW4:FA11" si="20">STDEV(DU4:DX4)</f>
        <v>7.6764163776191792</v>
      </c>
      <c r="EX4" s="4"/>
      <c r="EY4" s="4"/>
      <c r="EZ4" s="4"/>
      <c r="FA4" s="6">
        <f t="shared" ref="FA4:FA7" si="21">STDEV(DY4:EB4)</f>
        <v>1.9300928944243376</v>
      </c>
      <c r="FB4" s="4"/>
      <c r="FC4" s="4"/>
      <c r="FD4" s="4"/>
    </row>
    <row r="5" spans="1:160">
      <c r="A5" s="1" t="s">
        <v>2</v>
      </c>
      <c r="B5" s="24" t="s">
        <v>3</v>
      </c>
      <c r="C5" s="25"/>
      <c r="D5" s="25"/>
      <c r="E5" s="26"/>
      <c r="F5" s="21" t="s">
        <v>31</v>
      </c>
      <c r="G5" s="22"/>
      <c r="H5" s="22"/>
      <c r="I5" s="23"/>
      <c r="J5" s="27" t="s">
        <v>109</v>
      </c>
      <c r="K5" s="28"/>
      <c r="L5" s="28"/>
      <c r="M5" s="29"/>
      <c r="O5" s="1" t="s">
        <v>2</v>
      </c>
      <c r="P5">
        <v>0.18440000000000001</v>
      </c>
      <c r="Q5">
        <v>0.17810000000000001</v>
      </c>
      <c r="R5">
        <v>0.19040000000000001</v>
      </c>
      <c r="S5">
        <v>0.18379999999999999</v>
      </c>
      <c r="T5">
        <v>0.91859999999999997</v>
      </c>
      <c r="U5">
        <v>0.94920000000000004</v>
      </c>
      <c r="V5">
        <v>0.84699999999999998</v>
      </c>
      <c r="W5">
        <v>0.95599999999999996</v>
      </c>
      <c r="X5">
        <v>0.95199999999999996</v>
      </c>
      <c r="Y5">
        <v>0.9385</v>
      </c>
      <c r="Z5">
        <v>0.93310000000000004</v>
      </c>
      <c r="AA5">
        <v>0.96330000000000005</v>
      </c>
      <c r="AC5" s="1" t="s">
        <v>2</v>
      </c>
      <c r="AD5" s="4">
        <f t="shared" ref="AD5:AD11" si="22">P5-(AVERAGE($P$4:$S$4))</f>
        <v>0.12504999999999999</v>
      </c>
      <c r="AE5" s="4">
        <f t="shared" si="0"/>
        <v>0.11875000000000001</v>
      </c>
      <c r="AF5" s="4">
        <f t="shared" si="0"/>
        <v>0.13105</v>
      </c>
      <c r="AG5" s="4">
        <f t="shared" si="0"/>
        <v>0.12444999999999999</v>
      </c>
      <c r="AH5" s="4">
        <f>T5-(AVERAGE($P$4:$S$4))</f>
        <v>0.85924999999999996</v>
      </c>
      <c r="AI5" s="4">
        <f t="shared" si="1"/>
        <v>0.88985000000000003</v>
      </c>
      <c r="AJ5" s="4">
        <f t="shared" si="1"/>
        <v>0.78764999999999996</v>
      </c>
      <c r="AK5" s="4">
        <f t="shared" si="1"/>
        <v>0.89664999999999995</v>
      </c>
      <c r="AL5" s="4">
        <f t="shared" si="1"/>
        <v>0.89264999999999994</v>
      </c>
      <c r="AM5" s="4">
        <f t="shared" si="1"/>
        <v>0.87914999999999999</v>
      </c>
      <c r="AN5" s="4">
        <f t="shared" si="1"/>
        <v>0.87375000000000003</v>
      </c>
      <c r="AO5" s="4">
        <f t="shared" si="1"/>
        <v>0.90395000000000003</v>
      </c>
      <c r="AQ5" s="3">
        <v>2.5</v>
      </c>
      <c r="AR5" s="4">
        <f>AD5</f>
        <v>0.12504999999999999</v>
      </c>
      <c r="AS5" s="4">
        <f t="shared" si="2"/>
        <v>0.11875000000000001</v>
      </c>
      <c r="AT5" s="4">
        <f t="shared" si="2"/>
        <v>0.13105</v>
      </c>
      <c r="AU5" s="4">
        <f t="shared" si="2"/>
        <v>0.12444999999999999</v>
      </c>
      <c r="AV5" s="5">
        <f t="shared" ref="AV5:AV7" si="23">AVERAGE(AR5:AU5)</f>
        <v>0.12482500000000001</v>
      </c>
      <c r="AX5" s="1" t="s">
        <v>2</v>
      </c>
      <c r="AY5" s="4">
        <f t="shared" ref="AY5:AY11" si="24">(AD5-0.0023)/0.049</f>
        <v>2.5051020408163263</v>
      </c>
      <c r="AZ5" s="4">
        <f t="shared" si="3"/>
        <v>2.3765306122448981</v>
      </c>
      <c r="BA5" s="4">
        <f t="shared" si="3"/>
        <v>2.6275510204081631</v>
      </c>
      <c r="BB5" s="4">
        <f t="shared" si="3"/>
        <v>2.4928571428571424</v>
      </c>
      <c r="BC5" s="4">
        <f t="shared" si="3"/>
        <v>17.488775510204082</v>
      </c>
      <c r="BD5" s="4">
        <f t="shared" si="3"/>
        <v>18.11326530612245</v>
      </c>
      <c r="BE5" s="4">
        <f t="shared" si="3"/>
        <v>16.027551020408161</v>
      </c>
      <c r="BF5" s="4">
        <f t="shared" si="3"/>
        <v>18.252040816326531</v>
      </c>
      <c r="BG5" s="4">
        <f t="shared" si="3"/>
        <v>18.170408163265304</v>
      </c>
      <c r="BH5" s="4">
        <f t="shared" si="3"/>
        <v>17.894897959183673</v>
      </c>
      <c r="BI5" s="4">
        <f t="shared" si="3"/>
        <v>17.784693877551021</v>
      </c>
      <c r="BJ5" s="4">
        <f t="shared" si="3"/>
        <v>18.401020408163266</v>
      </c>
      <c r="BL5" s="1" t="s">
        <v>2</v>
      </c>
      <c r="BM5" s="4"/>
      <c r="BN5" s="4"/>
      <c r="BO5" s="4"/>
      <c r="BP5" s="4"/>
      <c r="BQ5" s="4">
        <f t="shared" si="4"/>
        <v>71.38275718450646</v>
      </c>
      <c r="BR5" s="4">
        <f t="shared" si="5"/>
        <v>73.931695127030409</v>
      </c>
      <c r="BS5" s="4">
        <f t="shared" si="6"/>
        <v>65.418575593502695</v>
      </c>
      <c r="BT5" s="4">
        <f t="shared" si="7"/>
        <v>74.49812578092461</v>
      </c>
      <c r="BU5" s="4">
        <f t="shared" si="8"/>
        <v>74.164931278633887</v>
      </c>
      <c r="BV5" s="4">
        <f t="shared" si="9"/>
        <v>73.040399833402745</v>
      </c>
      <c r="BW5" s="4">
        <f t="shared" si="10"/>
        <v>72.590587255310297</v>
      </c>
      <c r="BX5" s="4">
        <f t="shared" si="11"/>
        <v>75.106205747605173</v>
      </c>
      <c r="BZ5" s="1" t="s">
        <v>2</v>
      </c>
      <c r="CA5" s="4"/>
      <c r="CB5" s="4"/>
      <c r="CC5" s="4"/>
      <c r="CD5" s="4"/>
      <c r="CE5" s="6">
        <f t="shared" si="12"/>
        <v>71.30778842149104</v>
      </c>
      <c r="CF5" s="4"/>
      <c r="CG5" s="4"/>
      <c r="CH5" s="4"/>
      <c r="CI5" s="4">
        <f t="shared" si="13"/>
        <v>73.725531028738033</v>
      </c>
      <c r="CJ5" s="4"/>
      <c r="CK5" s="4"/>
      <c r="CL5" s="4"/>
      <c r="CN5" s="1" t="s">
        <v>2</v>
      </c>
      <c r="CO5" s="4"/>
      <c r="CP5" s="4"/>
      <c r="CQ5" s="4"/>
      <c r="CR5" s="4"/>
      <c r="CS5" s="4">
        <f t="shared" si="14"/>
        <v>97.998742066441764</v>
      </c>
      <c r="CT5" s="4">
        <f t="shared" si="14"/>
        <v>101.49808451026358</v>
      </c>
      <c r="CU5" s="4">
        <f t="shared" si="14"/>
        <v>89.810738178283472</v>
      </c>
      <c r="CV5" s="4">
        <f t="shared" si="14"/>
        <v>102.27571616444622</v>
      </c>
      <c r="CW5" s="4">
        <f t="shared" si="14"/>
        <v>101.81828577963287</v>
      </c>
      <c r="CX5" s="4">
        <f t="shared" si="14"/>
        <v>100.27445823088799</v>
      </c>
      <c r="CY5" s="4">
        <f t="shared" si="14"/>
        <v>99.656927211390027</v>
      </c>
      <c r="CZ5" s="4">
        <f t="shared" si="14"/>
        <v>103.11052661673052</v>
      </c>
      <c r="DB5" s="1" t="s">
        <v>2</v>
      </c>
      <c r="DC5" s="4"/>
      <c r="DD5" s="4"/>
      <c r="DE5" s="4"/>
      <c r="DF5" s="4"/>
      <c r="DG5" s="4">
        <f t="shared" si="15"/>
        <v>97.895820229858771</v>
      </c>
      <c r="DH5" s="4"/>
      <c r="DI5" s="4"/>
      <c r="DJ5" s="4"/>
      <c r="DK5" s="4">
        <f t="shared" si="16"/>
        <v>101.21504945966035</v>
      </c>
      <c r="DL5" s="4"/>
      <c r="DM5" s="4"/>
      <c r="DN5" s="4"/>
      <c r="DP5" s="1" t="s">
        <v>2</v>
      </c>
      <c r="DQ5" s="4"/>
      <c r="DR5" s="4"/>
      <c r="DS5" s="4"/>
      <c r="DT5" s="4"/>
      <c r="DU5" s="4">
        <f t="shared" si="17"/>
        <v>2.0012579335582359</v>
      </c>
      <c r="DV5" s="4">
        <f t="shared" si="17"/>
        <v>-1.4980845102635811</v>
      </c>
      <c r="DW5" s="4">
        <f t="shared" si="17"/>
        <v>10.189261821716528</v>
      </c>
      <c r="DX5" s="4">
        <f t="shared" si="17"/>
        <v>-2.2757161644462229</v>
      </c>
      <c r="DY5" s="4">
        <f t="shared" si="17"/>
        <v>-1.8182857796328733</v>
      </c>
      <c r="DZ5" s="4">
        <f t="shared" si="17"/>
        <v>-0.27445823088798704</v>
      </c>
      <c r="EA5" s="4">
        <f t="shared" si="17"/>
        <v>0.34307278860997314</v>
      </c>
      <c r="EB5" s="4">
        <f t="shared" si="17"/>
        <v>-3.1105266167305246</v>
      </c>
      <c r="ED5" s="1" t="s">
        <v>2</v>
      </c>
      <c r="EE5" s="4"/>
      <c r="EF5" s="4"/>
      <c r="EG5" s="4"/>
      <c r="EH5" s="4"/>
      <c r="EI5" s="6">
        <f t="shared" si="18"/>
        <v>2.1041797701412399</v>
      </c>
      <c r="EJ5" s="4"/>
      <c r="EK5" s="4"/>
      <c r="EL5" s="4"/>
      <c r="EM5" s="4">
        <f t="shared" si="19"/>
        <v>-1.2150494596603529</v>
      </c>
      <c r="EN5" s="4"/>
      <c r="EO5" s="4"/>
      <c r="EP5" s="4"/>
      <c r="ER5" s="1" t="s">
        <v>2</v>
      </c>
      <c r="ES5" s="4"/>
      <c r="ET5" s="4"/>
      <c r="EU5" s="4"/>
      <c r="EV5" s="4"/>
      <c r="EW5" s="6">
        <f t="shared" si="20"/>
        <v>5.7020154632330584</v>
      </c>
      <c r="EX5" s="4"/>
      <c r="EY5" s="4"/>
      <c r="EZ5" s="4"/>
      <c r="FA5" s="4">
        <f t="shared" si="21"/>
        <v>1.5566186121320036</v>
      </c>
      <c r="FB5" s="4"/>
      <c r="FC5" s="4"/>
      <c r="FD5" s="4"/>
    </row>
    <row r="6" spans="1:160">
      <c r="A6" s="1" t="s">
        <v>4</v>
      </c>
      <c r="B6" s="24" t="s">
        <v>5</v>
      </c>
      <c r="C6" s="25"/>
      <c r="D6" s="25"/>
      <c r="E6" s="26"/>
      <c r="F6" s="21" t="s">
        <v>32</v>
      </c>
      <c r="G6" s="22"/>
      <c r="H6" s="22"/>
      <c r="I6" s="23"/>
      <c r="J6" s="27" t="s">
        <v>37</v>
      </c>
      <c r="K6" s="28"/>
      <c r="L6" s="28"/>
      <c r="M6" s="29"/>
      <c r="O6" s="1" t="s">
        <v>4</v>
      </c>
      <c r="P6">
        <v>0.60170000000000001</v>
      </c>
      <c r="Q6">
        <v>0.5494</v>
      </c>
      <c r="R6">
        <v>0.61950000000000005</v>
      </c>
      <c r="S6">
        <v>0.58540000000000003</v>
      </c>
      <c r="T6">
        <v>0.95340000000000003</v>
      </c>
      <c r="U6">
        <v>0.98129999999999995</v>
      </c>
      <c r="V6">
        <v>0.86140000000000005</v>
      </c>
      <c r="W6">
        <v>0.9476</v>
      </c>
      <c r="X6">
        <v>0.96389999999999998</v>
      </c>
      <c r="Y6">
        <v>0.96689999999999998</v>
      </c>
      <c r="Z6">
        <v>0.96709999999999996</v>
      </c>
      <c r="AA6">
        <v>0.9647</v>
      </c>
      <c r="AC6" s="1" t="s">
        <v>4</v>
      </c>
      <c r="AD6" s="4">
        <f t="shared" si="22"/>
        <v>0.54235</v>
      </c>
      <c r="AE6" s="4">
        <f t="shared" si="0"/>
        <v>0.49004999999999999</v>
      </c>
      <c r="AF6" s="4">
        <f t="shared" si="0"/>
        <v>0.56015000000000004</v>
      </c>
      <c r="AG6" s="4">
        <f t="shared" si="0"/>
        <v>0.52605000000000002</v>
      </c>
      <c r="AH6" s="4">
        <f t="shared" si="1"/>
        <v>0.89405000000000001</v>
      </c>
      <c r="AI6" s="4">
        <f t="shared" si="1"/>
        <v>0.92194999999999994</v>
      </c>
      <c r="AJ6" s="4">
        <f t="shared" si="1"/>
        <v>0.80205000000000004</v>
      </c>
      <c r="AK6" s="4">
        <f t="shared" si="1"/>
        <v>0.88824999999999998</v>
      </c>
      <c r="AL6" s="4">
        <f t="shared" si="1"/>
        <v>0.90454999999999997</v>
      </c>
      <c r="AM6" s="4">
        <f t="shared" si="1"/>
        <v>0.90754999999999997</v>
      </c>
      <c r="AN6" s="4">
        <f t="shared" si="1"/>
        <v>0.90774999999999995</v>
      </c>
      <c r="AO6" s="4">
        <f t="shared" si="1"/>
        <v>0.90534999999999999</v>
      </c>
      <c r="AQ6" s="3">
        <v>10</v>
      </c>
      <c r="AR6" s="4">
        <f t="shared" ref="AR6:AR7" si="25">AD6</f>
        <v>0.54235</v>
      </c>
      <c r="AS6" s="4">
        <f t="shared" si="2"/>
        <v>0.49004999999999999</v>
      </c>
      <c r="AT6" s="4">
        <f t="shared" si="2"/>
        <v>0.56015000000000004</v>
      </c>
      <c r="AU6" s="4">
        <f t="shared" si="2"/>
        <v>0.52605000000000002</v>
      </c>
      <c r="AV6" s="5">
        <f t="shared" si="23"/>
        <v>0.52965000000000007</v>
      </c>
      <c r="AX6" s="1" t="s">
        <v>4</v>
      </c>
      <c r="AY6" s="4">
        <f t="shared" si="24"/>
        <v>11.021428571428572</v>
      </c>
      <c r="AZ6" s="4">
        <f t="shared" si="3"/>
        <v>9.9540816326530592</v>
      </c>
      <c r="BA6" s="4">
        <f t="shared" si="3"/>
        <v>11.384693877551021</v>
      </c>
      <c r="BB6" s="4">
        <f t="shared" si="3"/>
        <v>10.688775510204081</v>
      </c>
      <c r="BC6" s="4">
        <f t="shared" si="3"/>
        <v>18.198979591836736</v>
      </c>
      <c r="BD6" s="4">
        <f t="shared" si="3"/>
        <v>18.768367346938774</v>
      </c>
      <c r="BE6" s="4">
        <f t="shared" si="3"/>
        <v>16.321428571428573</v>
      </c>
      <c r="BF6" s="4">
        <f t="shared" si="3"/>
        <v>18.08061224489796</v>
      </c>
      <c r="BG6" s="4">
        <f t="shared" si="3"/>
        <v>18.413265306122447</v>
      </c>
      <c r="BH6" s="4">
        <f t="shared" si="3"/>
        <v>18.474489795918366</v>
      </c>
      <c r="BI6" s="4">
        <f t="shared" si="3"/>
        <v>18.478571428571428</v>
      </c>
      <c r="BJ6" s="4">
        <f t="shared" si="3"/>
        <v>18.429591836734694</v>
      </c>
      <c r="BL6" s="1" t="s">
        <v>4</v>
      </c>
      <c r="BM6" s="4"/>
      <c r="BN6" s="4"/>
      <c r="BO6" s="4"/>
      <c r="BP6" s="4"/>
      <c r="BQ6" s="4">
        <f t="shared" si="4"/>
        <v>74.281549354435654</v>
      </c>
      <c r="BR6" s="4">
        <f t="shared" si="5"/>
        <v>76.605581007913372</v>
      </c>
      <c r="BS6" s="4">
        <f t="shared" si="6"/>
        <v>66.618075801749285</v>
      </c>
      <c r="BT6" s="4">
        <f t="shared" si="7"/>
        <v>73.798417326114119</v>
      </c>
      <c r="BU6" s="4">
        <f t="shared" si="8"/>
        <v>75.156184922948768</v>
      </c>
      <c r="BV6" s="4">
        <f t="shared" si="9"/>
        <v>75.406080799666796</v>
      </c>
      <c r="BW6" s="4">
        <f t="shared" si="10"/>
        <v>75.422740524781332</v>
      </c>
      <c r="BX6" s="4">
        <f t="shared" si="11"/>
        <v>75.222823823406912</v>
      </c>
      <c r="BZ6" s="1" t="s">
        <v>4</v>
      </c>
      <c r="CA6" s="4"/>
      <c r="CB6" s="4"/>
      <c r="CC6" s="4"/>
      <c r="CD6" s="4"/>
      <c r="CE6" s="6">
        <f t="shared" si="12"/>
        <v>72.825905872553108</v>
      </c>
      <c r="CF6" s="4"/>
      <c r="CG6" s="4"/>
      <c r="CH6" s="4"/>
      <c r="CI6" s="4">
        <f t="shared" si="13"/>
        <v>75.301957517700941</v>
      </c>
      <c r="CJ6" s="4"/>
      <c r="CK6" s="4"/>
      <c r="CL6" s="4"/>
      <c r="CN6" s="1" t="s">
        <v>4</v>
      </c>
      <c r="CO6" s="4"/>
      <c r="CP6" s="4"/>
      <c r="CQ6" s="4"/>
      <c r="CR6" s="4"/>
      <c r="CS6" s="4">
        <f t="shared" si="14"/>
        <v>101.97838641431758</v>
      </c>
      <c r="CT6" s="4">
        <f t="shared" si="14"/>
        <v>105.16896334839041</v>
      </c>
      <c r="CU6" s="4">
        <f t="shared" si="14"/>
        <v>91.457487563611423</v>
      </c>
      <c r="CV6" s="4">
        <f t="shared" si="14"/>
        <v>101.31511235633826</v>
      </c>
      <c r="CW6" s="4">
        <f t="shared" si="14"/>
        <v>103.17914117445251</v>
      </c>
      <c r="CX6" s="4">
        <f t="shared" si="14"/>
        <v>103.52221396306247</v>
      </c>
      <c r="CY6" s="4">
        <f t="shared" si="14"/>
        <v>103.54508548230315</v>
      </c>
      <c r="CZ6" s="4">
        <f t="shared" si="14"/>
        <v>103.27062725141516</v>
      </c>
      <c r="DB6" s="1" t="s">
        <v>4</v>
      </c>
      <c r="DC6" s="4"/>
      <c r="DD6" s="4"/>
      <c r="DE6" s="4"/>
      <c r="DF6" s="4"/>
      <c r="DG6" s="4">
        <f t="shared" si="15"/>
        <v>99.979987420664415</v>
      </c>
      <c r="DH6" s="4"/>
      <c r="DI6" s="4"/>
      <c r="DJ6" s="4"/>
      <c r="DK6" s="4">
        <f t="shared" si="16"/>
        <v>103.37926696780832</v>
      </c>
      <c r="DL6" s="4"/>
      <c r="DM6" s="4"/>
      <c r="DN6" s="4"/>
      <c r="DP6" s="1" t="s">
        <v>4</v>
      </c>
      <c r="DQ6" s="4"/>
      <c r="DR6" s="4"/>
      <c r="DS6" s="4"/>
      <c r="DT6" s="4"/>
      <c r="DU6" s="4">
        <f t="shared" si="17"/>
        <v>-1.9783864143175833</v>
      </c>
      <c r="DV6" s="4">
        <f t="shared" si="17"/>
        <v>-5.1689633483904061</v>
      </c>
      <c r="DW6" s="4">
        <f t="shared" si="17"/>
        <v>8.5425124363885772</v>
      </c>
      <c r="DX6" s="4">
        <f t="shared" si="17"/>
        <v>-1.3151123563382612</v>
      </c>
      <c r="DY6" s="4">
        <f t="shared" si="17"/>
        <v>-3.1791411744525107</v>
      </c>
      <c r="DZ6" s="4">
        <f t="shared" si="17"/>
        <v>-3.5222139630624696</v>
      </c>
      <c r="EA6" s="4">
        <f t="shared" si="17"/>
        <v>-3.5450854823031506</v>
      </c>
      <c r="EB6" s="4">
        <f t="shared" si="17"/>
        <v>-3.2706272514151635</v>
      </c>
      <c r="ED6" s="1" t="s">
        <v>4</v>
      </c>
      <c r="EE6" s="4"/>
      <c r="EF6" s="4"/>
      <c r="EG6" s="4"/>
      <c r="EH6" s="4"/>
      <c r="EI6" s="6">
        <f t="shared" si="18"/>
        <v>2.0012579335581648E-2</v>
      </c>
      <c r="EJ6" s="4"/>
      <c r="EK6" s="4"/>
      <c r="EL6" s="4"/>
      <c r="EM6" s="4">
        <f t="shared" si="19"/>
        <v>-3.3792669678083236</v>
      </c>
      <c r="EN6" s="4"/>
      <c r="EO6" s="4"/>
      <c r="EP6" s="4"/>
      <c r="ER6" s="1" t="s">
        <v>4</v>
      </c>
      <c r="ES6" s="4"/>
      <c r="ET6" s="4"/>
      <c r="EU6" s="4"/>
      <c r="EV6" s="4"/>
      <c r="EW6" s="6">
        <f t="shared" si="20"/>
        <v>5.9254994760970758</v>
      </c>
      <c r="EX6" s="4"/>
      <c r="EY6" s="4"/>
      <c r="EZ6" s="4"/>
      <c r="FA6" s="4">
        <f t="shared" si="21"/>
        <v>0.18237556885516928</v>
      </c>
      <c r="FB6" s="4"/>
      <c r="FC6" s="4"/>
      <c r="FD6" s="4"/>
    </row>
    <row r="7" spans="1:160">
      <c r="A7" s="1" t="s">
        <v>6</v>
      </c>
      <c r="B7" s="24" t="s">
        <v>7</v>
      </c>
      <c r="C7" s="25"/>
      <c r="D7" s="25"/>
      <c r="E7" s="26"/>
      <c r="F7" s="27" t="s">
        <v>107</v>
      </c>
      <c r="G7" s="28"/>
      <c r="H7" s="28"/>
      <c r="I7" s="29"/>
      <c r="J7" s="27" t="s">
        <v>38</v>
      </c>
      <c r="K7" s="28"/>
      <c r="L7" s="28"/>
      <c r="M7" s="29"/>
      <c r="O7" s="1" t="s">
        <v>6</v>
      </c>
      <c r="P7">
        <v>1.0328999999999999</v>
      </c>
      <c r="Q7">
        <v>0.94269999999999998</v>
      </c>
      <c r="R7">
        <v>1.0739000000000001</v>
      </c>
      <c r="S7">
        <v>0.98960000000000004</v>
      </c>
      <c r="T7">
        <v>0.91569999999999996</v>
      </c>
      <c r="U7">
        <v>0.93789999999999996</v>
      </c>
      <c r="V7">
        <v>0.80820000000000003</v>
      </c>
      <c r="W7">
        <v>0.9345</v>
      </c>
      <c r="X7">
        <v>0.96950000000000003</v>
      </c>
      <c r="Y7">
        <v>0.95330000000000004</v>
      </c>
      <c r="Z7">
        <v>0.96660000000000001</v>
      </c>
      <c r="AA7">
        <v>0.91720000000000002</v>
      </c>
      <c r="AC7" s="1" t="s">
        <v>6</v>
      </c>
      <c r="AD7" s="4">
        <f t="shared" si="22"/>
        <v>0.97354999999999992</v>
      </c>
      <c r="AE7" s="4">
        <f t="shared" si="0"/>
        <v>0.88334999999999997</v>
      </c>
      <c r="AF7" s="4">
        <f t="shared" si="0"/>
        <v>1.0145500000000001</v>
      </c>
      <c r="AG7" s="4">
        <f t="shared" si="0"/>
        <v>0.93025000000000002</v>
      </c>
      <c r="AH7" s="4">
        <f t="shared" si="1"/>
        <v>0.85634999999999994</v>
      </c>
      <c r="AI7" s="4">
        <f t="shared" si="1"/>
        <v>0.87854999999999994</v>
      </c>
      <c r="AJ7" s="4">
        <f t="shared" si="1"/>
        <v>0.74885000000000002</v>
      </c>
      <c r="AK7" s="4">
        <f t="shared" si="1"/>
        <v>0.87514999999999998</v>
      </c>
      <c r="AL7" s="4">
        <f t="shared" si="1"/>
        <v>0.91015000000000001</v>
      </c>
      <c r="AM7" s="4">
        <f t="shared" si="1"/>
        <v>0.89395000000000002</v>
      </c>
      <c r="AN7" s="4">
        <f t="shared" si="1"/>
        <v>0.90725</v>
      </c>
      <c r="AO7" s="4">
        <f t="shared" si="1"/>
        <v>0.85785</v>
      </c>
      <c r="AQ7" s="3">
        <v>20</v>
      </c>
      <c r="AR7" s="4">
        <f t="shared" si="25"/>
        <v>0.97354999999999992</v>
      </c>
      <c r="AS7" s="4">
        <f t="shared" si="2"/>
        <v>0.88334999999999997</v>
      </c>
      <c r="AT7" s="4">
        <f t="shared" si="2"/>
        <v>1.0145500000000001</v>
      </c>
      <c r="AU7" s="4">
        <f t="shared" si="2"/>
        <v>0.93025000000000002</v>
      </c>
      <c r="AV7" s="5">
        <f t="shared" si="23"/>
        <v>0.95042500000000008</v>
      </c>
      <c r="AX7" s="1" t="s">
        <v>6</v>
      </c>
      <c r="AY7" s="4">
        <f t="shared" si="24"/>
        <v>19.821428571428569</v>
      </c>
      <c r="AZ7" s="4">
        <f t="shared" si="3"/>
        <v>17.980612244897959</v>
      </c>
      <c r="BA7" s="4">
        <f t="shared" si="3"/>
        <v>20.658163265306122</v>
      </c>
      <c r="BB7" s="4">
        <f t="shared" si="3"/>
        <v>18.937755102040818</v>
      </c>
      <c r="BC7" s="4">
        <f t="shared" si="3"/>
        <v>17.429591836734694</v>
      </c>
      <c r="BD7" s="4">
        <f t="shared" si="3"/>
        <v>17.882653061224488</v>
      </c>
      <c r="BE7" s="4">
        <f t="shared" si="3"/>
        <v>15.235714285714286</v>
      </c>
      <c r="BF7" s="4">
        <f t="shared" si="3"/>
        <v>17.81326530612245</v>
      </c>
      <c r="BG7" s="4">
        <f t="shared" si="3"/>
        <v>18.527551020408165</v>
      </c>
      <c r="BH7" s="4">
        <f t="shared" si="3"/>
        <v>18.196938775510205</v>
      </c>
      <c r="BI7" s="4">
        <f t="shared" si="3"/>
        <v>18.468367346938777</v>
      </c>
      <c r="BJ7" s="4">
        <f t="shared" si="3"/>
        <v>17.460204081632654</v>
      </c>
      <c r="BL7" s="1" t="s">
        <v>6</v>
      </c>
      <c r="BM7" s="4"/>
      <c r="BN7" s="4"/>
      <c r="BO7" s="4"/>
      <c r="BP7" s="4"/>
      <c r="BQ7" s="4">
        <f t="shared" si="4"/>
        <v>71.141191170345692</v>
      </c>
      <c r="BR7" s="4">
        <f t="shared" si="5"/>
        <v>72.990420658059136</v>
      </c>
      <c r="BS7" s="4">
        <f t="shared" si="6"/>
        <v>62.186588921282798</v>
      </c>
      <c r="BT7" s="4">
        <f t="shared" si="7"/>
        <v>72.707205331112036</v>
      </c>
      <c r="BU7" s="4">
        <f t="shared" si="8"/>
        <v>75.622657226155781</v>
      </c>
      <c r="BV7" s="4">
        <f t="shared" si="9"/>
        <v>74.273219491878393</v>
      </c>
      <c r="BW7" s="4">
        <f t="shared" si="10"/>
        <v>75.381091211995013</v>
      </c>
      <c r="BX7" s="4">
        <f t="shared" si="11"/>
        <v>71.266139108704706</v>
      </c>
      <c r="BZ7" s="1" t="s">
        <v>6</v>
      </c>
      <c r="CA7" s="4"/>
      <c r="CB7" s="4"/>
      <c r="CC7" s="4"/>
      <c r="CD7" s="4"/>
      <c r="CE7" s="4">
        <f t="shared" si="12"/>
        <v>69.756351520199914</v>
      </c>
      <c r="CF7" s="4"/>
      <c r="CG7" s="4"/>
      <c r="CH7" s="4"/>
      <c r="CI7" s="4">
        <f t="shared" si="13"/>
        <v>74.135776759683466</v>
      </c>
      <c r="CJ7" s="4"/>
      <c r="CK7" s="4"/>
      <c r="CL7" s="4"/>
      <c r="CN7" s="1" t="s">
        <v>6</v>
      </c>
      <c r="CO7" s="4"/>
      <c r="CP7" s="4"/>
      <c r="CQ7" s="4"/>
      <c r="CR7" s="4"/>
      <c r="CS7" s="4">
        <f t="shared" si="14"/>
        <v>97.667105037452117</v>
      </c>
      <c r="CT7" s="4">
        <f t="shared" si="14"/>
        <v>100.20584367316599</v>
      </c>
      <c r="CU7" s="4">
        <f t="shared" si="14"/>
        <v>85.373663445594374</v>
      </c>
      <c r="CV7" s="4">
        <f t="shared" si="14"/>
        <v>99.817027846074666</v>
      </c>
      <c r="CW7" s="4">
        <f t="shared" si="14"/>
        <v>103.81954371319115</v>
      </c>
      <c r="CX7" s="4">
        <f t="shared" si="14"/>
        <v>101.96695065469726</v>
      </c>
      <c r="CY7" s="4">
        <f t="shared" si="14"/>
        <v>103.48790668420152</v>
      </c>
      <c r="CZ7" s="4">
        <f t="shared" si="14"/>
        <v>97.838641431757097</v>
      </c>
      <c r="DB7" s="1" t="s">
        <v>6</v>
      </c>
      <c r="DC7" s="4"/>
      <c r="DD7" s="4"/>
      <c r="DE7" s="4"/>
      <c r="DF7" s="4"/>
      <c r="DG7" s="4">
        <f t="shared" si="15"/>
        <v>95.765910000571793</v>
      </c>
      <c r="DH7" s="4"/>
      <c r="DI7" s="4"/>
      <c r="DJ7" s="4"/>
      <c r="DK7" s="4">
        <f t="shared" si="16"/>
        <v>101.77826062096175</v>
      </c>
      <c r="DL7" s="4"/>
      <c r="DM7" s="4"/>
      <c r="DN7" s="4"/>
      <c r="DP7" s="1" t="s">
        <v>6</v>
      </c>
      <c r="DQ7" s="4"/>
      <c r="DR7" s="4"/>
      <c r="DS7" s="4"/>
      <c r="DT7" s="4"/>
      <c r="DU7" s="4">
        <f t="shared" si="17"/>
        <v>2.3328949625478828</v>
      </c>
      <c r="DV7" s="4">
        <f t="shared" si="17"/>
        <v>-0.20584367316598673</v>
      </c>
      <c r="DW7" s="4">
        <f t="shared" si="17"/>
        <v>14.626336554405626</v>
      </c>
      <c r="DX7" s="4">
        <f t="shared" si="17"/>
        <v>0.18297215392533417</v>
      </c>
      <c r="DY7" s="4">
        <f t="shared" si="17"/>
        <v>-3.8195437131911518</v>
      </c>
      <c r="DZ7" s="4">
        <f t="shared" si="17"/>
        <v>-1.9669506546972571</v>
      </c>
      <c r="EA7" s="4">
        <f t="shared" si="17"/>
        <v>-3.4879066842015192</v>
      </c>
      <c r="EB7" s="4">
        <f t="shared" si="17"/>
        <v>2.1613585682429033</v>
      </c>
      <c r="ED7" s="1" t="s">
        <v>6</v>
      </c>
      <c r="EE7" s="4"/>
      <c r="EF7" s="4"/>
      <c r="EG7" s="4"/>
      <c r="EH7" s="4"/>
      <c r="EI7" s="4">
        <f t="shared" si="18"/>
        <v>4.234089999428214</v>
      </c>
      <c r="EJ7" s="4"/>
      <c r="EK7" s="4"/>
      <c r="EL7" s="4"/>
      <c r="EM7" s="4">
        <f t="shared" si="19"/>
        <v>-1.7782606209617562</v>
      </c>
      <c r="EN7" s="4"/>
      <c r="EO7" s="4"/>
      <c r="EP7" s="4"/>
      <c r="ER7" s="1" t="s">
        <v>6</v>
      </c>
      <c r="ES7" s="4"/>
      <c r="ET7" s="4"/>
      <c r="EU7" s="4"/>
      <c r="EV7" s="4"/>
      <c r="EW7" s="4">
        <f t="shared" si="20"/>
        <v>7.0175470035923997</v>
      </c>
      <c r="EX7" s="4"/>
      <c r="EY7" s="4"/>
      <c r="EZ7" s="4"/>
      <c r="FA7" s="4">
        <f t="shared" si="21"/>
        <v>2.7474794272177001</v>
      </c>
      <c r="FB7" s="4"/>
      <c r="FC7" s="4"/>
      <c r="FD7" s="4"/>
    </row>
    <row r="8" spans="1:160">
      <c r="A8" s="1" t="s">
        <v>8</v>
      </c>
      <c r="B8" s="30" t="s">
        <v>9</v>
      </c>
      <c r="C8" s="31"/>
      <c r="D8" s="31"/>
      <c r="E8" s="32"/>
      <c r="F8" s="27" t="s">
        <v>33</v>
      </c>
      <c r="G8" s="28"/>
      <c r="H8" s="28"/>
      <c r="I8" s="29"/>
      <c r="J8" s="21" t="s">
        <v>110</v>
      </c>
      <c r="K8" s="22"/>
      <c r="L8" s="22"/>
      <c r="M8" s="23"/>
      <c r="O8" s="1" t="s">
        <v>8</v>
      </c>
      <c r="P8">
        <v>0.9073</v>
      </c>
      <c r="Q8">
        <v>0.93049999999999999</v>
      </c>
      <c r="R8">
        <v>0.99390000000000001</v>
      </c>
      <c r="S8">
        <v>0.91269999999999996</v>
      </c>
      <c r="T8">
        <v>0.93940000000000001</v>
      </c>
      <c r="U8">
        <v>0.96519999999999995</v>
      </c>
      <c r="V8">
        <v>0.86890000000000001</v>
      </c>
      <c r="W8">
        <v>0.95089999999999997</v>
      </c>
      <c r="X8">
        <v>0.93559999999999999</v>
      </c>
      <c r="Y8">
        <v>0.9355</v>
      </c>
      <c r="Z8">
        <v>0.93979999999999997</v>
      </c>
      <c r="AA8">
        <v>0.92400000000000004</v>
      </c>
      <c r="AC8" s="1" t="s">
        <v>8</v>
      </c>
      <c r="AD8" s="4">
        <f t="shared" si="22"/>
        <v>0.84794999999999998</v>
      </c>
      <c r="AE8" s="4">
        <f t="shared" si="0"/>
        <v>0.87114999999999998</v>
      </c>
      <c r="AF8" s="4">
        <f t="shared" si="0"/>
        <v>0.93454999999999999</v>
      </c>
      <c r="AG8" s="4">
        <f t="shared" si="0"/>
        <v>0.85334999999999994</v>
      </c>
      <c r="AH8" s="4">
        <f t="shared" si="1"/>
        <v>0.88005</v>
      </c>
      <c r="AI8" s="4">
        <f t="shared" si="1"/>
        <v>0.90584999999999993</v>
      </c>
      <c r="AJ8" s="4">
        <f t="shared" si="1"/>
        <v>0.80954999999999999</v>
      </c>
      <c r="AK8" s="4">
        <f t="shared" si="1"/>
        <v>0.89154999999999995</v>
      </c>
      <c r="AL8" s="4">
        <f t="shared" si="1"/>
        <v>0.87624999999999997</v>
      </c>
      <c r="AM8" s="4">
        <f t="shared" si="1"/>
        <v>0.87614999999999998</v>
      </c>
      <c r="AN8" s="4">
        <f t="shared" si="1"/>
        <v>0.88044999999999995</v>
      </c>
      <c r="AO8" s="4">
        <f t="shared" si="1"/>
        <v>0.86465000000000003</v>
      </c>
      <c r="AX8" s="1" t="s">
        <v>8</v>
      </c>
      <c r="AY8" s="4">
        <f t="shared" si="24"/>
        <v>17.258163265306123</v>
      </c>
      <c r="AZ8" s="4">
        <f t="shared" si="3"/>
        <v>17.731632653061222</v>
      </c>
      <c r="BA8" s="4">
        <f t="shared" si="3"/>
        <v>19.025510204081634</v>
      </c>
      <c r="BB8" s="4">
        <f t="shared" si="3"/>
        <v>17.368367346938776</v>
      </c>
      <c r="BC8" s="4">
        <f t="shared" si="3"/>
        <v>17.913265306122447</v>
      </c>
      <c r="BD8" s="4">
        <f t="shared" si="3"/>
        <v>18.439795918367345</v>
      </c>
      <c r="BE8" s="4">
        <f t="shared" si="3"/>
        <v>16.474489795918366</v>
      </c>
      <c r="BF8" s="4">
        <f t="shared" si="3"/>
        <v>18.147959183673468</v>
      </c>
      <c r="BG8" s="4">
        <f t="shared" si="3"/>
        <v>17.835714285714285</v>
      </c>
      <c r="BH8" s="4">
        <f t="shared" si="3"/>
        <v>17.833673469387755</v>
      </c>
      <c r="BI8" s="4">
        <f t="shared" si="3"/>
        <v>17.921428571428571</v>
      </c>
      <c r="BJ8" s="4">
        <f t="shared" si="3"/>
        <v>17.598979591836734</v>
      </c>
      <c r="BL8" s="1" t="s">
        <v>8</v>
      </c>
      <c r="BM8" s="4">
        <f>AY8/(0.049*5)</f>
        <v>70.441482715535201</v>
      </c>
      <c r="BN8" s="4">
        <f t="shared" ref="BN8:BX11" si="26">AZ8/(0.049*5)</f>
        <v>72.374010828821312</v>
      </c>
      <c r="BO8" s="4">
        <f t="shared" si="26"/>
        <v>77.655143690129123</v>
      </c>
      <c r="BP8" s="4">
        <f t="shared" si="26"/>
        <v>70.89129529362765</v>
      </c>
      <c r="BQ8" s="4">
        <f t="shared" si="26"/>
        <v>73.115368596418151</v>
      </c>
      <c r="BR8" s="4">
        <f t="shared" si="26"/>
        <v>75.264473136193246</v>
      </c>
      <c r="BS8" s="4">
        <f t="shared" si="26"/>
        <v>67.242815493544356</v>
      </c>
      <c r="BT8" s="4">
        <f t="shared" si="26"/>
        <v>74.073302790503945</v>
      </c>
      <c r="BU8" s="4">
        <f t="shared" si="26"/>
        <v>72.798833819241977</v>
      </c>
      <c r="BV8" s="4">
        <f t="shared" si="26"/>
        <v>72.790503956684717</v>
      </c>
      <c r="BW8" s="4">
        <f t="shared" si="26"/>
        <v>73.148688046647223</v>
      </c>
      <c r="BX8" s="4">
        <f t="shared" si="26"/>
        <v>71.832569762598922</v>
      </c>
      <c r="BZ8" s="1" t="s">
        <v>8</v>
      </c>
      <c r="CA8" s="4">
        <f>AVERAGE(BM8:BP8)</f>
        <v>72.840483132028325</v>
      </c>
      <c r="CB8" s="4"/>
      <c r="CC8" s="4"/>
      <c r="CD8" s="4"/>
      <c r="CE8" s="4">
        <f t="shared" si="12"/>
        <v>72.423990004164921</v>
      </c>
      <c r="CF8" s="4"/>
      <c r="CG8" s="4"/>
      <c r="CH8" s="4"/>
      <c r="CI8" s="6">
        <f t="shared" si="12"/>
        <v>72.642648896293224</v>
      </c>
      <c r="CJ8" s="4"/>
      <c r="CK8" s="4"/>
      <c r="CL8" s="4"/>
      <c r="CN8" s="1" t="s">
        <v>8</v>
      </c>
      <c r="CO8" s="4">
        <f>(BM8/$CA$8)*100</f>
        <v>96.70650122934417</v>
      </c>
      <c r="CP8" s="4">
        <f t="shared" ref="CP8:CZ11" si="27">(BN8/$CA$8)*100</f>
        <v>99.359597461261345</v>
      </c>
      <c r="CQ8" s="4">
        <f t="shared" si="27"/>
        <v>106.60986906055237</v>
      </c>
      <c r="CR8" s="4">
        <f t="shared" si="27"/>
        <v>97.324032248842116</v>
      </c>
      <c r="CS8" s="4">
        <f t="shared" si="27"/>
        <v>100.37738006747097</v>
      </c>
      <c r="CT8" s="4">
        <f t="shared" si="27"/>
        <v>103.32780604951684</v>
      </c>
      <c r="CU8" s="4">
        <f t="shared" si="27"/>
        <v>92.315169535136363</v>
      </c>
      <c r="CV8" s="4">
        <f t="shared" si="27"/>
        <v>101.69249242380923</v>
      </c>
      <c r="CW8" s="4">
        <f t="shared" si="27"/>
        <v>99.942821201898326</v>
      </c>
      <c r="CX8" s="4">
        <f t="shared" si="27"/>
        <v>99.931385442278</v>
      </c>
      <c r="CY8" s="4">
        <f t="shared" si="27"/>
        <v>100.4231231059523</v>
      </c>
      <c r="CZ8" s="4">
        <f t="shared" si="27"/>
        <v>98.616273085939739</v>
      </c>
      <c r="DB8" s="1" t="s">
        <v>8</v>
      </c>
      <c r="DC8" s="4">
        <f>AVERAGE(CO8:CR8)</f>
        <v>100</v>
      </c>
      <c r="DD8" s="4"/>
      <c r="DE8" s="4"/>
      <c r="DF8" s="4"/>
      <c r="DG8" s="4">
        <f t="shared" si="15"/>
        <v>99.428212018983345</v>
      </c>
      <c r="DH8" s="4"/>
      <c r="DI8" s="4"/>
      <c r="DJ8" s="4"/>
      <c r="DK8" s="4">
        <f t="shared" si="15"/>
        <v>99.72840070901708</v>
      </c>
      <c r="DL8" s="4"/>
      <c r="DM8" s="4"/>
      <c r="DN8" s="4"/>
      <c r="DP8" s="1" t="s">
        <v>8</v>
      </c>
      <c r="DQ8" s="4">
        <f>$DC$8-CO8</f>
        <v>3.2934987706558303</v>
      </c>
      <c r="DR8" s="4">
        <f t="shared" ref="DR8:EB11" si="28">$DC$8-CP8</f>
        <v>0.64040253873865538</v>
      </c>
      <c r="DS8" s="4">
        <f t="shared" si="28"/>
        <v>-6.60986906055237</v>
      </c>
      <c r="DT8" s="4">
        <f t="shared" si="28"/>
        <v>2.6759677511578843</v>
      </c>
      <c r="DU8" s="4">
        <f t="shared" si="28"/>
        <v>-0.3773800674709662</v>
      </c>
      <c r="DV8" s="4">
        <f t="shared" si="28"/>
        <v>-3.3278060495168376</v>
      </c>
      <c r="DW8" s="4">
        <f t="shared" si="28"/>
        <v>7.6848304648636372</v>
      </c>
      <c r="DX8" s="4">
        <f t="shared" si="28"/>
        <v>-1.6924924238092274</v>
      </c>
      <c r="DY8" s="4">
        <f t="shared" si="28"/>
        <v>5.7178798101674033E-2</v>
      </c>
      <c r="DZ8" s="4">
        <f t="shared" si="28"/>
        <v>6.8614557722000313E-2</v>
      </c>
      <c r="EA8" s="4">
        <f t="shared" si="28"/>
        <v>-0.42312310595229974</v>
      </c>
      <c r="EB8" s="4">
        <f t="shared" si="28"/>
        <v>1.3837269140602615</v>
      </c>
      <c r="ED8" s="1" t="s">
        <v>8</v>
      </c>
      <c r="EE8" s="4">
        <f>AVERAGE(DQ8:DT8)</f>
        <v>0</v>
      </c>
      <c r="EF8" s="4"/>
      <c r="EG8" s="4"/>
      <c r="EH8" s="4"/>
      <c r="EI8" s="4">
        <f t="shared" si="18"/>
        <v>0.57178798101665151</v>
      </c>
      <c r="EJ8" s="4"/>
      <c r="EK8" s="4"/>
      <c r="EL8" s="4"/>
      <c r="EM8" s="6">
        <f t="shared" si="18"/>
        <v>0.27159929098290903</v>
      </c>
      <c r="EN8" s="4"/>
      <c r="EO8" s="4"/>
      <c r="EP8" s="4"/>
      <c r="ER8" s="1" t="s">
        <v>8</v>
      </c>
      <c r="ES8" s="4">
        <f>STDEV(DQ8:DT8)</f>
        <v>4.5500337715530135</v>
      </c>
      <c r="ET8" s="4"/>
      <c r="EU8" s="4"/>
      <c r="EV8" s="4"/>
      <c r="EW8" s="4">
        <f t="shared" si="20"/>
        <v>4.893195708189511</v>
      </c>
      <c r="EX8" s="4"/>
      <c r="EY8" s="4"/>
      <c r="EZ8" s="4"/>
      <c r="FA8" s="6">
        <f t="shared" si="20"/>
        <v>0.77602534505850551</v>
      </c>
      <c r="FB8" s="4"/>
      <c r="FC8" s="4"/>
      <c r="FD8" s="4"/>
    </row>
    <row r="9" spans="1:160">
      <c r="A9" s="1" t="s">
        <v>10</v>
      </c>
      <c r="B9" s="33" t="s">
        <v>11</v>
      </c>
      <c r="C9" s="34"/>
      <c r="D9" s="34"/>
      <c r="E9" s="35"/>
      <c r="F9" s="27" t="s">
        <v>34</v>
      </c>
      <c r="G9" s="28"/>
      <c r="H9" s="28"/>
      <c r="I9" s="29"/>
      <c r="J9" s="21" t="s">
        <v>39</v>
      </c>
      <c r="K9" s="22"/>
      <c r="L9" s="22"/>
      <c r="M9" s="23"/>
      <c r="O9" s="1" t="s">
        <v>10</v>
      </c>
      <c r="P9">
        <v>0.48320000000000002</v>
      </c>
      <c r="Q9">
        <v>0.47770000000000001</v>
      </c>
      <c r="R9">
        <v>0.48909999999999998</v>
      </c>
      <c r="S9">
        <v>0.49330000000000002</v>
      </c>
      <c r="T9">
        <v>0.8982</v>
      </c>
      <c r="U9">
        <v>0.93569999999999998</v>
      </c>
      <c r="V9">
        <v>0.78620000000000001</v>
      </c>
      <c r="W9">
        <v>0.94410000000000005</v>
      </c>
      <c r="X9">
        <v>0.94069999999999998</v>
      </c>
      <c r="Y9">
        <v>0.96919999999999995</v>
      </c>
      <c r="Z9">
        <v>0.93210000000000004</v>
      </c>
      <c r="AA9">
        <v>0.94569999999999999</v>
      </c>
      <c r="AC9" s="1" t="s">
        <v>10</v>
      </c>
      <c r="AD9" s="4">
        <f t="shared" si="22"/>
        <v>0.42385</v>
      </c>
      <c r="AE9" s="4">
        <f t="shared" si="0"/>
        <v>0.41835</v>
      </c>
      <c r="AF9" s="4">
        <f t="shared" si="0"/>
        <v>0.42974999999999997</v>
      </c>
      <c r="AG9" s="4">
        <f t="shared" si="0"/>
        <v>0.43395</v>
      </c>
      <c r="AH9" s="4">
        <f t="shared" si="1"/>
        <v>0.83884999999999998</v>
      </c>
      <c r="AI9" s="4">
        <f t="shared" si="1"/>
        <v>0.87634999999999996</v>
      </c>
      <c r="AJ9" s="4">
        <f t="shared" si="1"/>
        <v>0.72685</v>
      </c>
      <c r="AK9" s="4">
        <f t="shared" si="1"/>
        <v>0.88475000000000004</v>
      </c>
      <c r="AL9" s="4">
        <f t="shared" si="1"/>
        <v>0.88134999999999997</v>
      </c>
      <c r="AM9" s="4">
        <f t="shared" si="1"/>
        <v>0.90984999999999994</v>
      </c>
      <c r="AN9" s="4">
        <f t="shared" si="1"/>
        <v>0.87275000000000003</v>
      </c>
      <c r="AO9" s="4">
        <f t="shared" si="1"/>
        <v>0.88634999999999997</v>
      </c>
      <c r="AX9" s="1" t="s">
        <v>10</v>
      </c>
      <c r="AY9" s="4">
        <f t="shared" si="24"/>
        <v>8.6030612244897959</v>
      </c>
      <c r="AZ9" s="4">
        <f t="shared" si="3"/>
        <v>8.4908163265306111</v>
      </c>
      <c r="BA9" s="4">
        <f t="shared" si="3"/>
        <v>8.7234693877551006</v>
      </c>
      <c r="BB9" s="4">
        <f t="shared" si="3"/>
        <v>8.8091836734693878</v>
      </c>
      <c r="BC9" s="4">
        <f t="shared" si="3"/>
        <v>17.072448979591837</v>
      </c>
      <c r="BD9" s="4">
        <f t="shared" si="3"/>
        <v>17.837755102040816</v>
      </c>
      <c r="BE9" s="4">
        <f t="shared" si="3"/>
        <v>14.78673469387755</v>
      </c>
      <c r="BF9" s="4">
        <f t="shared" si="3"/>
        <v>18.009183673469387</v>
      </c>
      <c r="BG9" s="4">
        <f t="shared" si="3"/>
        <v>17.939795918367345</v>
      </c>
      <c r="BH9" s="4">
        <f t="shared" si="3"/>
        <v>18.521428571428569</v>
      </c>
      <c r="BI9" s="4">
        <f t="shared" si="3"/>
        <v>17.764285714285716</v>
      </c>
      <c r="BJ9" s="4">
        <f t="shared" si="3"/>
        <v>18.041836734693877</v>
      </c>
      <c r="BL9" s="1" t="s">
        <v>10</v>
      </c>
      <c r="BM9" s="4">
        <f t="shared" ref="BM9:BM11" si="29">AY9/(0.049*5)</f>
        <v>35.114535610162434</v>
      </c>
      <c r="BN9" s="4">
        <f t="shared" si="26"/>
        <v>34.656393169512697</v>
      </c>
      <c r="BO9" s="4">
        <f t="shared" si="26"/>
        <v>35.60599750104123</v>
      </c>
      <c r="BP9" s="4">
        <f t="shared" si="26"/>
        <v>35.955851728446483</v>
      </c>
      <c r="BQ9" s="4">
        <f t="shared" si="26"/>
        <v>69.683465222823827</v>
      </c>
      <c r="BR9" s="4">
        <f t="shared" si="26"/>
        <v>72.807163681799253</v>
      </c>
      <c r="BS9" s="4">
        <f t="shared" si="26"/>
        <v>60.354019158683876</v>
      </c>
      <c r="BT9" s="4">
        <f t="shared" si="26"/>
        <v>73.506872136609744</v>
      </c>
      <c r="BU9" s="4">
        <f t="shared" si="26"/>
        <v>73.223656809662629</v>
      </c>
      <c r="BV9" s="4">
        <f t="shared" si="26"/>
        <v>75.597667638483955</v>
      </c>
      <c r="BW9" s="4">
        <f t="shared" si="26"/>
        <v>72.507288629737616</v>
      </c>
      <c r="BX9" s="4">
        <f t="shared" si="26"/>
        <v>73.640149937526033</v>
      </c>
      <c r="BZ9" s="1" t="s">
        <v>10</v>
      </c>
      <c r="CA9" s="4">
        <f t="shared" ref="CA9:CA11" si="30">AVERAGE(BM9:BP9)</f>
        <v>35.333194502290709</v>
      </c>
      <c r="CB9" s="4"/>
      <c r="CC9" s="4"/>
      <c r="CD9" s="4"/>
      <c r="CE9" s="4">
        <f t="shared" si="12"/>
        <v>69.087880049979177</v>
      </c>
      <c r="CF9" s="4"/>
      <c r="CG9" s="4"/>
      <c r="CH9" s="4"/>
      <c r="CI9" s="6">
        <f t="shared" si="12"/>
        <v>73.742190753852555</v>
      </c>
      <c r="CJ9" s="4"/>
      <c r="CK9" s="4"/>
      <c r="CL9" s="4"/>
      <c r="CN9" s="1" t="s">
        <v>10</v>
      </c>
      <c r="CO9" s="4">
        <f t="shared" ref="CO9:CO11" si="31">(BM9/$CA$8)*100</f>
        <v>48.20744467951284</v>
      </c>
      <c r="CP9" s="4">
        <f t="shared" si="27"/>
        <v>47.578477900394525</v>
      </c>
      <c r="CQ9" s="4">
        <f t="shared" si="27"/>
        <v>48.88215449711246</v>
      </c>
      <c r="CR9" s="4">
        <f t="shared" si="27"/>
        <v>49.362456401166448</v>
      </c>
      <c r="CS9" s="4">
        <f t="shared" si="27"/>
        <v>95.665847103893881</v>
      </c>
      <c r="CT9" s="4">
        <f t="shared" si="27"/>
        <v>99.954256961518666</v>
      </c>
      <c r="CU9" s="4">
        <f t="shared" si="27"/>
        <v>82.857796329121143</v>
      </c>
      <c r="CV9" s="4">
        <f t="shared" si="27"/>
        <v>100.91486076962661</v>
      </c>
      <c r="CW9" s="4">
        <f t="shared" si="27"/>
        <v>100.52604494253529</v>
      </c>
      <c r="CX9" s="4">
        <f t="shared" si="27"/>
        <v>103.78523643433013</v>
      </c>
      <c r="CY9" s="4">
        <f t="shared" si="27"/>
        <v>99.542569615186693</v>
      </c>
      <c r="CZ9" s="4">
        <f t="shared" si="27"/>
        <v>101.09783292355195</v>
      </c>
      <c r="DB9" s="1" t="s">
        <v>10</v>
      </c>
      <c r="DC9" s="4">
        <f t="shared" ref="DC9:DC11" si="32">AVERAGE(CO9:CR9)</f>
        <v>48.507633369546568</v>
      </c>
      <c r="DD9" s="4"/>
      <c r="DE9" s="4"/>
      <c r="DF9" s="4"/>
      <c r="DG9" s="4">
        <f t="shared" si="15"/>
        <v>94.848190291040069</v>
      </c>
      <c r="DH9" s="4"/>
      <c r="DI9" s="4"/>
      <c r="DJ9" s="4"/>
      <c r="DK9" s="4">
        <f t="shared" si="15"/>
        <v>101.23792097890102</v>
      </c>
      <c r="DL9" s="4"/>
      <c r="DM9" s="4"/>
      <c r="DN9" s="4"/>
      <c r="DP9" s="1" t="s">
        <v>10</v>
      </c>
      <c r="DQ9" s="4">
        <f t="shared" ref="DQ9:DQ11" si="33">$DC$8-CO9</f>
        <v>51.79255532048716</v>
      </c>
      <c r="DR9" s="4">
        <f t="shared" si="28"/>
        <v>52.421522099605475</v>
      </c>
      <c r="DS9" s="4">
        <f t="shared" si="28"/>
        <v>51.11784550288754</v>
      </c>
      <c r="DT9" s="4">
        <f t="shared" si="28"/>
        <v>50.637543598833552</v>
      </c>
      <c r="DU9" s="4">
        <f t="shared" si="28"/>
        <v>4.3341528961061186</v>
      </c>
      <c r="DV9" s="4">
        <f t="shared" si="28"/>
        <v>4.5743038481333542E-2</v>
      </c>
      <c r="DW9" s="4">
        <f t="shared" si="28"/>
        <v>17.142203670878857</v>
      </c>
      <c r="DX9" s="4">
        <f t="shared" si="28"/>
        <v>-0.914860769626614</v>
      </c>
      <c r="DY9" s="4">
        <f t="shared" si="28"/>
        <v>-0.5260449425352931</v>
      </c>
      <c r="DZ9" s="4">
        <f t="shared" si="28"/>
        <v>-3.7852364343301304</v>
      </c>
      <c r="EA9" s="4">
        <f t="shared" si="28"/>
        <v>0.457430384813307</v>
      </c>
      <c r="EB9" s="4">
        <f t="shared" si="28"/>
        <v>-1.0978329235519482</v>
      </c>
      <c r="ED9" s="1" t="s">
        <v>10</v>
      </c>
      <c r="EE9" s="4">
        <f t="shared" ref="EE9:EE11" si="34">AVERAGE(DQ9:DT9)</f>
        <v>51.492366630453432</v>
      </c>
      <c r="EF9" s="4"/>
      <c r="EG9" s="4"/>
      <c r="EH9" s="4"/>
      <c r="EI9" s="4">
        <f t="shared" si="18"/>
        <v>5.1518097089599237</v>
      </c>
      <c r="EJ9" s="4"/>
      <c r="EK9" s="4"/>
      <c r="EL9" s="4"/>
      <c r="EM9" s="6">
        <f t="shared" si="18"/>
        <v>-1.2379209789010162</v>
      </c>
      <c r="EN9" s="4"/>
      <c r="EO9" s="4"/>
      <c r="EP9" s="4"/>
      <c r="ER9" s="1" t="s">
        <v>10</v>
      </c>
      <c r="ES9" s="4">
        <f t="shared" ref="ES9:ES11" si="35">STDEV(DQ9:DT9)</f>
        <v>0.77983580020846865</v>
      </c>
      <c r="ET9" s="4"/>
      <c r="EU9" s="4"/>
      <c r="EV9" s="4"/>
      <c r="EW9" s="4">
        <f t="shared" si="20"/>
        <v>8.3129320452083171</v>
      </c>
      <c r="EX9" s="4"/>
      <c r="EY9" s="4"/>
      <c r="EZ9" s="4"/>
      <c r="FA9" s="6">
        <f t="shared" si="20"/>
        <v>1.8156196766135895</v>
      </c>
      <c r="FB9" s="4"/>
      <c r="FC9" s="4"/>
      <c r="FD9" s="4"/>
    </row>
    <row r="10" spans="1:160">
      <c r="A10" s="1" t="s">
        <v>12</v>
      </c>
      <c r="B10" s="33" t="s">
        <v>13</v>
      </c>
      <c r="C10" s="34"/>
      <c r="D10" s="34"/>
      <c r="E10" s="35"/>
      <c r="F10" s="21" t="s">
        <v>108</v>
      </c>
      <c r="G10" s="22"/>
      <c r="H10" s="22"/>
      <c r="I10" s="23"/>
      <c r="J10" s="21" t="s">
        <v>40</v>
      </c>
      <c r="K10" s="22"/>
      <c r="L10" s="22"/>
      <c r="M10" s="23"/>
      <c r="O10" s="1" t="s">
        <v>12</v>
      </c>
      <c r="P10">
        <v>0.4698</v>
      </c>
      <c r="Q10">
        <v>0.49049999999999999</v>
      </c>
      <c r="R10">
        <v>0.46870000000000001</v>
      </c>
      <c r="S10">
        <v>0.49330000000000002</v>
      </c>
      <c r="T10">
        <v>0.92700000000000005</v>
      </c>
      <c r="U10">
        <v>0.94220000000000004</v>
      </c>
      <c r="V10">
        <v>0.83979999999999999</v>
      </c>
      <c r="W10">
        <v>0.94869999999999999</v>
      </c>
      <c r="X10">
        <v>0.95040000000000002</v>
      </c>
      <c r="Y10">
        <v>0.9849</v>
      </c>
      <c r="Z10">
        <v>0.9012</v>
      </c>
      <c r="AA10">
        <v>0.91100000000000003</v>
      </c>
      <c r="AC10" s="1" t="s">
        <v>12</v>
      </c>
      <c r="AD10" s="4">
        <f t="shared" si="22"/>
        <v>0.41044999999999998</v>
      </c>
      <c r="AE10" s="4">
        <f t="shared" si="0"/>
        <v>0.43114999999999998</v>
      </c>
      <c r="AF10" s="4">
        <f>R10-(AVERAGE($P$4:$S$4))</f>
        <v>0.40934999999999999</v>
      </c>
      <c r="AG10" s="4">
        <f t="shared" si="0"/>
        <v>0.43395</v>
      </c>
      <c r="AH10" s="4">
        <f t="shared" si="1"/>
        <v>0.86765000000000003</v>
      </c>
      <c r="AI10" s="4">
        <f t="shared" si="1"/>
        <v>0.88285000000000002</v>
      </c>
      <c r="AJ10" s="4">
        <f>V10-(AVERAGE($P$4:$S$4))</f>
        <v>0.78044999999999998</v>
      </c>
      <c r="AK10" s="4">
        <f t="shared" si="1"/>
        <v>0.88934999999999997</v>
      </c>
      <c r="AL10" s="4">
        <f t="shared" si="1"/>
        <v>0.89105000000000001</v>
      </c>
      <c r="AM10" s="4">
        <f t="shared" si="1"/>
        <v>0.92554999999999998</v>
      </c>
      <c r="AN10" s="4">
        <f t="shared" si="1"/>
        <v>0.84184999999999999</v>
      </c>
      <c r="AO10" s="4">
        <f t="shared" si="1"/>
        <v>0.85165000000000002</v>
      </c>
      <c r="AX10" s="1" t="s">
        <v>12</v>
      </c>
      <c r="AY10" s="4">
        <f t="shared" si="24"/>
        <v>8.3295918367346928</v>
      </c>
      <c r="AZ10" s="4">
        <f t="shared" si="3"/>
        <v>8.7520408163265291</v>
      </c>
      <c r="BA10" s="4">
        <f t="shared" si="3"/>
        <v>8.3071428571428569</v>
      </c>
      <c r="BB10" s="4">
        <f t="shared" si="3"/>
        <v>8.8091836734693878</v>
      </c>
      <c r="BC10" s="4">
        <f t="shared" si="3"/>
        <v>17.660204081632653</v>
      </c>
      <c r="BD10" s="4">
        <f t="shared" si="3"/>
        <v>17.970408163265308</v>
      </c>
      <c r="BE10" s="4">
        <f t="shared" si="3"/>
        <v>15.880612244897959</v>
      </c>
      <c r="BF10" s="4">
        <f t="shared" si="3"/>
        <v>18.103061224489796</v>
      </c>
      <c r="BG10" s="4">
        <f t="shared" si="3"/>
        <v>18.137755102040817</v>
      </c>
      <c r="BH10" s="4">
        <f t="shared" si="3"/>
        <v>18.841836734693878</v>
      </c>
      <c r="BI10" s="4">
        <f t="shared" si="3"/>
        <v>17.133673469387755</v>
      </c>
      <c r="BJ10" s="4">
        <f t="shared" si="3"/>
        <v>17.333673469387755</v>
      </c>
      <c r="BL10" s="1" t="s">
        <v>12</v>
      </c>
      <c r="BM10" s="4">
        <f t="shared" si="29"/>
        <v>33.998334027488539</v>
      </c>
      <c r="BN10" s="4">
        <f t="shared" si="26"/>
        <v>35.722615576842976</v>
      </c>
      <c r="BO10" s="4">
        <f t="shared" si="26"/>
        <v>33.906705539358597</v>
      </c>
      <c r="BP10" s="4">
        <f t="shared" si="26"/>
        <v>35.955851728446483</v>
      </c>
      <c r="BQ10" s="4">
        <f t="shared" si="26"/>
        <v>72.082465639316951</v>
      </c>
      <c r="BR10" s="4">
        <f t="shared" si="26"/>
        <v>73.348604748021671</v>
      </c>
      <c r="BS10" s="4">
        <f t="shared" si="26"/>
        <v>64.818825489379421</v>
      </c>
      <c r="BT10" s="4">
        <f t="shared" si="26"/>
        <v>73.890045814244061</v>
      </c>
      <c r="BU10" s="4">
        <f t="shared" si="26"/>
        <v>74.031653477717626</v>
      </c>
      <c r="BV10" s="4">
        <f t="shared" si="26"/>
        <v>76.905456059975009</v>
      </c>
      <c r="BW10" s="4">
        <f t="shared" si="26"/>
        <v>69.933361099541855</v>
      </c>
      <c r="BX10" s="4">
        <f t="shared" si="26"/>
        <v>70.749687630154099</v>
      </c>
      <c r="BZ10" s="1" t="s">
        <v>12</v>
      </c>
      <c r="CA10" s="4">
        <f t="shared" si="30"/>
        <v>34.895876718034145</v>
      </c>
      <c r="CB10" s="4"/>
      <c r="CC10" s="4"/>
      <c r="CD10" s="4"/>
      <c r="CE10" s="6">
        <f>AVERAGE(BQ10:BS10)</f>
        <v>70.083298625572681</v>
      </c>
      <c r="CF10" s="4"/>
      <c r="CG10" s="4"/>
      <c r="CH10" s="4"/>
      <c r="CI10" s="6">
        <f t="shared" si="12"/>
        <v>72.905039566847151</v>
      </c>
      <c r="CJ10" s="4"/>
      <c r="CK10" s="4"/>
      <c r="CL10" s="4"/>
      <c r="CN10" s="1" t="s">
        <v>12</v>
      </c>
      <c r="CO10" s="4">
        <f t="shared" si="31"/>
        <v>46.67505289038823</v>
      </c>
      <c r="CP10" s="4">
        <f t="shared" si="27"/>
        <v>49.04225513179712</v>
      </c>
      <c r="CQ10" s="4">
        <f t="shared" si="27"/>
        <v>46.549259534564577</v>
      </c>
      <c r="CR10" s="4">
        <f t="shared" si="27"/>
        <v>49.362456401166448</v>
      </c>
      <c r="CS10" s="4">
        <f t="shared" si="27"/>
        <v>98.959345874549712</v>
      </c>
      <c r="CT10" s="4">
        <f t="shared" si="27"/>
        <v>100.6975813368403</v>
      </c>
      <c r="CU10" s="4">
        <f t="shared" si="27"/>
        <v>88.987363485619525</v>
      </c>
      <c r="CV10" s="4">
        <f t="shared" si="27"/>
        <v>101.44090571216191</v>
      </c>
      <c r="CW10" s="4">
        <f t="shared" si="27"/>
        <v>101.6353136257076</v>
      </c>
      <c r="CX10" s="4">
        <f t="shared" si="27"/>
        <v>105.58065069472239</v>
      </c>
      <c r="CY10" s="4">
        <f t="shared" si="27"/>
        <v>96.008919892503854</v>
      </c>
      <c r="CZ10" s="4">
        <f t="shared" si="27"/>
        <v>97.129624335296455</v>
      </c>
      <c r="DB10" s="1" t="s">
        <v>12</v>
      </c>
      <c r="DC10" s="4">
        <f t="shared" si="32"/>
        <v>47.90725598947909</v>
      </c>
      <c r="DD10" s="4"/>
      <c r="DE10" s="4"/>
      <c r="DF10" s="4"/>
      <c r="DG10" s="4">
        <f>AVERAGE(CS10:CU10)</f>
        <v>96.214763565669841</v>
      </c>
      <c r="DH10" s="4"/>
      <c r="DI10" s="4"/>
      <c r="DJ10" s="4"/>
      <c r="DK10" s="4">
        <f t="shared" si="15"/>
        <v>100.08862713705757</v>
      </c>
      <c r="DL10" s="4"/>
      <c r="DM10" s="4"/>
      <c r="DN10" s="4"/>
      <c r="DP10" s="1" t="s">
        <v>12</v>
      </c>
      <c r="DQ10" s="4">
        <f t="shared" si="33"/>
        <v>53.32494710961177</v>
      </c>
      <c r="DR10" s="4">
        <f t="shared" si="28"/>
        <v>50.95774486820288</v>
      </c>
      <c r="DS10" s="4">
        <f t="shared" si="28"/>
        <v>53.450740465435423</v>
      </c>
      <c r="DT10" s="4">
        <f t="shared" si="28"/>
        <v>50.637543598833552</v>
      </c>
      <c r="DU10" s="4">
        <f t="shared" si="28"/>
        <v>1.0406541254502883</v>
      </c>
      <c r="DV10" s="4">
        <f t="shared" si="28"/>
        <v>-0.69758133684030099</v>
      </c>
      <c r="DW10" s="4">
        <f t="shared" si="28"/>
        <v>11.012636514380475</v>
      </c>
      <c r="DX10" s="4">
        <f t="shared" si="28"/>
        <v>-1.4409057121619071</v>
      </c>
      <c r="DY10" s="4">
        <f t="shared" si="28"/>
        <v>-1.635313625707596</v>
      </c>
      <c r="DZ10" s="4">
        <f t="shared" si="28"/>
        <v>-5.5806506947223937</v>
      </c>
      <c r="EA10" s="4">
        <f t="shared" si="28"/>
        <v>3.9910801074961455</v>
      </c>
      <c r="EB10" s="4">
        <f t="shared" si="28"/>
        <v>2.8703756647035448</v>
      </c>
      <c r="ED10" s="1" t="s">
        <v>12</v>
      </c>
      <c r="EE10" s="4">
        <f t="shared" si="34"/>
        <v>52.09274401052091</v>
      </c>
      <c r="EF10" s="4"/>
      <c r="EG10" s="4"/>
      <c r="EH10" s="4"/>
      <c r="EI10" s="6">
        <f>AVERAGE(DU10:DW10)</f>
        <v>3.7852364343301539</v>
      </c>
      <c r="EJ10" s="4"/>
      <c r="EK10" s="4"/>
      <c r="EL10" s="4"/>
      <c r="EM10" s="6">
        <f t="shared" si="18"/>
        <v>-8.8627137057574856E-2</v>
      </c>
      <c r="EN10" s="4"/>
      <c r="EO10" s="4"/>
      <c r="EP10" s="4"/>
      <c r="ER10" s="1" t="s">
        <v>12</v>
      </c>
      <c r="ES10" s="4">
        <f t="shared" si="35"/>
        <v>1.5020330822152601</v>
      </c>
      <c r="ET10" s="4"/>
      <c r="EU10" s="4"/>
      <c r="EV10" s="4"/>
      <c r="EW10" s="6">
        <f>STDEV(DU10:DW10)</f>
        <v>6.3191652588316352</v>
      </c>
      <c r="EX10" s="4"/>
      <c r="EY10" s="4"/>
      <c r="EZ10" s="4"/>
      <c r="FA10" s="6">
        <f t="shared" si="20"/>
        <v>4.3952349438231453</v>
      </c>
      <c r="FB10" s="4"/>
      <c r="FC10" s="4"/>
      <c r="FD10" s="4"/>
    </row>
    <row r="11" spans="1:160">
      <c r="A11" s="1" t="s">
        <v>14</v>
      </c>
      <c r="B11" s="33" t="s">
        <v>15</v>
      </c>
      <c r="C11" s="34"/>
      <c r="D11" s="34"/>
      <c r="E11" s="35"/>
      <c r="F11" s="21" t="s">
        <v>35</v>
      </c>
      <c r="G11" s="22"/>
      <c r="H11" s="22"/>
      <c r="I11" s="23"/>
      <c r="J11" s="27"/>
      <c r="K11" s="28"/>
      <c r="L11" s="28"/>
      <c r="M11" s="29"/>
      <c r="O11" s="1" t="s">
        <v>14</v>
      </c>
      <c r="P11">
        <v>0.32569999999999999</v>
      </c>
      <c r="Q11">
        <v>0.28320000000000001</v>
      </c>
      <c r="R11">
        <v>0.34429999999999999</v>
      </c>
      <c r="S11">
        <v>0.31080000000000002</v>
      </c>
      <c r="T11">
        <v>0.9325</v>
      </c>
      <c r="U11">
        <v>0.97460000000000002</v>
      </c>
      <c r="V11">
        <v>0.87409999999999999</v>
      </c>
      <c r="W11">
        <v>1.0042</v>
      </c>
      <c r="X11">
        <v>0.42530000000000001</v>
      </c>
      <c r="Y11">
        <v>0.39050000000000001</v>
      </c>
      <c r="Z11">
        <v>0.39379999999999998</v>
      </c>
      <c r="AA11">
        <v>0.34139999999999998</v>
      </c>
      <c r="AC11" s="1" t="s">
        <v>14</v>
      </c>
      <c r="AD11" s="4">
        <f t="shared" si="22"/>
        <v>0.26634999999999998</v>
      </c>
      <c r="AE11" s="4">
        <f t="shared" si="0"/>
        <v>0.22384999999999999</v>
      </c>
      <c r="AF11" s="4">
        <f t="shared" si="0"/>
        <v>0.28494999999999998</v>
      </c>
      <c r="AG11" s="4">
        <f t="shared" si="0"/>
        <v>0.25145000000000001</v>
      </c>
      <c r="AH11" s="4">
        <f t="shared" si="1"/>
        <v>0.87314999999999998</v>
      </c>
      <c r="AI11" s="4">
        <f t="shared" si="1"/>
        <v>0.91525000000000001</v>
      </c>
      <c r="AJ11" s="4">
        <f t="shared" si="1"/>
        <v>0.81474999999999997</v>
      </c>
      <c r="AK11" s="4">
        <f t="shared" si="1"/>
        <v>0.94484999999999997</v>
      </c>
      <c r="AL11" s="4">
        <f t="shared" si="1"/>
        <v>0.36595</v>
      </c>
      <c r="AM11" s="4">
        <f t="shared" si="1"/>
        <v>0.33115</v>
      </c>
      <c r="AN11" s="4">
        <f t="shared" si="1"/>
        <v>0.33444999999999997</v>
      </c>
      <c r="AO11" s="4">
        <f t="shared" si="1"/>
        <v>0.28204999999999997</v>
      </c>
      <c r="AX11" s="1" t="s">
        <v>14</v>
      </c>
      <c r="AY11" s="4">
        <f t="shared" si="24"/>
        <v>5.3887755102040806</v>
      </c>
      <c r="AZ11" s="4">
        <f t="shared" si="3"/>
        <v>4.5214285714285714</v>
      </c>
      <c r="BA11" s="4">
        <f t="shared" si="3"/>
        <v>5.7683673469387742</v>
      </c>
      <c r="BB11" s="4">
        <f t="shared" si="3"/>
        <v>5.08469387755102</v>
      </c>
      <c r="BC11" s="4">
        <f t="shared" si="3"/>
        <v>17.772448979591836</v>
      </c>
      <c r="BD11" s="4">
        <f t="shared" si="3"/>
        <v>18.631632653061224</v>
      </c>
      <c r="BE11" s="4">
        <f t="shared" si="3"/>
        <v>16.58061224489796</v>
      </c>
      <c r="BF11" s="4">
        <f t="shared" si="3"/>
        <v>19.235714285714284</v>
      </c>
      <c r="BG11" s="4">
        <f t="shared" si="3"/>
        <v>7.4214285714285708</v>
      </c>
      <c r="BH11" s="4">
        <f t="shared" si="3"/>
        <v>6.7112244897959172</v>
      </c>
      <c r="BI11" s="4">
        <f t="shared" si="3"/>
        <v>6.7785714285714276</v>
      </c>
      <c r="BJ11" s="4">
        <f t="shared" si="3"/>
        <v>5.7091836734693864</v>
      </c>
      <c r="BL11" s="1" t="s">
        <v>14</v>
      </c>
      <c r="BM11" s="4">
        <f t="shared" si="29"/>
        <v>21.995002082465636</v>
      </c>
      <c r="BN11" s="4">
        <f t="shared" si="26"/>
        <v>18.454810495626823</v>
      </c>
      <c r="BO11" s="4">
        <f t="shared" si="26"/>
        <v>23.544356518117446</v>
      </c>
      <c r="BP11" s="4">
        <f t="shared" si="26"/>
        <v>20.753852561432733</v>
      </c>
      <c r="BQ11" s="4">
        <f t="shared" si="26"/>
        <v>72.540608079966674</v>
      </c>
      <c r="BR11" s="4">
        <f t="shared" si="26"/>
        <v>76.047480216576432</v>
      </c>
      <c r="BS11" s="4">
        <f t="shared" si="26"/>
        <v>67.675968346522282</v>
      </c>
      <c r="BT11" s="4">
        <f t="shared" si="26"/>
        <v>78.513119533527686</v>
      </c>
      <c r="BU11" s="4">
        <f t="shared" si="26"/>
        <v>30.291545189504372</v>
      </c>
      <c r="BV11" s="4">
        <f t="shared" si="26"/>
        <v>27.392753019575174</v>
      </c>
      <c r="BW11" s="4">
        <f t="shared" si="26"/>
        <v>27.66763848396501</v>
      </c>
      <c r="BX11" s="4">
        <f t="shared" si="26"/>
        <v>23.302790503956679</v>
      </c>
      <c r="BZ11" s="1" t="s">
        <v>14</v>
      </c>
      <c r="CA11" s="4">
        <f t="shared" si="30"/>
        <v>21.18700541441066</v>
      </c>
      <c r="CB11" s="4"/>
      <c r="CC11" s="4"/>
      <c r="CD11" s="4"/>
      <c r="CE11" s="6">
        <f t="shared" si="12"/>
        <v>73.694294044148265</v>
      </c>
      <c r="CF11" s="4"/>
      <c r="CG11" s="4"/>
      <c r="CH11" s="4"/>
      <c r="CI11" s="4">
        <f t="shared" si="12"/>
        <v>27.163681799250305</v>
      </c>
      <c r="CJ11" s="4"/>
      <c r="CK11" s="4"/>
      <c r="CL11" s="4"/>
      <c r="CN11" s="1" t="s">
        <v>14</v>
      </c>
      <c r="CO11" s="4">
        <f t="shared" si="31"/>
        <v>30.196123277488702</v>
      </c>
      <c r="CP11" s="4">
        <f t="shared" si="27"/>
        <v>25.335925438847273</v>
      </c>
      <c r="CQ11" s="4">
        <f t="shared" si="27"/>
        <v>32.323174566870591</v>
      </c>
      <c r="CR11" s="4">
        <f t="shared" si="27"/>
        <v>28.49219509405912</v>
      </c>
      <c r="CS11" s="4">
        <f t="shared" si="27"/>
        <v>99.588312653668012</v>
      </c>
      <c r="CT11" s="4">
        <f t="shared" si="27"/>
        <v>104.40276745382813</v>
      </c>
      <c r="CU11" s="4">
        <f t="shared" si="27"/>
        <v>92.90982903539367</v>
      </c>
      <c r="CV11" s="4">
        <f t="shared" si="27"/>
        <v>107.78775230144659</v>
      </c>
      <c r="CW11" s="4">
        <f t="shared" si="27"/>
        <v>41.586139859340157</v>
      </c>
      <c r="CX11" s="4">
        <f t="shared" si="27"/>
        <v>37.606495511464345</v>
      </c>
      <c r="CY11" s="4">
        <f t="shared" si="27"/>
        <v>37.983875578935326</v>
      </c>
      <c r="CZ11" s="4">
        <f t="shared" si="27"/>
        <v>31.991537537880944</v>
      </c>
      <c r="DB11" s="1" t="s">
        <v>14</v>
      </c>
      <c r="DC11" s="4">
        <f t="shared" si="32"/>
        <v>29.086854594316421</v>
      </c>
      <c r="DD11" s="4"/>
      <c r="DE11" s="4"/>
      <c r="DF11" s="4"/>
      <c r="DG11" s="4">
        <f t="shared" si="15"/>
        <v>101.1721653610841</v>
      </c>
      <c r="DH11" s="4"/>
      <c r="DI11" s="4"/>
      <c r="DJ11" s="4"/>
      <c r="DK11" s="4">
        <f t="shared" si="15"/>
        <v>37.292012121905195</v>
      </c>
      <c r="DL11" s="4"/>
      <c r="DM11" s="4"/>
      <c r="DN11" s="4"/>
      <c r="DP11" s="1" t="s">
        <v>14</v>
      </c>
      <c r="DQ11" s="4">
        <f t="shared" si="33"/>
        <v>69.803876722511291</v>
      </c>
      <c r="DR11" s="4">
        <f t="shared" si="28"/>
        <v>74.664074561152731</v>
      </c>
      <c r="DS11" s="4">
        <f t="shared" si="28"/>
        <v>67.676825433129409</v>
      </c>
      <c r="DT11" s="4">
        <f t="shared" si="28"/>
        <v>71.507804905940873</v>
      </c>
      <c r="DU11" s="4">
        <f t="shared" si="28"/>
        <v>0.41168734633198767</v>
      </c>
      <c r="DV11" s="4">
        <f t="shared" si="28"/>
        <v>-4.4027674538281332</v>
      </c>
      <c r="DW11" s="4">
        <f t="shared" si="28"/>
        <v>7.0901709646063296</v>
      </c>
      <c r="DX11" s="4">
        <f t="shared" si="28"/>
        <v>-7.7877523014465879</v>
      </c>
      <c r="DY11" s="4">
        <f t="shared" si="28"/>
        <v>58.413860140659843</v>
      </c>
      <c r="DZ11" s="4">
        <f t="shared" si="28"/>
        <v>62.393504488535655</v>
      </c>
      <c r="EA11" s="4">
        <f t="shared" si="28"/>
        <v>62.016124421064674</v>
      </c>
      <c r="EB11" s="4">
        <f t="shared" si="28"/>
        <v>68.008462462119056</v>
      </c>
      <c r="ED11" s="1" t="s">
        <v>14</v>
      </c>
      <c r="EE11" s="4">
        <f t="shared" si="34"/>
        <v>70.913145405683579</v>
      </c>
      <c r="EF11" s="4"/>
      <c r="EG11" s="4"/>
      <c r="EH11" s="4"/>
      <c r="EI11" s="6">
        <f t="shared" si="18"/>
        <v>-1.172165361084101</v>
      </c>
      <c r="EJ11" s="4"/>
      <c r="EK11" s="4"/>
      <c r="EL11" s="4"/>
      <c r="EM11" s="4">
        <f t="shared" si="18"/>
        <v>62.707987878094798</v>
      </c>
      <c r="EN11" s="4"/>
      <c r="EO11" s="4"/>
      <c r="EP11" s="4"/>
      <c r="ER11" s="1" t="s">
        <v>14</v>
      </c>
      <c r="ES11" s="4">
        <f t="shared" si="35"/>
        <v>2.9511203198567704</v>
      </c>
      <c r="ET11" s="4"/>
      <c r="EU11" s="4"/>
      <c r="EV11" s="4"/>
      <c r="EW11" s="6">
        <f t="shared" si="20"/>
        <v>6.4543931138605055</v>
      </c>
      <c r="EX11" s="4"/>
      <c r="EY11" s="4"/>
      <c r="EZ11" s="4"/>
      <c r="FA11" s="4">
        <f t="shared" si="20"/>
        <v>3.9628331063679534</v>
      </c>
      <c r="FB11" s="4"/>
      <c r="FC11" s="4"/>
      <c r="FD11" s="4"/>
    </row>
    <row r="14" spans="1:160">
      <c r="EC14" s="2" t="s">
        <v>85</v>
      </c>
    </row>
    <row r="15" spans="1:160" ht="16" customHeight="1">
      <c r="EC15" s="8" t="s">
        <v>87</v>
      </c>
      <c r="ED15" s="8" t="s">
        <v>88</v>
      </c>
      <c r="EE15" s="8" t="s">
        <v>89</v>
      </c>
      <c r="EF15" s="8" t="s">
        <v>90</v>
      </c>
      <c r="EG15" s="8" t="s">
        <v>91</v>
      </c>
      <c r="EH15" s="8" t="s">
        <v>92</v>
      </c>
      <c r="EI15" s="8" t="s">
        <v>93</v>
      </c>
      <c r="EJ15" s="8" t="s">
        <v>94</v>
      </c>
      <c r="EK15" s="8" t="s">
        <v>95</v>
      </c>
      <c r="EL15" s="9" t="s">
        <v>96</v>
      </c>
      <c r="EM15" s="10"/>
    </row>
    <row r="16" spans="1:160">
      <c r="EC16" s="11" t="s">
        <v>97</v>
      </c>
      <c r="ED16" s="7"/>
      <c r="EE16" s="7"/>
      <c r="EF16" s="7"/>
      <c r="EG16" s="5">
        <f>EE8</f>
        <v>0</v>
      </c>
      <c r="EH16" s="5">
        <f>ES8</f>
        <v>4.5500337715530135</v>
      </c>
      <c r="EI16" s="5"/>
      <c r="EJ16" s="5"/>
      <c r="EK16" s="5"/>
      <c r="EL16" s="12"/>
      <c r="EM16" s="13"/>
    </row>
    <row r="17" spans="133:145">
      <c r="EC17" s="11" t="s">
        <v>98</v>
      </c>
      <c r="ED17" s="7">
        <v>50</v>
      </c>
      <c r="EE17" s="7"/>
      <c r="EF17" s="7"/>
      <c r="EG17" s="5">
        <f>EE9</f>
        <v>51.492366630453432</v>
      </c>
      <c r="EH17" s="5">
        <f>ES9</f>
        <v>0.77983580020846865</v>
      </c>
      <c r="EI17" s="5"/>
      <c r="EJ17" s="5"/>
      <c r="EK17" s="5"/>
      <c r="EL17" s="12"/>
      <c r="EM17" s="13"/>
    </row>
    <row r="18" spans="133:145">
      <c r="EC18" s="11" t="s">
        <v>99</v>
      </c>
      <c r="ED18" s="7">
        <v>50</v>
      </c>
      <c r="EE18" s="7"/>
      <c r="EF18" s="7"/>
      <c r="EG18" s="5">
        <f>EE10</f>
        <v>52.09274401052091</v>
      </c>
      <c r="EH18" s="5">
        <f>ES10</f>
        <v>1.5020330822152601</v>
      </c>
      <c r="EI18" s="5"/>
      <c r="EJ18" s="5"/>
      <c r="EK18" s="5"/>
      <c r="EL18" s="12"/>
      <c r="EM18" s="13"/>
    </row>
    <row r="19" spans="133:145">
      <c r="EC19" s="11" t="s">
        <v>100</v>
      </c>
      <c r="ED19" s="7">
        <v>5</v>
      </c>
      <c r="EE19" s="7"/>
      <c r="EF19" s="7"/>
      <c r="EG19" s="5">
        <f>EE11</f>
        <v>70.913145405683579</v>
      </c>
      <c r="EH19" s="5">
        <f>ES11</f>
        <v>2.9511203198567704</v>
      </c>
      <c r="EI19" s="5"/>
      <c r="EJ19" s="5"/>
      <c r="EK19" s="5"/>
      <c r="EL19" s="12"/>
      <c r="EM19" s="13"/>
    </row>
    <row r="20" spans="133:145">
      <c r="EC20" t="s">
        <v>102</v>
      </c>
      <c r="ED20" s="7">
        <v>20</v>
      </c>
      <c r="EE20" s="7">
        <v>5</v>
      </c>
      <c r="EF20" s="7">
        <v>1</v>
      </c>
      <c r="EG20" s="5">
        <f>EI4</f>
        <v>8.513923037337765</v>
      </c>
      <c r="EH20" s="5">
        <f>EW4</f>
        <v>7.6764163776191792</v>
      </c>
      <c r="EI20" s="5">
        <f>EI5</f>
        <v>2.1041797701412399</v>
      </c>
      <c r="EJ20" s="5">
        <f>EW5</f>
        <v>5.7020154632330584</v>
      </c>
      <c r="EK20" s="5">
        <f>EI6</f>
        <v>2.0012579335581648E-2</v>
      </c>
      <c r="EL20" s="12">
        <f>EW6</f>
        <v>5.9254994760970758</v>
      </c>
      <c r="EM20" s="13"/>
    </row>
    <row r="21" spans="133:145">
      <c r="EC21" t="s">
        <v>101</v>
      </c>
      <c r="ED21" s="7">
        <v>20</v>
      </c>
      <c r="EE21" s="7">
        <v>5</v>
      </c>
      <c r="EF21" s="7">
        <v>1</v>
      </c>
      <c r="EG21" s="5">
        <f>EI7</f>
        <v>4.234089999428214</v>
      </c>
      <c r="EH21" s="5">
        <f>EW7</f>
        <v>7.0175470035923997</v>
      </c>
      <c r="EI21" s="5">
        <f>EI8</f>
        <v>0.57178798101665151</v>
      </c>
      <c r="EJ21" s="5">
        <f>EW8</f>
        <v>4.893195708189511</v>
      </c>
      <c r="EK21" s="5">
        <f>EI9</f>
        <v>5.1518097089599237</v>
      </c>
      <c r="EL21" s="12">
        <f>EW9</f>
        <v>8.3129320452083171</v>
      </c>
      <c r="EM21" s="13"/>
    </row>
    <row r="22" spans="133:145">
      <c r="EC22" t="s">
        <v>103</v>
      </c>
      <c r="ED22" s="7">
        <v>20</v>
      </c>
      <c r="EE22" s="7">
        <v>5</v>
      </c>
      <c r="EF22" s="7">
        <v>1</v>
      </c>
      <c r="EG22" s="5">
        <f>EI10</f>
        <v>3.7852364343301539</v>
      </c>
      <c r="EH22" s="5">
        <f>EW10</f>
        <v>6.3191652588316352</v>
      </c>
      <c r="EI22" s="5">
        <f>EI11</f>
        <v>-1.172165361084101</v>
      </c>
      <c r="EJ22" s="5">
        <f>EW11</f>
        <v>6.4543931138605055</v>
      </c>
      <c r="EK22" s="5">
        <f>EM4</f>
        <v>-1.4809308708330953</v>
      </c>
      <c r="EL22" s="12">
        <f>FA4</f>
        <v>1.9300928944243376</v>
      </c>
      <c r="EM22" s="16"/>
      <c r="EN22" s="16"/>
      <c r="EO22" s="16"/>
    </row>
    <row r="23" spans="133:145">
      <c r="EC23" t="s">
        <v>104</v>
      </c>
      <c r="ED23" s="7">
        <v>20</v>
      </c>
      <c r="EE23" s="7">
        <v>5</v>
      </c>
      <c r="EF23" s="7">
        <v>1</v>
      </c>
      <c r="EG23" s="5">
        <f>EM5</f>
        <v>-1.2150494596603529</v>
      </c>
      <c r="EH23" s="5">
        <f>FA5</f>
        <v>1.5566186121320036</v>
      </c>
      <c r="EI23" s="5">
        <f>EM6</f>
        <v>-3.3792669678083236</v>
      </c>
      <c r="EJ23" s="5">
        <f>FA6</f>
        <v>0.18237556885516928</v>
      </c>
      <c r="EK23" s="5">
        <f>EM7</f>
        <v>-1.7782606209617562</v>
      </c>
      <c r="EL23" s="12">
        <f>FA7</f>
        <v>2.7474794272177001</v>
      </c>
      <c r="EM23" s="13"/>
    </row>
    <row r="24" spans="133:145">
      <c r="EC24" t="s">
        <v>105</v>
      </c>
      <c r="ED24" s="7">
        <v>20</v>
      </c>
      <c r="EE24" s="7">
        <v>5</v>
      </c>
      <c r="EF24" s="7">
        <v>1</v>
      </c>
      <c r="EG24" s="5">
        <f>EM8</f>
        <v>0.27159929098290903</v>
      </c>
      <c r="EH24" s="5">
        <f>FA8</f>
        <v>0.77602534505850551</v>
      </c>
      <c r="EI24" s="5">
        <f>EM9</f>
        <v>-1.2379209789010162</v>
      </c>
      <c r="EJ24" s="5">
        <f>FA9</f>
        <v>1.8156196766135895</v>
      </c>
      <c r="EK24" s="5">
        <f>EM10</f>
        <v>-8.8627137057574856E-2</v>
      </c>
      <c r="EL24" s="12">
        <f>FA10</f>
        <v>4.3952349438231453</v>
      </c>
      <c r="EM24" s="13"/>
    </row>
    <row r="25" spans="133:145">
      <c r="ED25" s="7"/>
      <c r="EE25" s="7"/>
      <c r="EF25" s="7"/>
    </row>
  </sheetData>
  <mergeCells count="24"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B9:E9"/>
    <mergeCell ref="F9:I9"/>
    <mergeCell ref="J9:M9"/>
    <mergeCell ref="B10:E10"/>
    <mergeCell ref="F10:I10"/>
    <mergeCell ref="J10:M10"/>
    <mergeCell ref="B11:E11"/>
    <mergeCell ref="F11:I11"/>
    <mergeCell ref="J11:M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E47A-FF32-AC46-9D8D-778F14255580}">
  <dimension ref="A2:FD25"/>
  <sheetViews>
    <sheetView topLeftCell="Q6" workbookViewId="0">
      <selection activeCell="AA27" sqref="AA27"/>
    </sheetView>
  </sheetViews>
  <sheetFormatPr baseColWidth="10" defaultRowHeight="16"/>
  <cols>
    <col min="1" max="13" width="5.83203125" customWidth="1"/>
    <col min="15" max="132" width="5.83203125" customWidth="1"/>
    <col min="133" max="133" width="10.33203125" customWidth="1"/>
    <col min="134" max="162" width="5.83203125" customWidth="1"/>
  </cols>
  <sheetData>
    <row r="2" spans="1:160">
      <c r="A2" s="2" t="s">
        <v>4</v>
      </c>
      <c r="O2" t="s">
        <v>69</v>
      </c>
      <c r="AC2" t="s">
        <v>70</v>
      </c>
      <c r="AX2" t="s">
        <v>71</v>
      </c>
      <c r="BL2" t="s">
        <v>72</v>
      </c>
      <c r="BZ2" t="s">
        <v>73</v>
      </c>
      <c r="CN2" t="s">
        <v>74</v>
      </c>
      <c r="DB2" t="s">
        <v>75</v>
      </c>
      <c r="DP2" t="s">
        <v>76</v>
      </c>
      <c r="ED2" t="s">
        <v>77</v>
      </c>
      <c r="ER2" t="s">
        <v>78</v>
      </c>
    </row>
    <row r="3" spans="1:160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O3" s="1"/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10</v>
      </c>
      <c r="Z3" s="1">
        <v>11</v>
      </c>
      <c r="AA3" s="1">
        <v>12</v>
      </c>
      <c r="AC3" s="1"/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6</v>
      </c>
      <c r="AJ3" s="1">
        <v>7</v>
      </c>
      <c r="AK3" s="1">
        <v>8</v>
      </c>
      <c r="AL3" s="1">
        <v>9</v>
      </c>
      <c r="AM3" s="1">
        <v>10</v>
      </c>
      <c r="AN3" s="1">
        <v>11</v>
      </c>
      <c r="AO3" s="1">
        <v>12</v>
      </c>
      <c r="AQ3" s="3" t="s">
        <v>79</v>
      </c>
      <c r="AR3" s="3" t="s">
        <v>80</v>
      </c>
      <c r="AS3" s="3" t="s">
        <v>81</v>
      </c>
      <c r="AT3" s="3" t="s">
        <v>82</v>
      </c>
      <c r="AU3" s="3" t="s">
        <v>83</v>
      </c>
      <c r="AV3" s="3" t="s">
        <v>84</v>
      </c>
      <c r="AX3" s="1"/>
      <c r="AY3" s="1">
        <v>1</v>
      </c>
      <c r="AZ3" s="1">
        <v>2</v>
      </c>
      <c r="BA3" s="1">
        <v>3</v>
      </c>
      <c r="BB3" s="1">
        <v>4</v>
      </c>
      <c r="BC3" s="1">
        <v>5</v>
      </c>
      <c r="BD3" s="1">
        <v>6</v>
      </c>
      <c r="BE3" s="1">
        <v>7</v>
      </c>
      <c r="BF3" s="1">
        <v>8</v>
      </c>
      <c r="BG3" s="1">
        <v>9</v>
      </c>
      <c r="BH3" s="1">
        <v>10</v>
      </c>
      <c r="BI3" s="1">
        <v>11</v>
      </c>
      <c r="BJ3" s="1">
        <v>12</v>
      </c>
      <c r="BL3" s="1"/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6</v>
      </c>
      <c r="BS3" s="1">
        <v>7</v>
      </c>
      <c r="BT3" s="1">
        <v>8</v>
      </c>
      <c r="BU3" s="1">
        <v>9</v>
      </c>
      <c r="BV3" s="1">
        <v>10</v>
      </c>
      <c r="BW3" s="1">
        <v>11</v>
      </c>
      <c r="BX3" s="1">
        <v>12</v>
      </c>
      <c r="BZ3" s="1"/>
      <c r="CA3" s="1">
        <v>1</v>
      </c>
      <c r="CB3" s="1">
        <v>2</v>
      </c>
      <c r="CC3" s="1">
        <v>3</v>
      </c>
      <c r="CD3" s="1">
        <v>4</v>
      </c>
      <c r="CE3" s="1">
        <v>5</v>
      </c>
      <c r="CF3" s="1">
        <v>6</v>
      </c>
      <c r="CG3" s="1">
        <v>7</v>
      </c>
      <c r="CH3" s="1">
        <v>8</v>
      </c>
      <c r="CI3" s="1">
        <v>9</v>
      </c>
      <c r="CJ3" s="1">
        <v>10</v>
      </c>
      <c r="CK3" s="1">
        <v>11</v>
      </c>
      <c r="CL3" s="1">
        <v>12</v>
      </c>
      <c r="CN3" s="1"/>
      <c r="CO3" s="1">
        <v>1</v>
      </c>
      <c r="CP3" s="1">
        <v>2</v>
      </c>
      <c r="CQ3" s="1">
        <v>3</v>
      </c>
      <c r="CR3" s="1">
        <v>4</v>
      </c>
      <c r="CS3" s="1">
        <v>5</v>
      </c>
      <c r="CT3" s="1">
        <v>6</v>
      </c>
      <c r="CU3" s="1">
        <v>7</v>
      </c>
      <c r="CV3" s="1">
        <v>8</v>
      </c>
      <c r="CW3" s="1">
        <v>9</v>
      </c>
      <c r="CX3" s="1">
        <v>10</v>
      </c>
      <c r="CY3" s="1">
        <v>11</v>
      </c>
      <c r="CZ3" s="1">
        <v>12</v>
      </c>
      <c r="DB3" s="1"/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6</v>
      </c>
      <c r="DI3" s="1">
        <v>7</v>
      </c>
      <c r="DJ3" s="1">
        <v>8</v>
      </c>
      <c r="DK3" s="1">
        <v>9</v>
      </c>
      <c r="DL3" s="1">
        <v>10</v>
      </c>
      <c r="DM3" s="1">
        <v>11</v>
      </c>
      <c r="DN3" s="1">
        <v>12</v>
      </c>
      <c r="DP3" s="1"/>
      <c r="DQ3" s="1">
        <v>1</v>
      </c>
      <c r="DR3" s="1">
        <v>2</v>
      </c>
      <c r="DS3" s="1">
        <v>3</v>
      </c>
      <c r="DT3" s="1">
        <v>4</v>
      </c>
      <c r="DU3" s="1">
        <v>5</v>
      </c>
      <c r="DV3" s="1">
        <v>6</v>
      </c>
      <c r="DW3" s="1">
        <v>7</v>
      </c>
      <c r="DX3" s="1">
        <v>8</v>
      </c>
      <c r="DY3" s="1">
        <v>9</v>
      </c>
      <c r="DZ3" s="1">
        <v>10</v>
      </c>
      <c r="EA3" s="1">
        <v>11</v>
      </c>
      <c r="EB3" s="1">
        <v>12</v>
      </c>
      <c r="ED3" s="1"/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6</v>
      </c>
      <c r="EK3" s="1">
        <v>7</v>
      </c>
      <c r="EL3" s="1">
        <v>8</v>
      </c>
      <c r="EM3" s="1">
        <v>9</v>
      </c>
      <c r="EN3" s="1">
        <v>10</v>
      </c>
      <c r="EO3" s="1">
        <v>11</v>
      </c>
      <c r="EP3" s="1">
        <v>12</v>
      </c>
      <c r="ER3" s="1"/>
      <c r="ES3" s="1">
        <v>1</v>
      </c>
      <c r="ET3" s="1">
        <v>2</v>
      </c>
      <c r="EU3" s="1">
        <v>3</v>
      </c>
      <c r="EV3" s="1">
        <v>4</v>
      </c>
      <c r="EW3" s="1">
        <v>5</v>
      </c>
      <c r="EX3" s="1">
        <v>6</v>
      </c>
      <c r="EY3" s="1">
        <v>7</v>
      </c>
      <c r="EZ3" s="1">
        <v>8</v>
      </c>
      <c r="FA3" s="1">
        <v>9</v>
      </c>
      <c r="FB3" s="1">
        <v>10</v>
      </c>
      <c r="FC3" s="1">
        <v>11</v>
      </c>
      <c r="FD3" s="1">
        <v>12</v>
      </c>
    </row>
    <row r="4" spans="1:160">
      <c r="A4" s="1" t="s">
        <v>0</v>
      </c>
      <c r="B4" s="18" t="s">
        <v>1</v>
      </c>
      <c r="C4" s="19"/>
      <c r="D4" s="19"/>
      <c r="E4" s="20"/>
      <c r="F4" s="21" t="s">
        <v>111</v>
      </c>
      <c r="G4" s="22"/>
      <c r="H4" s="22"/>
      <c r="I4" s="23"/>
      <c r="J4" s="21" t="s">
        <v>47</v>
      </c>
      <c r="K4" s="22"/>
      <c r="L4" s="22"/>
      <c r="M4" s="23"/>
      <c r="O4" s="1" t="s">
        <v>0</v>
      </c>
      <c r="P4">
        <v>5.9900000000000002E-2</v>
      </c>
      <c r="Q4">
        <v>5.8099999999999999E-2</v>
      </c>
      <c r="R4">
        <v>5.8900000000000001E-2</v>
      </c>
      <c r="S4">
        <v>5.7299999999999997E-2</v>
      </c>
      <c r="T4">
        <v>0.89890000000000003</v>
      </c>
      <c r="U4">
        <v>0.93179999999999996</v>
      </c>
      <c r="V4">
        <v>0.94969999999999999</v>
      </c>
      <c r="W4">
        <v>0.92569999999999997</v>
      </c>
      <c r="X4">
        <v>0.95569999999999999</v>
      </c>
      <c r="Y4">
        <v>0.92469999999999997</v>
      </c>
      <c r="Z4">
        <v>0.97740000000000005</v>
      </c>
      <c r="AA4">
        <v>0.90459999999999996</v>
      </c>
      <c r="AC4" s="1" t="s">
        <v>0</v>
      </c>
      <c r="AD4" s="4">
        <f>P4-(AVERAGE($P$4:$S$4))</f>
        <v>1.350000000000004E-3</v>
      </c>
      <c r="AE4" s="4">
        <f t="shared" ref="AE4:AG11" si="0">Q4-(AVERAGE($P$4:$S$4))</f>
        <v>-4.4999999999999901E-4</v>
      </c>
      <c r="AF4" s="4">
        <f t="shared" si="0"/>
        <v>3.5000000000000309E-4</v>
      </c>
      <c r="AG4" s="4">
        <f>S4-(AVERAGE($P$4:$S$4))</f>
        <v>-1.2500000000000011E-3</v>
      </c>
      <c r="AH4" s="4">
        <f>T4-(AVERAGE($P$4:$S$4))</f>
        <v>0.84035000000000004</v>
      </c>
      <c r="AI4" s="4">
        <f t="shared" ref="AH4:AO11" si="1">U4-(AVERAGE($P$4:$S$4))</f>
        <v>0.87324999999999997</v>
      </c>
      <c r="AJ4" s="4">
        <f t="shared" si="1"/>
        <v>0.89115</v>
      </c>
      <c r="AK4" s="4">
        <f t="shared" si="1"/>
        <v>0.86714999999999998</v>
      </c>
      <c r="AL4" s="4">
        <f t="shared" si="1"/>
        <v>0.89715</v>
      </c>
      <c r="AM4" s="4">
        <f t="shared" si="1"/>
        <v>0.86614999999999998</v>
      </c>
      <c r="AN4" s="4">
        <f t="shared" si="1"/>
        <v>0.91885000000000006</v>
      </c>
      <c r="AO4" s="4">
        <f t="shared" si="1"/>
        <v>0.84604999999999997</v>
      </c>
      <c r="AQ4" s="3">
        <v>0</v>
      </c>
      <c r="AR4" s="4">
        <f>AD4</f>
        <v>1.350000000000004E-3</v>
      </c>
      <c r="AS4" s="4">
        <f t="shared" ref="AS4:AU7" si="2">AE4</f>
        <v>-4.4999999999999901E-4</v>
      </c>
      <c r="AT4" s="4">
        <f t="shared" si="2"/>
        <v>3.5000000000000309E-4</v>
      </c>
      <c r="AU4" s="4">
        <f t="shared" si="2"/>
        <v>-1.2500000000000011E-3</v>
      </c>
      <c r="AV4" s="5">
        <f>AVERAGE(AR4:AU4)</f>
        <v>1.7347234759768071E-18</v>
      </c>
      <c r="AX4" s="1" t="s">
        <v>0</v>
      </c>
      <c r="AY4" s="4">
        <f>(AD4-0.0103)/0.0513</f>
        <v>-0.17446393762183229</v>
      </c>
      <c r="AZ4" s="4">
        <f t="shared" ref="AZ4:BJ11" si="3">(AE4-0.0103)/0.0513</f>
        <v>-0.20955165692007796</v>
      </c>
      <c r="BA4" s="4">
        <f t="shared" si="3"/>
        <v>-0.19395711500974655</v>
      </c>
      <c r="BB4" s="4">
        <f t="shared" si="3"/>
        <v>-0.2251461988304094</v>
      </c>
      <c r="BC4" s="4">
        <f t="shared" si="3"/>
        <v>16.180311890838208</v>
      </c>
      <c r="BD4" s="4">
        <f t="shared" si="3"/>
        <v>16.821637426900587</v>
      </c>
      <c r="BE4" s="4">
        <f t="shared" si="3"/>
        <v>17.170565302144251</v>
      </c>
      <c r="BF4" s="4">
        <f t="shared" si="3"/>
        <v>16.70272904483431</v>
      </c>
      <c r="BG4" s="4">
        <f t="shared" si="3"/>
        <v>17.287524366471736</v>
      </c>
      <c r="BH4" s="4">
        <f t="shared" si="3"/>
        <v>16.683235867446395</v>
      </c>
      <c r="BI4" s="4">
        <f t="shared" si="3"/>
        <v>17.710526315789476</v>
      </c>
      <c r="BJ4" s="4">
        <f t="shared" si="3"/>
        <v>16.291423001949319</v>
      </c>
      <c r="BL4" s="1" t="s">
        <v>0</v>
      </c>
      <c r="BM4" s="4"/>
      <c r="BN4" s="4"/>
      <c r="BO4" s="4"/>
      <c r="BP4" s="4"/>
      <c r="BQ4" s="4">
        <f t="shared" ref="BQ4:BQ7" si="4">BC4/(0.049*5)</f>
        <v>66.04208935036003</v>
      </c>
      <c r="BR4" s="4">
        <f t="shared" ref="BR4:BR7" si="5">BD4/(0.049*5)</f>
        <v>68.659744599594234</v>
      </c>
      <c r="BS4" s="4">
        <f t="shared" ref="BS4:BS7" si="6">BE4/(0.049*5)</f>
        <v>70.083940008752052</v>
      </c>
      <c r="BT4" s="4">
        <f t="shared" ref="BT4:BT7" si="7">BF4/(0.049*5)</f>
        <v>68.174404264629842</v>
      </c>
      <c r="BU4" s="4">
        <f t="shared" ref="BU4:BU7" si="8">BG4/(0.049*5)</f>
        <v>70.5613239447826</v>
      </c>
      <c r="BV4" s="4">
        <f t="shared" ref="BV4:BV7" si="9">BH4/(0.049*5)</f>
        <v>68.094840275291418</v>
      </c>
      <c r="BW4" s="4">
        <f t="shared" ref="BW4:BW7" si="10">BI4/(0.049*5)</f>
        <v>72.287862513426433</v>
      </c>
      <c r="BX4" s="4">
        <f t="shared" ref="BX4:BX7" si="11">BJ4/(0.049*5)</f>
        <v>66.495604089589051</v>
      </c>
      <c r="BZ4" s="1" t="s">
        <v>0</v>
      </c>
      <c r="CA4" s="4"/>
      <c r="CB4" s="4"/>
      <c r="CC4" s="4"/>
      <c r="CD4" s="4"/>
      <c r="CE4" s="6">
        <f t="shared" ref="CE4:CI11" si="12">AVERAGE(BQ4:BT4)</f>
        <v>68.240044555834046</v>
      </c>
      <c r="CF4" s="4"/>
      <c r="CG4" s="4"/>
      <c r="CH4" s="4"/>
      <c r="CI4" s="6">
        <f t="shared" ref="CI4:CI7" si="13">AVERAGE(BU4:BX4)</f>
        <v>69.359907705772372</v>
      </c>
      <c r="CJ4" s="4"/>
      <c r="CK4" s="4"/>
      <c r="CL4" s="4"/>
      <c r="CN4" s="1" t="s">
        <v>0</v>
      </c>
      <c r="CO4" s="4"/>
      <c r="CP4" s="4"/>
      <c r="CQ4" s="4"/>
      <c r="CR4" s="4"/>
      <c r="CS4" s="7">
        <f>(BQ4/$CA$8)*100</f>
        <v>93.828067597354874</v>
      </c>
      <c r="CT4" s="7">
        <f t="shared" ref="CS4:CZ7" si="14">(BR4/$CA$8)*100</f>
        <v>97.547052506641037</v>
      </c>
      <c r="CU4" s="7">
        <f t="shared" si="14"/>
        <v>99.570451591024707</v>
      </c>
      <c r="CV4" s="7">
        <f t="shared" si="14"/>
        <v>96.857514271180705</v>
      </c>
      <c r="CW4" s="7">
        <f t="shared" si="14"/>
        <v>100.24868592098571</v>
      </c>
      <c r="CX4" s="7">
        <f t="shared" si="14"/>
        <v>96.744475216187197</v>
      </c>
      <c r="CY4" s="7">
        <f t="shared" si="14"/>
        <v>102.70163341434466</v>
      </c>
      <c r="CZ4" s="7">
        <f t="shared" si="14"/>
        <v>94.472390210817821</v>
      </c>
      <c r="DB4" s="1" t="s">
        <v>0</v>
      </c>
      <c r="DC4" s="4"/>
      <c r="DD4" s="4"/>
      <c r="DE4" s="4"/>
      <c r="DF4" s="4"/>
      <c r="DG4" s="4">
        <f t="shared" ref="DG4:DK11" si="15">AVERAGE(CS4:CV4)</f>
        <v>96.950771491550341</v>
      </c>
      <c r="DH4" s="4"/>
      <c r="DI4" s="4"/>
      <c r="DJ4" s="4"/>
      <c r="DK4" s="4">
        <f t="shared" ref="DK4:DK7" si="16">AVERAGE(CW4:CZ4)</f>
        <v>98.541796190583852</v>
      </c>
      <c r="DL4" s="4"/>
      <c r="DM4" s="4"/>
      <c r="DN4" s="4"/>
      <c r="DP4" s="1" t="s">
        <v>0</v>
      </c>
      <c r="DQ4" s="4"/>
      <c r="DR4" s="4"/>
      <c r="DS4" s="4"/>
      <c r="DT4" s="4"/>
      <c r="DU4" s="4">
        <f t="shared" ref="DU4:EB7" si="17">$DC$8-CS4</f>
        <v>6.1719324026451261</v>
      </c>
      <c r="DV4" s="4">
        <f t="shared" si="17"/>
        <v>2.4529474933589626</v>
      </c>
      <c r="DW4" s="4">
        <f t="shared" si="17"/>
        <v>0.42954840897529323</v>
      </c>
      <c r="DX4" s="4">
        <f t="shared" si="17"/>
        <v>3.1424857288192953</v>
      </c>
      <c r="DY4" s="4">
        <f t="shared" si="17"/>
        <v>-0.2486859209857073</v>
      </c>
      <c r="DZ4" s="4">
        <f t="shared" si="17"/>
        <v>3.2555247838128025</v>
      </c>
      <c r="EA4" s="4">
        <f t="shared" si="17"/>
        <v>-2.7016334143446556</v>
      </c>
      <c r="EB4" s="4">
        <f>$DC$8-CZ4</f>
        <v>5.5276097891821792</v>
      </c>
      <c r="ED4" s="1" t="s">
        <v>0</v>
      </c>
      <c r="EE4" s="4"/>
      <c r="EF4" s="4"/>
      <c r="EG4" s="4"/>
      <c r="EH4" s="4"/>
      <c r="EI4" s="6">
        <f t="shared" ref="EI4:EM11" si="18">AVERAGE(DU4:DX4)</f>
        <v>3.0492285084496693</v>
      </c>
      <c r="EJ4" s="4"/>
      <c r="EK4" s="4"/>
      <c r="EL4" s="4"/>
      <c r="EM4" s="6">
        <f t="shared" ref="EM4:EM7" si="19">AVERAGE(DY4:EB4)</f>
        <v>1.4582038094161547</v>
      </c>
      <c r="EN4" s="4"/>
      <c r="EO4" s="4"/>
      <c r="EP4" s="4"/>
      <c r="ER4" s="1" t="s">
        <v>0</v>
      </c>
      <c r="ES4" s="4"/>
      <c r="ET4" s="4"/>
      <c r="EU4" s="4"/>
      <c r="EV4" s="4"/>
      <c r="EW4" s="6">
        <f t="shared" ref="EW4:FA11" si="20">STDEV(DU4:DX4)</f>
        <v>2.3789529484287977</v>
      </c>
      <c r="EX4" s="4"/>
      <c r="EY4" s="4"/>
      <c r="EZ4" s="4"/>
      <c r="FA4" s="6">
        <f t="shared" ref="FA4:FA7" si="21">STDEV(DY4:EB4)</f>
        <v>3.6518555097876377</v>
      </c>
      <c r="FB4" s="4"/>
      <c r="FC4" s="4"/>
      <c r="FD4" s="4"/>
    </row>
    <row r="5" spans="1:160">
      <c r="A5" s="1" t="s">
        <v>2</v>
      </c>
      <c r="B5" s="24" t="s">
        <v>3</v>
      </c>
      <c r="C5" s="25"/>
      <c r="D5" s="25"/>
      <c r="E5" s="26"/>
      <c r="F5" s="21" t="s">
        <v>41</v>
      </c>
      <c r="G5" s="22"/>
      <c r="H5" s="22"/>
      <c r="I5" s="23"/>
      <c r="J5" s="27" t="s">
        <v>48</v>
      </c>
      <c r="K5" s="28"/>
      <c r="L5" s="28"/>
      <c r="M5" s="29"/>
      <c r="O5" s="1" t="s">
        <v>2</v>
      </c>
      <c r="P5">
        <v>0.18920000000000001</v>
      </c>
      <c r="Q5">
        <v>0.17649999999999999</v>
      </c>
      <c r="R5">
        <v>0.1883</v>
      </c>
      <c r="S5">
        <v>0.1893</v>
      </c>
      <c r="T5">
        <v>0.89800000000000002</v>
      </c>
      <c r="U5">
        <v>0.92459999999999998</v>
      </c>
      <c r="V5">
        <v>0.96660000000000001</v>
      </c>
      <c r="W5">
        <v>0.95299999999999996</v>
      </c>
      <c r="X5">
        <v>0.29759999999999998</v>
      </c>
      <c r="Y5">
        <v>0.27210000000000001</v>
      </c>
      <c r="Z5">
        <v>0.32819999999999999</v>
      </c>
      <c r="AA5">
        <v>0.27900000000000003</v>
      </c>
      <c r="AC5" s="1" t="s">
        <v>2</v>
      </c>
      <c r="AD5" s="4">
        <f>P5-(AVERAGE($P$4:$S$4))</f>
        <v>0.13065000000000002</v>
      </c>
      <c r="AE5" s="4">
        <f t="shared" si="0"/>
        <v>0.11795</v>
      </c>
      <c r="AF5" s="4">
        <f t="shared" si="0"/>
        <v>0.12975</v>
      </c>
      <c r="AG5" s="4">
        <f t="shared" si="0"/>
        <v>0.13075000000000001</v>
      </c>
      <c r="AH5" s="4">
        <f>T5-(AVERAGE($P$4:$S$4))</f>
        <v>0.83945000000000003</v>
      </c>
      <c r="AI5" s="4">
        <f t="shared" si="1"/>
        <v>0.86604999999999999</v>
      </c>
      <c r="AJ5" s="4">
        <f t="shared" si="1"/>
        <v>0.90805000000000002</v>
      </c>
      <c r="AK5" s="4">
        <f t="shared" si="1"/>
        <v>0.89444999999999997</v>
      </c>
      <c r="AL5" s="4">
        <f t="shared" si="1"/>
        <v>0.23904999999999998</v>
      </c>
      <c r="AM5" s="4">
        <f t="shared" si="1"/>
        <v>0.21355000000000002</v>
      </c>
      <c r="AN5" s="4">
        <f t="shared" si="1"/>
        <v>0.26965</v>
      </c>
      <c r="AO5" s="4">
        <f t="shared" si="1"/>
        <v>0.22045000000000003</v>
      </c>
      <c r="AQ5" s="3">
        <v>2.5</v>
      </c>
      <c r="AR5" s="4">
        <f>AD5</f>
        <v>0.13065000000000002</v>
      </c>
      <c r="AS5" s="4">
        <f t="shared" si="2"/>
        <v>0.11795</v>
      </c>
      <c r="AT5" s="4">
        <f t="shared" si="2"/>
        <v>0.12975</v>
      </c>
      <c r="AU5" s="4">
        <f t="shared" si="2"/>
        <v>0.13075000000000001</v>
      </c>
      <c r="AV5" s="5">
        <f>AVERAGE(AR5:AU5)</f>
        <v>0.127275</v>
      </c>
      <c r="AX5" s="1" t="s">
        <v>2</v>
      </c>
      <c r="AY5" s="4">
        <f t="shared" ref="AY5:AY11" si="22">(AD5-0.0103)/0.0513</f>
        <v>2.3460038986354781</v>
      </c>
      <c r="AZ5" s="4">
        <f t="shared" si="3"/>
        <v>2.098440545808967</v>
      </c>
      <c r="BA5" s="4">
        <f t="shared" si="3"/>
        <v>2.3284600389863548</v>
      </c>
      <c r="BB5" s="4">
        <f t="shared" si="3"/>
        <v>2.3479532163742691</v>
      </c>
      <c r="BC5" s="4">
        <f t="shared" si="3"/>
        <v>16.162768031189085</v>
      </c>
      <c r="BD5" s="4">
        <f t="shared" si="3"/>
        <v>16.681286549707604</v>
      </c>
      <c r="BE5" s="4">
        <f t="shared" si="3"/>
        <v>17.5</v>
      </c>
      <c r="BF5" s="4">
        <f t="shared" si="3"/>
        <v>17.234892787524366</v>
      </c>
      <c r="BG5" s="4">
        <f t="shared" si="3"/>
        <v>4.4590643274853798</v>
      </c>
      <c r="BH5" s="4">
        <f t="shared" si="3"/>
        <v>3.9619883040935675</v>
      </c>
      <c r="BI5" s="4">
        <f t="shared" si="3"/>
        <v>5.0555555555555562</v>
      </c>
      <c r="BJ5" s="4">
        <f t="shared" si="3"/>
        <v>4.0964912280701764</v>
      </c>
      <c r="BL5" s="1" t="s">
        <v>2</v>
      </c>
      <c r="BM5" s="4"/>
      <c r="BN5" s="4"/>
      <c r="BO5" s="4"/>
      <c r="BP5" s="4"/>
      <c r="BQ5" s="4">
        <f t="shared" si="4"/>
        <v>65.970481759955447</v>
      </c>
      <c r="BR5" s="4">
        <f t="shared" si="5"/>
        <v>68.086883876357575</v>
      </c>
      <c r="BS5" s="4">
        <f t="shared" si="6"/>
        <v>71.428571428571431</v>
      </c>
      <c r="BT5" s="4">
        <f t="shared" si="7"/>
        <v>70.346501173568839</v>
      </c>
      <c r="BU5" s="4">
        <f t="shared" si="8"/>
        <v>18.200262561164816</v>
      </c>
      <c r="BV5" s="4">
        <f t="shared" si="9"/>
        <v>16.17138083303497</v>
      </c>
      <c r="BW5" s="4">
        <f t="shared" si="10"/>
        <v>20.63492063492064</v>
      </c>
      <c r="BX5" s="4">
        <f t="shared" si="11"/>
        <v>16.720372359470108</v>
      </c>
      <c r="BZ5" s="1" t="s">
        <v>2</v>
      </c>
      <c r="CA5" s="4"/>
      <c r="CB5" s="4"/>
      <c r="CC5" s="4"/>
      <c r="CD5" s="4"/>
      <c r="CE5" s="6">
        <f t="shared" si="12"/>
        <v>68.95810955961332</v>
      </c>
      <c r="CF5" s="4"/>
      <c r="CG5" s="4"/>
      <c r="CH5" s="4"/>
      <c r="CI5" s="4">
        <f t="shared" si="13"/>
        <v>17.931734097147633</v>
      </c>
      <c r="CJ5" s="4"/>
      <c r="CK5" s="4"/>
      <c r="CL5" s="4"/>
      <c r="CN5" s="1" t="s">
        <v>2</v>
      </c>
      <c r="CO5" s="4"/>
      <c r="CP5" s="4"/>
      <c r="CQ5" s="4"/>
      <c r="CR5" s="4"/>
      <c r="CS5" s="7">
        <f t="shared" si="14"/>
        <v>93.726332447860727</v>
      </c>
      <c r="CT5" s="7">
        <f t="shared" si="14"/>
        <v>96.733171310687851</v>
      </c>
      <c r="CU5" s="7">
        <f t="shared" si="14"/>
        <v>101.48081162041484</v>
      </c>
      <c r="CV5" s="7">
        <f t="shared" si="14"/>
        <v>99.943480472503239</v>
      </c>
      <c r="CW5" s="4">
        <f t="shared" si="14"/>
        <v>25.857683829763179</v>
      </c>
      <c r="CX5" s="4">
        <f t="shared" si="14"/>
        <v>22.975187927428927</v>
      </c>
      <c r="CY5" s="4">
        <f t="shared" si="14"/>
        <v>29.316678912564292</v>
      </c>
      <c r="CZ5" s="4">
        <f t="shared" si="14"/>
        <v>23.755157406884081</v>
      </c>
      <c r="DB5" s="1" t="s">
        <v>2</v>
      </c>
      <c r="DC5" s="4"/>
      <c r="DD5" s="4"/>
      <c r="DE5" s="4"/>
      <c r="DF5" s="4"/>
      <c r="DG5" s="4">
        <f t="shared" si="15"/>
        <v>97.970948962866657</v>
      </c>
      <c r="DH5" s="4"/>
      <c r="DI5" s="4"/>
      <c r="DJ5" s="4"/>
      <c r="DK5" s="4">
        <f t="shared" si="16"/>
        <v>25.476177019160119</v>
      </c>
      <c r="DL5" s="4"/>
      <c r="DM5" s="4"/>
      <c r="DN5" s="4"/>
      <c r="DP5" s="1" t="s">
        <v>2</v>
      </c>
      <c r="DQ5" s="4"/>
      <c r="DR5" s="4"/>
      <c r="DS5" s="4"/>
      <c r="DT5" s="4"/>
      <c r="DU5" s="4">
        <f t="shared" si="17"/>
        <v>6.2736675521392726</v>
      </c>
      <c r="DV5" s="4">
        <f t="shared" si="17"/>
        <v>3.266828689312149</v>
      </c>
      <c r="DW5" s="4">
        <f t="shared" si="17"/>
        <v>-1.4808116204148405</v>
      </c>
      <c r="DX5" s="4">
        <f t="shared" si="17"/>
        <v>5.6519527496760702E-2</v>
      </c>
      <c r="DY5" s="4">
        <f t="shared" si="17"/>
        <v>74.142316170236825</v>
      </c>
      <c r="DZ5" s="4">
        <f t="shared" si="17"/>
        <v>77.024812072571081</v>
      </c>
      <c r="EA5" s="4">
        <f t="shared" si="17"/>
        <v>70.683321087435701</v>
      </c>
      <c r="EB5" s="4">
        <f t="shared" si="17"/>
        <v>76.244842593115919</v>
      </c>
      <c r="ED5" s="1" t="s">
        <v>2</v>
      </c>
      <c r="EE5" s="4"/>
      <c r="EF5" s="4"/>
      <c r="EG5" s="4"/>
      <c r="EH5" s="4"/>
      <c r="EI5" s="6">
        <f t="shared" si="18"/>
        <v>2.0290510371333355</v>
      </c>
      <c r="EJ5" s="4"/>
      <c r="EK5" s="4"/>
      <c r="EL5" s="4"/>
      <c r="EM5" s="4">
        <f t="shared" si="19"/>
        <v>74.523822980839881</v>
      </c>
      <c r="EN5" s="4"/>
      <c r="EO5" s="4"/>
      <c r="EP5" s="4"/>
      <c r="ER5" s="1" t="s">
        <v>2</v>
      </c>
      <c r="ES5" s="4"/>
      <c r="ET5" s="4"/>
      <c r="EU5" s="4"/>
      <c r="EV5" s="4"/>
      <c r="EW5" s="6">
        <f t="shared" si="20"/>
        <v>3.4524811999031817</v>
      </c>
      <c r="EX5" s="4"/>
      <c r="EY5" s="4"/>
      <c r="EZ5" s="4"/>
      <c r="FA5" s="4">
        <f t="shared" si="21"/>
        <v>2.8350107103016278</v>
      </c>
      <c r="FB5" s="4"/>
      <c r="FC5" s="4"/>
      <c r="FD5" s="4"/>
    </row>
    <row r="6" spans="1:160">
      <c r="A6" s="1" t="s">
        <v>4</v>
      </c>
      <c r="B6" s="24" t="s">
        <v>5</v>
      </c>
      <c r="C6" s="25"/>
      <c r="D6" s="25"/>
      <c r="E6" s="26"/>
      <c r="F6" s="21" t="s">
        <v>42</v>
      </c>
      <c r="G6" s="22"/>
      <c r="H6" s="22"/>
      <c r="I6" s="23"/>
      <c r="J6" s="27" t="s">
        <v>49</v>
      </c>
      <c r="K6" s="28"/>
      <c r="L6" s="28"/>
      <c r="M6" s="29"/>
      <c r="O6" s="1" t="s">
        <v>4</v>
      </c>
      <c r="P6">
        <v>0.62380000000000002</v>
      </c>
      <c r="Q6">
        <v>0.62860000000000005</v>
      </c>
      <c r="R6">
        <v>0.62119999999999997</v>
      </c>
      <c r="S6">
        <v>0.61319999999999997</v>
      </c>
      <c r="T6">
        <v>0.89700000000000002</v>
      </c>
      <c r="U6">
        <v>0.95189999999999997</v>
      </c>
      <c r="V6">
        <v>0.97699999999999998</v>
      </c>
      <c r="W6">
        <v>0.95209999999999995</v>
      </c>
      <c r="X6">
        <v>0.90029999999999999</v>
      </c>
      <c r="Y6">
        <v>0.83699999999999997</v>
      </c>
      <c r="Z6">
        <v>0.89339999999999997</v>
      </c>
      <c r="AA6">
        <v>0.77229999999999999</v>
      </c>
      <c r="AC6" s="1" t="s">
        <v>4</v>
      </c>
      <c r="AD6" s="4">
        <f t="shared" ref="AD6:AD11" si="23">P6-(AVERAGE($P$4:$S$4))</f>
        <v>0.56525000000000003</v>
      </c>
      <c r="AE6" s="4">
        <f t="shared" si="0"/>
        <v>0.57005000000000006</v>
      </c>
      <c r="AF6" s="4">
        <f t="shared" si="0"/>
        <v>0.56264999999999998</v>
      </c>
      <c r="AG6" s="4">
        <f t="shared" si="0"/>
        <v>0.55464999999999998</v>
      </c>
      <c r="AH6" s="4">
        <f t="shared" si="1"/>
        <v>0.83845000000000003</v>
      </c>
      <c r="AI6" s="4">
        <f t="shared" si="1"/>
        <v>0.89334999999999998</v>
      </c>
      <c r="AJ6" s="4">
        <f t="shared" si="1"/>
        <v>0.91844999999999999</v>
      </c>
      <c r="AK6" s="4">
        <f t="shared" si="1"/>
        <v>0.89354999999999996</v>
      </c>
      <c r="AL6" s="4">
        <f t="shared" si="1"/>
        <v>0.84175</v>
      </c>
      <c r="AM6" s="4">
        <f t="shared" si="1"/>
        <v>0.77844999999999998</v>
      </c>
      <c r="AN6" s="4">
        <f t="shared" si="1"/>
        <v>0.83484999999999998</v>
      </c>
      <c r="AO6" s="4">
        <f t="shared" si="1"/>
        <v>0.71375</v>
      </c>
      <c r="AQ6" s="3">
        <v>10</v>
      </c>
      <c r="AR6" s="4">
        <f t="shared" ref="AR6:AR7" si="24">AD6</f>
        <v>0.56525000000000003</v>
      </c>
      <c r="AS6" s="4">
        <f t="shared" si="2"/>
        <v>0.57005000000000006</v>
      </c>
      <c r="AT6" s="4">
        <f t="shared" si="2"/>
        <v>0.56264999999999998</v>
      </c>
      <c r="AU6" s="4">
        <f t="shared" si="2"/>
        <v>0.55464999999999998</v>
      </c>
      <c r="AV6" s="5">
        <f t="shared" ref="AV6:AV7" si="25">AVERAGE(AR6:AU6)</f>
        <v>0.56315000000000004</v>
      </c>
      <c r="AX6" s="1" t="s">
        <v>4</v>
      </c>
      <c r="AY6" s="4">
        <f t="shared" si="22"/>
        <v>10.817738791423004</v>
      </c>
      <c r="AZ6" s="4">
        <f t="shared" si="3"/>
        <v>10.911306042884991</v>
      </c>
      <c r="BA6" s="4">
        <f t="shared" si="3"/>
        <v>10.767056530214425</v>
      </c>
      <c r="BB6" s="4">
        <f t="shared" si="3"/>
        <v>10.611111111111111</v>
      </c>
      <c r="BC6" s="4">
        <f t="shared" si="3"/>
        <v>16.14327485380117</v>
      </c>
      <c r="BD6" s="4">
        <f t="shared" si="3"/>
        <v>17.21345029239766</v>
      </c>
      <c r="BE6" s="4">
        <f t="shared" si="3"/>
        <v>17.70272904483431</v>
      </c>
      <c r="BF6" s="4">
        <f t="shared" si="3"/>
        <v>17.217348927875243</v>
      </c>
      <c r="BG6" s="4">
        <f t="shared" si="3"/>
        <v>16.207602339181289</v>
      </c>
      <c r="BH6" s="4">
        <f t="shared" si="3"/>
        <v>14.973684210526317</v>
      </c>
      <c r="BI6" s="4">
        <f t="shared" si="3"/>
        <v>16.07309941520468</v>
      </c>
      <c r="BJ6" s="4">
        <f t="shared" si="3"/>
        <v>13.712475633528266</v>
      </c>
      <c r="BL6" s="1" t="s">
        <v>4</v>
      </c>
      <c r="BM6" s="4"/>
      <c r="BN6" s="4"/>
      <c r="BO6" s="4"/>
      <c r="BP6" s="4"/>
      <c r="BQ6" s="4">
        <f t="shared" si="4"/>
        <v>65.890917770617023</v>
      </c>
      <c r="BR6" s="4">
        <f t="shared" si="5"/>
        <v>70.258980785296572</v>
      </c>
      <c r="BS6" s="4">
        <f t="shared" si="6"/>
        <v>72.256036917691063</v>
      </c>
      <c r="BT6" s="4">
        <f t="shared" si="7"/>
        <v>70.274893583164257</v>
      </c>
      <c r="BU6" s="4">
        <f t="shared" si="8"/>
        <v>66.153478935433839</v>
      </c>
      <c r="BV6" s="4">
        <f t="shared" si="9"/>
        <v>61.1170784103115</v>
      </c>
      <c r="BW6" s="4">
        <f t="shared" si="10"/>
        <v>65.604487408998693</v>
      </c>
      <c r="BX6" s="4">
        <f t="shared" si="11"/>
        <v>55.969288300115373</v>
      </c>
      <c r="BZ6" s="1" t="s">
        <v>4</v>
      </c>
      <c r="CA6" s="4"/>
      <c r="CB6" s="4"/>
      <c r="CC6" s="4"/>
      <c r="CD6" s="4"/>
      <c r="CE6" s="6">
        <f t="shared" si="12"/>
        <v>69.670207264192229</v>
      </c>
      <c r="CF6" s="4"/>
      <c r="CG6" s="4"/>
      <c r="CH6" s="4"/>
      <c r="CI6" s="4">
        <f t="shared" si="13"/>
        <v>62.211083263714855</v>
      </c>
      <c r="CJ6" s="4"/>
      <c r="CK6" s="4"/>
      <c r="CL6" s="4"/>
      <c r="CN6" s="1" t="s">
        <v>4</v>
      </c>
      <c r="CO6" s="4"/>
      <c r="CP6" s="4"/>
      <c r="CQ6" s="4"/>
      <c r="CR6" s="4"/>
      <c r="CS6" s="7">
        <f t="shared" si="14"/>
        <v>93.61329339286722</v>
      </c>
      <c r="CT6" s="7">
        <f t="shared" si="14"/>
        <v>99.819137512010386</v>
      </c>
      <c r="CU6" s="7">
        <f t="shared" si="14"/>
        <v>102.65641779234727</v>
      </c>
      <c r="CV6" s="7">
        <f t="shared" si="14"/>
        <v>99.841745323009079</v>
      </c>
      <c r="CW6" s="4">
        <f t="shared" si="14"/>
        <v>93.986322274345795</v>
      </c>
      <c r="CX6" s="4">
        <f t="shared" si="14"/>
        <v>86.830950093257215</v>
      </c>
      <c r="CY6" s="4">
        <f t="shared" si="14"/>
        <v>93.206352794890634</v>
      </c>
      <c r="CZ6" s="4">
        <f t="shared" si="14"/>
        <v>79.517323235177756</v>
      </c>
      <c r="DB6" s="1" t="s">
        <v>4</v>
      </c>
      <c r="DC6" s="4"/>
      <c r="DD6" s="4"/>
      <c r="DE6" s="4"/>
      <c r="DF6" s="4"/>
      <c r="DG6" s="4">
        <f t="shared" si="15"/>
        <v>98.982648505058492</v>
      </c>
      <c r="DH6" s="4"/>
      <c r="DI6" s="4"/>
      <c r="DJ6" s="4"/>
      <c r="DK6" s="4">
        <f t="shared" si="16"/>
        <v>88.38523709941785</v>
      </c>
      <c r="DL6" s="4"/>
      <c r="DM6" s="4"/>
      <c r="DN6" s="4"/>
      <c r="DP6" s="1" t="s">
        <v>4</v>
      </c>
      <c r="DQ6" s="4"/>
      <c r="DR6" s="4"/>
      <c r="DS6" s="4"/>
      <c r="DT6" s="4"/>
      <c r="DU6" s="4">
        <f t="shared" si="17"/>
        <v>6.3867066071327798</v>
      </c>
      <c r="DV6" s="4">
        <f t="shared" si="17"/>
        <v>0.18086248798961435</v>
      </c>
      <c r="DW6" s="4">
        <f t="shared" si="17"/>
        <v>-2.6564177923472698</v>
      </c>
      <c r="DX6" s="4">
        <f t="shared" si="17"/>
        <v>0.15825467699092144</v>
      </c>
      <c r="DY6" s="4">
        <f t="shared" si="17"/>
        <v>6.0136777256542047</v>
      </c>
      <c r="DZ6" s="4">
        <f t="shared" si="17"/>
        <v>13.169049906742785</v>
      </c>
      <c r="EA6" s="4">
        <f t="shared" si="17"/>
        <v>6.7936472051093659</v>
      </c>
      <c r="EB6" s="4">
        <f t="shared" si="17"/>
        <v>20.482676764822244</v>
      </c>
      <c r="ED6" s="1" t="s">
        <v>4</v>
      </c>
      <c r="EE6" s="4"/>
      <c r="EF6" s="4"/>
      <c r="EG6" s="4"/>
      <c r="EH6" s="4"/>
      <c r="EI6" s="6">
        <f t="shared" si="18"/>
        <v>1.0173514949415114</v>
      </c>
      <c r="EJ6" s="4"/>
      <c r="EK6" s="4"/>
      <c r="EL6" s="4"/>
      <c r="EM6" s="4">
        <f t="shared" si="19"/>
        <v>11.61476290058215</v>
      </c>
      <c r="EN6" s="4"/>
      <c r="EO6" s="4"/>
      <c r="EP6" s="4"/>
      <c r="ER6" s="1" t="s">
        <v>4</v>
      </c>
      <c r="ES6" s="4"/>
      <c r="ET6" s="4"/>
      <c r="EU6" s="4"/>
      <c r="EV6" s="4"/>
      <c r="EW6" s="6">
        <f t="shared" si="20"/>
        <v>3.819437842510554</v>
      </c>
      <c r="EX6" s="4"/>
      <c r="EY6" s="4"/>
      <c r="EZ6" s="4"/>
      <c r="FA6" s="4">
        <f t="shared" si="21"/>
        <v>6.7248547961283913</v>
      </c>
      <c r="FB6" s="4"/>
      <c r="FC6" s="4"/>
      <c r="FD6" s="4"/>
    </row>
    <row r="7" spans="1:160">
      <c r="A7" s="1" t="s">
        <v>6</v>
      </c>
      <c r="B7" s="24" t="s">
        <v>7</v>
      </c>
      <c r="C7" s="25"/>
      <c r="D7" s="25"/>
      <c r="E7" s="26"/>
      <c r="F7" s="27" t="s">
        <v>112</v>
      </c>
      <c r="G7" s="28"/>
      <c r="H7" s="28"/>
      <c r="I7" s="29"/>
      <c r="J7" s="27" t="s">
        <v>50</v>
      </c>
      <c r="K7" s="28"/>
      <c r="L7" s="28"/>
      <c r="M7" s="29"/>
      <c r="O7" s="1" t="s">
        <v>6</v>
      </c>
      <c r="P7">
        <v>1.0791999999999999</v>
      </c>
      <c r="Q7">
        <v>1.1012999999999999</v>
      </c>
      <c r="R7">
        <v>1.0762</v>
      </c>
      <c r="S7">
        <v>1.0463</v>
      </c>
      <c r="T7">
        <v>0.88100000000000001</v>
      </c>
      <c r="U7">
        <v>0.95150000000000001</v>
      </c>
      <c r="V7">
        <v>0.93589999999999995</v>
      </c>
      <c r="W7">
        <v>0.97130000000000005</v>
      </c>
      <c r="X7">
        <v>0.95240000000000002</v>
      </c>
      <c r="Y7">
        <v>0.90580000000000005</v>
      </c>
      <c r="Z7">
        <v>0.96230000000000004</v>
      </c>
      <c r="AA7">
        <v>0.91449999999999998</v>
      </c>
      <c r="AC7" s="1" t="s">
        <v>6</v>
      </c>
      <c r="AD7" s="4">
        <f t="shared" si="23"/>
        <v>1.0206499999999998</v>
      </c>
      <c r="AE7" s="4">
        <f t="shared" si="0"/>
        <v>1.0427499999999998</v>
      </c>
      <c r="AF7" s="4">
        <f t="shared" si="0"/>
        <v>1.0176499999999999</v>
      </c>
      <c r="AG7" s="4">
        <f t="shared" si="0"/>
        <v>0.98775000000000002</v>
      </c>
      <c r="AH7" s="4">
        <f t="shared" si="1"/>
        <v>0.82245000000000001</v>
      </c>
      <c r="AI7" s="4">
        <f t="shared" si="1"/>
        <v>0.89295000000000002</v>
      </c>
      <c r="AJ7" s="4">
        <f t="shared" si="1"/>
        <v>0.87734999999999996</v>
      </c>
      <c r="AK7" s="4">
        <f t="shared" si="1"/>
        <v>0.91275000000000006</v>
      </c>
      <c r="AL7" s="4">
        <f t="shared" si="1"/>
        <v>0.89385000000000003</v>
      </c>
      <c r="AM7" s="4">
        <f t="shared" si="1"/>
        <v>0.84725000000000006</v>
      </c>
      <c r="AN7" s="4">
        <f t="shared" si="1"/>
        <v>0.90375000000000005</v>
      </c>
      <c r="AO7" s="4">
        <f t="shared" si="1"/>
        <v>0.85594999999999999</v>
      </c>
      <c r="AQ7" s="3">
        <v>20</v>
      </c>
      <c r="AR7" s="4">
        <f t="shared" si="24"/>
        <v>1.0206499999999998</v>
      </c>
      <c r="AS7" s="4">
        <f t="shared" si="2"/>
        <v>1.0427499999999998</v>
      </c>
      <c r="AT7" s="4">
        <f t="shared" si="2"/>
        <v>1.0176499999999999</v>
      </c>
      <c r="AU7" s="4">
        <f t="shared" si="2"/>
        <v>0.98775000000000002</v>
      </c>
      <c r="AV7" s="5">
        <f t="shared" si="25"/>
        <v>1.0171999999999999</v>
      </c>
      <c r="AX7" s="1" t="s">
        <v>6</v>
      </c>
      <c r="AY7" s="4">
        <f t="shared" si="22"/>
        <v>19.694931773879141</v>
      </c>
      <c r="AZ7" s="4">
        <f t="shared" si="3"/>
        <v>20.125730994152043</v>
      </c>
      <c r="BA7" s="4">
        <f t="shared" si="3"/>
        <v>19.6364522417154</v>
      </c>
      <c r="BB7" s="4">
        <f t="shared" si="3"/>
        <v>19.053606237816766</v>
      </c>
      <c r="BC7" s="4">
        <f t="shared" si="3"/>
        <v>15.831384015594542</v>
      </c>
      <c r="BD7" s="4">
        <f t="shared" si="3"/>
        <v>17.205653021442497</v>
      </c>
      <c r="BE7" s="4">
        <f t="shared" si="3"/>
        <v>16.901559454191034</v>
      </c>
      <c r="BF7" s="4">
        <f t="shared" si="3"/>
        <v>17.591617933723199</v>
      </c>
      <c r="BG7" s="4">
        <f t="shared" si="3"/>
        <v>17.223196881091621</v>
      </c>
      <c r="BH7" s="4">
        <f t="shared" si="3"/>
        <v>16.314814814814817</v>
      </c>
      <c r="BI7" s="4">
        <f t="shared" si="3"/>
        <v>17.41617933723197</v>
      </c>
      <c r="BJ7" s="4">
        <f t="shared" si="3"/>
        <v>16.484405458089668</v>
      </c>
      <c r="BL7" s="1" t="s">
        <v>6</v>
      </c>
      <c r="BM7" s="4"/>
      <c r="BN7" s="4"/>
      <c r="BO7" s="4"/>
      <c r="BP7" s="4"/>
      <c r="BQ7" s="4">
        <f t="shared" si="4"/>
        <v>64.617893941202212</v>
      </c>
      <c r="BR7" s="4">
        <f t="shared" si="5"/>
        <v>70.227155189561216</v>
      </c>
      <c r="BS7" s="4">
        <f t="shared" si="6"/>
        <v>68.985956955881775</v>
      </c>
      <c r="BT7" s="4">
        <f t="shared" si="7"/>
        <v>71.802522178462041</v>
      </c>
      <c r="BU7" s="4">
        <f t="shared" si="8"/>
        <v>70.298762779965799</v>
      </c>
      <c r="BV7" s="4">
        <f t="shared" si="9"/>
        <v>66.591080876795175</v>
      </c>
      <c r="BW7" s="4">
        <f t="shared" si="10"/>
        <v>71.086446274416204</v>
      </c>
      <c r="BX7" s="4">
        <f t="shared" si="11"/>
        <v>67.283287584039456</v>
      </c>
      <c r="BZ7" s="1" t="s">
        <v>6</v>
      </c>
      <c r="CA7" s="4"/>
      <c r="CB7" s="4"/>
      <c r="CC7" s="4"/>
      <c r="CD7" s="4"/>
      <c r="CE7" s="4">
        <f t="shared" si="12"/>
        <v>68.908382066276801</v>
      </c>
      <c r="CF7" s="4"/>
      <c r="CG7" s="4"/>
      <c r="CH7" s="4"/>
      <c r="CI7" s="4">
        <f t="shared" si="13"/>
        <v>68.814894378804155</v>
      </c>
      <c r="CJ7" s="4"/>
      <c r="CK7" s="4"/>
      <c r="CL7" s="4"/>
      <c r="CN7" s="1" t="s">
        <v>6</v>
      </c>
      <c r="CO7" s="4"/>
      <c r="CP7" s="4"/>
      <c r="CQ7" s="4"/>
      <c r="CR7" s="4"/>
      <c r="CS7" s="4">
        <f t="shared" si="14"/>
        <v>91.804668512971219</v>
      </c>
      <c r="CT7" s="4">
        <f t="shared" si="14"/>
        <v>99.773921890013</v>
      </c>
      <c r="CU7" s="4">
        <f t="shared" si="14"/>
        <v>98.010512632114384</v>
      </c>
      <c r="CV7" s="4">
        <f t="shared" si="14"/>
        <v>102.01209517888429</v>
      </c>
      <c r="CW7" s="4">
        <f t="shared" si="14"/>
        <v>99.875657039507146</v>
      </c>
      <c r="CX7" s="4">
        <f t="shared" si="14"/>
        <v>94.608037076810035</v>
      </c>
      <c r="CY7" s="4">
        <f t="shared" si="14"/>
        <v>100.99474368394279</v>
      </c>
      <c r="CZ7" s="4">
        <f t="shared" si="14"/>
        <v>95.591476855253461</v>
      </c>
      <c r="DB7" s="1" t="s">
        <v>6</v>
      </c>
      <c r="DC7" s="4"/>
      <c r="DD7" s="4"/>
      <c r="DE7" s="4"/>
      <c r="DF7" s="4"/>
      <c r="DG7" s="4">
        <f t="shared" si="15"/>
        <v>97.900299553495728</v>
      </c>
      <c r="DH7" s="4"/>
      <c r="DI7" s="4"/>
      <c r="DJ7" s="4"/>
      <c r="DK7" s="4">
        <f t="shared" si="16"/>
        <v>97.76747866387835</v>
      </c>
      <c r="DL7" s="4"/>
      <c r="DM7" s="4"/>
      <c r="DN7" s="4"/>
      <c r="DP7" s="1" t="s">
        <v>6</v>
      </c>
      <c r="DQ7" s="4"/>
      <c r="DR7" s="4"/>
      <c r="DS7" s="4"/>
      <c r="DT7" s="4"/>
      <c r="DU7" s="4">
        <f t="shared" si="17"/>
        <v>8.1953314870287812</v>
      </c>
      <c r="DV7" s="4">
        <f t="shared" si="17"/>
        <v>0.22607810998700018</v>
      </c>
      <c r="DW7" s="4">
        <f t="shared" si="17"/>
        <v>1.9894873678856158</v>
      </c>
      <c r="DX7" s="4">
        <f t="shared" si="17"/>
        <v>-2.0120951788842945</v>
      </c>
      <c r="DY7" s="4">
        <f t="shared" si="17"/>
        <v>0.12434296049285365</v>
      </c>
      <c r="DZ7" s="4">
        <f t="shared" si="17"/>
        <v>5.3919629231899648</v>
      </c>
      <c r="EA7" s="4">
        <f t="shared" si="17"/>
        <v>-0.99474368394278656</v>
      </c>
      <c r="EB7" s="4">
        <f t="shared" si="17"/>
        <v>4.4085231447465389</v>
      </c>
      <c r="ED7" s="1" t="s">
        <v>6</v>
      </c>
      <c r="EE7" s="4"/>
      <c r="EF7" s="4"/>
      <c r="EG7" s="4"/>
      <c r="EH7" s="4"/>
      <c r="EI7" s="4">
        <f t="shared" si="18"/>
        <v>2.0997004465042757</v>
      </c>
      <c r="EJ7" s="4"/>
      <c r="EK7" s="4"/>
      <c r="EL7" s="4"/>
      <c r="EM7" s="4">
        <f t="shared" si="19"/>
        <v>2.2325213361216427</v>
      </c>
      <c r="EN7" s="4"/>
      <c r="EO7" s="4"/>
      <c r="EP7" s="4"/>
      <c r="ER7" s="1" t="s">
        <v>6</v>
      </c>
      <c r="ES7" s="4"/>
      <c r="ET7" s="4"/>
      <c r="EU7" s="4"/>
      <c r="EV7" s="4"/>
      <c r="EW7" s="4">
        <f t="shared" si="20"/>
        <v>4.3812550952805562</v>
      </c>
      <c r="EX7" s="4"/>
      <c r="EY7" s="4"/>
      <c r="EZ7" s="4"/>
      <c r="FA7" s="4">
        <f t="shared" si="21"/>
        <v>3.1398890949859952</v>
      </c>
      <c r="FB7" s="4"/>
      <c r="FC7" s="4"/>
      <c r="FD7" s="4"/>
    </row>
    <row r="8" spans="1:160">
      <c r="A8" s="1" t="s">
        <v>8</v>
      </c>
      <c r="B8" s="30" t="s">
        <v>9</v>
      </c>
      <c r="C8" s="31"/>
      <c r="D8" s="31"/>
      <c r="E8" s="32"/>
      <c r="F8" s="27" t="s">
        <v>43</v>
      </c>
      <c r="G8" s="28"/>
      <c r="H8" s="28"/>
      <c r="I8" s="29"/>
      <c r="J8" s="21" t="s">
        <v>51</v>
      </c>
      <c r="K8" s="22"/>
      <c r="L8" s="22"/>
      <c r="M8" s="23"/>
      <c r="O8" s="1" t="s">
        <v>8</v>
      </c>
      <c r="P8">
        <v>0.94159999999999999</v>
      </c>
      <c r="Q8">
        <v>0.96479999999999999</v>
      </c>
      <c r="R8">
        <v>0.95199999999999996</v>
      </c>
      <c r="S8">
        <v>0.9556</v>
      </c>
      <c r="T8">
        <v>0.90949999999999998</v>
      </c>
      <c r="U8">
        <v>0.95960000000000001</v>
      </c>
      <c r="V8">
        <v>0.95640000000000003</v>
      </c>
      <c r="W8">
        <v>0.96220000000000006</v>
      </c>
      <c r="X8">
        <v>0.4274</v>
      </c>
      <c r="Y8">
        <v>0.39610000000000001</v>
      </c>
      <c r="Z8">
        <v>0.3574</v>
      </c>
      <c r="AA8">
        <v>0.35499999999999998</v>
      </c>
      <c r="AC8" s="1" t="s">
        <v>8</v>
      </c>
      <c r="AD8" s="4">
        <f t="shared" si="23"/>
        <v>0.88305</v>
      </c>
      <c r="AE8" s="4">
        <f t="shared" si="0"/>
        <v>0.90625</v>
      </c>
      <c r="AF8" s="4">
        <f t="shared" si="0"/>
        <v>0.89344999999999997</v>
      </c>
      <c r="AG8" s="4">
        <f t="shared" si="0"/>
        <v>0.89705000000000001</v>
      </c>
      <c r="AH8" s="4">
        <f t="shared" si="1"/>
        <v>0.85094999999999998</v>
      </c>
      <c r="AI8" s="4">
        <f t="shared" si="1"/>
        <v>0.90105000000000002</v>
      </c>
      <c r="AJ8" s="4">
        <f t="shared" si="1"/>
        <v>0.89785000000000004</v>
      </c>
      <c r="AK8" s="4">
        <f t="shared" si="1"/>
        <v>0.90365000000000006</v>
      </c>
      <c r="AL8" s="4">
        <f t="shared" si="1"/>
        <v>0.36885000000000001</v>
      </c>
      <c r="AM8" s="4">
        <f t="shared" si="1"/>
        <v>0.33755000000000002</v>
      </c>
      <c r="AN8" s="4">
        <f t="shared" si="1"/>
        <v>0.29885</v>
      </c>
      <c r="AO8" s="4">
        <f t="shared" si="1"/>
        <v>0.29644999999999999</v>
      </c>
      <c r="AX8" s="1" t="s">
        <v>8</v>
      </c>
      <c r="AY8" s="4">
        <f t="shared" si="22"/>
        <v>17.012670565302145</v>
      </c>
      <c r="AZ8" s="4">
        <f t="shared" si="3"/>
        <v>17.464912280701757</v>
      </c>
      <c r="BA8" s="4">
        <f t="shared" si="3"/>
        <v>17.215399610136451</v>
      </c>
      <c r="BB8" s="4">
        <f t="shared" si="3"/>
        <v>17.285575048732944</v>
      </c>
      <c r="BC8" s="4">
        <f t="shared" si="3"/>
        <v>16.386939571150098</v>
      </c>
      <c r="BD8" s="4">
        <f t="shared" si="3"/>
        <v>17.3635477582846</v>
      </c>
      <c r="BE8" s="4">
        <f t="shared" si="3"/>
        <v>17.301169590643276</v>
      </c>
      <c r="BF8" s="4">
        <f t="shared" si="3"/>
        <v>17.414230019493179</v>
      </c>
      <c r="BG8" s="4">
        <f t="shared" si="3"/>
        <v>6.9892787524366478</v>
      </c>
      <c r="BH8" s="4">
        <f t="shared" si="3"/>
        <v>6.3791423001949328</v>
      </c>
      <c r="BI8" s="4">
        <f t="shared" si="3"/>
        <v>5.624756335282652</v>
      </c>
      <c r="BJ8" s="4">
        <f t="shared" si="3"/>
        <v>5.5779727095516574</v>
      </c>
      <c r="BL8" s="1" t="s">
        <v>8</v>
      </c>
      <c r="BM8" s="4">
        <f>AY8/(0.049*5)</f>
        <v>69.439471695110797</v>
      </c>
      <c r="BN8" s="4">
        <f t="shared" ref="BN8:BX11" si="26">AZ8/(0.049*5)</f>
        <v>71.28535624776228</v>
      </c>
      <c r="BO8" s="4">
        <f t="shared" si="26"/>
        <v>70.266937184230414</v>
      </c>
      <c r="BP8" s="4">
        <f t="shared" si="26"/>
        <v>70.553367545848758</v>
      </c>
      <c r="BQ8" s="4">
        <f t="shared" si="26"/>
        <v>66.885467637347332</v>
      </c>
      <c r="BR8" s="4">
        <f t="shared" si="26"/>
        <v>70.871623503202457</v>
      </c>
      <c r="BS8" s="4">
        <f t="shared" si="26"/>
        <v>70.617018737319498</v>
      </c>
      <c r="BT8" s="4">
        <f t="shared" si="26"/>
        <v>71.078489875482362</v>
      </c>
      <c r="BU8" s="4">
        <f t="shared" si="26"/>
        <v>28.527668377292439</v>
      </c>
      <c r="BV8" s="4">
        <f t="shared" si="26"/>
        <v>26.037315510999726</v>
      </c>
      <c r="BW8" s="4">
        <f t="shared" si="26"/>
        <v>22.958189123602661</v>
      </c>
      <c r="BX8" s="4">
        <f t="shared" si="26"/>
        <v>22.767235549190438</v>
      </c>
      <c r="BZ8" s="1" t="s">
        <v>8</v>
      </c>
      <c r="CA8" s="4">
        <f>AVERAGE(BM8:BP8)</f>
        <v>70.386283168238066</v>
      </c>
      <c r="CB8" s="4"/>
      <c r="CC8" s="4"/>
      <c r="CD8" s="4"/>
      <c r="CE8" s="4">
        <f t="shared" si="12"/>
        <v>69.863149938337912</v>
      </c>
      <c r="CF8" s="4"/>
      <c r="CG8" s="4"/>
      <c r="CH8" s="4"/>
      <c r="CI8" s="6">
        <f t="shared" si="12"/>
        <v>25.072602140271314</v>
      </c>
      <c r="CJ8" s="4"/>
      <c r="CK8" s="4"/>
      <c r="CL8" s="4"/>
      <c r="CN8" s="1" t="s">
        <v>8</v>
      </c>
      <c r="CO8" s="4">
        <f>(BM8/$CA$8)*100</f>
        <v>98.654835245577331</v>
      </c>
      <c r="CP8" s="4">
        <f t="shared" ref="CP8:CZ11" si="27">(BN8/$CA$8)*100</f>
        <v>101.27734132142656</v>
      </c>
      <c r="CQ8" s="4">
        <f t="shared" si="27"/>
        <v>99.830441417509732</v>
      </c>
      <c r="CR8" s="4">
        <f t="shared" si="27"/>
        <v>100.23738201548636</v>
      </c>
      <c r="CS8" s="4">
        <f t="shared" si="27"/>
        <v>95.026281580285968</v>
      </c>
      <c r="CT8" s="4">
        <f t="shared" si="27"/>
        <v>100.68953823546035</v>
      </c>
      <c r="CU8" s="4">
        <f t="shared" si="27"/>
        <v>100.32781325948115</v>
      </c>
      <c r="CV8" s="4">
        <f t="shared" si="27"/>
        <v>100.98343977844344</v>
      </c>
      <c r="CW8" s="7">
        <f t="shared" si="27"/>
        <v>40.530153167919515</v>
      </c>
      <c r="CX8" s="7">
        <f t="shared" si="27"/>
        <v>36.992030746622959</v>
      </c>
      <c r="CY8" s="7">
        <f t="shared" si="27"/>
        <v>32.617419318374495</v>
      </c>
      <c r="CZ8" s="7">
        <f t="shared" si="27"/>
        <v>32.346125586390094</v>
      </c>
      <c r="DB8" s="1" t="s">
        <v>8</v>
      </c>
      <c r="DC8" s="4">
        <f>AVERAGE(CO8:CR8)</f>
        <v>100</v>
      </c>
      <c r="DD8" s="4"/>
      <c r="DE8" s="4"/>
      <c r="DF8" s="4"/>
      <c r="DG8" s="4">
        <f t="shared" si="15"/>
        <v>99.256768213417729</v>
      </c>
      <c r="DH8" s="4"/>
      <c r="DI8" s="4"/>
      <c r="DJ8" s="4"/>
      <c r="DK8" s="4">
        <f t="shared" si="15"/>
        <v>35.62143220482676</v>
      </c>
      <c r="DL8" s="4"/>
      <c r="DM8" s="4"/>
      <c r="DN8" s="4"/>
      <c r="DP8" s="1" t="s">
        <v>8</v>
      </c>
      <c r="DQ8" s="4">
        <f>$DC$8-CO8</f>
        <v>1.3451647544226688</v>
      </c>
      <c r="DR8" s="4">
        <f t="shared" ref="DR8:EB11" si="28">$DC$8-CP8</f>
        <v>-1.2773413214265616</v>
      </c>
      <c r="DS8" s="4">
        <f t="shared" si="28"/>
        <v>0.1695585824902679</v>
      </c>
      <c r="DT8" s="4">
        <f t="shared" si="28"/>
        <v>-0.23738201548636084</v>
      </c>
      <c r="DU8" s="4">
        <f t="shared" si="28"/>
        <v>4.9737184197140323</v>
      </c>
      <c r="DV8" s="4">
        <f t="shared" si="28"/>
        <v>-0.68953823546034698</v>
      </c>
      <c r="DW8" s="4">
        <f t="shared" si="28"/>
        <v>-0.3278132594811467</v>
      </c>
      <c r="DX8" s="4">
        <f t="shared" si="28"/>
        <v>-0.9834397784434401</v>
      </c>
      <c r="DY8" s="4">
        <f t="shared" si="28"/>
        <v>59.469846832080485</v>
      </c>
      <c r="DZ8" s="4">
        <f t="shared" si="28"/>
        <v>63.007969253377041</v>
      </c>
      <c r="EA8" s="4">
        <f t="shared" si="28"/>
        <v>67.382580681625512</v>
      </c>
      <c r="EB8" s="4">
        <f t="shared" si="28"/>
        <v>67.653874413609913</v>
      </c>
      <c r="ED8" s="1" t="s">
        <v>8</v>
      </c>
      <c r="EE8" s="4">
        <f>AVERAGE(DQ8:DT8)</f>
        <v>3.5527136788005009E-15</v>
      </c>
      <c r="EF8" s="4"/>
      <c r="EG8" s="4"/>
      <c r="EH8" s="4"/>
      <c r="EI8" s="4">
        <f t="shared" si="18"/>
        <v>0.74323178658227462</v>
      </c>
      <c r="EJ8" s="4"/>
      <c r="EK8" s="4"/>
      <c r="EL8" s="4"/>
      <c r="EM8" s="6">
        <f t="shared" si="18"/>
        <v>64.37856779517324</v>
      </c>
      <c r="EN8" s="4"/>
      <c r="EO8" s="4"/>
      <c r="EP8" s="4"/>
      <c r="ER8" s="1" t="s">
        <v>8</v>
      </c>
      <c r="ES8" s="4">
        <f>STDEV(DQ8:DT8)</f>
        <v>1.0841539561853795</v>
      </c>
      <c r="ET8" s="4"/>
      <c r="EU8" s="4"/>
      <c r="EV8" s="4"/>
      <c r="EW8" s="4">
        <f t="shared" si="20"/>
        <v>2.833041903051432</v>
      </c>
      <c r="EX8" s="4"/>
      <c r="EY8" s="4"/>
      <c r="EZ8" s="4"/>
      <c r="FA8" s="6">
        <f t="shared" si="20"/>
        <v>3.9040922428919167</v>
      </c>
      <c r="FB8" s="4"/>
      <c r="FC8" s="4"/>
      <c r="FD8" s="4"/>
    </row>
    <row r="9" spans="1:160">
      <c r="A9" s="1" t="s">
        <v>10</v>
      </c>
      <c r="B9" s="33" t="s">
        <v>11</v>
      </c>
      <c r="C9" s="34"/>
      <c r="D9" s="34"/>
      <c r="E9" s="35"/>
      <c r="F9" s="27" t="s">
        <v>44</v>
      </c>
      <c r="G9" s="28"/>
      <c r="H9" s="28"/>
      <c r="I9" s="29"/>
      <c r="J9" s="21" t="s">
        <v>52</v>
      </c>
      <c r="K9" s="22"/>
      <c r="L9" s="22"/>
      <c r="M9" s="23"/>
      <c r="O9" s="1" t="s">
        <v>10</v>
      </c>
      <c r="P9">
        <v>0.48049999999999998</v>
      </c>
      <c r="Q9">
        <v>0.495</v>
      </c>
      <c r="R9">
        <v>0.4869</v>
      </c>
      <c r="S9">
        <v>0.4854</v>
      </c>
      <c r="T9">
        <v>0.9456</v>
      </c>
      <c r="U9">
        <v>0.97560000000000002</v>
      </c>
      <c r="V9">
        <v>0.94669999999999999</v>
      </c>
      <c r="W9">
        <v>0.95699999999999996</v>
      </c>
      <c r="X9">
        <v>0.90969999999999995</v>
      </c>
      <c r="Y9">
        <v>0.89649999999999996</v>
      </c>
      <c r="Z9">
        <v>0.83819999999999995</v>
      </c>
      <c r="AA9">
        <v>0.84109999999999996</v>
      </c>
      <c r="AC9" s="1" t="s">
        <v>10</v>
      </c>
      <c r="AD9" s="4">
        <f t="shared" si="23"/>
        <v>0.42194999999999999</v>
      </c>
      <c r="AE9" s="4">
        <f t="shared" si="0"/>
        <v>0.43645</v>
      </c>
      <c r="AF9" s="4">
        <f t="shared" si="0"/>
        <v>0.42835000000000001</v>
      </c>
      <c r="AG9" s="4">
        <f t="shared" si="0"/>
        <v>0.42685000000000001</v>
      </c>
      <c r="AH9" s="4">
        <f t="shared" si="1"/>
        <v>0.88705000000000001</v>
      </c>
      <c r="AI9" s="4">
        <f t="shared" si="1"/>
        <v>0.91705000000000003</v>
      </c>
      <c r="AJ9" s="4">
        <f t="shared" si="1"/>
        <v>0.88815</v>
      </c>
      <c r="AK9" s="4">
        <f t="shared" si="1"/>
        <v>0.89844999999999997</v>
      </c>
      <c r="AL9" s="4">
        <f t="shared" si="1"/>
        <v>0.85114999999999996</v>
      </c>
      <c r="AM9" s="4">
        <f t="shared" si="1"/>
        <v>0.83794999999999997</v>
      </c>
      <c r="AN9" s="4">
        <f t="shared" si="1"/>
        <v>0.77964999999999995</v>
      </c>
      <c r="AO9" s="4">
        <f t="shared" si="1"/>
        <v>0.78254999999999997</v>
      </c>
      <c r="AX9" s="1" t="s">
        <v>10</v>
      </c>
      <c r="AY9" s="4">
        <f t="shared" si="22"/>
        <v>8.0243664717348935</v>
      </c>
      <c r="AZ9" s="4">
        <f t="shared" si="3"/>
        <v>8.3070175438596507</v>
      </c>
      <c r="BA9" s="4">
        <f t="shared" si="3"/>
        <v>8.1491228070175445</v>
      </c>
      <c r="BB9" s="4">
        <f t="shared" si="3"/>
        <v>8.1198830409356741</v>
      </c>
      <c r="BC9" s="4">
        <f t="shared" si="3"/>
        <v>17.090643274853804</v>
      </c>
      <c r="BD9" s="4">
        <f t="shared" si="3"/>
        <v>17.67543859649123</v>
      </c>
      <c r="BE9" s="4">
        <f t="shared" si="3"/>
        <v>17.112085769980506</v>
      </c>
      <c r="BF9" s="4">
        <f t="shared" si="3"/>
        <v>17.312865497076025</v>
      </c>
      <c r="BG9" s="4">
        <f t="shared" si="3"/>
        <v>16.390838206627681</v>
      </c>
      <c r="BH9" s="4">
        <f t="shared" si="3"/>
        <v>16.133528265107213</v>
      </c>
      <c r="BI9" s="4">
        <f t="shared" si="3"/>
        <v>14.997076023391813</v>
      </c>
      <c r="BJ9" s="4">
        <f t="shared" si="3"/>
        <v>15.053606237816764</v>
      </c>
      <c r="BL9" s="1" t="s">
        <v>10</v>
      </c>
      <c r="BM9" s="4">
        <f t="shared" ref="BM9:BM11" si="29">AY9/(0.049*5)</f>
        <v>32.752516211162828</v>
      </c>
      <c r="BN9" s="4">
        <f t="shared" si="26"/>
        <v>33.906194056570001</v>
      </c>
      <c r="BO9" s="4">
        <f t="shared" si="26"/>
        <v>33.261725742928753</v>
      </c>
      <c r="BP9" s="4">
        <f t="shared" si="26"/>
        <v>33.142379758921116</v>
      </c>
      <c r="BQ9" s="4">
        <f t="shared" si="26"/>
        <v>69.75772765246451</v>
      </c>
      <c r="BR9" s="4">
        <f t="shared" si="26"/>
        <v>72.144647332617268</v>
      </c>
      <c r="BS9" s="4">
        <f t="shared" si="26"/>
        <v>69.845248040736763</v>
      </c>
      <c r="BT9" s="4">
        <f t="shared" si="26"/>
        <v>70.664757130922553</v>
      </c>
      <c r="BU9" s="4">
        <f t="shared" si="26"/>
        <v>66.901380435215032</v>
      </c>
      <c r="BV9" s="4">
        <f t="shared" si="26"/>
        <v>65.85113577594781</v>
      </c>
      <c r="BW9" s="4">
        <f t="shared" si="26"/>
        <v>61.212555197517602</v>
      </c>
      <c r="BX9" s="4">
        <f t="shared" si="26"/>
        <v>61.443290766599034</v>
      </c>
      <c r="BZ9" s="1" t="s">
        <v>10</v>
      </c>
      <c r="CA9" s="4">
        <f t="shared" ref="CA9:CA11" si="30">AVERAGE(BM9:BP9)</f>
        <v>33.265703942395675</v>
      </c>
      <c r="CB9" s="4"/>
      <c r="CC9" s="4"/>
      <c r="CD9" s="4"/>
      <c r="CE9" s="4">
        <f t="shared" si="12"/>
        <v>70.603095039185277</v>
      </c>
      <c r="CF9" s="4"/>
      <c r="CG9" s="4"/>
      <c r="CH9" s="4"/>
      <c r="CI9" s="6">
        <f t="shared" si="12"/>
        <v>63.85209054381987</v>
      </c>
      <c r="CJ9" s="4"/>
      <c r="CK9" s="4"/>
      <c r="CL9" s="4"/>
      <c r="CN9" s="1" t="s">
        <v>10</v>
      </c>
      <c r="CO9" s="4">
        <f t="shared" ref="CO9:CO11" si="31">(BM9/$CA$8)*100</f>
        <v>46.532526988074373</v>
      </c>
      <c r="CP9" s="4">
        <f t="shared" si="27"/>
        <v>48.171593285480135</v>
      </c>
      <c r="CQ9" s="4">
        <f t="shared" si="27"/>
        <v>47.255976940032781</v>
      </c>
      <c r="CR9" s="4">
        <f t="shared" si="27"/>
        <v>47.086418357542534</v>
      </c>
      <c r="CS9" s="4">
        <f t="shared" si="27"/>
        <v>99.106991465551346</v>
      </c>
      <c r="CT9" s="4">
        <f t="shared" si="27"/>
        <v>102.49816311535636</v>
      </c>
      <c r="CU9" s="4">
        <f t="shared" si="27"/>
        <v>99.231334426044185</v>
      </c>
      <c r="CV9" s="4">
        <f t="shared" si="27"/>
        <v>100.39563669247724</v>
      </c>
      <c r="CW9" s="7">
        <f t="shared" si="27"/>
        <v>95.048889391284689</v>
      </c>
      <c r="CX9" s="7">
        <f t="shared" si="27"/>
        <v>93.556773865370474</v>
      </c>
      <c r="CY9" s="7">
        <f t="shared" si="27"/>
        <v>86.966596959249415</v>
      </c>
      <c r="CZ9" s="7">
        <f t="shared" si="27"/>
        <v>87.294410218730562</v>
      </c>
      <c r="DB9" s="1" t="s">
        <v>10</v>
      </c>
      <c r="DC9" s="4">
        <f t="shared" ref="DC9:DC11" si="32">AVERAGE(CO9:CR9)</f>
        <v>47.261628892782454</v>
      </c>
      <c r="DD9" s="4"/>
      <c r="DE9" s="4"/>
      <c r="DF9" s="4"/>
      <c r="DG9" s="4">
        <f t="shared" si="15"/>
        <v>100.30803142485728</v>
      </c>
      <c r="DH9" s="4"/>
      <c r="DI9" s="4"/>
      <c r="DJ9" s="4"/>
      <c r="DK9" s="4">
        <f t="shared" si="15"/>
        <v>90.716667608658781</v>
      </c>
      <c r="DL9" s="4"/>
      <c r="DM9" s="4"/>
      <c r="DN9" s="4"/>
      <c r="DP9" s="1" t="s">
        <v>10</v>
      </c>
      <c r="DQ9" s="4">
        <f t="shared" ref="DQ9:DQ11" si="33">$DC$8-CO9</f>
        <v>53.467473011925627</v>
      </c>
      <c r="DR9" s="4">
        <f t="shared" si="28"/>
        <v>51.828406714519865</v>
      </c>
      <c r="DS9" s="4">
        <f t="shared" si="28"/>
        <v>52.744023059967219</v>
      </c>
      <c r="DT9" s="4">
        <f t="shared" si="28"/>
        <v>52.913581642457466</v>
      </c>
      <c r="DU9" s="4">
        <f t="shared" si="28"/>
        <v>0.89300853444865425</v>
      </c>
      <c r="DV9" s="4">
        <f t="shared" si="28"/>
        <v>-2.4981631153563626</v>
      </c>
      <c r="DW9" s="4">
        <f t="shared" si="28"/>
        <v>0.76866557395581481</v>
      </c>
      <c r="DX9" s="4">
        <f t="shared" si="28"/>
        <v>-0.39563669247723965</v>
      </c>
      <c r="DY9" s="4">
        <f t="shared" si="28"/>
        <v>4.9511106087153109</v>
      </c>
      <c r="DZ9" s="4">
        <f t="shared" si="28"/>
        <v>6.4432261346295263</v>
      </c>
      <c r="EA9" s="4">
        <f t="shared" si="28"/>
        <v>13.033403040750585</v>
      </c>
      <c r="EB9" s="4">
        <f t="shared" si="28"/>
        <v>12.705589781269438</v>
      </c>
      <c r="ED9" s="1" t="s">
        <v>10</v>
      </c>
      <c r="EE9" s="4">
        <f t="shared" ref="EE9:EE11" si="34">AVERAGE(DQ9:DT9)</f>
        <v>52.738371107217546</v>
      </c>
      <c r="EF9" s="4"/>
      <c r="EG9" s="4"/>
      <c r="EH9" s="4"/>
      <c r="EI9" s="4">
        <f t="shared" si="18"/>
        <v>-0.3080314248572833</v>
      </c>
      <c r="EJ9" s="4"/>
      <c r="EK9" s="4"/>
      <c r="EL9" s="4"/>
      <c r="EM9" s="6">
        <f t="shared" si="18"/>
        <v>9.2833323913412151</v>
      </c>
      <c r="EN9" s="4"/>
      <c r="EO9" s="4"/>
      <c r="EP9" s="4"/>
      <c r="ER9" s="1" t="s">
        <v>10</v>
      </c>
      <c r="ES9" s="4">
        <f t="shared" ref="ES9:ES11" si="35">STDEV(DQ9:DT9)</f>
        <v>0.68077295766296775</v>
      </c>
      <c r="ET9" s="4"/>
      <c r="EU9" s="4"/>
      <c r="EV9" s="4"/>
      <c r="EW9" s="4">
        <f t="shared" si="20"/>
        <v>1.5712123679657757</v>
      </c>
      <c r="EX9" s="4"/>
      <c r="EY9" s="4"/>
      <c r="EZ9" s="4"/>
      <c r="FA9" s="6">
        <f t="shared" si="20"/>
        <v>4.1876494855607325</v>
      </c>
      <c r="FB9" s="4"/>
      <c r="FC9" s="4"/>
      <c r="FD9" s="4"/>
    </row>
    <row r="10" spans="1:160">
      <c r="A10" s="1" t="s">
        <v>12</v>
      </c>
      <c r="B10" s="33" t="s">
        <v>13</v>
      </c>
      <c r="C10" s="34"/>
      <c r="D10" s="34"/>
      <c r="E10" s="35"/>
      <c r="F10" s="21" t="s">
        <v>45</v>
      </c>
      <c r="G10" s="22"/>
      <c r="H10" s="22"/>
      <c r="I10" s="23"/>
      <c r="J10" s="21" t="s">
        <v>53</v>
      </c>
      <c r="K10" s="22"/>
      <c r="L10" s="22"/>
      <c r="M10" s="23"/>
      <c r="O10" s="1" t="s">
        <v>12</v>
      </c>
      <c r="P10">
        <v>0.47310000000000002</v>
      </c>
      <c r="Q10">
        <v>0.50900000000000001</v>
      </c>
      <c r="R10">
        <v>0.45569999999999999</v>
      </c>
      <c r="S10">
        <v>0.48549999999999999</v>
      </c>
      <c r="T10">
        <v>0.50139999999999996</v>
      </c>
      <c r="U10">
        <v>0.4975</v>
      </c>
      <c r="V10">
        <v>0.4788</v>
      </c>
      <c r="W10">
        <v>0.503</v>
      </c>
      <c r="X10">
        <v>0.91859999999999997</v>
      </c>
      <c r="Y10">
        <v>0.95069999999999999</v>
      </c>
      <c r="Z10">
        <v>0.97860000000000003</v>
      </c>
      <c r="AA10">
        <v>0.9022</v>
      </c>
      <c r="AC10" s="1" t="s">
        <v>12</v>
      </c>
      <c r="AD10" s="4">
        <f t="shared" si="23"/>
        <v>0.41455000000000003</v>
      </c>
      <c r="AE10" s="4">
        <f t="shared" si="0"/>
        <v>0.45045000000000002</v>
      </c>
      <c r="AF10" s="4">
        <f>R10-(AVERAGE($P$4:$S$4))</f>
        <v>0.39715</v>
      </c>
      <c r="AG10" s="4">
        <f t="shared" si="0"/>
        <v>0.42695</v>
      </c>
      <c r="AH10" s="4">
        <f t="shared" si="1"/>
        <v>0.44284999999999997</v>
      </c>
      <c r="AI10" s="4">
        <f t="shared" si="1"/>
        <v>0.43895000000000001</v>
      </c>
      <c r="AJ10" s="4">
        <f>V10-(AVERAGE($P$4:$S$4))</f>
        <v>0.42025000000000001</v>
      </c>
      <c r="AK10" s="4">
        <f t="shared" si="1"/>
        <v>0.44445000000000001</v>
      </c>
      <c r="AL10" s="4">
        <f t="shared" si="1"/>
        <v>0.86004999999999998</v>
      </c>
      <c r="AM10" s="4">
        <f t="shared" si="1"/>
        <v>0.89215</v>
      </c>
      <c r="AN10" s="4">
        <f t="shared" si="1"/>
        <v>0.92005000000000003</v>
      </c>
      <c r="AO10" s="4">
        <f t="shared" si="1"/>
        <v>0.84365000000000001</v>
      </c>
      <c r="AX10" s="1" t="s">
        <v>12</v>
      </c>
      <c r="AY10" s="4">
        <f t="shared" si="22"/>
        <v>7.8801169590643285</v>
      </c>
      <c r="AZ10" s="4">
        <f t="shared" si="3"/>
        <v>8.5799220272904488</v>
      </c>
      <c r="BA10" s="4">
        <f t="shared" si="3"/>
        <v>7.540935672514621</v>
      </c>
      <c r="BB10" s="4">
        <f t="shared" si="3"/>
        <v>8.1218323586744638</v>
      </c>
      <c r="BC10" s="4">
        <f t="shared" si="3"/>
        <v>8.4317738791423</v>
      </c>
      <c r="BD10" s="4">
        <f t="shared" si="3"/>
        <v>8.3557504873294359</v>
      </c>
      <c r="BE10" s="4">
        <f t="shared" si="3"/>
        <v>7.9912280701754392</v>
      </c>
      <c r="BF10" s="4">
        <f t="shared" si="3"/>
        <v>8.4629629629629637</v>
      </c>
      <c r="BG10" s="4">
        <f t="shared" si="3"/>
        <v>16.564327485380119</v>
      </c>
      <c r="BH10" s="4">
        <f t="shared" si="3"/>
        <v>17.190058479532166</v>
      </c>
      <c r="BI10" s="4">
        <f t="shared" si="3"/>
        <v>17.733918128654974</v>
      </c>
      <c r="BJ10" s="4">
        <f t="shared" si="3"/>
        <v>16.244639376218323</v>
      </c>
      <c r="BL10" s="1" t="s">
        <v>12</v>
      </c>
      <c r="BM10" s="4">
        <f t="shared" si="29"/>
        <v>32.163742690058484</v>
      </c>
      <c r="BN10" s="4">
        <f t="shared" si="26"/>
        <v>35.020089907307955</v>
      </c>
      <c r="BO10" s="4">
        <f t="shared" si="26"/>
        <v>30.779329275569882</v>
      </c>
      <c r="BP10" s="4">
        <f t="shared" si="26"/>
        <v>33.150336157854952</v>
      </c>
      <c r="BQ10" s="4">
        <f t="shared" si="26"/>
        <v>34.41540358833592</v>
      </c>
      <c r="BR10" s="4">
        <f t="shared" si="26"/>
        <v>34.105104029916063</v>
      </c>
      <c r="BS10" s="4">
        <f t="shared" si="26"/>
        <v>32.617257429287505</v>
      </c>
      <c r="BT10" s="4">
        <f t="shared" si="26"/>
        <v>34.542705971277407</v>
      </c>
      <c r="BU10" s="4">
        <f t="shared" si="26"/>
        <v>67.609499940327012</v>
      </c>
      <c r="BV10" s="4">
        <f t="shared" si="26"/>
        <v>70.163503998090476</v>
      </c>
      <c r="BW10" s="4">
        <f t="shared" si="26"/>
        <v>72.383339300632542</v>
      </c>
      <c r="BX10" s="4">
        <f t="shared" si="26"/>
        <v>66.304650515176832</v>
      </c>
      <c r="BZ10" s="1" t="s">
        <v>12</v>
      </c>
      <c r="CA10" s="4">
        <f t="shared" si="30"/>
        <v>32.778374507697819</v>
      </c>
      <c r="CB10" s="4"/>
      <c r="CC10" s="4"/>
      <c r="CD10" s="4"/>
      <c r="CE10" s="6">
        <f>AVERAGE(BQ10:BS10)</f>
        <v>33.712588349179832</v>
      </c>
      <c r="CF10" s="4"/>
      <c r="CG10" s="4"/>
      <c r="CH10" s="4"/>
      <c r="CI10" s="6">
        <f t="shared" si="12"/>
        <v>69.115248438556719</v>
      </c>
      <c r="CJ10" s="4"/>
      <c r="CK10" s="4"/>
      <c r="CL10" s="4"/>
      <c r="CN10" s="1" t="s">
        <v>12</v>
      </c>
      <c r="CO10" s="4">
        <f t="shared" si="31"/>
        <v>45.69603798112248</v>
      </c>
      <c r="CP10" s="4">
        <f t="shared" si="27"/>
        <v>49.754140055389136</v>
      </c>
      <c r="CQ10" s="4">
        <f t="shared" si="27"/>
        <v>43.729158424235578</v>
      </c>
      <c r="CR10" s="4">
        <f t="shared" si="27"/>
        <v>47.097722263041867</v>
      </c>
      <c r="CS10" s="7">
        <f t="shared" si="27"/>
        <v>48.895043237438529</v>
      </c>
      <c r="CT10" s="7">
        <f t="shared" si="27"/>
        <v>48.454190922963882</v>
      </c>
      <c r="CU10" s="7">
        <f t="shared" si="27"/>
        <v>46.34036059458542</v>
      </c>
      <c r="CV10" s="7">
        <f t="shared" si="27"/>
        <v>49.075905725428136</v>
      </c>
      <c r="CW10" s="7">
        <f t="shared" si="27"/>
        <v>96.054936980726836</v>
      </c>
      <c r="CX10" s="7">
        <f t="shared" si="27"/>
        <v>99.6834906460182</v>
      </c>
      <c r="CY10" s="7">
        <f t="shared" si="27"/>
        <v>102.83728028033686</v>
      </c>
      <c r="CZ10" s="7">
        <f t="shared" si="27"/>
        <v>94.201096478833421</v>
      </c>
      <c r="DB10" s="1" t="s">
        <v>12</v>
      </c>
      <c r="DC10" s="4">
        <f t="shared" si="32"/>
        <v>46.569264680947271</v>
      </c>
      <c r="DD10" s="4"/>
      <c r="DE10" s="4"/>
      <c r="DF10" s="4"/>
      <c r="DG10" s="4">
        <f>AVERAGE(CS10:CU10)</f>
        <v>47.896531584995934</v>
      </c>
      <c r="DH10" s="4"/>
      <c r="DI10" s="4"/>
      <c r="DJ10" s="4"/>
      <c r="DK10" s="4">
        <f t="shared" si="15"/>
        <v>98.194201096478821</v>
      </c>
      <c r="DL10" s="4"/>
      <c r="DM10" s="4"/>
      <c r="DN10" s="4"/>
      <c r="DP10" s="1" t="s">
        <v>12</v>
      </c>
      <c r="DQ10" s="4">
        <f t="shared" si="33"/>
        <v>54.30396201887752</v>
      </c>
      <c r="DR10" s="4">
        <f t="shared" si="28"/>
        <v>50.245859944610864</v>
      </c>
      <c r="DS10" s="4">
        <f t="shared" si="28"/>
        <v>56.270841575764422</v>
      </c>
      <c r="DT10" s="4">
        <f t="shared" si="28"/>
        <v>52.902277736958133</v>
      </c>
      <c r="DU10" s="4">
        <f t="shared" si="28"/>
        <v>51.104956762561471</v>
      </c>
      <c r="DV10" s="4">
        <f t="shared" si="28"/>
        <v>51.545809077036118</v>
      </c>
      <c r="DW10" s="4">
        <f t="shared" si="28"/>
        <v>53.65963940541458</v>
      </c>
      <c r="DX10" s="4">
        <f t="shared" si="28"/>
        <v>50.924094274571864</v>
      </c>
      <c r="DY10" s="4">
        <f t="shared" si="28"/>
        <v>3.9450630192731637</v>
      </c>
      <c r="DZ10" s="4">
        <f t="shared" si="28"/>
        <v>0.31650935398180025</v>
      </c>
      <c r="EA10" s="4">
        <f t="shared" si="28"/>
        <v>-2.8372802803368558</v>
      </c>
      <c r="EB10" s="4">
        <f t="shared" si="28"/>
        <v>5.7989035211665794</v>
      </c>
      <c r="ED10" s="1" t="s">
        <v>12</v>
      </c>
      <c r="EE10" s="4">
        <f t="shared" si="34"/>
        <v>53.430735319052729</v>
      </c>
      <c r="EF10" s="4"/>
      <c r="EG10" s="4"/>
      <c r="EH10" s="4"/>
      <c r="EI10" s="6">
        <f>AVERAGE(DU10:DW10)</f>
        <v>52.103468415004066</v>
      </c>
      <c r="EJ10" s="4"/>
      <c r="EK10" s="4"/>
      <c r="EL10" s="4"/>
      <c r="EM10" s="6">
        <f t="shared" si="18"/>
        <v>1.8057989035211719</v>
      </c>
      <c r="EN10" s="4"/>
      <c r="EO10" s="4"/>
      <c r="EP10" s="4"/>
      <c r="ER10" s="1" t="s">
        <v>12</v>
      </c>
      <c r="ES10" s="4">
        <f t="shared" si="35"/>
        <v>2.5332079126079958</v>
      </c>
      <c r="ET10" s="4"/>
      <c r="EU10" s="4"/>
      <c r="EV10" s="4"/>
      <c r="EW10" s="6">
        <f>STDEV(DU10:DW10)</f>
        <v>1.3655910091754655</v>
      </c>
      <c r="EX10" s="4"/>
      <c r="EY10" s="4"/>
      <c r="EZ10" s="4"/>
      <c r="FA10" s="6">
        <f t="shared" si="20"/>
        <v>3.8426337805533044</v>
      </c>
      <c r="FB10" s="4"/>
      <c r="FC10" s="4"/>
      <c r="FD10" s="4"/>
    </row>
    <row r="11" spans="1:160">
      <c r="A11" s="1" t="s">
        <v>14</v>
      </c>
      <c r="B11" s="33" t="s">
        <v>15</v>
      </c>
      <c r="C11" s="34"/>
      <c r="D11" s="34"/>
      <c r="E11" s="35"/>
      <c r="F11" s="21" t="s">
        <v>46</v>
      </c>
      <c r="G11" s="22"/>
      <c r="H11" s="22"/>
      <c r="I11" s="23"/>
      <c r="J11" s="27"/>
      <c r="K11" s="28"/>
      <c r="L11" s="28"/>
      <c r="M11" s="29"/>
      <c r="O11" s="1" t="s">
        <v>14</v>
      </c>
      <c r="P11">
        <v>0.32979999999999998</v>
      </c>
      <c r="Q11">
        <v>0.2964</v>
      </c>
      <c r="R11">
        <v>0.3029</v>
      </c>
      <c r="S11">
        <v>0.33100000000000002</v>
      </c>
      <c r="T11">
        <v>0.88580000000000003</v>
      </c>
      <c r="U11">
        <v>0.94040000000000001</v>
      </c>
      <c r="V11">
        <v>0.92110000000000003</v>
      </c>
      <c r="W11">
        <v>0.9405</v>
      </c>
      <c r="X11">
        <v>0.36759999999999998</v>
      </c>
      <c r="Y11">
        <v>0.30020000000000002</v>
      </c>
      <c r="Z11">
        <v>0.43930000000000002</v>
      </c>
      <c r="AA11">
        <v>0.37030000000000002</v>
      </c>
      <c r="AC11" s="1" t="s">
        <v>14</v>
      </c>
      <c r="AD11" s="4">
        <f t="shared" si="23"/>
        <v>0.27124999999999999</v>
      </c>
      <c r="AE11" s="4">
        <f t="shared" si="0"/>
        <v>0.23785000000000001</v>
      </c>
      <c r="AF11" s="4">
        <f t="shared" si="0"/>
        <v>0.24435000000000001</v>
      </c>
      <c r="AG11" s="4">
        <f t="shared" si="0"/>
        <v>0.27245000000000003</v>
      </c>
      <c r="AH11" s="4">
        <f t="shared" si="1"/>
        <v>0.82725000000000004</v>
      </c>
      <c r="AI11" s="4">
        <f t="shared" si="1"/>
        <v>0.88185000000000002</v>
      </c>
      <c r="AJ11" s="4">
        <f t="shared" si="1"/>
        <v>0.86255000000000004</v>
      </c>
      <c r="AK11" s="4">
        <f t="shared" si="1"/>
        <v>0.88195000000000001</v>
      </c>
      <c r="AL11" s="4">
        <f t="shared" si="1"/>
        <v>0.30904999999999999</v>
      </c>
      <c r="AM11" s="4">
        <f t="shared" si="1"/>
        <v>0.24165000000000003</v>
      </c>
      <c r="AN11" s="4">
        <f t="shared" si="1"/>
        <v>0.38075000000000003</v>
      </c>
      <c r="AO11" s="4">
        <f t="shared" si="1"/>
        <v>0.31175000000000003</v>
      </c>
      <c r="AX11" s="1" t="s">
        <v>14</v>
      </c>
      <c r="AY11" s="4">
        <f t="shared" si="22"/>
        <v>5.086744639376219</v>
      </c>
      <c r="AZ11" s="4">
        <f t="shared" si="3"/>
        <v>4.435672514619883</v>
      </c>
      <c r="BA11" s="4">
        <f t="shared" si="3"/>
        <v>4.5623781676413255</v>
      </c>
      <c r="BB11" s="4">
        <f t="shared" si="3"/>
        <v>5.1101364522417168</v>
      </c>
      <c r="BC11" s="4">
        <f t="shared" si="3"/>
        <v>15.924951267056532</v>
      </c>
      <c r="BD11" s="4">
        <f t="shared" si="3"/>
        <v>16.989278752436647</v>
      </c>
      <c r="BE11" s="4">
        <f t="shared" si="3"/>
        <v>16.613060428849906</v>
      </c>
      <c r="BF11" s="4">
        <f t="shared" si="3"/>
        <v>16.991228070175438</v>
      </c>
      <c r="BG11" s="4">
        <f t="shared" si="3"/>
        <v>5.8235867446393765</v>
      </c>
      <c r="BH11" s="4">
        <f t="shared" si="3"/>
        <v>4.5097465886939574</v>
      </c>
      <c r="BI11" s="4">
        <f t="shared" si="3"/>
        <v>7.2212475633528275</v>
      </c>
      <c r="BJ11" s="4">
        <f t="shared" si="3"/>
        <v>5.8762183235867456</v>
      </c>
      <c r="BL11" s="1" t="s">
        <v>14</v>
      </c>
      <c r="BM11" s="4">
        <f t="shared" si="29"/>
        <v>20.762223017862119</v>
      </c>
      <c r="BN11" s="4">
        <f t="shared" si="26"/>
        <v>18.104785773958707</v>
      </c>
      <c r="BO11" s="4">
        <f t="shared" si="26"/>
        <v>18.621951704658471</v>
      </c>
      <c r="BP11" s="4">
        <f t="shared" si="26"/>
        <v>20.857699805068233</v>
      </c>
      <c r="BQ11" s="4">
        <f t="shared" si="26"/>
        <v>64.999801090026665</v>
      </c>
      <c r="BR11" s="4">
        <f t="shared" si="26"/>
        <v>69.343994907904687</v>
      </c>
      <c r="BS11" s="4">
        <f t="shared" si="26"/>
        <v>67.808409913673088</v>
      </c>
      <c r="BT11" s="4">
        <f t="shared" si="26"/>
        <v>69.351951306838529</v>
      </c>
      <c r="BU11" s="4">
        <f t="shared" si="26"/>
        <v>23.769741814854598</v>
      </c>
      <c r="BV11" s="4">
        <f t="shared" si="26"/>
        <v>18.407128933444724</v>
      </c>
      <c r="BW11" s="4">
        <f t="shared" si="26"/>
        <v>29.474479850419705</v>
      </c>
      <c r="BX11" s="4">
        <f t="shared" si="26"/>
        <v>23.984564586068348</v>
      </c>
      <c r="BZ11" s="1" t="s">
        <v>14</v>
      </c>
      <c r="CA11" s="4">
        <f t="shared" si="30"/>
        <v>19.586665075386883</v>
      </c>
      <c r="CB11" s="4"/>
      <c r="CC11" s="4"/>
      <c r="CD11" s="4"/>
      <c r="CE11" s="6">
        <f t="shared" si="12"/>
        <v>67.876039304610742</v>
      </c>
      <c r="CF11" s="4"/>
      <c r="CG11" s="4"/>
      <c r="CH11" s="4"/>
      <c r="CI11" s="4">
        <f t="shared" si="12"/>
        <v>23.908978796196845</v>
      </c>
      <c r="CJ11" s="4"/>
      <c r="CK11" s="4"/>
      <c r="CL11" s="4"/>
      <c r="CN11" s="1" t="s">
        <v>14</v>
      </c>
      <c r="CO11" s="4">
        <f t="shared" si="31"/>
        <v>29.497541400553896</v>
      </c>
      <c r="CP11" s="4">
        <f t="shared" si="27"/>
        <v>25.722036963770979</v>
      </c>
      <c r="CQ11" s="4">
        <f t="shared" si="27"/>
        <v>26.456790821228733</v>
      </c>
      <c r="CR11" s="4">
        <f t="shared" si="27"/>
        <v>29.633188266546096</v>
      </c>
      <c r="CS11" s="7">
        <f t="shared" si="27"/>
        <v>92.347255976940033</v>
      </c>
      <c r="CT11" s="7">
        <f t="shared" si="27"/>
        <v>98.519188379585145</v>
      </c>
      <c r="CU11" s="7">
        <f t="shared" si="27"/>
        <v>96.337534618210597</v>
      </c>
      <c r="CV11" s="7">
        <f t="shared" si="27"/>
        <v>98.530492285084492</v>
      </c>
      <c r="CW11" s="4">
        <f t="shared" si="27"/>
        <v>33.770417679308196</v>
      </c>
      <c r="CX11" s="4">
        <f t="shared" si="27"/>
        <v>26.151585372746283</v>
      </c>
      <c r="CY11" s="4">
        <f t="shared" si="27"/>
        <v>41.87531792234217</v>
      </c>
      <c r="CZ11" s="4">
        <f t="shared" si="27"/>
        <v>34.075623127790649</v>
      </c>
      <c r="DB11" s="1" t="s">
        <v>14</v>
      </c>
      <c r="DC11" s="4">
        <f t="shared" si="32"/>
        <v>27.827389363024928</v>
      </c>
      <c r="DD11" s="4"/>
      <c r="DE11" s="4"/>
      <c r="DF11" s="4"/>
      <c r="DG11" s="4">
        <f t="shared" si="15"/>
        <v>96.43361781495507</v>
      </c>
      <c r="DH11" s="4"/>
      <c r="DI11" s="4"/>
      <c r="DJ11" s="4"/>
      <c r="DK11" s="4">
        <f t="shared" si="15"/>
        <v>33.96823602554683</v>
      </c>
      <c r="DL11" s="4"/>
      <c r="DM11" s="4"/>
      <c r="DN11" s="4"/>
      <c r="DP11" s="1" t="s">
        <v>14</v>
      </c>
      <c r="DQ11" s="4">
        <f t="shared" si="33"/>
        <v>70.502458599446101</v>
      </c>
      <c r="DR11" s="4">
        <f t="shared" si="28"/>
        <v>74.277963036229025</v>
      </c>
      <c r="DS11" s="4">
        <f t="shared" si="28"/>
        <v>73.543209178771264</v>
      </c>
      <c r="DT11" s="4">
        <f t="shared" si="28"/>
        <v>70.366811733453901</v>
      </c>
      <c r="DU11" s="4">
        <f t="shared" si="28"/>
        <v>7.6527440230599666</v>
      </c>
      <c r="DV11" s="4">
        <f t="shared" si="28"/>
        <v>1.4808116204148547</v>
      </c>
      <c r="DW11" s="4">
        <f t="shared" si="28"/>
        <v>3.6624653817894028</v>
      </c>
      <c r="DX11" s="4">
        <f t="shared" si="28"/>
        <v>1.4695077149155082</v>
      </c>
      <c r="DY11" s="4">
        <f t="shared" si="28"/>
        <v>66.229582320691804</v>
      </c>
      <c r="DZ11" s="4">
        <f t="shared" si="28"/>
        <v>73.848414627253717</v>
      </c>
      <c r="EA11" s="4">
        <f t="shared" si="28"/>
        <v>58.12468207765783</v>
      </c>
      <c r="EB11" s="4">
        <f t="shared" si="28"/>
        <v>65.924376872209351</v>
      </c>
      <c r="ED11" s="1" t="s">
        <v>14</v>
      </c>
      <c r="EE11" s="4">
        <f t="shared" si="34"/>
        <v>72.172610636975065</v>
      </c>
      <c r="EF11" s="4"/>
      <c r="EG11" s="4"/>
      <c r="EH11" s="4"/>
      <c r="EI11" s="6">
        <f t="shared" si="18"/>
        <v>3.5663821850449331</v>
      </c>
      <c r="EJ11" s="4"/>
      <c r="EK11" s="4"/>
      <c r="EL11" s="4"/>
      <c r="EM11" s="4">
        <f t="shared" si="18"/>
        <v>66.03176397445317</v>
      </c>
      <c r="EN11" s="4"/>
      <c r="EO11" s="4"/>
      <c r="EP11" s="4"/>
      <c r="ER11" s="1" t="s">
        <v>14</v>
      </c>
      <c r="ES11" s="4">
        <f t="shared" si="35"/>
        <v>2.0298905221906809</v>
      </c>
      <c r="ET11" s="4"/>
      <c r="EU11" s="4"/>
      <c r="EV11" s="4"/>
      <c r="EW11" s="6">
        <f t="shared" si="20"/>
        <v>2.9128492451786916</v>
      </c>
      <c r="EX11" s="4"/>
      <c r="EY11" s="4"/>
      <c r="EZ11" s="4"/>
      <c r="FA11" s="4">
        <f t="shared" si="20"/>
        <v>6.4206083730020662</v>
      </c>
      <c r="FB11" s="4"/>
      <c r="FC11" s="4"/>
      <c r="FD11" s="4"/>
    </row>
    <row r="14" spans="1:160">
      <c r="EC14" s="2" t="s">
        <v>85</v>
      </c>
    </row>
    <row r="15" spans="1:160" ht="16" customHeight="1">
      <c r="EB15" t="s">
        <v>86</v>
      </c>
      <c r="EC15" s="8" t="s">
        <v>87</v>
      </c>
      <c r="ED15" s="8" t="s">
        <v>88</v>
      </c>
      <c r="EE15" s="8" t="s">
        <v>89</v>
      </c>
      <c r="EF15" s="8" t="s">
        <v>90</v>
      </c>
      <c r="EG15" s="8" t="s">
        <v>91</v>
      </c>
      <c r="EH15" s="8" t="s">
        <v>92</v>
      </c>
      <c r="EI15" s="8" t="s">
        <v>93</v>
      </c>
      <c r="EJ15" s="8" t="s">
        <v>94</v>
      </c>
      <c r="EK15" s="8" t="s">
        <v>95</v>
      </c>
      <c r="EL15" s="9" t="s">
        <v>96</v>
      </c>
      <c r="EM15" s="10"/>
    </row>
    <row r="16" spans="1:160">
      <c r="EC16" s="11" t="s">
        <v>97</v>
      </c>
      <c r="ED16" s="7"/>
      <c r="EE16" s="7"/>
      <c r="EF16" s="7"/>
      <c r="EG16" s="5">
        <f>EE8</f>
        <v>3.5527136788005009E-15</v>
      </c>
      <c r="EH16" s="5">
        <f>ES8</f>
        <v>1.0841539561853795</v>
      </c>
      <c r="EI16" s="5"/>
      <c r="EJ16" s="5"/>
      <c r="EK16" s="5"/>
      <c r="EL16" s="12"/>
      <c r="EM16" s="13"/>
    </row>
    <row r="17" spans="93:145">
      <c r="CO17" s="14"/>
      <c r="EC17" s="11" t="s">
        <v>98</v>
      </c>
      <c r="ED17" s="7">
        <v>50</v>
      </c>
      <c r="EE17" s="7"/>
      <c r="EF17" s="7"/>
      <c r="EG17" s="5">
        <f>EE9</f>
        <v>52.738371107217546</v>
      </c>
      <c r="EH17" s="5">
        <f>ES9</f>
        <v>0.68077295766296775</v>
      </c>
      <c r="EI17" s="5"/>
      <c r="EJ17" s="5"/>
      <c r="EK17" s="5"/>
      <c r="EL17" s="12"/>
      <c r="EM17" s="13"/>
    </row>
    <row r="18" spans="93:145">
      <c r="EC18" s="11" t="s">
        <v>99</v>
      </c>
      <c r="ED18" s="7">
        <v>50</v>
      </c>
      <c r="EE18" s="7"/>
      <c r="EF18" s="7"/>
      <c r="EG18" s="5">
        <f>EE10</f>
        <v>53.430735319052729</v>
      </c>
      <c r="EH18" s="5">
        <f>ES10</f>
        <v>2.5332079126079958</v>
      </c>
      <c r="EI18" s="5"/>
      <c r="EJ18" s="5"/>
      <c r="EK18" s="5"/>
      <c r="EL18" s="12"/>
      <c r="EM18" s="13"/>
    </row>
    <row r="19" spans="93:145">
      <c r="EC19" s="11" t="s">
        <v>100</v>
      </c>
      <c r="ED19" s="7">
        <v>5</v>
      </c>
      <c r="EE19" s="7"/>
      <c r="EF19" s="7"/>
      <c r="EG19" s="5">
        <f>EE11</f>
        <v>72.172610636975065</v>
      </c>
      <c r="EH19" s="5">
        <f>ES11</f>
        <v>2.0298905221906809</v>
      </c>
      <c r="EI19" s="5"/>
      <c r="EJ19" s="5"/>
      <c r="EK19" s="5"/>
      <c r="EL19" s="12"/>
      <c r="EM19" s="13"/>
    </row>
    <row r="20" spans="93:145">
      <c r="EB20" s="15"/>
      <c r="EC20" t="s">
        <v>113</v>
      </c>
      <c r="ED20" s="7">
        <v>20</v>
      </c>
      <c r="EE20" s="7">
        <v>5</v>
      </c>
      <c r="EF20" s="7">
        <v>1</v>
      </c>
      <c r="EG20" s="5">
        <f>EI4</f>
        <v>3.0492285084496693</v>
      </c>
      <c r="EH20" s="5">
        <f>EW4</f>
        <v>2.3789529484287977</v>
      </c>
      <c r="EI20" s="5">
        <f>EI5</f>
        <v>2.0290510371333355</v>
      </c>
      <c r="EJ20" s="5">
        <f>EW5</f>
        <v>3.4524811999031817</v>
      </c>
      <c r="EK20" s="5">
        <f>EI6</f>
        <v>1.0173514949415114</v>
      </c>
      <c r="EL20" s="12">
        <f>EW6</f>
        <v>3.819437842510554</v>
      </c>
      <c r="EM20" s="13"/>
    </row>
    <row r="21" spans="93:145">
      <c r="EB21" s="15"/>
      <c r="EC21" t="s">
        <v>114</v>
      </c>
      <c r="ED21" s="7">
        <v>20</v>
      </c>
      <c r="EE21" s="7">
        <v>5</v>
      </c>
      <c r="EF21" s="7">
        <v>1</v>
      </c>
      <c r="EG21" s="5">
        <f>EI7</f>
        <v>2.0997004465042757</v>
      </c>
      <c r="EH21" s="5">
        <f>EW7</f>
        <v>4.3812550952805562</v>
      </c>
      <c r="EI21" s="5">
        <f>EI8</f>
        <v>0.74323178658227462</v>
      </c>
      <c r="EJ21" s="5">
        <f>EW8</f>
        <v>2.833041903051432</v>
      </c>
      <c r="EK21" s="5">
        <f>EI9</f>
        <v>-0.3080314248572833</v>
      </c>
      <c r="EL21" s="12">
        <f>EW9</f>
        <v>1.5712123679657757</v>
      </c>
      <c r="EM21" s="13"/>
    </row>
    <row r="22" spans="93:145">
      <c r="EB22" s="15"/>
      <c r="EC22" t="s">
        <v>115</v>
      </c>
      <c r="ED22" s="7">
        <v>20</v>
      </c>
      <c r="EE22" s="7">
        <v>5</v>
      </c>
      <c r="EF22" s="7">
        <v>1</v>
      </c>
      <c r="EG22" s="5">
        <f>EI10</f>
        <v>52.103468415004066</v>
      </c>
      <c r="EH22" s="5">
        <f>EW10</f>
        <v>1.3655910091754655</v>
      </c>
      <c r="EI22" s="5">
        <f>EI11</f>
        <v>3.5663821850449331</v>
      </c>
      <c r="EJ22" s="5">
        <f>EW11</f>
        <v>2.9128492451786916</v>
      </c>
      <c r="EK22" s="5">
        <f>EM4</f>
        <v>1.4582038094161547</v>
      </c>
      <c r="EL22" s="12">
        <f>FA4</f>
        <v>3.6518555097876377</v>
      </c>
      <c r="EM22" s="16"/>
      <c r="EN22" s="16"/>
      <c r="EO22" s="16"/>
    </row>
    <row r="23" spans="93:145">
      <c r="EB23" s="15"/>
      <c r="EC23" t="s">
        <v>116</v>
      </c>
      <c r="ED23" s="7">
        <v>50</v>
      </c>
      <c r="EE23" s="7">
        <v>5</v>
      </c>
      <c r="EF23" s="7">
        <v>1</v>
      </c>
      <c r="EG23" s="5">
        <f>EM5</f>
        <v>74.523822980839881</v>
      </c>
      <c r="EH23" s="5">
        <f>FA5</f>
        <v>2.8350107103016278</v>
      </c>
      <c r="EI23" s="5">
        <f>EM6</f>
        <v>11.61476290058215</v>
      </c>
      <c r="EJ23" s="5">
        <f>FA6</f>
        <v>6.7248547961283913</v>
      </c>
      <c r="EK23" s="5">
        <f>EM7</f>
        <v>2.2325213361216427</v>
      </c>
      <c r="EL23" s="12">
        <f>FA7</f>
        <v>3.1398890949859952</v>
      </c>
      <c r="EM23" s="13"/>
    </row>
    <row r="24" spans="93:145">
      <c r="EB24" s="17"/>
      <c r="EC24" t="s">
        <v>117</v>
      </c>
      <c r="ED24" s="7">
        <v>50</v>
      </c>
      <c r="EE24" s="7">
        <v>5</v>
      </c>
      <c r="EF24" s="7">
        <v>1</v>
      </c>
      <c r="EG24" s="5">
        <f>EM8</f>
        <v>64.37856779517324</v>
      </c>
      <c r="EH24" s="5">
        <f>FA8</f>
        <v>3.9040922428919167</v>
      </c>
      <c r="EI24" s="5">
        <f>EM9</f>
        <v>9.2833323913412151</v>
      </c>
      <c r="EJ24" s="5">
        <f>FA9</f>
        <v>4.1876494855607325</v>
      </c>
      <c r="EK24" s="5">
        <f>EM10</f>
        <v>1.8057989035211719</v>
      </c>
      <c r="EL24" s="12">
        <f>FA10</f>
        <v>3.8426337805533044</v>
      </c>
      <c r="EM24" s="13"/>
    </row>
    <row r="25" spans="93:145">
      <c r="EB25" s="15"/>
      <c r="ED25" s="7"/>
      <c r="EE25" s="7"/>
      <c r="EF25" s="7"/>
    </row>
  </sheetData>
  <mergeCells count="24"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B9:E9"/>
    <mergeCell ref="F9:I9"/>
    <mergeCell ref="J9:M9"/>
    <mergeCell ref="B10:E10"/>
    <mergeCell ref="F10:I10"/>
    <mergeCell ref="J10:M10"/>
    <mergeCell ref="B11:E11"/>
    <mergeCell ref="F11:I11"/>
    <mergeCell ref="J11:M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D156-D86A-AD44-BA53-A6E4382BD30C}">
  <dimension ref="A2:FD25"/>
  <sheetViews>
    <sheetView topLeftCell="C1" workbookViewId="0">
      <selection activeCell="Z26" sqref="Z26"/>
    </sheetView>
  </sheetViews>
  <sheetFormatPr baseColWidth="10" defaultRowHeight="16"/>
  <cols>
    <col min="1" max="13" width="5.83203125" customWidth="1"/>
    <col min="15" max="132" width="5.83203125" customWidth="1"/>
    <col min="133" max="133" width="8.1640625" customWidth="1"/>
    <col min="134" max="162" width="5.83203125" customWidth="1"/>
  </cols>
  <sheetData>
    <row r="2" spans="1:160">
      <c r="A2" s="2" t="s">
        <v>6</v>
      </c>
      <c r="O2" t="s">
        <v>69</v>
      </c>
      <c r="AC2" t="s">
        <v>70</v>
      </c>
      <c r="AX2" t="s">
        <v>71</v>
      </c>
      <c r="BL2" t="s">
        <v>72</v>
      </c>
      <c r="BZ2" t="s">
        <v>73</v>
      </c>
      <c r="CN2" t="s">
        <v>74</v>
      </c>
      <c r="DB2" t="s">
        <v>75</v>
      </c>
      <c r="DP2" t="s">
        <v>76</v>
      </c>
      <c r="ED2" t="s">
        <v>77</v>
      </c>
      <c r="ER2" t="s">
        <v>78</v>
      </c>
    </row>
    <row r="3" spans="1:160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O3" s="1"/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1">
        <v>9</v>
      </c>
      <c r="Y3" s="1">
        <v>10</v>
      </c>
      <c r="Z3" s="1">
        <v>11</v>
      </c>
      <c r="AA3" s="1">
        <v>12</v>
      </c>
      <c r="AC3" s="1"/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6</v>
      </c>
      <c r="AJ3" s="1">
        <v>7</v>
      </c>
      <c r="AK3" s="1">
        <v>8</v>
      </c>
      <c r="AL3" s="1">
        <v>9</v>
      </c>
      <c r="AM3" s="1">
        <v>10</v>
      </c>
      <c r="AN3" s="1">
        <v>11</v>
      </c>
      <c r="AO3" s="1">
        <v>12</v>
      </c>
      <c r="AQ3" s="3" t="s">
        <v>79</v>
      </c>
      <c r="AR3" s="3" t="s">
        <v>80</v>
      </c>
      <c r="AS3" s="3" t="s">
        <v>81</v>
      </c>
      <c r="AT3" s="3" t="s">
        <v>82</v>
      </c>
      <c r="AU3" s="3" t="s">
        <v>83</v>
      </c>
      <c r="AV3" s="3" t="s">
        <v>84</v>
      </c>
      <c r="AX3" s="1"/>
      <c r="AY3" s="1">
        <v>1</v>
      </c>
      <c r="AZ3" s="1">
        <v>2</v>
      </c>
      <c r="BA3" s="1">
        <v>3</v>
      </c>
      <c r="BB3" s="1">
        <v>4</v>
      </c>
      <c r="BC3" s="1">
        <v>5</v>
      </c>
      <c r="BD3" s="1">
        <v>6</v>
      </c>
      <c r="BE3" s="1">
        <v>7</v>
      </c>
      <c r="BF3" s="1">
        <v>8</v>
      </c>
      <c r="BG3" s="1">
        <v>9</v>
      </c>
      <c r="BH3" s="1">
        <v>10</v>
      </c>
      <c r="BI3" s="1">
        <v>11</v>
      </c>
      <c r="BJ3" s="1">
        <v>12</v>
      </c>
      <c r="BL3" s="1"/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6</v>
      </c>
      <c r="BS3" s="1">
        <v>7</v>
      </c>
      <c r="BT3" s="1">
        <v>8</v>
      </c>
      <c r="BU3" s="1">
        <v>9</v>
      </c>
      <c r="BV3" s="1">
        <v>10</v>
      </c>
      <c r="BW3" s="1">
        <v>11</v>
      </c>
      <c r="BX3" s="1">
        <v>12</v>
      </c>
      <c r="BZ3" s="1"/>
      <c r="CA3" s="1">
        <v>1</v>
      </c>
      <c r="CB3" s="1">
        <v>2</v>
      </c>
      <c r="CC3" s="1">
        <v>3</v>
      </c>
      <c r="CD3" s="1">
        <v>4</v>
      </c>
      <c r="CE3" s="1">
        <v>5</v>
      </c>
      <c r="CF3" s="1">
        <v>6</v>
      </c>
      <c r="CG3" s="1">
        <v>7</v>
      </c>
      <c r="CH3" s="1">
        <v>8</v>
      </c>
      <c r="CI3" s="1">
        <v>9</v>
      </c>
      <c r="CJ3" s="1">
        <v>10</v>
      </c>
      <c r="CK3" s="1">
        <v>11</v>
      </c>
      <c r="CL3" s="1">
        <v>12</v>
      </c>
      <c r="CN3" s="1"/>
      <c r="CO3" s="1">
        <v>1</v>
      </c>
      <c r="CP3" s="1">
        <v>2</v>
      </c>
      <c r="CQ3" s="1">
        <v>3</v>
      </c>
      <c r="CR3" s="1">
        <v>4</v>
      </c>
      <c r="CS3" s="1">
        <v>5</v>
      </c>
      <c r="CT3" s="1">
        <v>6</v>
      </c>
      <c r="CU3" s="1">
        <v>7</v>
      </c>
      <c r="CV3" s="1">
        <v>8</v>
      </c>
      <c r="CW3" s="1">
        <v>9</v>
      </c>
      <c r="CX3" s="1">
        <v>10</v>
      </c>
      <c r="CY3" s="1">
        <v>11</v>
      </c>
      <c r="CZ3" s="1">
        <v>12</v>
      </c>
      <c r="DB3" s="1"/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6</v>
      </c>
      <c r="DI3" s="1">
        <v>7</v>
      </c>
      <c r="DJ3" s="1">
        <v>8</v>
      </c>
      <c r="DK3" s="1">
        <v>9</v>
      </c>
      <c r="DL3" s="1">
        <v>10</v>
      </c>
      <c r="DM3" s="1">
        <v>11</v>
      </c>
      <c r="DN3" s="1">
        <v>12</v>
      </c>
      <c r="DP3" s="1"/>
      <c r="DQ3" s="1">
        <v>1</v>
      </c>
      <c r="DR3" s="1">
        <v>2</v>
      </c>
      <c r="DS3" s="1">
        <v>3</v>
      </c>
      <c r="DT3" s="1">
        <v>4</v>
      </c>
      <c r="DU3" s="1">
        <v>5</v>
      </c>
      <c r="DV3" s="1">
        <v>6</v>
      </c>
      <c r="DW3" s="1">
        <v>7</v>
      </c>
      <c r="DX3" s="1">
        <v>8</v>
      </c>
      <c r="DY3" s="1">
        <v>9</v>
      </c>
      <c r="DZ3" s="1">
        <v>10</v>
      </c>
      <c r="EA3" s="1">
        <v>11</v>
      </c>
      <c r="EB3" s="1">
        <v>12</v>
      </c>
      <c r="ED3" s="1"/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6</v>
      </c>
      <c r="EK3" s="1">
        <v>7</v>
      </c>
      <c r="EL3" s="1">
        <v>8</v>
      </c>
      <c r="EM3" s="1">
        <v>9</v>
      </c>
      <c r="EN3" s="1">
        <v>10</v>
      </c>
      <c r="EO3" s="1">
        <v>11</v>
      </c>
      <c r="EP3" s="1">
        <v>12</v>
      </c>
      <c r="ER3" s="1"/>
      <c r="ES3" s="1">
        <v>1</v>
      </c>
      <c r="ET3" s="1">
        <v>2</v>
      </c>
      <c r="EU3" s="1">
        <v>3</v>
      </c>
      <c r="EV3" s="1">
        <v>4</v>
      </c>
      <c r="EW3" s="1">
        <v>5</v>
      </c>
      <c r="EX3" s="1">
        <v>6</v>
      </c>
      <c r="EY3" s="1">
        <v>7</v>
      </c>
      <c r="EZ3" s="1">
        <v>8</v>
      </c>
      <c r="FA3" s="1">
        <v>9</v>
      </c>
      <c r="FB3" s="1">
        <v>10</v>
      </c>
      <c r="FC3" s="1">
        <v>11</v>
      </c>
      <c r="FD3" s="1">
        <v>12</v>
      </c>
    </row>
    <row r="4" spans="1:160">
      <c r="A4" s="1" t="s">
        <v>0</v>
      </c>
      <c r="B4" s="18" t="s">
        <v>1</v>
      </c>
      <c r="C4" s="19"/>
      <c r="D4" s="19"/>
      <c r="E4" s="20"/>
      <c r="F4" s="21" t="s">
        <v>54</v>
      </c>
      <c r="G4" s="22"/>
      <c r="H4" s="22"/>
      <c r="I4" s="23"/>
      <c r="J4" s="21" t="s">
        <v>62</v>
      </c>
      <c r="K4" s="22"/>
      <c r="L4" s="22"/>
      <c r="M4" s="23"/>
      <c r="O4" s="1" t="s">
        <v>0</v>
      </c>
      <c r="P4">
        <v>5.7200000000000001E-2</v>
      </c>
      <c r="Q4">
        <v>6.2199999999999998E-2</v>
      </c>
      <c r="R4">
        <v>6.2799999999999995E-2</v>
      </c>
      <c r="S4">
        <v>6.0100000000000001E-2</v>
      </c>
      <c r="T4">
        <v>6.4699999999999994E-2</v>
      </c>
      <c r="U4">
        <v>6.4799999999999996E-2</v>
      </c>
      <c r="V4">
        <v>7.8600000000000003E-2</v>
      </c>
      <c r="W4">
        <v>6.6600000000000006E-2</v>
      </c>
      <c r="X4">
        <v>0.91849999999999998</v>
      </c>
      <c r="Y4">
        <v>0.90369999999999995</v>
      </c>
      <c r="Z4">
        <v>0.90790000000000004</v>
      </c>
      <c r="AA4">
        <v>0.92379999999999995</v>
      </c>
      <c r="AC4" s="1" t="s">
        <v>0</v>
      </c>
      <c r="AD4" s="4">
        <f>P4-(AVERAGE($P$4:$S$4))</f>
        <v>-3.375000000000003E-3</v>
      </c>
      <c r="AE4" s="4">
        <f t="shared" ref="AE4:AG11" si="0">Q4-(AVERAGE($P$4:$S$4))</f>
        <v>1.6249999999999945E-3</v>
      </c>
      <c r="AF4" s="4">
        <f t="shared" si="0"/>
        <v>2.2249999999999909E-3</v>
      </c>
      <c r="AG4" s="4">
        <f>S4-(AVERAGE($P$4:$S$4))</f>
        <v>-4.750000000000032E-4</v>
      </c>
      <c r="AH4" s="4">
        <f>T4-(AVERAGE($P$4:$S$4))</f>
        <v>4.1249999999999898E-3</v>
      </c>
      <c r="AI4" s="4">
        <f t="shared" ref="AH4:AO11" si="1">U4-(AVERAGE($P$4:$S$4))</f>
        <v>4.2249999999999927E-3</v>
      </c>
      <c r="AJ4" s="4">
        <f t="shared" si="1"/>
        <v>1.8024999999999999E-2</v>
      </c>
      <c r="AK4" s="4">
        <f t="shared" si="1"/>
        <v>6.0250000000000026E-3</v>
      </c>
      <c r="AL4" s="4">
        <f t="shared" si="1"/>
        <v>0.85792499999999994</v>
      </c>
      <c r="AM4" s="4">
        <f t="shared" si="1"/>
        <v>0.8431249999999999</v>
      </c>
      <c r="AN4" s="4">
        <f t="shared" si="1"/>
        <v>0.84732499999999999</v>
      </c>
      <c r="AO4" s="4">
        <f t="shared" si="1"/>
        <v>0.86322499999999991</v>
      </c>
      <c r="AQ4" s="3">
        <v>0</v>
      </c>
      <c r="AR4" s="4">
        <f>AD4</f>
        <v>-3.375000000000003E-3</v>
      </c>
      <c r="AS4" s="4">
        <f t="shared" ref="AS4:AU7" si="2">AE4</f>
        <v>1.6249999999999945E-3</v>
      </c>
      <c r="AT4" s="4">
        <f t="shared" si="2"/>
        <v>2.2249999999999909E-3</v>
      </c>
      <c r="AU4" s="4">
        <f t="shared" si="2"/>
        <v>-4.750000000000032E-4</v>
      </c>
      <c r="AV4" s="5">
        <f>AVERAGE(AR4:AU4)</f>
        <v>-5.2041704279304213E-18</v>
      </c>
      <c r="AX4" s="1" t="s">
        <v>0</v>
      </c>
      <c r="AY4" s="4">
        <f>(AD4-0.0104)/0.0516</f>
        <v>-0.2669573643410853</v>
      </c>
      <c r="AZ4" s="4">
        <f t="shared" ref="AZ4:BJ11" si="3">(AE4-0.0104)/0.0516</f>
        <v>-0.17005813953488383</v>
      </c>
      <c r="BA4" s="4">
        <f t="shared" si="3"/>
        <v>-0.15843023255813971</v>
      </c>
      <c r="BB4" s="4">
        <f t="shared" si="3"/>
        <v>-0.21075581395348841</v>
      </c>
      <c r="BC4" s="4">
        <f t="shared" si="3"/>
        <v>-0.12160852713178313</v>
      </c>
      <c r="BD4" s="4">
        <f t="shared" si="3"/>
        <v>-0.11967054263565904</v>
      </c>
      <c r="BE4" s="4">
        <f t="shared" si="3"/>
        <v>0.14777131782945735</v>
      </c>
      <c r="BF4" s="4">
        <f t="shared" si="3"/>
        <v>-8.4786821705426299E-2</v>
      </c>
      <c r="BG4" s="4">
        <f t="shared" si="3"/>
        <v>16.424903100775193</v>
      </c>
      <c r="BH4" s="4">
        <f t="shared" si="3"/>
        <v>16.138081395348834</v>
      </c>
      <c r="BI4" s="4">
        <f t="shared" si="3"/>
        <v>16.219476744186046</v>
      </c>
      <c r="BJ4" s="4">
        <f t="shared" si="3"/>
        <v>16.527616279069765</v>
      </c>
      <c r="BL4" s="1" t="s">
        <v>0</v>
      </c>
      <c r="BM4" s="4"/>
      <c r="BN4" s="4"/>
      <c r="BO4" s="4"/>
      <c r="BP4" s="4"/>
      <c r="BQ4" s="4">
        <f t="shared" ref="BQ4:BX7" si="4">BC4/(0.049*5)</f>
        <v>-0.4963613352317679</v>
      </c>
      <c r="BR4" s="4">
        <f t="shared" si="4"/>
        <v>-0.48845119443126139</v>
      </c>
      <c r="BS4" s="4">
        <f t="shared" si="4"/>
        <v>0.60314823603860146</v>
      </c>
      <c r="BT4" s="4">
        <f t="shared" si="4"/>
        <v>-0.34606866002214814</v>
      </c>
      <c r="BU4" s="4">
        <f t="shared" si="4"/>
        <v>67.040420819490592</v>
      </c>
      <c r="BV4" s="4">
        <f t="shared" si="4"/>
        <v>65.869719981015649</v>
      </c>
      <c r="BW4" s="4">
        <f t="shared" si="4"/>
        <v>66.201945894636921</v>
      </c>
      <c r="BX4" s="4">
        <f t="shared" si="4"/>
        <v>67.459658281917413</v>
      </c>
      <c r="BZ4" s="1" t="s">
        <v>0</v>
      </c>
      <c r="CA4" s="4"/>
      <c r="CB4" s="4"/>
      <c r="CC4" s="4"/>
      <c r="CD4" s="4"/>
      <c r="CE4" s="6">
        <f t="shared" ref="CE4:CI11" si="5">AVERAGE(BQ4:BT4)</f>
        <v>-0.18193323841164399</v>
      </c>
      <c r="CF4" s="4"/>
      <c r="CG4" s="4"/>
      <c r="CH4" s="4"/>
      <c r="CI4" s="6">
        <f t="shared" ref="CI4:CI7" si="6">AVERAGE(BU4:BX4)</f>
        <v>66.642936244265144</v>
      </c>
      <c r="CJ4" s="4"/>
      <c r="CK4" s="4"/>
      <c r="CL4" s="4"/>
      <c r="CN4" s="1" t="s">
        <v>0</v>
      </c>
      <c r="CO4" s="4"/>
      <c r="CP4" s="4"/>
      <c r="CQ4" s="4"/>
      <c r="CR4" s="4"/>
      <c r="CS4" s="7">
        <f>(BQ4/$CA$8)*100</f>
        <v>-0.73411131584335165</v>
      </c>
      <c r="CT4" s="7">
        <f t="shared" ref="CS4:CZ7" si="7">(BR4/$CA$8)*100</f>
        <v>-0.72241233073030986</v>
      </c>
      <c r="CU4" s="7">
        <f t="shared" si="7"/>
        <v>0.89204761486941009</v>
      </c>
      <c r="CV4" s="7">
        <f t="shared" si="7"/>
        <v>-0.5118305986955628</v>
      </c>
      <c r="CW4" s="7">
        <f t="shared" si="7"/>
        <v>99.151823579304505</v>
      </c>
      <c r="CX4" s="7">
        <f t="shared" si="7"/>
        <v>97.420373782574345</v>
      </c>
      <c r="CY4" s="7">
        <f t="shared" si="7"/>
        <v>97.911731157322095</v>
      </c>
      <c r="CZ4" s="7">
        <f t="shared" si="7"/>
        <v>99.771869790295682</v>
      </c>
      <c r="DB4" s="1" t="s">
        <v>0</v>
      </c>
      <c r="DC4" s="4"/>
      <c r="DD4" s="4"/>
      <c r="DE4" s="4"/>
      <c r="DF4" s="4"/>
      <c r="DG4" s="4">
        <f t="shared" ref="DG4:DK11" si="8">AVERAGE(CS4:CV4)</f>
        <v>-0.26907665759995358</v>
      </c>
      <c r="DH4" s="4"/>
      <c r="DI4" s="4"/>
      <c r="DJ4" s="4"/>
      <c r="DK4" s="4">
        <f t="shared" ref="DK4:DK7" si="9">AVERAGE(CW4:CZ4)</f>
        <v>98.56394957737416</v>
      </c>
      <c r="DL4" s="4"/>
      <c r="DM4" s="4"/>
      <c r="DN4" s="4"/>
      <c r="DP4" s="1" t="s">
        <v>0</v>
      </c>
      <c r="DQ4" s="4"/>
      <c r="DR4" s="4"/>
      <c r="DS4" s="4"/>
      <c r="DT4" s="4"/>
      <c r="DU4" s="4">
        <f t="shared" ref="DU4:EB7" si="10">$DC$8-CS4</f>
        <v>100.73411131584336</v>
      </c>
      <c r="DV4" s="4">
        <f t="shared" si="10"/>
        <v>100.72241233073032</v>
      </c>
      <c r="DW4" s="4">
        <f t="shared" si="10"/>
        <v>99.107952385130602</v>
      </c>
      <c r="DX4" s="4">
        <f t="shared" si="10"/>
        <v>100.51183059869558</v>
      </c>
      <c r="DY4" s="4">
        <f t="shared" si="10"/>
        <v>0.84817642069550914</v>
      </c>
      <c r="DZ4" s="4">
        <f t="shared" si="10"/>
        <v>2.5796262174256697</v>
      </c>
      <c r="EA4" s="4">
        <f t="shared" si="10"/>
        <v>2.0882688426779197</v>
      </c>
      <c r="EB4" s="4">
        <f>$DC$8-CZ4</f>
        <v>0.22813020970433229</v>
      </c>
      <c r="ED4" s="1" t="s">
        <v>0</v>
      </c>
      <c r="EE4" s="4"/>
      <c r="EF4" s="4"/>
      <c r="EG4" s="4"/>
      <c r="EH4" s="4"/>
      <c r="EI4" s="6">
        <f t="shared" ref="EI4:EM11" si="11">AVERAGE(DU4:DX4)</f>
        <v>100.26907665759998</v>
      </c>
      <c r="EJ4" s="4"/>
      <c r="EK4" s="4"/>
      <c r="EL4" s="4"/>
      <c r="EM4" s="6">
        <f t="shared" ref="EM4:EM7" si="12">AVERAGE(DY4:EB4)</f>
        <v>1.4360504226258577</v>
      </c>
      <c r="EN4" s="4"/>
      <c r="EO4" s="4"/>
      <c r="EP4" s="4"/>
      <c r="ER4" s="1" t="s">
        <v>0</v>
      </c>
      <c r="ES4" s="4"/>
      <c r="ET4" s="4"/>
      <c r="EU4" s="4"/>
      <c r="EV4" s="4"/>
      <c r="EW4" s="6">
        <f t="shared" ref="EW4:FA11" si="13">STDEV(DU4:DX4)</f>
        <v>0.78079222971182083</v>
      </c>
      <c r="EX4" s="4"/>
      <c r="EY4" s="4"/>
      <c r="EZ4" s="4"/>
      <c r="FA4" s="6">
        <f t="shared" ref="FA4:FA7" si="14">STDEV(DY4:EB4)</f>
        <v>1.0859437598754389</v>
      </c>
      <c r="FB4" s="4"/>
      <c r="FC4" s="4"/>
      <c r="FD4" s="4"/>
    </row>
    <row r="5" spans="1:160">
      <c r="A5" s="1" t="s">
        <v>2</v>
      </c>
      <c r="B5" s="24" t="s">
        <v>3</v>
      </c>
      <c r="C5" s="25"/>
      <c r="D5" s="25"/>
      <c r="E5" s="26"/>
      <c r="F5" s="21" t="s">
        <v>56</v>
      </c>
      <c r="G5" s="22"/>
      <c r="H5" s="22"/>
      <c r="I5" s="23"/>
      <c r="J5" s="27" t="s">
        <v>63</v>
      </c>
      <c r="K5" s="28"/>
      <c r="L5" s="28"/>
      <c r="M5" s="29"/>
      <c r="O5" s="1" t="s">
        <v>2</v>
      </c>
      <c r="P5">
        <v>0.1895</v>
      </c>
      <c r="Q5">
        <v>0.18770000000000001</v>
      </c>
      <c r="R5">
        <v>0.1951</v>
      </c>
      <c r="S5">
        <v>0.18870000000000001</v>
      </c>
      <c r="T5">
        <v>0.78590000000000004</v>
      </c>
      <c r="U5">
        <v>0.72009999999999996</v>
      </c>
      <c r="V5">
        <v>0.74160000000000004</v>
      </c>
      <c r="W5">
        <v>0.70679999999999998</v>
      </c>
      <c r="X5">
        <v>0.50270000000000004</v>
      </c>
      <c r="Y5">
        <v>0.45200000000000001</v>
      </c>
      <c r="Z5">
        <v>0.42970000000000003</v>
      </c>
      <c r="AA5">
        <v>0.39779999999999999</v>
      </c>
      <c r="AC5" s="1" t="s">
        <v>2</v>
      </c>
      <c r="AD5" s="4">
        <f>P5-(AVERAGE($P$4:$S$4))</f>
        <v>0.12892500000000001</v>
      </c>
      <c r="AE5" s="4">
        <f t="shared" si="0"/>
        <v>0.12712499999999999</v>
      </c>
      <c r="AF5" s="4">
        <f t="shared" si="0"/>
        <v>0.13452500000000001</v>
      </c>
      <c r="AG5" s="4">
        <f t="shared" si="0"/>
        <v>0.12812499999999999</v>
      </c>
      <c r="AH5" s="4">
        <f>T5-(AVERAGE($P$4:$S$4))</f>
        <v>0.725325</v>
      </c>
      <c r="AI5" s="4">
        <f t="shared" si="1"/>
        <v>0.65952499999999992</v>
      </c>
      <c r="AJ5" s="4">
        <f t="shared" si="1"/>
        <v>0.68102499999999999</v>
      </c>
      <c r="AK5" s="4">
        <f t="shared" si="1"/>
        <v>0.64622499999999994</v>
      </c>
      <c r="AL5" s="4">
        <f t="shared" si="1"/>
        <v>0.44212500000000005</v>
      </c>
      <c r="AM5" s="4">
        <f t="shared" si="1"/>
        <v>0.39142500000000002</v>
      </c>
      <c r="AN5" s="4">
        <f t="shared" si="1"/>
        <v>0.36912500000000004</v>
      </c>
      <c r="AO5" s="4">
        <f t="shared" si="1"/>
        <v>0.337225</v>
      </c>
      <c r="AQ5" s="3">
        <v>2.5</v>
      </c>
      <c r="AR5" s="4">
        <f>AD5</f>
        <v>0.12892500000000001</v>
      </c>
      <c r="AS5" s="4">
        <f t="shared" si="2"/>
        <v>0.12712499999999999</v>
      </c>
      <c r="AT5" s="4">
        <f t="shared" si="2"/>
        <v>0.13452500000000001</v>
      </c>
      <c r="AU5" s="4">
        <f t="shared" si="2"/>
        <v>0.12812499999999999</v>
      </c>
      <c r="AV5" s="5">
        <f>AVERAGE(AR5:AU5)</f>
        <v>0.12967499999999998</v>
      </c>
      <c r="AX5" s="1" t="s">
        <v>2</v>
      </c>
      <c r="AY5" s="4">
        <f t="shared" ref="AY5:AY11" si="15">(AD5-0.0104)/0.0516</f>
        <v>2.2969961240310082</v>
      </c>
      <c r="AZ5" s="4">
        <f t="shared" si="3"/>
        <v>2.2621124031007751</v>
      </c>
      <c r="BA5" s="4">
        <f t="shared" si="3"/>
        <v>2.4055232558139537</v>
      </c>
      <c r="BB5" s="4">
        <f t="shared" si="3"/>
        <v>2.2814922480620154</v>
      </c>
      <c r="BC5" s="4">
        <f t="shared" si="3"/>
        <v>13.85513565891473</v>
      </c>
      <c r="BD5" s="4">
        <f t="shared" si="3"/>
        <v>12.579941860465116</v>
      </c>
      <c r="BE5" s="4">
        <f t="shared" si="3"/>
        <v>12.996608527131784</v>
      </c>
      <c r="BF5" s="4">
        <f t="shared" si="3"/>
        <v>12.32218992248062</v>
      </c>
      <c r="BG5" s="4">
        <f t="shared" si="3"/>
        <v>8.366763565891473</v>
      </c>
      <c r="BH5" s="4">
        <f t="shared" si="3"/>
        <v>7.3842054263565888</v>
      </c>
      <c r="BI5" s="4">
        <f t="shared" si="3"/>
        <v>6.9520348837209305</v>
      </c>
      <c r="BJ5" s="4">
        <f t="shared" si="3"/>
        <v>6.3338178294573639</v>
      </c>
      <c r="BL5" s="1" t="s">
        <v>2</v>
      </c>
      <c r="BM5" s="4"/>
      <c r="BN5" s="4"/>
      <c r="BO5" s="4"/>
      <c r="BP5" s="4"/>
      <c r="BQ5" s="4">
        <f t="shared" si="4"/>
        <v>56.551574118019303</v>
      </c>
      <c r="BR5" s="4">
        <f t="shared" si="4"/>
        <v>51.346701471286188</v>
      </c>
      <c r="BS5" s="4">
        <f t="shared" si="4"/>
        <v>53.047381743395036</v>
      </c>
      <c r="BT5" s="4">
        <f t="shared" si="4"/>
        <v>50.294652744818855</v>
      </c>
      <c r="BU5" s="4">
        <f t="shared" si="4"/>
        <v>34.150055370985605</v>
      </c>
      <c r="BV5" s="4">
        <f t="shared" si="4"/>
        <v>30.139613985128936</v>
      </c>
      <c r="BW5" s="4">
        <f t="shared" si="4"/>
        <v>28.375652586616042</v>
      </c>
      <c r="BX5" s="4">
        <f t="shared" si="4"/>
        <v>25.852317671254546</v>
      </c>
      <c r="BZ5" s="1" t="s">
        <v>2</v>
      </c>
      <c r="CA5" s="4"/>
      <c r="CB5" s="4"/>
      <c r="CC5" s="4"/>
      <c r="CD5" s="4"/>
      <c r="CE5" s="6">
        <f t="shared" si="5"/>
        <v>52.810077519379846</v>
      </c>
      <c r="CF5" s="4"/>
      <c r="CG5" s="4"/>
      <c r="CH5" s="4"/>
      <c r="CI5" s="4">
        <f t="shared" si="6"/>
        <v>29.629409903496281</v>
      </c>
      <c r="CJ5" s="4"/>
      <c r="CK5" s="4"/>
      <c r="CL5" s="4"/>
      <c r="CN5" s="1" t="s">
        <v>2</v>
      </c>
      <c r="CO5" s="4"/>
      <c r="CP5" s="4"/>
      <c r="CQ5" s="4"/>
      <c r="CR5" s="4"/>
      <c r="CS5" s="7">
        <f t="shared" si="7"/>
        <v>83.638969319411544</v>
      </c>
      <c r="CT5" s="7">
        <f t="shared" si="7"/>
        <v>75.941037115030269</v>
      </c>
      <c r="CU5" s="7">
        <f t="shared" si="7"/>
        <v>78.45631891433419</v>
      </c>
      <c r="CV5" s="7">
        <f t="shared" si="7"/>
        <v>74.385072094995749</v>
      </c>
      <c r="CW5" s="4">
        <f t="shared" si="7"/>
        <v>50.507443479278166</v>
      </c>
      <c r="CX5" s="4">
        <f t="shared" si="7"/>
        <v>44.576058026966159</v>
      </c>
      <c r="CY5" s="4">
        <f t="shared" si="7"/>
        <v>41.967184346757918</v>
      </c>
      <c r="CZ5" s="4">
        <f t="shared" si="7"/>
        <v>38.235208095697693</v>
      </c>
      <c r="DB5" s="1" t="s">
        <v>2</v>
      </c>
      <c r="DC5" s="4"/>
      <c r="DD5" s="4"/>
      <c r="DE5" s="4"/>
      <c r="DF5" s="4"/>
      <c r="DG5" s="4">
        <f t="shared" si="8"/>
        <v>78.105349360942938</v>
      </c>
      <c r="DH5" s="4"/>
      <c r="DI5" s="4"/>
      <c r="DJ5" s="4"/>
      <c r="DK5" s="4">
        <f t="shared" si="9"/>
        <v>43.821473487174977</v>
      </c>
      <c r="DL5" s="4"/>
      <c r="DM5" s="4"/>
      <c r="DN5" s="4"/>
      <c r="DP5" s="1" t="s">
        <v>2</v>
      </c>
      <c r="DQ5" s="4"/>
      <c r="DR5" s="4"/>
      <c r="DS5" s="4"/>
      <c r="DT5" s="4"/>
      <c r="DU5" s="4">
        <f t="shared" si="10"/>
        <v>16.36103068058847</v>
      </c>
      <c r="DV5" s="4">
        <f t="shared" si="10"/>
        <v>24.058962884969745</v>
      </c>
      <c r="DW5" s="4">
        <f t="shared" si="10"/>
        <v>21.543681085665824</v>
      </c>
      <c r="DX5" s="4">
        <f t="shared" si="10"/>
        <v>25.614927905004265</v>
      </c>
      <c r="DY5" s="4">
        <f t="shared" si="10"/>
        <v>49.492556520721848</v>
      </c>
      <c r="DZ5" s="4">
        <f t="shared" si="10"/>
        <v>55.423941973033855</v>
      </c>
      <c r="EA5" s="4">
        <f t="shared" si="10"/>
        <v>58.032815653242096</v>
      </c>
      <c r="EB5" s="4">
        <f t="shared" si="10"/>
        <v>61.764791904302321</v>
      </c>
      <c r="ED5" s="1" t="s">
        <v>2</v>
      </c>
      <c r="EE5" s="4"/>
      <c r="EF5" s="4"/>
      <c r="EG5" s="4"/>
      <c r="EH5" s="4"/>
      <c r="EI5" s="6">
        <f t="shared" si="11"/>
        <v>21.894650639057076</v>
      </c>
      <c r="EJ5" s="4"/>
      <c r="EK5" s="4"/>
      <c r="EL5" s="4"/>
      <c r="EM5" s="4">
        <f t="shared" si="12"/>
        <v>56.17852651282503</v>
      </c>
      <c r="EN5" s="4"/>
      <c r="EO5" s="4"/>
      <c r="EP5" s="4"/>
      <c r="ER5" s="1" t="s">
        <v>2</v>
      </c>
      <c r="ES5" s="4"/>
      <c r="ET5" s="4"/>
      <c r="EU5" s="4"/>
      <c r="EV5" s="4"/>
      <c r="EW5" s="6">
        <f t="shared" si="13"/>
        <v>4.0525234897736135</v>
      </c>
      <c r="EX5" s="4"/>
      <c r="EY5" s="4"/>
      <c r="EZ5" s="4"/>
      <c r="FA5" s="4">
        <f t="shared" si="14"/>
        <v>5.1612770320041816</v>
      </c>
      <c r="FB5" s="4"/>
      <c r="FC5" s="4"/>
      <c r="FD5" s="4"/>
    </row>
    <row r="6" spans="1:160">
      <c r="A6" s="1" t="s">
        <v>4</v>
      </c>
      <c r="B6" s="24" t="s">
        <v>5</v>
      </c>
      <c r="C6" s="25"/>
      <c r="D6" s="25"/>
      <c r="E6" s="26"/>
      <c r="F6" s="21" t="s">
        <v>55</v>
      </c>
      <c r="G6" s="22"/>
      <c r="H6" s="22"/>
      <c r="I6" s="23"/>
      <c r="J6" s="27" t="s">
        <v>64</v>
      </c>
      <c r="K6" s="28"/>
      <c r="L6" s="28"/>
      <c r="M6" s="29"/>
      <c r="O6" s="1" t="s">
        <v>4</v>
      </c>
      <c r="P6">
        <v>0.626</v>
      </c>
      <c r="Q6">
        <v>0.62239999999999995</v>
      </c>
      <c r="R6">
        <v>0.63439999999999996</v>
      </c>
      <c r="S6">
        <v>0.61429999999999996</v>
      </c>
      <c r="T6">
        <v>0.90390000000000004</v>
      </c>
      <c r="U6">
        <v>0.87629999999999997</v>
      </c>
      <c r="V6">
        <v>0.88719999999999999</v>
      </c>
      <c r="W6">
        <v>0.8306</v>
      </c>
      <c r="X6">
        <v>0.90780000000000005</v>
      </c>
      <c r="Y6">
        <v>0.87739999999999996</v>
      </c>
      <c r="Z6">
        <v>0.88770000000000004</v>
      </c>
      <c r="AA6">
        <v>0.89939999999999998</v>
      </c>
      <c r="AC6" s="1" t="s">
        <v>4</v>
      </c>
      <c r="AD6" s="4">
        <f t="shared" ref="AD6:AD11" si="16">P6-(AVERAGE($P$4:$S$4))</f>
        <v>0.56542499999999996</v>
      </c>
      <c r="AE6" s="4">
        <f t="shared" si="0"/>
        <v>0.56182499999999991</v>
      </c>
      <c r="AF6" s="4">
        <f t="shared" si="0"/>
        <v>0.57382499999999992</v>
      </c>
      <c r="AG6" s="4">
        <f t="shared" si="0"/>
        <v>0.55372499999999991</v>
      </c>
      <c r="AH6" s="4">
        <f t="shared" si="1"/>
        <v>0.84332499999999999</v>
      </c>
      <c r="AI6" s="4">
        <f t="shared" si="1"/>
        <v>0.81572499999999992</v>
      </c>
      <c r="AJ6" s="4">
        <f t="shared" si="1"/>
        <v>0.82662499999999994</v>
      </c>
      <c r="AK6" s="4">
        <f t="shared" si="1"/>
        <v>0.77002499999999996</v>
      </c>
      <c r="AL6" s="4">
        <f t="shared" si="1"/>
        <v>0.84722500000000001</v>
      </c>
      <c r="AM6" s="4">
        <f t="shared" si="1"/>
        <v>0.81682499999999991</v>
      </c>
      <c r="AN6" s="4">
        <f t="shared" si="1"/>
        <v>0.827125</v>
      </c>
      <c r="AO6" s="4">
        <f t="shared" si="1"/>
        <v>0.83882499999999993</v>
      </c>
      <c r="AQ6" s="3">
        <v>10</v>
      </c>
      <c r="AR6" s="4">
        <f t="shared" ref="AR6:AR7" si="17">AD6</f>
        <v>0.56542499999999996</v>
      </c>
      <c r="AS6" s="4">
        <f t="shared" si="2"/>
        <v>0.56182499999999991</v>
      </c>
      <c r="AT6" s="4">
        <f t="shared" si="2"/>
        <v>0.57382499999999992</v>
      </c>
      <c r="AU6" s="4">
        <f t="shared" si="2"/>
        <v>0.55372499999999991</v>
      </c>
      <c r="AV6" s="5">
        <f t="shared" ref="AV6:AV7" si="18">AVERAGE(AR6:AU6)</f>
        <v>0.56369999999999998</v>
      </c>
      <c r="AX6" s="1" t="s">
        <v>4</v>
      </c>
      <c r="AY6" s="4">
        <f t="shared" si="15"/>
        <v>10.756298449612403</v>
      </c>
      <c r="AZ6" s="4">
        <f t="shared" si="3"/>
        <v>10.686531007751936</v>
      </c>
      <c r="BA6" s="4">
        <f t="shared" si="3"/>
        <v>10.919089147286821</v>
      </c>
      <c r="BB6" s="4">
        <f t="shared" si="3"/>
        <v>10.52955426356589</v>
      </c>
      <c r="BC6" s="4">
        <f t="shared" si="3"/>
        <v>16.141957364341085</v>
      </c>
      <c r="BD6" s="4">
        <f t="shared" si="3"/>
        <v>15.607073643410851</v>
      </c>
      <c r="BE6" s="4">
        <f t="shared" si="3"/>
        <v>15.818313953488373</v>
      </c>
      <c r="BF6" s="4">
        <f t="shared" si="3"/>
        <v>14.72141472868217</v>
      </c>
      <c r="BG6" s="4">
        <f t="shared" si="3"/>
        <v>16.217538759689923</v>
      </c>
      <c r="BH6" s="4">
        <f t="shared" si="3"/>
        <v>15.628391472868216</v>
      </c>
      <c r="BI6" s="4">
        <f t="shared" si="3"/>
        <v>15.828003875968992</v>
      </c>
      <c r="BJ6" s="4">
        <f t="shared" si="3"/>
        <v>16.054748062015502</v>
      </c>
      <c r="BL6" s="1" t="s">
        <v>4</v>
      </c>
      <c r="BM6" s="4"/>
      <c r="BN6" s="4"/>
      <c r="BO6" s="4"/>
      <c r="BP6" s="4"/>
      <c r="BQ6" s="4">
        <f t="shared" si="4"/>
        <v>65.885540262616672</v>
      </c>
      <c r="BR6" s="4">
        <f t="shared" si="4"/>
        <v>63.702341401676946</v>
      </c>
      <c r="BS6" s="4">
        <f t="shared" si="4"/>
        <v>64.564546748932131</v>
      </c>
      <c r="BT6" s="4">
        <f t="shared" si="4"/>
        <v>60.087407055845595</v>
      </c>
      <c r="BU6" s="4">
        <f t="shared" si="4"/>
        <v>66.194035753836417</v>
      </c>
      <c r="BV6" s="4">
        <f t="shared" si="4"/>
        <v>63.789352950482517</v>
      </c>
      <c r="BW6" s="4">
        <f t="shared" si="4"/>
        <v>64.604097452934667</v>
      </c>
      <c r="BX6" s="4">
        <f t="shared" si="4"/>
        <v>65.529583926593887</v>
      </c>
      <c r="BZ6" s="1" t="s">
        <v>4</v>
      </c>
      <c r="CA6" s="4"/>
      <c r="CB6" s="4"/>
      <c r="CC6" s="4"/>
      <c r="CD6" s="4"/>
      <c r="CE6" s="6">
        <f t="shared" si="5"/>
        <v>63.559958867267831</v>
      </c>
      <c r="CF6" s="4"/>
      <c r="CG6" s="4"/>
      <c r="CH6" s="4"/>
      <c r="CI6" s="4">
        <f t="shared" si="6"/>
        <v>65.029267520961866</v>
      </c>
      <c r="CJ6" s="4"/>
      <c r="CK6" s="4"/>
      <c r="CL6" s="4"/>
      <c r="CN6" s="1" t="s">
        <v>4</v>
      </c>
      <c r="CO6" s="4"/>
      <c r="CP6" s="4"/>
      <c r="CQ6" s="4"/>
      <c r="CR6" s="4"/>
      <c r="CS6" s="7">
        <f t="shared" si="7"/>
        <v>97.44377175280043</v>
      </c>
      <c r="CT6" s="7">
        <f t="shared" si="7"/>
        <v>94.214851861601005</v>
      </c>
      <c r="CU6" s="7">
        <f t="shared" si="7"/>
        <v>95.490041238922515</v>
      </c>
      <c r="CV6" s="7">
        <f t="shared" si="7"/>
        <v>88.868415664941068</v>
      </c>
      <c r="CW6" s="4">
        <f t="shared" si="7"/>
        <v>97.900032172209052</v>
      </c>
      <c r="CX6" s="4">
        <f t="shared" si="7"/>
        <v>94.343540697844446</v>
      </c>
      <c r="CY6" s="4">
        <f t="shared" si="7"/>
        <v>95.548536164487729</v>
      </c>
      <c r="CZ6" s="4">
        <f t="shared" si="7"/>
        <v>96.917317422713566</v>
      </c>
      <c r="DB6" s="1" t="s">
        <v>4</v>
      </c>
      <c r="DC6" s="4"/>
      <c r="DD6" s="4"/>
      <c r="DE6" s="4"/>
      <c r="DF6" s="4"/>
      <c r="DG6" s="4">
        <f t="shared" si="8"/>
        <v>94.004270129566265</v>
      </c>
      <c r="DH6" s="4"/>
      <c r="DI6" s="4"/>
      <c r="DJ6" s="4"/>
      <c r="DK6" s="4">
        <f t="shared" si="9"/>
        <v>96.177356614313695</v>
      </c>
      <c r="DL6" s="4"/>
      <c r="DM6" s="4"/>
      <c r="DN6" s="4"/>
      <c r="DP6" s="1" t="s">
        <v>4</v>
      </c>
      <c r="DQ6" s="4"/>
      <c r="DR6" s="4"/>
      <c r="DS6" s="4"/>
      <c r="DT6" s="4"/>
      <c r="DU6" s="4">
        <f t="shared" si="10"/>
        <v>2.5562282471995843</v>
      </c>
      <c r="DV6" s="4">
        <f t="shared" si="10"/>
        <v>5.7851481383990091</v>
      </c>
      <c r="DW6" s="4">
        <f t="shared" si="10"/>
        <v>4.5099587610774989</v>
      </c>
      <c r="DX6" s="4">
        <f t="shared" si="10"/>
        <v>11.131584335058946</v>
      </c>
      <c r="DY6" s="4">
        <f t="shared" si="10"/>
        <v>2.0999678277909624</v>
      </c>
      <c r="DZ6" s="4">
        <f t="shared" si="10"/>
        <v>5.656459302155568</v>
      </c>
      <c r="EA6" s="4">
        <f t="shared" si="10"/>
        <v>4.4514638355122855</v>
      </c>
      <c r="EB6" s="4">
        <f t="shared" si="10"/>
        <v>3.0826825772864481</v>
      </c>
      <c r="ED6" s="1" t="s">
        <v>4</v>
      </c>
      <c r="EE6" s="4"/>
      <c r="EF6" s="4"/>
      <c r="EG6" s="4"/>
      <c r="EH6" s="4"/>
      <c r="EI6" s="6">
        <f t="shared" si="11"/>
        <v>5.9957298704337596</v>
      </c>
      <c r="EJ6" s="4"/>
      <c r="EK6" s="4"/>
      <c r="EL6" s="4"/>
      <c r="EM6" s="4">
        <f t="shared" si="12"/>
        <v>3.822643385686316</v>
      </c>
      <c r="EN6" s="4"/>
      <c r="EO6" s="4"/>
      <c r="EP6" s="4"/>
      <c r="ER6" s="1" t="s">
        <v>4</v>
      </c>
      <c r="ES6" s="4"/>
      <c r="ET6" s="4"/>
      <c r="EU6" s="4"/>
      <c r="EV6" s="4"/>
      <c r="EW6" s="6">
        <f t="shared" si="13"/>
        <v>3.6723758410283254</v>
      </c>
      <c r="EX6" s="4"/>
      <c r="EY6" s="4"/>
      <c r="EZ6" s="4"/>
      <c r="FA6" s="4">
        <f t="shared" si="14"/>
        <v>1.5570751479781102</v>
      </c>
      <c r="FB6" s="4"/>
      <c r="FC6" s="4"/>
      <c r="FD6" s="4"/>
    </row>
    <row r="7" spans="1:160">
      <c r="A7" s="1" t="s">
        <v>6</v>
      </c>
      <c r="B7" s="24" t="s">
        <v>7</v>
      </c>
      <c r="C7" s="25"/>
      <c r="D7" s="25"/>
      <c r="E7" s="26"/>
      <c r="F7" s="27" t="s">
        <v>57</v>
      </c>
      <c r="G7" s="28"/>
      <c r="H7" s="28"/>
      <c r="I7" s="29"/>
      <c r="J7" s="27" t="s">
        <v>65</v>
      </c>
      <c r="K7" s="28"/>
      <c r="L7" s="28"/>
      <c r="M7" s="29"/>
      <c r="O7" s="1" t="s">
        <v>6</v>
      </c>
      <c r="P7">
        <v>1.1036999999999999</v>
      </c>
      <c r="Q7">
        <v>1.0767</v>
      </c>
      <c r="R7">
        <v>1.1047</v>
      </c>
      <c r="S7">
        <v>1.0543</v>
      </c>
      <c r="T7">
        <v>0.38990000000000002</v>
      </c>
      <c r="U7">
        <v>0.36849999999999999</v>
      </c>
      <c r="V7">
        <v>0.39600000000000002</v>
      </c>
      <c r="W7">
        <v>0.34599999999999997</v>
      </c>
      <c r="X7">
        <v>0.9446</v>
      </c>
      <c r="Y7">
        <v>0.92959999999999998</v>
      </c>
      <c r="Z7">
        <v>0.92949999999999999</v>
      </c>
      <c r="AA7">
        <v>0.94320000000000004</v>
      </c>
      <c r="AC7" s="1" t="s">
        <v>6</v>
      </c>
      <c r="AD7" s="4">
        <f t="shared" si="16"/>
        <v>1.0431249999999999</v>
      </c>
      <c r="AE7" s="4">
        <f t="shared" si="0"/>
        <v>1.0161249999999999</v>
      </c>
      <c r="AF7" s="4">
        <f t="shared" si="0"/>
        <v>1.044125</v>
      </c>
      <c r="AG7" s="4">
        <f t="shared" si="0"/>
        <v>0.99372499999999997</v>
      </c>
      <c r="AH7" s="4">
        <f t="shared" si="1"/>
        <v>0.32932500000000003</v>
      </c>
      <c r="AI7" s="4">
        <f t="shared" si="1"/>
        <v>0.307925</v>
      </c>
      <c r="AJ7" s="4">
        <f t="shared" si="1"/>
        <v>0.33542500000000003</v>
      </c>
      <c r="AK7" s="4">
        <f t="shared" si="1"/>
        <v>0.28542499999999998</v>
      </c>
      <c r="AL7" s="4">
        <f t="shared" si="1"/>
        <v>0.88402499999999995</v>
      </c>
      <c r="AM7" s="4">
        <f t="shared" si="1"/>
        <v>0.86902499999999994</v>
      </c>
      <c r="AN7" s="4">
        <f t="shared" si="1"/>
        <v>0.86892499999999995</v>
      </c>
      <c r="AO7" s="4">
        <f t="shared" si="1"/>
        <v>0.88262499999999999</v>
      </c>
      <c r="AQ7" s="3">
        <v>20</v>
      </c>
      <c r="AR7" s="4">
        <f t="shared" si="17"/>
        <v>1.0431249999999999</v>
      </c>
      <c r="AS7" s="4">
        <f t="shared" si="2"/>
        <v>1.0161249999999999</v>
      </c>
      <c r="AT7" s="4">
        <f t="shared" si="2"/>
        <v>1.044125</v>
      </c>
      <c r="AU7" s="4">
        <f t="shared" si="2"/>
        <v>0.99372499999999997</v>
      </c>
      <c r="AV7" s="5">
        <f t="shared" si="18"/>
        <v>1.0242749999999998</v>
      </c>
      <c r="AX7" s="1" t="s">
        <v>6</v>
      </c>
      <c r="AY7" s="4">
        <f t="shared" si="15"/>
        <v>20.014050387596896</v>
      </c>
      <c r="AZ7" s="4">
        <f t="shared" si="3"/>
        <v>19.490794573643409</v>
      </c>
      <c r="BA7" s="4">
        <f t="shared" si="3"/>
        <v>20.033430232558139</v>
      </c>
      <c r="BB7" s="4">
        <f t="shared" si="3"/>
        <v>19.056686046511629</v>
      </c>
      <c r="BC7" s="4">
        <f t="shared" si="3"/>
        <v>6.1807170542635665</v>
      </c>
      <c r="BD7" s="4">
        <f t="shared" si="3"/>
        <v>5.7659883720930232</v>
      </c>
      <c r="BE7" s="4">
        <f t="shared" si="3"/>
        <v>6.2989341085271322</v>
      </c>
      <c r="BF7" s="4">
        <f t="shared" si="3"/>
        <v>5.3299418604651159</v>
      </c>
      <c r="BG7" s="4">
        <f t="shared" si="3"/>
        <v>16.930717054263564</v>
      </c>
      <c r="BH7" s="4">
        <f t="shared" si="3"/>
        <v>16.640019379844961</v>
      </c>
      <c r="BI7" s="4">
        <f t="shared" si="3"/>
        <v>16.638081395348838</v>
      </c>
      <c r="BJ7" s="4">
        <f t="shared" si="3"/>
        <v>16.90358527131783</v>
      </c>
      <c r="BL7" s="1" t="s">
        <v>6</v>
      </c>
      <c r="BM7" s="4"/>
      <c r="BN7" s="4"/>
      <c r="BO7" s="4"/>
      <c r="BP7" s="4"/>
      <c r="BQ7" s="4">
        <f t="shared" si="4"/>
        <v>25.227416548014556</v>
      </c>
      <c r="BR7" s="4">
        <f t="shared" si="4"/>
        <v>23.534646416706217</v>
      </c>
      <c r="BS7" s="4">
        <f t="shared" si="4"/>
        <v>25.709935136845438</v>
      </c>
      <c r="BT7" s="4">
        <f t="shared" si="4"/>
        <v>21.75486473659231</v>
      </c>
      <c r="BU7" s="4">
        <f t="shared" si="4"/>
        <v>69.104967568422708</v>
      </c>
      <c r="BV7" s="4">
        <f t="shared" si="4"/>
        <v>67.918446448346785</v>
      </c>
      <c r="BW7" s="4">
        <f t="shared" si="4"/>
        <v>67.91053630754628</v>
      </c>
      <c r="BX7" s="4">
        <f t="shared" si="4"/>
        <v>68.994225597215632</v>
      </c>
      <c r="BZ7" s="1" t="s">
        <v>6</v>
      </c>
      <c r="CA7" s="4"/>
      <c r="CB7" s="4"/>
      <c r="CC7" s="4"/>
      <c r="CD7" s="4"/>
      <c r="CE7" s="4">
        <f t="shared" si="5"/>
        <v>24.056715709539631</v>
      </c>
      <c r="CF7" s="4"/>
      <c r="CG7" s="4"/>
      <c r="CH7" s="4"/>
      <c r="CI7" s="4">
        <f t="shared" si="6"/>
        <v>68.482043980382855</v>
      </c>
      <c r="CJ7" s="4"/>
      <c r="CK7" s="4"/>
      <c r="CL7" s="4"/>
      <c r="CN7" s="1" t="s">
        <v>6</v>
      </c>
      <c r="CO7" s="4"/>
      <c r="CP7" s="4"/>
      <c r="CQ7" s="4"/>
      <c r="CR7" s="4"/>
      <c r="CS7" s="4">
        <f t="shared" si="7"/>
        <v>37.310988271767428</v>
      </c>
      <c r="CT7" s="4">
        <f t="shared" si="7"/>
        <v>34.80740545757655</v>
      </c>
      <c r="CU7" s="4">
        <f t="shared" si="7"/>
        <v>38.024626363662954</v>
      </c>
      <c r="CV7" s="4">
        <f t="shared" si="7"/>
        <v>32.175133807142224</v>
      </c>
      <c r="CW7" s="4">
        <f t="shared" si="7"/>
        <v>102.2052586938083</v>
      </c>
      <c r="CX7" s="4">
        <f t="shared" si="7"/>
        <v>100.4504109268521</v>
      </c>
      <c r="CY7" s="4">
        <f t="shared" si="7"/>
        <v>100.43871194173906</v>
      </c>
      <c r="CZ7" s="4">
        <f t="shared" si="7"/>
        <v>102.04147290222573</v>
      </c>
      <c r="DB7" s="1" t="s">
        <v>6</v>
      </c>
      <c r="DC7" s="4"/>
      <c r="DD7" s="4"/>
      <c r="DE7" s="4"/>
      <c r="DF7" s="4"/>
      <c r="DG7" s="4">
        <f t="shared" si="8"/>
        <v>35.579538475037289</v>
      </c>
      <c r="DH7" s="4"/>
      <c r="DI7" s="4"/>
      <c r="DJ7" s="4"/>
      <c r="DK7" s="4">
        <f t="shared" si="9"/>
        <v>101.2839636161563</v>
      </c>
      <c r="DL7" s="4"/>
      <c r="DM7" s="4"/>
      <c r="DN7" s="4"/>
      <c r="DP7" s="1" t="s">
        <v>6</v>
      </c>
      <c r="DQ7" s="4"/>
      <c r="DR7" s="4"/>
      <c r="DS7" s="4"/>
      <c r="DT7" s="4"/>
      <c r="DU7" s="4">
        <f t="shared" si="10"/>
        <v>62.689011728232586</v>
      </c>
      <c r="DV7" s="4">
        <f t="shared" si="10"/>
        <v>65.192594542423464</v>
      </c>
      <c r="DW7" s="4">
        <f t="shared" si="10"/>
        <v>61.975373636337061</v>
      </c>
      <c r="DX7" s="4">
        <f t="shared" si="10"/>
        <v>67.824866192857797</v>
      </c>
      <c r="DY7" s="4">
        <f t="shared" si="10"/>
        <v>-2.2052586938082896</v>
      </c>
      <c r="DZ7" s="4">
        <f t="shared" si="10"/>
        <v>-0.45041092685208639</v>
      </c>
      <c r="EA7" s="4">
        <f t="shared" si="10"/>
        <v>-0.43871194173904371</v>
      </c>
      <c r="EB7" s="4">
        <f t="shared" si="10"/>
        <v>-2.0414729022257205</v>
      </c>
      <c r="ED7" s="1" t="s">
        <v>6</v>
      </c>
      <c r="EE7" s="4"/>
      <c r="EF7" s="4"/>
      <c r="EG7" s="4"/>
      <c r="EH7" s="4"/>
      <c r="EI7" s="4">
        <f t="shared" si="11"/>
        <v>64.420461524962718</v>
      </c>
      <c r="EJ7" s="4"/>
      <c r="EK7" s="4"/>
      <c r="EL7" s="4"/>
      <c r="EM7" s="4">
        <f t="shared" si="12"/>
        <v>-1.2839636161562851</v>
      </c>
      <c r="EN7" s="4"/>
      <c r="EO7" s="4"/>
      <c r="EP7" s="4"/>
      <c r="ER7" s="1" t="s">
        <v>6</v>
      </c>
      <c r="ES7" s="4"/>
      <c r="ET7" s="4"/>
      <c r="EU7" s="4"/>
      <c r="EV7" s="4"/>
      <c r="EW7" s="4">
        <f t="shared" si="13"/>
        <v>2.6559702383585759</v>
      </c>
      <c r="EX7" s="4"/>
      <c r="EY7" s="4"/>
      <c r="EZ7" s="4"/>
      <c r="FA7" s="4">
        <f t="shared" si="14"/>
        <v>0.97157353771063071</v>
      </c>
      <c r="FB7" s="4"/>
      <c r="FC7" s="4"/>
      <c r="FD7" s="4"/>
    </row>
    <row r="8" spans="1:160">
      <c r="A8" s="1" t="s">
        <v>8</v>
      </c>
      <c r="B8" s="30" t="s">
        <v>9</v>
      </c>
      <c r="C8" s="31"/>
      <c r="D8" s="31"/>
      <c r="E8" s="32"/>
      <c r="F8" s="27" t="s">
        <v>58</v>
      </c>
      <c r="G8" s="28"/>
      <c r="H8" s="28"/>
      <c r="I8" s="29"/>
      <c r="J8" s="21" t="s">
        <v>66</v>
      </c>
      <c r="K8" s="22"/>
      <c r="L8" s="22"/>
      <c r="M8" s="23"/>
      <c r="O8" s="1" t="s">
        <v>8</v>
      </c>
      <c r="P8">
        <v>0.93240000000000001</v>
      </c>
      <c r="Q8">
        <v>0.92490000000000006</v>
      </c>
      <c r="R8">
        <v>0.92120000000000002</v>
      </c>
      <c r="S8">
        <v>0.92449999999999999</v>
      </c>
      <c r="T8">
        <v>0.85550000000000004</v>
      </c>
      <c r="U8">
        <v>0.80569999999999997</v>
      </c>
      <c r="V8">
        <v>0.83050000000000002</v>
      </c>
      <c r="W8">
        <v>0.76590000000000003</v>
      </c>
      <c r="X8">
        <v>0.1082</v>
      </c>
      <c r="Y8">
        <v>9.6100000000000005E-2</v>
      </c>
      <c r="Z8">
        <v>8.43E-2</v>
      </c>
      <c r="AA8">
        <v>0.1128</v>
      </c>
      <c r="AC8" s="1" t="s">
        <v>8</v>
      </c>
      <c r="AD8" s="4">
        <f t="shared" si="16"/>
        <v>0.87182499999999996</v>
      </c>
      <c r="AE8" s="4">
        <f t="shared" si="0"/>
        <v>0.86432500000000001</v>
      </c>
      <c r="AF8" s="4">
        <f t="shared" si="0"/>
        <v>0.86062499999999997</v>
      </c>
      <c r="AG8" s="4">
        <f t="shared" si="0"/>
        <v>0.86392499999999994</v>
      </c>
      <c r="AH8" s="4">
        <f t="shared" si="1"/>
        <v>0.79492499999999999</v>
      </c>
      <c r="AI8" s="4">
        <f t="shared" si="1"/>
        <v>0.74512499999999993</v>
      </c>
      <c r="AJ8" s="4">
        <f t="shared" si="1"/>
        <v>0.76992499999999997</v>
      </c>
      <c r="AK8" s="4">
        <f t="shared" si="1"/>
        <v>0.70532499999999998</v>
      </c>
      <c r="AL8" s="4">
        <f t="shared" si="1"/>
        <v>4.7625000000000001E-2</v>
      </c>
      <c r="AM8" s="4">
        <f t="shared" si="1"/>
        <v>3.5525000000000001E-2</v>
      </c>
      <c r="AN8" s="4">
        <f t="shared" si="1"/>
        <v>2.3724999999999996E-2</v>
      </c>
      <c r="AO8" s="4">
        <f t="shared" si="1"/>
        <v>5.2224999999999994E-2</v>
      </c>
      <c r="AX8" s="1" t="s">
        <v>8</v>
      </c>
      <c r="AY8" s="4">
        <f t="shared" si="15"/>
        <v>16.694282945736433</v>
      </c>
      <c r="AZ8" s="4">
        <f t="shared" si="3"/>
        <v>16.548934108527131</v>
      </c>
      <c r="BA8" s="4">
        <f t="shared" si="3"/>
        <v>16.477228682170544</v>
      </c>
      <c r="BB8" s="4">
        <f t="shared" si="3"/>
        <v>16.541182170542637</v>
      </c>
      <c r="BC8" s="4">
        <f t="shared" si="3"/>
        <v>15.203972868217054</v>
      </c>
      <c r="BD8" s="4">
        <f t="shared" si="3"/>
        <v>14.238856589147286</v>
      </c>
      <c r="BE8" s="4">
        <f t="shared" si="3"/>
        <v>14.719476744186046</v>
      </c>
      <c r="BF8" s="4">
        <f t="shared" si="3"/>
        <v>13.467538759689923</v>
      </c>
      <c r="BG8" s="4">
        <f t="shared" si="3"/>
        <v>0.7214147286821706</v>
      </c>
      <c r="BH8" s="4">
        <f t="shared" si="3"/>
        <v>0.48691860465116282</v>
      </c>
      <c r="BI8" s="4">
        <f t="shared" si="3"/>
        <v>0.25823643410852709</v>
      </c>
      <c r="BJ8" s="4">
        <f t="shared" si="3"/>
        <v>0.81056201550387585</v>
      </c>
      <c r="BL8" s="1" t="s">
        <v>8</v>
      </c>
      <c r="BM8" s="4">
        <f>AY8/(0.049*5)</f>
        <v>68.139930390760952</v>
      </c>
      <c r="BN8" s="4">
        <f t="shared" ref="BN8:BX11" si="19">AZ8/(0.049*5)</f>
        <v>67.54666983072299</v>
      </c>
      <c r="BO8" s="4">
        <f t="shared" si="19"/>
        <v>67.253994621104269</v>
      </c>
      <c r="BP8" s="4">
        <f t="shared" si="19"/>
        <v>67.515029267520973</v>
      </c>
      <c r="BQ8" s="4">
        <f t="shared" si="19"/>
        <v>62.057032115171651</v>
      </c>
      <c r="BR8" s="4">
        <f t="shared" si="19"/>
        <v>58.117781996519533</v>
      </c>
      <c r="BS8" s="4">
        <f t="shared" si="19"/>
        <v>60.079496915045091</v>
      </c>
      <c r="BT8" s="4">
        <f t="shared" si="19"/>
        <v>54.969545957918051</v>
      </c>
      <c r="BU8" s="4">
        <f t="shared" si="19"/>
        <v>2.9445499129884514</v>
      </c>
      <c r="BV8" s="4">
        <f t="shared" si="19"/>
        <v>1.9874228761271953</v>
      </c>
      <c r="BW8" s="4">
        <f t="shared" si="19"/>
        <v>1.0540262616674576</v>
      </c>
      <c r="BX8" s="4">
        <f t="shared" si="19"/>
        <v>3.3084163898117382</v>
      </c>
      <c r="BZ8" s="1" t="s">
        <v>8</v>
      </c>
      <c r="CA8" s="4">
        <f>AVERAGE(BM8:BP8)</f>
        <v>67.613906027527293</v>
      </c>
      <c r="CB8" s="4"/>
      <c r="CC8" s="4"/>
      <c r="CD8" s="4"/>
      <c r="CE8" s="4">
        <f t="shared" si="5"/>
        <v>58.805964246163583</v>
      </c>
      <c r="CF8" s="4"/>
      <c r="CG8" s="4"/>
      <c r="CH8" s="4"/>
      <c r="CI8" s="6">
        <f t="shared" si="5"/>
        <v>2.3236038601487108</v>
      </c>
      <c r="CJ8" s="4"/>
      <c r="CK8" s="4"/>
      <c r="CL8" s="4"/>
      <c r="CN8" s="1" t="s">
        <v>8</v>
      </c>
      <c r="CO8" s="4">
        <f>(BM8/$CA$8)*100</f>
        <v>100.77798251001724</v>
      </c>
      <c r="CP8" s="4">
        <f t="shared" ref="CP8:CZ11" si="20">(BN8/$CA$8)*100</f>
        <v>99.900558626539151</v>
      </c>
      <c r="CQ8" s="4">
        <f t="shared" si="20"/>
        <v>99.467696177356629</v>
      </c>
      <c r="CR8" s="4">
        <f t="shared" si="20"/>
        <v>99.853762686086995</v>
      </c>
      <c r="CS8" s="4">
        <f t="shared" si="20"/>
        <v>91.781462958088383</v>
      </c>
      <c r="CT8" s="4">
        <f t="shared" si="20"/>
        <v>85.955368371793739</v>
      </c>
      <c r="CU8" s="4">
        <f t="shared" si="20"/>
        <v>88.856716679828025</v>
      </c>
      <c r="CV8" s="4">
        <f t="shared" si="20"/>
        <v>81.299172296803249</v>
      </c>
      <c r="CW8" s="7">
        <f t="shared" si="20"/>
        <v>4.3549472083296781</v>
      </c>
      <c r="CX8" s="7">
        <f t="shared" si="20"/>
        <v>2.9393700096516628</v>
      </c>
      <c r="CY8" s="7">
        <f t="shared" si="20"/>
        <v>1.5588897663127721</v>
      </c>
      <c r="CZ8" s="7">
        <f t="shared" si="20"/>
        <v>4.8931005235295828</v>
      </c>
      <c r="DB8" s="1" t="s">
        <v>8</v>
      </c>
      <c r="DC8" s="4">
        <f>AVERAGE(CO8:CR8)</f>
        <v>100.00000000000001</v>
      </c>
      <c r="DD8" s="4"/>
      <c r="DE8" s="4"/>
      <c r="DF8" s="4"/>
      <c r="DG8" s="4">
        <f t="shared" si="8"/>
        <v>86.973180076628353</v>
      </c>
      <c r="DH8" s="4"/>
      <c r="DI8" s="4"/>
      <c r="DJ8" s="4"/>
      <c r="DK8" s="4">
        <f t="shared" si="8"/>
        <v>3.436576876955924</v>
      </c>
      <c r="DL8" s="4"/>
      <c r="DM8" s="4"/>
      <c r="DN8" s="4"/>
      <c r="DP8" s="1" t="s">
        <v>8</v>
      </c>
      <c r="DQ8" s="4">
        <f>$DC$8-CO8</f>
        <v>-0.77798251001722463</v>
      </c>
      <c r="DR8" s="4">
        <f t="shared" ref="DR8:EB11" si="21">$DC$8-CP8</f>
        <v>9.9441373460862792E-2</v>
      </c>
      <c r="DS8" s="4">
        <f t="shared" si="21"/>
        <v>0.53230382264338516</v>
      </c>
      <c r="DT8" s="4">
        <f t="shared" si="21"/>
        <v>0.14623731391301931</v>
      </c>
      <c r="DU8" s="4">
        <f t="shared" si="21"/>
        <v>8.218537041911631</v>
      </c>
      <c r="DV8" s="4">
        <f t="shared" si="21"/>
        <v>14.044631628206275</v>
      </c>
      <c r="DW8" s="4">
        <f t="shared" si="21"/>
        <v>11.143283320171989</v>
      </c>
      <c r="DX8" s="4">
        <f t="shared" si="21"/>
        <v>18.700827703196765</v>
      </c>
      <c r="DY8" s="4">
        <f t="shared" si="21"/>
        <v>95.645052791670338</v>
      </c>
      <c r="DZ8" s="4">
        <f t="shared" si="21"/>
        <v>97.060629990348346</v>
      </c>
      <c r="EA8" s="4">
        <f t="shared" si="21"/>
        <v>98.44111023368724</v>
      </c>
      <c r="EB8" s="4">
        <f t="shared" si="21"/>
        <v>95.106899476470431</v>
      </c>
      <c r="ED8" s="1" t="s">
        <v>8</v>
      </c>
      <c r="EE8" s="4">
        <f>AVERAGE(DQ8:DT8)</f>
        <v>1.0658141036401503E-14</v>
      </c>
      <c r="EF8" s="4"/>
      <c r="EG8" s="4"/>
      <c r="EH8" s="4"/>
      <c r="EI8" s="4">
        <f t="shared" si="11"/>
        <v>13.026819923371665</v>
      </c>
      <c r="EJ8" s="4"/>
      <c r="EK8" s="4"/>
      <c r="EL8" s="4"/>
      <c r="EM8" s="6">
        <f t="shared" si="11"/>
        <v>96.563423123044089</v>
      </c>
      <c r="EN8" s="4"/>
      <c r="EO8" s="4"/>
      <c r="EP8" s="4"/>
      <c r="ER8" s="1" t="s">
        <v>8</v>
      </c>
      <c r="ES8" s="4">
        <f>STDEV(DQ8:DT8)</f>
        <v>0.55373823064384831</v>
      </c>
      <c r="ET8" s="4"/>
      <c r="EU8" s="4"/>
      <c r="EV8" s="4"/>
      <c r="EW8" s="4">
        <f t="shared" si="13"/>
        <v>4.4683180786417003</v>
      </c>
      <c r="EX8" s="4"/>
      <c r="EY8" s="4"/>
      <c r="EZ8" s="4"/>
      <c r="FA8" s="6">
        <f t="shared" si="13"/>
        <v>1.4986425805759132</v>
      </c>
      <c r="FB8" s="4"/>
      <c r="FC8" s="4"/>
      <c r="FD8" s="4"/>
    </row>
    <row r="9" spans="1:160">
      <c r="A9" s="1" t="s">
        <v>10</v>
      </c>
      <c r="B9" s="33" t="s">
        <v>11</v>
      </c>
      <c r="C9" s="34"/>
      <c r="D9" s="34"/>
      <c r="E9" s="35"/>
      <c r="F9" s="27" t="s">
        <v>59</v>
      </c>
      <c r="G9" s="28"/>
      <c r="H9" s="28"/>
      <c r="I9" s="29"/>
      <c r="J9" s="21" t="s">
        <v>67</v>
      </c>
      <c r="K9" s="22"/>
      <c r="L9" s="22"/>
      <c r="M9" s="23"/>
      <c r="O9" s="1" t="s">
        <v>10</v>
      </c>
      <c r="P9">
        <v>0.48199999999999998</v>
      </c>
      <c r="Q9">
        <v>0.49080000000000001</v>
      </c>
      <c r="R9">
        <v>0.51180000000000003</v>
      </c>
      <c r="S9">
        <v>0.49180000000000001</v>
      </c>
      <c r="T9">
        <v>0.91120000000000001</v>
      </c>
      <c r="U9">
        <v>0.92959999999999998</v>
      </c>
      <c r="V9">
        <v>0.92159999999999997</v>
      </c>
      <c r="W9">
        <v>0.79039999999999999</v>
      </c>
      <c r="X9">
        <v>0.75139999999999996</v>
      </c>
      <c r="Y9">
        <v>0.74860000000000004</v>
      </c>
      <c r="Z9">
        <v>0.70330000000000004</v>
      </c>
      <c r="AA9">
        <v>0.74119999999999997</v>
      </c>
      <c r="AC9" s="1" t="s">
        <v>10</v>
      </c>
      <c r="AD9" s="4">
        <f t="shared" si="16"/>
        <v>0.42142499999999999</v>
      </c>
      <c r="AE9" s="4">
        <f t="shared" si="0"/>
        <v>0.43022500000000002</v>
      </c>
      <c r="AF9" s="4">
        <f t="shared" si="0"/>
        <v>0.45122500000000004</v>
      </c>
      <c r="AG9" s="4">
        <f t="shared" si="0"/>
        <v>0.43122500000000002</v>
      </c>
      <c r="AH9" s="4">
        <f t="shared" si="1"/>
        <v>0.85062499999999996</v>
      </c>
      <c r="AI9" s="4">
        <f t="shared" si="1"/>
        <v>0.86902499999999994</v>
      </c>
      <c r="AJ9" s="4">
        <f t="shared" si="1"/>
        <v>0.86102499999999993</v>
      </c>
      <c r="AK9" s="4">
        <f t="shared" si="1"/>
        <v>0.72982499999999995</v>
      </c>
      <c r="AL9" s="4">
        <f t="shared" si="1"/>
        <v>0.69082499999999991</v>
      </c>
      <c r="AM9" s="4">
        <f t="shared" si="1"/>
        <v>0.688025</v>
      </c>
      <c r="AN9" s="4">
        <f t="shared" si="1"/>
        <v>0.64272499999999999</v>
      </c>
      <c r="AO9" s="4">
        <f t="shared" si="1"/>
        <v>0.68062499999999992</v>
      </c>
      <c r="AX9" s="1" t="s">
        <v>10</v>
      </c>
      <c r="AY9" s="4">
        <f t="shared" si="15"/>
        <v>7.9656007751937983</v>
      </c>
      <c r="AZ9" s="4">
        <f t="shared" si="3"/>
        <v>8.1361434108527124</v>
      </c>
      <c r="BA9" s="4">
        <f t="shared" si="3"/>
        <v>8.5431201550387605</v>
      </c>
      <c r="BB9" s="4">
        <f t="shared" si="3"/>
        <v>8.1555232558139537</v>
      </c>
      <c r="BC9" s="4">
        <f t="shared" si="3"/>
        <v>16.283430232558139</v>
      </c>
      <c r="BD9" s="4">
        <f t="shared" si="3"/>
        <v>16.640019379844961</v>
      </c>
      <c r="BE9" s="4">
        <f t="shared" si="3"/>
        <v>16.484980620155039</v>
      </c>
      <c r="BF9" s="4">
        <f t="shared" si="3"/>
        <v>13.942344961240309</v>
      </c>
      <c r="BG9" s="4">
        <f t="shared" si="3"/>
        <v>13.186531007751936</v>
      </c>
      <c r="BH9" s="4">
        <f t="shared" si="3"/>
        <v>13.132267441860465</v>
      </c>
      <c r="BI9" s="4">
        <f t="shared" si="3"/>
        <v>12.25436046511628</v>
      </c>
      <c r="BJ9" s="4">
        <f t="shared" si="3"/>
        <v>12.988856589147286</v>
      </c>
      <c r="BL9" s="1" t="s">
        <v>10</v>
      </c>
      <c r="BM9" s="4">
        <f t="shared" ref="BM9:BM11" si="22">AY9/(0.049*5)</f>
        <v>32.512656225280807</v>
      </c>
      <c r="BN9" s="4">
        <f t="shared" si="19"/>
        <v>33.208748615725355</v>
      </c>
      <c r="BO9" s="4">
        <f t="shared" si="19"/>
        <v>34.869878183831673</v>
      </c>
      <c r="BP9" s="4">
        <f t="shared" si="19"/>
        <v>33.287850023730421</v>
      </c>
      <c r="BQ9" s="4">
        <f t="shared" si="19"/>
        <v>66.462980541053625</v>
      </c>
      <c r="BR9" s="4">
        <f t="shared" si="19"/>
        <v>67.918446448346785</v>
      </c>
      <c r="BS9" s="4">
        <f t="shared" si="19"/>
        <v>67.285635184306287</v>
      </c>
      <c r="BT9" s="4">
        <f t="shared" si="19"/>
        <v>56.907530454042082</v>
      </c>
      <c r="BU9" s="4">
        <f t="shared" si="19"/>
        <v>53.822575541844643</v>
      </c>
      <c r="BV9" s="4">
        <f t="shared" si="19"/>
        <v>53.601091599430468</v>
      </c>
      <c r="BW9" s="4">
        <f t="shared" si="19"/>
        <v>50.017797816801142</v>
      </c>
      <c r="BX9" s="4">
        <f t="shared" si="19"/>
        <v>53.015741180193004</v>
      </c>
      <c r="BZ9" s="1" t="s">
        <v>10</v>
      </c>
      <c r="CA9" s="4">
        <f t="shared" ref="CA9:CA11" si="23">AVERAGE(BM9:BP9)</f>
        <v>33.469783262142066</v>
      </c>
      <c r="CB9" s="4"/>
      <c r="CC9" s="4"/>
      <c r="CD9" s="4"/>
      <c r="CE9" s="4">
        <f t="shared" si="5"/>
        <v>64.643648156937203</v>
      </c>
      <c r="CF9" s="4"/>
      <c r="CG9" s="4"/>
      <c r="CH9" s="4"/>
      <c r="CI9" s="6">
        <f t="shared" si="5"/>
        <v>52.614301534567311</v>
      </c>
      <c r="CJ9" s="4"/>
      <c r="CK9" s="4"/>
      <c r="CL9" s="4"/>
      <c r="CN9" s="1" t="s">
        <v>10</v>
      </c>
      <c r="CO9" s="4">
        <f t="shared" ref="CO9:CO11" si="24">(BM9/$CA$8)*100</f>
        <v>48.085753560878587</v>
      </c>
      <c r="CP9" s="4">
        <f t="shared" si="20"/>
        <v>49.115264250826229</v>
      </c>
      <c r="CQ9" s="4">
        <f t="shared" si="20"/>
        <v>51.572051124564943</v>
      </c>
      <c r="CR9" s="4">
        <f t="shared" si="20"/>
        <v>49.232254101956649</v>
      </c>
      <c r="CS9" s="4">
        <f t="shared" si="20"/>
        <v>98.29779766605246</v>
      </c>
      <c r="CT9" s="4">
        <f t="shared" si="20"/>
        <v>100.4504109268521</v>
      </c>
      <c r="CU9" s="4">
        <f t="shared" si="20"/>
        <v>99.514492117808786</v>
      </c>
      <c r="CV9" s="4">
        <f t="shared" si="20"/>
        <v>84.165423649498408</v>
      </c>
      <c r="CW9" s="7">
        <f t="shared" si="20"/>
        <v>79.602819455412231</v>
      </c>
      <c r="CX9" s="7">
        <f t="shared" si="20"/>
        <v>79.275247872247078</v>
      </c>
      <c r="CY9" s="7">
        <f t="shared" si="20"/>
        <v>73.975607616039312</v>
      </c>
      <c r="CZ9" s="7">
        <f t="shared" si="20"/>
        <v>78.409522973882005</v>
      </c>
      <c r="DB9" s="1" t="s">
        <v>10</v>
      </c>
      <c r="DC9" s="4">
        <f t="shared" ref="DC9:DC11" si="25">AVERAGE(CO9:CR9)</f>
        <v>49.501330759556602</v>
      </c>
      <c r="DD9" s="4"/>
      <c r="DE9" s="4"/>
      <c r="DF9" s="4"/>
      <c r="DG9" s="4">
        <f t="shared" si="8"/>
        <v>95.607031090052942</v>
      </c>
      <c r="DH9" s="4"/>
      <c r="DI9" s="4"/>
      <c r="DJ9" s="4"/>
      <c r="DK9" s="4">
        <f t="shared" si="8"/>
        <v>77.815799479395167</v>
      </c>
      <c r="DL9" s="4"/>
      <c r="DM9" s="4"/>
      <c r="DN9" s="4"/>
      <c r="DP9" s="1" t="s">
        <v>10</v>
      </c>
      <c r="DQ9" s="4">
        <f t="shared" ref="DQ9:DQ11" si="26">$DC$8-CO9</f>
        <v>51.914246439121428</v>
      </c>
      <c r="DR9" s="4">
        <f t="shared" si="21"/>
        <v>50.884735749173785</v>
      </c>
      <c r="DS9" s="4">
        <f t="shared" si="21"/>
        <v>48.427948875435071</v>
      </c>
      <c r="DT9" s="4">
        <f t="shared" si="21"/>
        <v>50.767745898043366</v>
      </c>
      <c r="DU9" s="4">
        <f t="shared" si="21"/>
        <v>1.7022023339475538</v>
      </c>
      <c r="DV9" s="4">
        <f t="shared" si="21"/>
        <v>-0.45041092685208639</v>
      </c>
      <c r="DW9" s="4">
        <f t="shared" si="21"/>
        <v>0.48550788219122865</v>
      </c>
      <c r="DX9" s="4">
        <f t="shared" si="21"/>
        <v>15.834576350501607</v>
      </c>
      <c r="DY9" s="4">
        <f t="shared" si="21"/>
        <v>20.397180544587783</v>
      </c>
      <c r="DZ9" s="4">
        <f t="shared" si="21"/>
        <v>20.724752127752936</v>
      </c>
      <c r="EA9" s="4">
        <f t="shared" si="21"/>
        <v>26.024392383960702</v>
      </c>
      <c r="EB9" s="4">
        <f t="shared" si="21"/>
        <v>21.590477026118009</v>
      </c>
      <c r="ED9" s="1" t="s">
        <v>10</v>
      </c>
      <c r="EE9" s="4">
        <f t="shared" ref="EE9:EE11" si="27">AVERAGE(DQ9:DT9)</f>
        <v>50.498669240443412</v>
      </c>
      <c r="EF9" s="4"/>
      <c r="EG9" s="4"/>
      <c r="EH9" s="4"/>
      <c r="EI9" s="4">
        <f t="shared" si="11"/>
        <v>4.3929689099470757</v>
      </c>
      <c r="EJ9" s="4"/>
      <c r="EK9" s="4"/>
      <c r="EL9" s="4"/>
      <c r="EM9" s="6">
        <f t="shared" si="11"/>
        <v>22.184200520604858</v>
      </c>
      <c r="EN9" s="4"/>
      <c r="EO9" s="4"/>
      <c r="EP9" s="4"/>
      <c r="ER9" s="1" t="s">
        <v>10</v>
      </c>
      <c r="ES9" s="4">
        <f t="shared" ref="ES9:ES11" si="28">STDEV(DQ9:DT9)</f>
        <v>1.4734530003030069</v>
      </c>
      <c r="ET9" s="4"/>
      <c r="EU9" s="4"/>
      <c r="EV9" s="4"/>
      <c r="EW9" s="4">
        <f t="shared" si="13"/>
        <v>7.6784804381512108</v>
      </c>
      <c r="EX9" s="4"/>
      <c r="EY9" s="4"/>
      <c r="EZ9" s="4"/>
      <c r="FA9" s="6">
        <f t="shared" si="13"/>
        <v>2.6091512758859712</v>
      </c>
      <c r="FB9" s="4"/>
      <c r="FC9" s="4"/>
      <c r="FD9" s="4"/>
    </row>
    <row r="10" spans="1:160">
      <c r="A10" s="1" t="s">
        <v>12</v>
      </c>
      <c r="B10" s="33" t="s">
        <v>13</v>
      </c>
      <c r="C10" s="34"/>
      <c r="D10" s="34"/>
      <c r="E10" s="35"/>
      <c r="F10" s="21" t="s">
        <v>60</v>
      </c>
      <c r="G10" s="22"/>
      <c r="H10" s="22"/>
      <c r="I10" s="23"/>
      <c r="J10" s="21" t="s">
        <v>68</v>
      </c>
      <c r="K10" s="22"/>
      <c r="L10" s="22"/>
      <c r="M10" s="23"/>
      <c r="O10" s="1" t="s">
        <v>12</v>
      </c>
      <c r="P10">
        <v>0.49459999999999998</v>
      </c>
      <c r="Q10">
        <v>0.43409999999999999</v>
      </c>
      <c r="R10">
        <v>0.56499999999999995</v>
      </c>
      <c r="S10">
        <v>0.52449999999999997</v>
      </c>
      <c r="T10">
        <v>0.12839999999999999</v>
      </c>
      <c r="U10">
        <v>0.1188</v>
      </c>
      <c r="V10">
        <v>0.13780000000000001</v>
      </c>
      <c r="W10">
        <v>9.5200000000000007E-2</v>
      </c>
      <c r="X10">
        <v>0.80610000000000004</v>
      </c>
      <c r="Y10">
        <v>0.85419999999999996</v>
      </c>
      <c r="Z10">
        <v>0.85880000000000001</v>
      </c>
      <c r="AA10">
        <v>0.84309999999999996</v>
      </c>
      <c r="AC10" s="1" t="s">
        <v>12</v>
      </c>
      <c r="AD10" s="4">
        <f t="shared" si="16"/>
        <v>0.43402499999999999</v>
      </c>
      <c r="AE10" s="4">
        <f t="shared" si="0"/>
        <v>0.373525</v>
      </c>
      <c r="AF10" s="4">
        <f>R10-(AVERAGE($P$4:$S$4))</f>
        <v>0.5044249999999999</v>
      </c>
      <c r="AG10" s="4">
        <f t="shared" si="0"/>
        <v>0.46392499999999998</v>
      </c>
      <c r="AH10" s="4">
        <f t="shared" si="1"/>
        <v>6.7824999999999983E-2</v>
      </c>
      <c r="AI10" s="4">
        <f t="shared" si="1"/>
        <v>5.8224999999999999E-2</v>
      </c>
      <c r="AJ10" s="4">
        <f>V10-(AVERAGE($P$4:$S$4))</f>
        <v>7.7225000000000002E-2</v>
      </c>
      <c r="AK10" s="4">
        <f t="shared" si="1"/>
        <v>3.4625000000000003E-2</v>
      </c>
      <c r="AL10" s="4">
        <f t="shared" si="1"/>
        <v>0.74552499999999999</v>
      </c>
      <c r="AM10" s="4">
        <f t="shared" si="1"/>
        <v>0.79362499999999991</v>
      </c>
      <c r="AN10" s="4">
        <f t="shared" si="1"/>
        <v>0.79822499999999996</v>
      </c>
      <c r="AO10" s="4">
        <f t="shared" si="1"/>
        <v>0.78252499999999992</v>
      </c>
      <c r="AX10" s="1" t="s">
        <v>12</v>
      </c>
      <c r="AY10" s="4">
        <f t="shared" si="15"/>
        <v>8.2097868217054266</v>
      </c>
      <c r="AZ10" s="4">
        <f t="shared" si="3"/>
        <v>7.0373062015503871</v>
      </c>
      <c r="BA10" s="4">
        <f t="shared" si="3"/>
        <v>9.5741279069767415</v>
      </c>
      <c r="BB10" s="4">
        <f t="shared" si="3"/>
        <v>8.7892441860465116</v>
      </c>
      <c r="BC10" s="4">
        <f t="shared" si="3"/>
        <v>1.1128875968992245</v>
      </c>
      <c r="BD10" s="4">
        <f t="shared" si="3"/>
        <v>0.92684108527131781</v>
      </c>
      <c r="BE10" s="4">
        <f t="shared" si="3"/>
        <v>1.2950581395348837</v>
      </c>
      <c r="BF10" s="4">
        <f t="shared" si="3"/>
        <v>0.46947674418604657</v>
      </c>
      <c r="BG10" s="4">
        <f t="shared" si="3"/>
        <v>14.246608527131784</v>
      </c>
      <c r="BH10" s="4">
        <f t="shared" si="3"/>
        <v>15.17877906976744</v>
      </c>
      <c r="BI10" s="4">
        <f t="shared" si="3"/>
        <v>15.267926356589147</v>
      </c>
      <c r="BJ10" s="4">
        <f t="shared" si="3"/>
        <v>14.963662790697674</v>
      </c>
      <c r="BL10" s="1" t="s">
        <v>12</v>
      </c>
      <c r="BM10" s="4">
        <f t="shared" si="22"/>
        <v>33.509333966144602</v>
      </c>
      <c r="BN10" s="4">
        <f t="shared" si="19"/>
        <v>28.723698781838316</v>
      </c>
      <c r="BO10" s="4">
        <f t="shared" si="19"/>
        <v>39.078073089700986</v>
      </c>
      <c r="BP10" s="4">
        <f t="shared" si="19"/>
        <v>35.874466065495966</v>
      </c>
      <c r="BQ10" s="4">
        <f t="shared" si="19"/>
        <v>4.5423983546907118</v>
      </c>
      <c r="BR10" s="4">
        <f t="shared" si="19"/>
        <v>3.7830248378421136</v>
      </c>
      <c r="BS10" s="4">
        <f t="shared" si="19"/>
        <v>5.2859515899383007</v>
      </c>
      <c r="BT10" s="4">
        <f t="shared" si="19"/>
        <v>1.916231608922639</v>
      </c>
      <c r="BU10" s="4">
        <f t="shared" si="19"/>
        <v>58.149422559721565</v>
      </c>
      <c r="BV10" s="4">
        <f t="shared" si="19"/>
        <v>61.954200284765065</v>
      </c>
      <c r="BW10" s="4">
        <f t="shared" si="19"/>
        <v>62.318066761588355</v>
      </c>
      <c r="BX10" s="4">
        <f t="shared" si="19"/>
        <v>61.076174655908872</v>
      </c>
      <c r="BZ10" s="1" t="s">
        <v>12</v>
      </c>
      <c r="CA10" s="4">
        <f t="shared" si="23"/>
        <v>34.296392975794966</v>
      </c>
      <c r="CB10" s="4"/>
      <c r="CC10" s="4"/>
      <c r="CD10" s="4"/>
      <c r="CE10" s="6">
        <f>AVERAGE(BQ10:BS10)</f>
        <v>4.5371249274903755</v>
      </c>
      <c r="CF10" s="4"/>
      <c r="CG10" s="4"/>
      <c r="CH10" s="4"/>
      <c r="CI10" s="6">
        <f t="shared" si="5"/>
        <v>60.874466065495966</v>
      </c>
      <c r="CJ10" s="4"/>
      <c r="CK10" s="4"/>
      <c r="CL10" s="4"/>
      <c r="CN10" s="1" t="s">
        <v>12</v>
      </c>
      <c r="CO10" s="4">
        <f t="shared" si="24"/>
        <v>49.559825685121822</v>
      </c>
      <c r="CP10" s="4">
        <f t="shared" si="20"/>
        <v>42.481939691731739</v>
      </c>
      <c r="CQ10" s="4">
        <f t="shared" si="20"/>
        <v>57.795911204702975</v>
      </c>
      <c r="CR10" s="4">
        <f t="shared" si="20"/>
        <v>53.0578222339212</v>
      </c>
      <c r="CS10" s="7">
        <f t="shared" si="20"/>
        <v>6.7181422011640457</v>
      </c>
      <c r="CT10" s="7">
        <f t="shared" si="20"/>
        <v>5.59503963031207</v>
      </c>
      <c r="CU10" s="7">
        <f t="shared" si="20"/>
        <v>7.817846801789945</v>
      </c>
      <c r="CV10" s="7">
        <f t="shared" si="20"/>
        <v>2.8340791436342898</v>
      </c>
      <c r="CW10" s="7">
        <f t="shared" si="20"/>
        <v>86.00216431224591</v>
      </c>
      <c r="CX10" s="7">
        <f t="shared" si="20"/>
        <v>91.629376151618828</v>
      </c>
      <c r="CY10" s="7">
        <f t="shared" si="20"/>
        <v>92.167529466818749</v>
      </c>
      <c r="CZ10" s="7">
        <f t="shared" si="20"/>
        <v>90.330788804071233</v>
      </c>
      <c r="DB10" s="1" t="s">
        <v>12</v>
      </c>
      <c r="DC10" s="4">
        <f t="shared" si="25"/>
        <v>50.723874703869434</v>
      </c>
      <c r="DD10" s="4"/>
      <c r="DE10" s="4"/>
      <c r="DF10" s="4"/>
      <c r="DG10" s="4">
        <f>AVERAGE(CS10:CU10)</f>
        <v>6.7103428777553527</v>
      </c>
      <c r="DH10" s="4"/>
      <c r="DI10" s="4"/>
      <c r="DJ10" s="4"/>
      <c r="DK10" s="4">
        <f t="shared" si="8"/>
        <v>90.032464683688673</v>
      </c>
      <c r="DL10" s="4"/>
      <c r="DM10" s="4"/>
      <c r="DN10" s="4"/>
      <c r="DP10" s="1" t="s">
        <v>12</v>
      </c>
      <c r="DQ10" s="4">
        <f t="shared" si="26"/>
        <v>50.440174314878192</v>
      </c>
      <c r="DR10" s="4">
        <f t="shared" si="21"/>
        <v>57.518060308268275</v>
      </c>
      <c r="DS10" s="4">
        <f t="shared" si="21"/>
        <v>42.204088795297039</v>
      </c>
      <c r="DT10" s="4">
        <f t="shared" si="21"/>
        <v>46.942177766078814</v>
      </c>
      <c r="DU10" s="4">
        <f t="shared" si="21"/>
        <v>93.281857798835972</v>
      </c>
      <c r="DV10" s="4">
        <f t="shared" si="21"/>
        <v>94.404960369687942</v>
      </c>
      <c r="DW10" s="4">
        <f t="shared" si="21"/>
        <v>92.182153198210074</v>
      </c>
      <c r="DX10" s="4">
        <f t="shared" si="21"/>
        <v>97.16592085636573</v>
      </c>
      <c r="DY10" s="4">
        <f t="shared" si="21"/>
        <v>13.997835687754105</v>
      </c>
      <c r="DZ10" s="4">
        <f t="shared" si="21"/>
        <v>8.3706238483811859</v>
      </c>
      <c r="EA10" s="4">
        <f t="shared" si="21"/>
        <v>7.8324705331812652</v>
      </c>
      <c r="EB10" s="4">
        <f t="shared" si="21"/>
        <v>9.6692111959287814</v>
      </c>
      <c r="ED10" s="1" t="s">
        <v>12</v>
      </c>
      <c r="EE10" s="4">
        <f t="shared" si="27"/>
        <v>49.276125296130587</v>
      </c>
      <c r="EF10" s="4"/>
      <c r="EG10" s="4"/>
      <c r="EH10" s="4"/>
      <c r="EI10" s="6">
        <f>AVERAGE(DU10:DW10)</f>
        <v>93.289657122244662</v>
      </c>
      <c r="EJ10" s="4"/>
      <c r="EK10" s="4"/>
      <c r="EL10" s="4"/>
      <c r="EM10" s="6">
        <f t="shared" si="11"/>
        <v>9.9675353163113343</v>
      </c>
      <c r="EN10" s="4"/>
      <c r="EO10" s="4"/>
      <c r="EP10" s="4"/>
      <c r="ER10" s="1" t="s">
        <v>12</v>
      </c>
      <c r="ES10" s="4">
        <f t="shared" si="28"/>
        <v>6.4483981009370002</v>
      </c>
      <c r="ET10" s="4"/>
      <c r="EU10" s="4"/>
      <c r="EV10" s="4"/>
      <c r="EW10" s="6">
        <f>STDEV(DU10:DW10)</f>
        <v>1.1114241100847078</v>
      </c>
      <c r="EX10" s="4"/>
      <c r="EY10" s="4"/>
      <c r="EZ10" s="4"/>
      <c r="FA10" s="6">
        <f t="shared" si="13"/>
        <v>2.7952904577415456</v>
      </c>
      <c r="FB10" s="4"/>
      <c r="FC10" s="4"/>
      <c r="FD10" s="4"/>
    </row>
    <row r="11" spans="1:160">
      <c r="A11" s="1" t="s">
        <v>14</v>
      </c>
      <c r="B11" s="33" t="s">
        <v>15</v>
      </c>
      <c r="C11" s="34"/>
      <c r="D11" s="34"/>
      <c r="E11" s="35"/>
      <c r="F11" s="21" t="s">
        <v>61</v>
      </c>
      <c r="G11" s="22"/>
      <c r="H11" s="22"/>
      <c r="I11" s="23"/>
      <c r="J11" s="27"/>
      <c r="K11" s="28"/>
      <c r="L11" s="28"/>
      <c r="M11" s="29"/>
      <c r="O11" s="1" t="s">
        <v>14</v>
      </c>
      <c r="P11">
        <v>0.32979999999999998</v>
      </c>
      <c r="Q11">
        <v>0.2964</v>
      </c>
      <c r="R11">
        <v>0.3029</v>
      </c>
      <c r="S11">
        <v>0.33100000000000002</v>
      </c>
      <c r="T11">
        <v>0.77200000000000002</v>
      </c>
      <c r="U11">
        <v>0.78520000000000001</v>
      </c>
      <c r="V11">
        <v>0.79400000000000004</v>
      </c>
      <c r="W11">
        <v>0.70089999999999997</v>
      </c>
      <c r="X11">
        <v>0.40089999999999998</v>
      </c>
      <c r="Y11">
        <v>0.40060000000000001</v>
      </c>
      <c r="Z11">
        <v>0.37940000000000002</v>
      </c>
      <c r="AA11">
        <v>0.33079999999999998</v>
      </c>
      <c r="AC11" s="1" t="s">
        <v>14</v>
      </c>
      <c r="AD11" s="4">
        <f t="shared" si="16"/>
        <v>0.26922499999999999</v>
      </c>
      <c r="AE11" s="4">
        <f t="shared" si="0"/>
        <v>0.23582500000000001</v>
      </c>
      <c r="AF11" s="4">
        <f t="shared" si="0"/>
        <v>0.24232500000000001</v>
      </c>
      <c r="AG11" s="4">
        <f t="shared" si="0"/>
        <v>0.27042500000000003</v>
      </c>
      <c r="AH11" s="4">
        <f t="shared" si="1"/>
        <v>0.71142499999999997</v>
      </c>
      <c r="AI11" s="4">
        <f t="shared" si="1"/>
        <v>0.72462499999999996</v>
      </c>
      <c r="AJ11" s="4">
        <f t="shared" si="1"/>
        <v>0.73342499999999999</v>
      </c>
      <c r="AK11" s="4">
        <f t="shared" si="1"/>
        <v>0.64032499999999992</v>
      </c>
      <c r="AL11" s="4">
        <f t="shared" si="1"/>
        <v>0.34032499999999999</v>
      </c>
      <c r="AM11" s="4">
        <f t="shared" si="1"/>
        <v>0.34002500000000002</v>
      </c>
      <c r="AN11" s="4">
        <f t="shared" si="1"/>
        <v>0.31882500000000003</v>
      </c>
      <c r="AO11" s="4">
        <f t="shared" si="1"/>
        <v>0.27022499999999999</v>
      </c>
      <c r="AX11" s="1" t="s">
        <v>14</v>
      </c>
      <c r="AY11" s="4">
        <f t="shared" si="15"/>
        <v>5.0159883720930223</v>
      </c>
      <c r="AZ11" s="4">
        <f t="shared" si="3"/>
        <v>4.3687015503875974</v>
      </c>
      <c r="BA11" s="4">
        <f t="shared" si="3"/>
        <v>4.4946705426356592</v>
      </c>
      <c r="BB11" s="4">
        <f t="shared" si="3"/>
        <v>5.0392441860465116</v>
      </c>
      <c r="BC11" s="4">
        <f t="shared" si="3"/>
        <v>13.585755813953488</v>
      </c>
      <c r="BD11" s="4">
        <f t="shared" si="3"/>
        <v>13.841569767441861</v>
      </c>
      <c r="BE11" s="4">
        <f t="shared" si="3"/>
        <v>14.012112403100776</v>
      </c>
      <c r="BF11" s="4">
        <f t="shared" si="3"/>
        <v>12.207848837209301</v>
      </c>
      <c r="BG11" s="4">
        <f t="shared" si="3"/>
        <v>6.3938953488372086</v>
      </c>
      <c r="BH11" s="4">
        <f t="shared" si="3"/>
        <v>6.3880813953488369</v>
      </c>
      <c r="BI11" s="4">
        <f t="shared" si="3"/>
        <v>5.9772286821705425</v>
      </c>
      <c r="BJ11" s="4">
        <f t="shared" si="3"/>
        <v>5.0353682170542626</v>
      </c>
      <c r="BL11" s="1" t="s">
        <v>14</v>
      </c>
      <c r="BM11" s="4">
        <f t="shared" si="22"/>
        <v>20.473421926910294</v>
      </c>
      <c r="BN11" s="4">
        <f t="shared" si="19"/>
        <v>17.831434899541215</v>
      </c>
      <c r="BO11" s="4">
        <f t="shared" si="19"/>
        <v>18.345594051574121</v>
      </c>
      <c r="BP11" s="4">
        <f t="shared" si="19"/>
        <v>20.568343616516373</v>
      </c>
      <c r="BQ11" s="4">
        <f t="shared" si="19"/>
        <v>55.452064546748936</v>
      </c>
      <c r="BR11" s="4">
        <f t="shared" si="19"/>
        <v>56.496203132415758</v>
      </c>
      <c r="BS11" s="4">
        <f t="shared" si="19"/>
        <v>57.192295522860313</v>
      </c>
      <c r="BT11" s="4">
        <f t="shared" si="19"/>
        <v>49.827954437588986</v>
      </c>
      <c r="BU11" s="4">
        <f t="shared" si="19"/>
        <v>26.097532036070241</v>
      </c>
      <c r="BV11" s="4">
        <f t="shared" si="19"/>
        <v>26.073801613668724</v>
      </c>
      <c r="BW11" s="4">
        <f t="shared" si="19"/>
        <v>24.396851763961397</v>
      </c>
      <c r="BX11" s="4">
        <f t="shared" si="19"/>
        <v>20.552523334915357</v>
      </c>
      <c r="BZ11" s="1" t="s">
        <v>14</v>
      </c>
      <c r="CA11" s="4">
        <f t="shared" si="23"/>
        <v>19.304698623635502</v>
      </c>
      <c r="CB11" s="4"/>
      <c r="CC11" s="4"/>
      <c r="CD11" s="4"/>
      <c r="CE11" s="6">
        <f t="shared" si="5"/>
        <v>54.742129409903498</v>
      </c>
      <c r="CF11" s="4"/>
      <c r="CG11" s="4"/>
      <c r="CH11" s="4"/>
      <c r="CI11" s="4">
        <f t="shared" si="5"/>
        <v>24.280177187153932</v>
      </c>
      <c r="CJ11" s="4"/>
      <c r="CK11" s="4"/>
      <c r="CL11" s="4"/>
      <c r="CN11" s="1" t="s">
        <v>14</v>
      </c>
      <c r="CO11" s="4">
        <f t="shared" si="24"/>
        <v>30.279898218829508</v>
      </c>
      <c r="CP11" s="4">
        <f t="shared" si="20"/>
        <v>26.372437191073679</v>
      </c>
      <c r="CQ11" s="4">
        <f t="shared" si="20"/>
        <v>27.132871223421372</v>
      </c>
      <c r="CR11" s="4">
        <f t="shared" si="20"/>
        <v>30.420286040186014</v>
      </c>
      <c r="CS11" s="7">
        <f t="shared" si="20"/>
        <v>82.012810388698782</v>
      </c>
      <c r="CT11" s="7">
        <f t="shared" si="20"/>
        <v>83.557076423620245</v>
      </c>
      <c r="CU11" s="7">
        <f t="shared" si="20"/>
        <v>84.586587113567901</v>
      </c>
      <c r="CV11" s="7">
        <f t="shared" si="20"/>
        <v>73.694831973326302</v>
      </c>
      <c r="CW11" s="4">
        <f t="shared" si="20"/>
        <v>38.597876634201981</v>
      </c>
      <c r="CX11" s="4">
        <f t="shared" si="20"/>
        <v>38.56277967886286</v>
      </c>
      <c r="CY11" s="4">
        <f t="shared" si="20"/>
        <v>36.082594834898067</v>
      </c>
      <c r="CZ11" s="4">
        <f t="shared" si="20"/>
        <v>30.396888069959921</v>
      </c>
      <c r="DB11" s="1" t="s">
        <v>14</v>
      </c>
      <c r="DC11" s="4">
        <f t="shared" si="25"/>
        <v>28.551373168377644</v>
      </c>
      <c r="DD11" s="4"/>
      <c r="DE11" s="4"/>
      <c r="DF11" s="4"/>
      <c r="DG11" s="4">
        <f t="shared" si="8"/>
        <v>80.962826474803308</v>
      </c>
      <c r="DH11" s="4"/>
      <c r="DI11" s="4"/>
      <c r="DJ11" s="4"/>
      <c r="DK11" s="4">
        <f t="shared" si="8"/>
        <v>35.910034804480702</v>
      </c>
      <c r="DL11" s="4"/>
      <c r="DM11" s="4"/>
      <c r="DN11" s="4"/>
      <c r="DP11" s="1" t="s">
        <v>14</v>
      </c>
      <c r="DQ11" s="4">
        <f t="shared" si="26"/>
        <v>69.720101781170513</v>
      </c>
      <c r="DR11" s="4">
        <f t="shared" si="21"/>
        <v>73.627562808926342</v>
      </c>
      <c r="DS11" s="4">
        <f t="shared" si="21"/>
        <v>72.867128776578639</v>
      </c>
      <c r="DT11" s="4">
        <f t="shared" si="21"/>
        <v>69.579713959814001</v>
      </c>
      <c r="DU11" s="4">
        <f t="shared" si="21"/>
        <v>17.987189611301233</v>
      </c>
      <c r="DV11" s="4">
        <f t="shared" si="21"/>
        <v>16.442923576379769</v>
      </c>
      <c r="DW11" s="4">
        <f t="shared" si="21"/>
        <v>15.413412886432113</v>
      </c>
      <c r="DX11" s="4">
        <f t="shared" si="21"/>
        <v>26.305168026673712</v>
      </c>
      <c r="DY11" s="4">
        <f t="shared" si="21"/>
        <v>61.402123365798033</v>
      </c>
      <c r="DZ11" s="4">
        <f t="shared" si="21"/>
        <v>61.437220321137154</v>
      </c>
      <c r="EA11" s="4">
        <f t="shared" si="21"/>
        <v>63.917405165101947</v>
      </c>
      <c r="EB11" s="4">
        <f t="shared" si="21"/>
        <v>69.603111930040086</v>
      </c>
      <c r="ED11" s="1" t="s">
        <v>14</v>
      </c>
      <c r="EE11" s="4">
        <f t="shared" si="27"/>
        <v>71.448626831622377</v>
      </c>
      <c r="EF11" s="4"/>
      <c r="EG11" s="4"/>
      <c r="EH11" s="4"/>
      <c r="EI11" s="6">
        <f t="shared" si="11"/>
        <v>19.037173525196707</v>
      </c>
      <c r="EJ11" s="4"/>
      <c r="EK11" s="4"/>
      <c r="EL11" s="4"/>
      <c r="EM11" s="4">
        <f t="shared" si="11"/>
        <v>64.089965195519312</v>
      </c>
      <c r="EN11" s="4"/>
      <c r="EO11" s="4"/>
      <c r="EP11" s="4"/>
      <c r="ER11" s="1" t="s">
        <v>14</v>
      </c>
      <c r="ES11" s="4">
        <f t="shared" si="28"/>
        <v>2.1008366534538041</v>
      </c>
      <c r="ET11" s="4"/>
      <c r="EU11" s="4"/>
      <c r="EV11" s="4"/>
      <c r="EW11" s="6">
        <f t="shared" si="13"/>
        <v>4.9594349226813961</v>
      </c>
      <c r="EX11" s="4"/>
      <c r="EY11" s="4"/>
      <c r="EZ11" s="4"/>
      <c r="FA11" s="4">
        <f t="shared" si="13"/>
        <v>3.8594521610635777</v>
      </c>
      <c r="FB11" s="4"/>
      <c r="FC11" s="4"/>
      <c r="FD11" s="4"/>
    </row>
    <row r="14" spans="1:160">
      <c r="EC14" s="2" t="s">
        <v>85</v>
      </c>
    </row>
    <row r="15" spans="1:160" ht="16" customHeight="1">
      <c r="EB15" t="s">
        <v>86</v>
      </c>
      <c r="EC15" s="8" t="s">
        <v>87</v>
      </c>
      <c r="ED15" s="8" t="s">
        <v>88</v>
      </c>
      <c r="EE15" s="8" t="s">
        <v>89</v>
      </c>
      <c r="EF15" s="8" t="s">
        <v>90</v>
      </c>
      <c r="EG15" s="8" t="s">
        <v>91</v>
      </c>
      <c r="EH15" s="8" t="s">
        <v>92</v>
      </c>
      <c r="EI15" s="8" t="s">
        <v>93</v>
      </c>
      <c r="EJ15" s="8" t="s">
        <v>94</v>
      </c>
      <c r="EK15" s="8" t="s">
        <v>95</v>
      </c>
      <c r="EL15" s="9" t="s">
        <v>96</v>
      </c>
      <c r="EM15" s="10"/>
    </row>
    <row r="16" spans="1:160">
      <c r="EC16" s="11" t="s">
        <v>97</v>
      </c>
      <c r="ED16" s="7"/>
      <c r="EE16" s="7"/>
      <c r="EF16" s="7"/>
      <c r="EG16" s="5">
        <f>EE8</f>
        <v>1.0658141036401503E-14</v>
      </c>
      <c r="EH16" s="5">
        <f>ES8</f>
        <v>0.55373823064384831</v>
      </c>
      <c r="EI16" s="5"/>
      <c r="EJ16" s="5"/>
      <c r="EK16" s="5"/>
      <c r="EL16" s="12"/>
      <c r="EM16" s="13"/>
    </row>
    <row r="17" spans="93:145">
      <c r="CO17" s="14"/>
      <c r="EC17" s="11" t="s">
        <v>98</v>
      </c>
      <c r="ED17" s="7">
        <v>50</v>
      </c>
      <c r="EE17" s="7"/>
      <c r="EF17" s="7"/>
      <c r="EG17" s="5">
        <f>EE9</f>
        <v>50.498669240443412</v>
      </c>
      <c r="EH17" s="5">
        <f>ES9</f>
        <v>1.4734530003030069</v>
      </c>
      <c r="EI17" s="5"/>
      <c r="EJ17" s="5"/>
      <c r="EK17" s="5"/>
      <c r="EL17" s="12"/>
      <c r="EM17" s="13"/>
    </row>
    <row r="18" spans="93:145">
      <c r="EC18" s="11" t="s">
        <v>99</v>
      </c>
      <c r="ED18" s="7">
        <v>50</v>
      </c>
      <c r="EE18" s="7"/>
      <c r="EF18" s="7"/>
      <c r="EG18" s="5">
        <f>EE10</f>
        <v>49.276125296130587</v>
      </c>
      <c r="EH18" s="5">
        <f>ES10</f>
        <v>6.4483981009370002</v>
      </c>
      <c r="EI18" s="5"/>
      <c r="EJ18" s="5"/>
      <c r="EK18" s="5"/>
      <c r="EL18" s="12"/>
      <c r="EM18" s="13"/>
    </row>
    <row r="19" spans="93:145">
      <c r="EC19" s="11" t="s">
        <v>100</v>
      </c>
      <c r="ED19" s="7">
        <v>5</v>
      </c>
      <c r="EE19" s="7"/>
      <c r="EF19" s="7"/>
      <c r="EG19" s="5">
        <f>EE11</f>
        <v>71.448626831622377</v>
      </c>
      <c r="EH19" s="5">
        <f>ES11</f>
        <v>2.1008366534538041</v>
      </c>
      <c r="EI19" s="5"/>
      <c r="EJ19" s="5"/>
      <c r="EK19" s="5"/>
      <c r="EL19" s="12"/>
      <c r="EM19" s="13"/>
    </row>
    <row r="20" spans="93:145">
      <c r="EB20" s="15"/>
      <c r="EC20" t="s">
        <v>118</v>
      </c>
      <c r="ED20" s="7">
        <v>50</v>
      </c>
      <c r="EE20" s="7">
        <v>5</v>
      </c>
      <c r="EF20" s="7">
        <v>1</v>
      </c>
      <c r="EG20" s="5">
        <f>EI4</f>
        <v>100.26907665759998</v>
      </c>
      <c r="EH20" s="5">
        <f>EW4</f>
        <v>0.78079222971182083</v>
      </c>
      <c r="EI20" s="5">
        <f>EI5</f>
        <v>21.894650639057076</v>
      </c>
      <c r="EJ20" s="5">
        <f>EW5</f>
        <v>4.0525234897736135</v>
      </c>
      <c r="EK20" s="5">
        <f>EI6</f>
        <v>5.9957298704337596</v>
      </c>
      <c r="EL20" s="12">
        <f>EW6</f>
        <v>3.6723758410283254</v>
      </c>
      <c r="EM20" s="13"/>
    </row>
    <row r="21" spans="93:145">
      <c r="EB21" s="15"/>
      <c r="EC21" t="s">
        <v>119</v>
      </c>
      <c r="ED21" s="7">
        <v>50</v>
      </c>
      <c r="EE21" s="7">
        <v>5</v>
      </c>
      <c r="EF21" s="7">
        <v>1</v>
      </c>
      <c r="EG21" s="5">
        <f>EI7</f>
        <v>64.420461524962718</v>
      </c>
      <c r="EH21" s="5">
        <f>EW7</f>
        <v>2.6559702383585759</v>
      </c>
      <c r="EI21" s="5">
        <f>EI8</f>
        <v>13.026819923371665</v>
      </c>
      <c r="EJ21" s="5">
        <f>EW8</f>
        <v>4.4683180786417003</v>
      </c>
      <c r="EK21" s="5">
        <f>EI9</f>
        <v>4.3929689099470757</v>
      </c>
      <c r="EL21" s="12">
        <f>EW9</f>
        <v>7.6784804381512108</v>
      </c>
      <c r="EM21" s="13"/>
    </row>
    <row r="22" spans="93:145">
      <c r="EB22" s="15"/>
      <c r="EC22" t="s">
        <v>120</v>
      </c>
      <c r="ED22" s="7">
        <v>50</v>
      </c>
      <c r="EE22" s="7">
        <v>5</v>
      </c>
      <c r="EF22" s="7">
        <v>1</v>
      </c>
      <c r="EG22" s="5">
        <f>EI10</f>
        <v>93.289657122244662</v>
      </c>
      <c r="EH22" s="5">
        <f>EW10</f>
        <v>1.1114241100847078</v>
      </c>
      <c r="EI22" s="5">
        <f>EI11</f>
        <v>19.037173525196707</v>
      </c>
      <c r="EJ22" s="5">
        <f>EW11</f>
        <v>4.9594349226813961</v>
      </c>
      <c r="EK22" s="5">
        <f>EM4</f>
        <v>1.4360504226258577</v>
      </c>
      <c r="EL22" s="12">
        <f>FA4</f>
        <v>1.0859437598754389</v>
      </c>
      <c r="EM22" s="16"/>
      <c r="EN22" s="16"/>
      <c r="EO22" s="16"/>
    </row>
    <row r="23" spans="93:145">
      <c r="EB23" s="15"/>
      <c r="EC23" t="s">
        <v>121</v>
      </c>
      <c r="ED23" s="7">
        <v>50</v>
      </c>
      <c r="EE23" s="7">
        <v>5</v>
      </c>
      <c r="EF23" s="7">
        <v>1</v>
      </c>
      <c r="EG23" s="5">
        <f>EM5</f>
        <v>56.17852651282503</v>
      </c>
      <c r="EH23" s="5">
        <f>FA5</f>
        <v>5.1612770320041816</v>
      </c>
      <c r="EI23" s="5">
        <f>EM6</f>
        <v>3.822643385686316</v>
      </c>
      <c r="EJ23" s="5">
        <f>FA6</f>
        <v>1.5570751479781102</v>
      </c>
      <c r="EK23" s="5">
        <f>EM7</f>
        <v>-1.2839636161562851</v>
      </c>
      <c r="EL23" s="12">
        <f>FA7</f>
        <v>0.97157353771063071</v>
      </c>
      <c r="EM23" s="13"/>
    </row>
    <row r="24" spans="93:145">
      <c r="EB24" s="17"/>
      <c r="EC24" t="s">
        <v>122</v>
      </c>
      <c r="ED24" s="7">
        <v>50</v>
      </c>
      <c r="EE24" s="7">
        <v>5</v>
      </c>
      <c r="EF24" s="7">
        <v>1</v>
      </c>
      <c r="EG24" s="5">
        <f>EM8</f>
        <v>96.563423123044089</v>
      </c>
      <c r="EH24" s="5">
        <f>FA8</f>
        <v>1.4986425805759132</v>
      </c>
      <c r="EI24" s="5">
        <f>EM9</f>
        <v>22.184200520604858</v>
      </c>
      <c r="EJ24" s="5">
        <f>FA9</f>
        <v>2.6091512758859712</v>
      </c>
      <c r="EK24" s="5">
        <f>EM10</f>
        <v>9.9675353163113343</v>
      </c>
      <c r="EL24" s="12">
        <f>FA10</f>
        <v>2.7952904577415456</v>
      </c>
      <c r="EM24" s="13"/>
    </row>
    <row r="25" spans="93:145">
      <c r="EB25" s="15"/>
      <c r="ED25" s="7"/>
      <c r="EE25" s="7"/>
      <c r="EF25" s="7"/>
    </row>
  </sheetData>
  <mergeCells count="24">
    <mergeCell ref="B5:E5"/>
    <mergeCell ref="F5:I5"/>
    <mergeCell ref="J5:M5"/>
    <mergeCell ref="B6:E6"/>
    <mergeCell ref="B4:E4"/>
    <mergeCell ref="F4:I4"/>
    <mergeCell ref="J4:M4"/>
    <mergeCell ref="B8:E8"/>
    <mergeCell ref="F8:I8"/>
    <mergeCell ref="J8:M8"/>
    <mergeCell ref="B9:E9"/>
    <mergeCell ref="F9:I9"/>
    <mergeCell ref="J9:M9"/>
    <mergeCell ref="F6:I6"/>
    <mergeCell ref="J6:M6"/>
    <mergeCell ref="B7:E7"/>
    <mergeCell ref="F7:I7"/>
    <mergeCell ref="J7:M7"/>
    <mergeCell ref="F10:I10"/>
    <mergeCell ref="J10:M10"/>
    <mergeCell ref="B11:E11"/>
    <mergeCell ref="F11:I11"/>
    <mergeCell ref="J11:M11"/>
    <mergeCell ref="B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</dc:creator>
  <cp:lastModifiedBy>kv</cp:lastModifiedBy>
  <dcterms:created xsi:type="dcterms:W3CDTF">2019-05-08T06:34:59Z</dcterms:created>
  <dcterms:modified xsi:type="dcterms:W3CDTF">2019-06-13T12:13:31Z</dcterms:modified>
</cp:coreProperties>
</file>