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vidilase/Documents/OneDrive/Documents/PostdocReseach_UnivHelsinki/mPPases_Inhibitor/Niklas cpds/250418/"/>
    </mc:Choice>
  </mc:AlternateContent>
  <xr:revisionPtr revIDLastSave="0" documentId="12_ncr:500000_{762B3C65-E4D0-3A42-8700-3932218FFC37}" xr6:coauthVersionLast="31" xr6:coauthVersionMax="31" xr10:uidLastSave="{00000000-0000-0000-0000-000000000000}"/>
  <bookViews>
    <workbookView xWindow="-140" yWindow="1600" windowWidth="28800" windowHeight="16460" tabRatio="500" xr2:uid="{00000000-000D-0000-FFFF-FFFF00000000}"/>
  </bookViews>
  <sheets>
    <sheet name="Result 1" sheetId="2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G20" i="2" l="1"/>
  <c r="EG17" i="2"/>
  <c r="DG10" i="2"/>
  <c r="BU5" i="2"/>
  <c r="BV5" i="2"/>
  <c r="BW5" i="2"/>
  <c r="BX5" i="2"/>
  <c r="BU6" i="2"/>
  <c r="BV6" i="2"/>
  <c r="BW6" i="2"/>
  <c r="BX6" i="2"/>
  <c r="BU7" i="2"/>
  <c r="BV7" i="2"/>
  <c r="BW7" i="2"/>
  <c r="BX7" i="2"/>
  <c r="BQ4" i="2"/>
  <c r="BR4" i="2"/>
  <c r="BS4" i="2"/>
  <c r="BT4" i="2"/>
  <c r="BQ5" i="2"/>
  <c r="BR5" i="2"/>
  <c r="BS5" i="2"/>
  <c r="BT5" i="2"/>
  <c r="BQ6" i="2"/>
  <c r="BR6" i="2"/>
  <c r="BS6" i="2"/>
  <c r="BT6" i="2"/>
  <c r="BQ7" i="2"/>
  <c r="BR7" i="2"/>
  <c r="BS7" i="2"/>
  <c r="BT7" i="2"/>
  <c r="BN8" i="2"/>
  <c r="BO8" i="2"/>
  <c r="BP8" i="2"/>
  <c r="BQ8" i="2"/>
  <c r="BR8" i="2"/>
  <c r="BS8" i="2"/>
  <c r="BT8" i="2"/>
  <c r="BN9" i="2"/>
  <c r="BO9" i="2"/>
  <c r="BP9" i="2"/>
  <c r="BQ9" i="2"/>
  <c r="BR9" i="2"/>
  <c r="BS9" i="2"/>
  <c r="BT9" i="2"/>
  <c r="BN10" i="2"/>
  <c r="BO10" i="2"/>
  <c r="BP10" i="2"/>
  <c r="BQ10" i="2"/>
  <c r="BR10" i="2"/>
  <c r="BS10" i="2"/>
  <c r="BT10" i="2"/>
  <c r="BN11" i="2"/>
  <c r="BO11" i="2"/>
  <c r="BP11" i="2"/>
  <c r="BQ11" i="2"/>
  <c r="BM9" i="2"/>
  <c r="BM10" i="2"/>
  <c r="BM11" i="2"/>
  <c r="BM8" i="2"/>
  <c r="AZ4" i="2"/>
  <c r="BA4" i="2"/>
  <c r="BB4" i="2"/>
  <c r="BC4" i="2"/>
  <c r="BD4" i="2"/>
  <c r="BE4" i="2"/>
  <c r="BF4" i="2"/>
  <c r="BH4" i="2"/>
  <c r="BV4" i="2" s="1"/>
  <c r="AZ5" i="2"/>
  <c r="BA5" i="2"/>
  <c r="BB5" i="2"/>
  <c r="BC5" i="2"/>
  <c r="BD5" i="2"/>
  <c r="BE5" i="2"/>
  <c r="BF5" i="2"/>
  <c r="BG5" i="2"/>
  <c r="BH5" i="2"/>
  <c r="BI5" i="2"/>
  <c r="BJ5" i="2"/>
  <c r="AZ6" i="2"/>
  <c r="BA6" i="2"/>
  <c r="BB6" i="2"/>
  <c r="BC6" i="2"/>
  <c r="BD6" i="2"/>
  <c r="BE6" i="2"/>
  <c r="BF6" i="2"/>
  <c r="BG6" i="2"/>
  <c r="BH6" i="2"/>
  <c r="BI6" i="2"/>
  <c r="BJ6" i="2"/>
  <c r="AZ7" i="2"/>
  <c r="BA7" i="2"/>
  <c r="BB7" i="2"/>
  <c r="BC7" i="2"/>
  <c r="BD7" i="2"/>
  <c r="BE7" i="2"/>
  <c r="BF7" i="2"/>
  <c r="BG7" i="2"/>
  <c r="BH7" i="2"/>
  <c r="BI7" i="2"/>
  <c r="BJ7" i="2"/>
  <c r="AZ8" i="2"/>
  <c r="BA8" i="2"/>
  <c r="BB8" i="2"/>
  <c r="BC8" i="2"/>
  <c r="BD8" i="2"/>
  <c r="BE8" i="2"/>
  <c r="BF8" i="2"/>
  <c r="BX8" i="2"/>
  <c r="AZ9" i="2"/>
  <c r="BA9" i="2"/>
  <c r="BB9" i="2"/>
  <c r="BC9" i="2"/>
  <c r="BD9" i="2"/>
  <c r="BE9" i="2"/>
  <c r="BF9" i="2"/>
  <c r="BU9" i="2"/>
  <c r="AZ10" i="2"/>
  <c r="BA10" i="2"/>
  <c r="BB10" i="2"/>
  <c r="BC10" i="2"/>
  <c r="BD10" i="2"/>
  <c r="BE10" i="2"/>
  <c r="BF10" i="2"/>
  <c r="AZ11" i="2"/>
  <c r="BA11" i="2"/>
  <c r="BB11" i="2"/>
  <c r="BC11" i="2"/>
  <c r="BD11" i="2"/>
  <c r="BR11" i="2" s="1"/>
  <c r="BX11" i="2"/>
  <c r="AY5" i="2"/>
  <c r="AY6" i="2"/>
  <c r="AY7" i="2"/>
  <c r="AY8" i="2"/>
  <c r="AY9" i="2"/>
  <c r="AY10" i="2"/>
  <c r="AY11" i="2"/>
  <c r="AY4" i="2"/>
  <c r="AJ10" i="2"/>
  <c r="AH4" i="2"/>
  <c r="AI4" i="2"/>
  <c r="AJ4" i="2"/>
  <c r="AK4" i="2"/>
  <c r="AL4" i="2"/>
  <c r="BG4" i="2" s="1"/>
  <c r="BU4" i="2" s="1"/>
  <c r="AM4" i="2"/>
  <c r="AN4" i="2"/>
  <c r="BI4" i="2" s="1"/>
  <c r="BW4" i="2" s="1"/>
  <c r="AO4" i="2"/>
  <c r="BJ4" i="2" s="1"/>
  <c r="BX4" i="2" s="1"/>
  <c r="AH5" i="2"/>
  <c r="AI5" i="2"/>
  <c r="AJ5" i="2"/>
  <c r="AK5" i="2"/>
  <c r="AL5" i="2"/>
  <c r="AM5" i="2"/>
  <c r="AN5" i="2"/>
  <c r="AO5" i="2"/>
  <c r="AH6" i="2"/>
  <c r="AI6" i="2"/>
  <c r="AJ6" i="2"/>
  <c r="AK6" i="2"/>
  <c r="AL6" i="2"/>
  <c r="AM6" i="2"/>
  <c r="AN6" i="2"/>
  <c r="AO6" i="2"/>
  <c r="AH7" i="2"/>
  <c r="AI7" i="2"/>
  <c r="AJ7" i="2"/>
  <c r="AK7" i="2"/>
  <c r="AL7" i="2"/>
  <c r="AM7" i="2"/>
  <c r="AN7" i="2"/>
  <c r="AO7" i="2"/>
  <c r="AE8" i="2"/>
  <c r="AF8" i="2"/>
  <c r="AG8" i="2"/>
  <c r="AH8" i="2"/>
  <c r="AI8" i="2"/>
  <c r="AJ8" i="2"/>
  <c r="AK8" i="2"/>
  <c r="AL8" i="2"/>
  <c r="AM8" i="2"/>
  <c r="BV8" i="2"/>
  <c r="AN8" i="2"/>
  <c r="BW8" i="2" s="1"/>
  <c r="AO8" i="2"/>
  <c r="AE9" i="2"/>
  <c r="AF9" i="2"/>
  <c r="AG9" i="2"/>
  <c r="AH9" i="2"/>
  <c r="AI9" i="2"/>
  <c r="AJ9" i="2"/>
  <c r="AK9" i="2"/>
  <c r="AL9" i="2"/>
  <c r="AM9" i="2"/>
  <c r="AN9" i="2"/>
  <c r="BW9" i="2" s="1"/>
  <c r="AO9" i="2"/>
  <c r="AE10" i="2"/>
  <c r="AF10" i="2"/>
  <c r="AG10" i="2"/>
  <c r="AH10" i="2"/>
  <c r="AI10" i="2"/>
  <c r="AK10" i="2"/>
  <c r="AL10" i="2"/>
  <c r="BU10" i="2" s="1"/>
  <c r="AM10" i="2"/>
  <c r="BV10" i="2" s="1"/>
  <c r="AN10" i="2"/>
  <c r="AO10" i="2"/>
  <c r="BX10" i="2" s="1"/>
  <c r="AE11" i="2"/>
  <c r="AF11" i="2"/>
  <c r="AG11" i="2"/>
  <c r="AH11" i="2"/>
  <c r="AI11" i="2"/>
  <c r="AJ11" i="2"/>
  <c r="BE11" i="2" s="1"/>
  <c r="BS11" i="2" s="1"/>
  <c r="AK11" i="2"/>
  <c r="BF11" i="2" s="1"/>
  <c r="BT11" i="2" s="1"/>
  <c r="AL11" i="2"/>
  <c r="BU11" i="2" s="1"/>
  <c r="AM11" i="2"/>
  <c r="BV11" i="2" s="1"/>
  <c r="AN11" i="2"/>
  <c r="BW11" i="2" s="1"/>
  <c r="AO11" i="2"/>
  <c r="AD9" i="2"/>
  <c r="AD10" i="2"/>
  <c r="AD11" i="2"/>
  <c r="AD8" i="2"/>
  <c r="AE4" i="2"/>
  <c r="AF4" i="2"/>
  <c r="AT4" i="2" s="1"/>
  <c r="AG4" i="2"/>
  <c r="AE5" i="2"/>
  <c r="AS5" i="2" s="1"/>
  <c r="AF5" i="2"/>
  <c r="AG5" i="2"/>
  <c r="AE6" i="2"/>
  <c r="AF6" i="2"/>
  <c r="AG6" i="2"/>
  <c r="AE7" i="2"/>
  <c r="AS7" i="2" s="1"/>
  <c r="AF7" i="2"/>
  <c r="AG7" i="2"/>
  <c r="AU7" i="2" s="1"/>
  <c r="AD5" i="2"/>
  <c r="AD6" i="2"/>
  <c r="AR6" i="2" s="1"/>
  <c r="AD7" i="2"/>
  <c r="AD4" i="2"/>
  <c r="AU5" i="2"/>
  <c r="AT6" i="2"/>
  <c r="AT7" i="2"/>
  <c r="AR4" i="2"/>
  <c r="AS4" i="2"/>
  <c r="CE7" i="2" l="1"/>
  <c r="CI5" i="2"/>
  <c r="BV9" i="2"/>
  <c r="CA11" i="2"/>
  <c r="BW10" i="2"/>
  <c r="CI10" i="2" s="1"/>
  <c r="BX9" i="2"/>
  <c r="BU8" i="2"/>
  <c r="CI8" i="2" s="1"/>
  <c r="CE10" i="2"/>
  <c r="CE9" i="2"/>
  <c r="CI6" i="2"/>
  <c r="CI4" i="2"/>
  <c r="AR5" i="2"/>
  <c r="AU6" i="2"/>
  <c r="CA9" i="2"/>
  <c r="CE11" i="2"/>
  <c r="CI11" i="2"/>
  <c r="AV6" i="2"/>
  <c r="CE5" i="2"/>
  <c r="AU4" i="2"/>
  <c r="AV4" i="2" s="1"/>
  <c r="AT5" i="2"/>
  <c r="AV5" i="2" s="1"/>
  <c r="CE4" i="2"/>
  <c r="CA8" i="2"/>
  <c r="CX11" i="2" s="1"/>
  <c r="AR7" i="2"/>
  <c r="AV7" i="2" s="1"/>
  <c r="AS6" i="2"/>
  <c r="CA10" i="2"/>
  <c r="CE8" i="2"/>
  <c r="CE6" i="2"/>
  <c r="CI9" i="2"/>
  <c r="CI7" i="2"/>
  <c r="CU7" i="2" l="1"/>
  <c r="CY9" i="2"/>
  <c r="CV9" i="2"/>
  <c r="CS4" i="2"/>
  <c r="CW4" i="2"/>
  <c r="CR8" i="2"/>
  <c r="CQ10" i="2"/>
  <c r="CY4" i="2"/>
  <c r="CT5" i="2"/>
  <c r="CU5" i="2"/>
  <c r="CV8" i="2"/>
  <c r="CX4" i="2"/>
  <c r="CP8" i="2"/>
  <c r="CP9" i="2"/>
  <c r="CU6" i="2"/>
  <c r="CU9" i="2"/>
  <c r="CO8" i="2"/>
  <c r="CV5" i="2"/>
  <c r="CT8" i="2"/>
  <c r="CX10" i="2"/>
  <c r="CS11" i="2"/>
  <c r="CX7" i="2"/>
  <c r="CS6" i="2"/>
  <c r="CW9" i="2"/>
  <c r="CT4" i="2"/>
  <c r="CP11" i="2"/>
  <c r="CW8" i="2"/>
  <c r="CR10" i="2"/>
  <c r="CU4" i="2"/>
  <c r="CY6" i="2"/>
  <c r="CZ8" i="2"/>
  <c r="CS8" i="2"/>
  <c r="CW6" i="2"/>
  <c r="CP10" i="2"/>
  <c r="CV6" i="2"/>
  <c r="CO10" i="2"/>
  <c r="CU10" i="2"/>
  <c r="CT7" i="2"/>
  <c r="CZ9" i="2"/>
  <c r="CR11" i="2"/>
  <c r="CZ5" i="2"/>
  <c r="CR9" i="2"/>
  <c r="CQ8" i="2"/>
  <c r="CW11" i="2"/>
  <c r="CZ11" i="2"/>
  <c r="CT6" i="2"/>
  <c r="CY8" i="2"/>
  <c r="CS5" i="2"/>
  <c r="CS7" i="2"/>
  <c r="CX8" i="2"/>
  <c r="CT10" i="2"/>
  <c r="CZ4" i="2"/>
  <c r="CZ7" i="2"/>
  <c r="CW10" i="2"/>
  <c r="CT11" i="2"/>
  <c r="CX6" i="2"/>
  <c r="CX9" i="2"/>
  <c r="CQ11" i="2"/>
  <c r="CZ10" i="2"/>
  <c r="CO11" i="2"/>
  <c r="CU11" i="2"/>
  <c r="CY5" i="2"/>
  <c r="CY7" i="2"/>
  <c r="CS9" i="2"/>
  <c r="CZ6" i="2"/>
  <c r="CT9" i="2"/>
  <c r="CW5" i="2"/>
  <c r="CW7" i="2"/>
  <c r="CQ9" i="2"/>
  <c r="CX5" i="2"/>
  <c r="CU8" i="2"/>
  <c r="CY10" i="2"/>
  <c r="CV11" i="2"/>
  <c r="CV4" i="2"/>
  <c r="CV7" i="2"/>
  <c r="CS10" i="2"/>
  <c r="CY11" i="2"/>
  <c r="CV10" i="2"/>
  <c r="CO9" i="2"/>
  <c r="DG8" i="2" l="1"/>
  <c r="DK7" i="2"/>
  <c r="DG9" i="2"/>
  <c r="DK4" i="2"/>
  <c r="DG5" i="2"/>
  <c r="DC10" i="2"/>
  <c r="DC9" i="2"/>
  <c r="DK5" i="2"/>
  <c r="DG11" i="2"/>
  <c r="DC8" i="2"/>
  <c r="DZ10" i="2" s="1"/>
  <c r="DG6" i="2"/>
  <c r="DG4" i="2"/>
  <c r="DK8" i="2"/>
  <c r="DK6" i="2"/>
  <c r="DK9" i="2"/>
  <c r="DQ8" i="2"/>
  <c r="EA9" i="2"/>
  <c r="EB8" i="2"/>
  <c r="EA7" i="2"/>
  <c r="DY5" i="2"/>
  <c r="EB4" i="2"/>
  <c r="DU11" i="2"/>
  <c r="DX9" i="2"/>
  <c r="DU8" i="2"/>
  <c r="DV7" i="2"/>
  <c r="DV5" i="2"/>
  <c r="DX5" i="2"/>
  <c r="DR11" i="2"/>
  <c r="DQ10" i="2"/>
  <c r="DT9" i="2"/>
  <c r="DR8" i="2"/>
  <c r="DZ9" i="2"/>
  <c r="DY4" i="2"/>
  <c r="DX11" i="2"/>
  <c r="DV4" i="2"/>
  <c r="DS9" i="2"/>
  <c r="DU5" i="2"/>
  <c r="DY6" i="2"/>
  <c r="DV6" i="2"/>
  <c r="DY10" i="2"/>
  <c r="DW7" i="2"/>
  <c r="DX4" i="2"/>
  <c r="DX10" i="2"/>
  <c r="DY8" i="2"/>
  <c r="DZ5" i="2"/>
  <c r="DV8" i="2"/>
  <c r="DT10" i="2"/>
  <c r="EB5" i="2"/>
  <c r="DX8" i="2"/>
  <c r="DK10" i="2"/>
  <c r="DK11" i="2"/>
  <c r="DC11" i="2"/>
  <c r="DG7" i="2"/>
  <c r="DQ11" i="2" l="1"/>
  <c r="EA10" i="2"/>
  <c r="EB9" i="2"/>
  <c r="DR10" i="2"/>
  <c r="DX6" i="2"/>
  <c r="EA11" i="2"/>
  <c r="DT11" i="2"/>
  <c r="ES11" i="2" s="1"/>
  <c r="EH19" i="2" s="1"/>
  <c r="DU6" i="2"/>
  <c r="EI6" i="2" s="1"/>
  <c r="EK20" i="2" s="1"/>
  <c r="DW11" i="2"/>
  <c r="EB6" i="2"/>
  <c r="DY9" i="2"/>
  <c r="DT8" i="2"/>
  <c r="DW10" i="2"/>
  <c r="DS11" i="2"/>
  <c r="DZ7" i="2"/>
  <c r="DU9" i="2"/>
  <c r="EA4" i="2"/>
  <c r="DW9" i="2"/>
  <c r="DS8" i="2"/>
  <c r="DR9" i="2"/>
  <c r="DU4" i="2"/>
  <c r="DX7" i="2"/>
  <c r="DV9" i="2"/>
  <c r="EA5" i="2"/>
  <c r="FA5" i="2" s="1"/>
  <c r="EH23" i="2" s="1"/>
  <c r="DY7" i="2"/>
  <c r="EB10" i="2"/>
  <c r="FA10" i="2" s="1"/>
  <c r="EB11" i="2"/>
  <c r="DW5" i="2"/>
  <c r="EI5" i="2" s="1"/>
  <c r="EI20" i="2" s="1"/>
  <c r="EB7" i="2"/>
  <c r="DV11" i="2"/>
  <c r="EI11" i="2" s="1"/>
  <c r="EI22" i="2" s="1"/>
  <c r="DU10" i="2"/>
  <c r="DQ9" i="2"/>
  <c r="EE9" i="2" s="1"/>
  <c r="EA8" i="2"/>
  <c r="DZ11" i="2"/>
  <c r="DU7" i="2"/>
  <c r="EI7" i="2" s="1"/>
  <c r="EG21" i="2" s="1"/>
  <c r="EA6" i="2"/>
  <c r="DY11" i="2"/>
  <c r="DS10" i="2"/>
  <c r="DW4" i="2"/>
  <c r="EW4" i="2" s="1"/>
  <c r="EH20" i="2" s="1"/>
  <c r="DW6" i="2"/>
  <c r="EW6" i="2" s="1"/>
  <c r="EL20" i="2" s="1"/>
  <c r="DW8" i="2"/>
  <c r="EI8" i="2" s="1"/>
  <c r="EI21" i="2" s="1"/>
  <c r="DV10" i="2"/>
  <c r="DZ4" i="2"/>
  <c r="FA4" i="2" s="1"/>
  <c r="EL22" i="2" s="1"/>
  <c r="DZ6" i="2"/>
  <c r="EM6" i="2" s="1"/>
  <c r="EI23" i="2" s="1"/>
  <c r="DZ8" i="2"/>
  <c r="EM8" i="2" s="1"/>
  <c r="EM10" i="2"/>
  <c r="ES9" i="2"/>
  <c r="EH17" i="2" s="1"/>
  <c r="EW11" i="2"/>
  <c r="EJ22" i="2" s="1"/>
  <c r="FA9" i="2"/>
  <c r="EM9" i="2"/>
  <c r="FA8" i="2"/>
  <c r="EW8" i="2"/>
  <c r="EJ21" i="2" s="1"/>
  <c r="FA7" i="2" l="1"/>
  <c r="EL23" i="2" s="1"/>
  <c r="FA6" i="2"/>
  <c r="EJ23" i="2" s="1"/>
  <c r="EE8" i="2"/>
  <c r="EG16" i="2" s="1"/>
  <c r="EM5" i="2"/>
  <c r="EG23" i="2" s="1"/>
  <c r="EI9" i="2"/>
  <c r="EK21" i="2" s="1"/>
  <c r="ES8" i="2"/>
  <c r="EH16" i="2" s="1"/>
  <c r="EI4" i="2"/>
  <c r="ES10" i="2"/>
  <c r="EH18" i="2" s="1"/>
  <c r="EE11" i="2"/>
  <c r="EG19" i="2" s="1"/>
  <c r="EW7" i="2"/>
  <c r="EH21" i="2" s="1"/>
  <c r="EM4" i="2"/>
  <c r="EK22" i="2" s="1"/>
  <c r="EW10" i="2"/>
  <c r="EH22" i="2" s="1"/>
  <c r="EW9" i="2"/>
  <c r="EL21" i="2" s="1"/>
  <c r="EM7" i="2"/>
  <c r="EK23" i="2" s="1"/>
  <c r="FA11" i="2"/>
  <c r="EM11" i="2"/>
  <c r="EE10" i="2"/>
  <c r="EG18" i="2" s="1"/>
  <c r="EI10" i="2"/>
  <c r="EG22" i="2" s="1"/>
  <c r="EW5" i="2"/>
  <c r="EJ20" i="2" s="1"/>
</calcChain>
</file>

<file path=xl/sharedStrings.xml><?xml version="1.0" encoding="utf-8"?>
<sst xmlns="http://schemas.openxmlformats.org/spreadsheetml/2006/main" count="144" uniqueCount="64">
  <si>
    <t>A1</t>
  </si>
  <si>
    <t>A</t>
  </si>
  <si>
    <t>B</t>
  </si>
  <si>
    <t>C</t>
  </si>
  <si>
    <t>D</t>
  </si>
  <si>
    <t>E</t>
  </si>
  <si>
    <t>F</t>
  </si>
  <si>
    <t>IDP 50uM</t>
  </si>
  <si>
    <t>G</t>
  </si>
  <si>
    <t>H</t>
  </si>
  <si>
    <t>AKI XVII103 5uM</t>
  </si>
  <si>
    <t>No Pi</t>
  </si>
  <si>
    <t>Pi 2,5 uM</t>
  </si>
  <si>
    <t>Pi 10 uM</t>
  </si>
  <si>
    <t>Pi 20 uM</t>
  </si>
  <si>
    <t>TVP no inhibitor</t>
  </si>
  <si>
    <t>MTI61 50 uM</t>
  </si>
  <si>
    <t>raw data</t>
  </si>
  <si>
    <t>raw data - blank</t>
  </si>
  <si>
    <t>Pi (nmol)</t>
  </si>
  <si>
    <t>A2</t>
  </si>
  <si>
    <t>A3</t>
  </si>
  <si>
    <t>A4</t>
  </si>
  <si>
    <t>Average</t>
  </si>
  <si>
    <t>Pi amount (nmol)</t>
  </si>
  <si>
    <t>Specific activity (umol/mg/min)</t>
  </si>
  <si>
    <t>Average Specific activity (umol/mg/min)</t>
  </si>
  <si>
    <t>% Activity</t>
  </si>
  <si>
    <t>Average % activity</t>
  </si>
  <si>
    <t>% of inhibition</t>
  </si>
  <si>
    <t>Average % of inhibition</t>
  </si>
  <si>
    <t>Standard deviation</t>
  </si>
  <si>
    <t>Results summary</t>
  </si>
  <si>
    <t>Conc1</t>
  </si>
  <si>
    <t>STDEVc1</t>
  </si>
  <si>
    <t>Conc2</t>
  </si>
  <si>
    <t>STDEVc2</t>
  </si>
  <si>
    <t>Conc3</t>
  </si>
  <si>
    <t>STDEVconc3</t>
  </si>
  <si>
    <t>No Inhibitor</t>
  </si>
  <si>
    <t>IDP</t>
  </si>
  <si>
    <t>MTI61</t>
  </si>
  <si>
    <t>AKI XVII103</t>
  </si>
  <si>
    <t>Sample</t>
  </si>
  <si>
    <t>Conc1 (uM)</t>
  </si>
  <si>
    <t>Conc2 (uM)</t>
  </si>
  <si>
    <t>Conc3 (uM)</t>
  </si>
  <si>
    <t>NJ1-71 50uM</t>
  </si>
  <si>
    <t>NJ1-80 1uM</t>
  </si>
  <si>
    <t>NJ1-71 5uM</t>
  </si>
  <si>
    <t>NJ1-81 50uM</t>
  </si>
  <si>
    <t>NJ1-71 1uM</t>
  </si>
  <si>
    <t>NJ1-81 5uM</t>
  </si>
  <si>
    <t>NJ1-79 50uM</t>
  </si>
  <si>
    <t>NJ1-81 1uM</t>
  </si>
  <si>
    <t>NJ1-79 5uM</t>
  </si>
  <si>
    <t>NJ1-79 1uM</t>
  </si>
  <si>
    <t>NJ1-80 50uM</t>
  </si>
  <si>
    <t>NJ1-80 5uM</t>
  </si>
  <si>
    <t>NJ1-71</t>
  </si>
  <si>
    <t>NJ1-79</t>
  </si>
  <si>
    <t>NJ1-80</t>
  </si>
  <si>
    <t>NJ1-81</t>
  </si>
  <si>
    <t>IC50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</si>
</sst>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 (Body)"/>
    </font>
    <font>
      <b/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2" xfId="0" applyFill="1" applyBorder="1"/>
    <xf numFmtId="0" fontId="0" fillId="0" borderId="2" xfId="0" applyBorder="1"/>
    <xf numFmtId="2" fontId="0" fillId="0" borderId="2" xfId="0" applyNumberFormat="1" applyBorder="1"/>
    <xf numFmtId="0" fontId="0" fillId="6" borderId="2" xfId="0" applyFill="1" applyBorder="1"/>
    <xf numFmtId="0" fontId="0" fillId="5" borderId="2" xfId="0" applyFill="1" applyBorder="1"/>
    <xf numFmtId="0" fontId="0" fillId="2" borderId="0" xfId="0" applyFill="1" applyBorder="1"/>
    <xf numFmtId="0" fontId="0" fillId="0" borderId="2" xfId="0" applyBorder="1" applyAlignment="1">
      <alignment vertical="top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0" fillId="8" borderId="2" xfId="0" applyFill="1" applyBorder="1"/>
    <xf numFmtId="2" fontId="0" fillId="0" borderId="3" xfId="0" applyNumberFormat="1" applyBorder="1"/>
    <xf numFmtId="0" fontId="0" fillId="0" borderId="0" xfId="0" applyFill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NumberFormat="1" applyFill="1" applyBorder="1"/>
    <xf numFmtId="0" fontId="0" fillId="9" borderId="6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'Result 1'!$AV$4:$AV$7</c:f>
              <c:numCache>
                <c:formatCode>0.00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6-6740-B96F-ACB3E1A7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'Result 1'!$EG$16:$EG$24</c:f>
              <c:numCache>
                <c:formatCode>0.00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D-0E42-A00B-50EAE406253F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'Result 1'!$EI$16:$EI$24</c:f>
              <c:numCache>
                <c:formatCode>0.00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D-0E42-A00B-50EAE406253F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'Result 1'!$EK$16:$EK$24</c:f>
              <c:numCache>
                <c:formatCode>0.00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D-0E42-A00B-50EAE406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D24"/>
  <sheetViews>
    <sheetView tabSelected="1" showRuler="0" topLeftCell="DU1" workbookViewId="0">
      <selection activeCell="EO25" sqref="EO25"/>
    </sheetView>
  </sheetViews>
  <sheetFormatPr baseColWidth="10" defaultRowHeight="16"/>
  <cols>
    <col min="1" max="13" width="5.83203125" customWidth="1"/>
    <col min="15" max="27" width="5.83203125" customWidth="1"/>
    <col min="29" max="41" width="5.83203125" customWidth="1"/>
    <col min="43" max="47" width="5.83203125" customWidth="1"/>
    <col min="48" max="48" width="7.83203125" customWidth="1"/>
    <col min="50" max="62" width="5.83203125" customWidth="1"/>
    <col min="64" max="76" width="5.83203125" customWidth="1"/>
    <col min="78" max="90" width="5.83203125" customWidth="1"/>
    <col min="92" max="104" width="5.83203125" customWidth="1"/>
    <col min="106" max="118" width="5.83203125" customWidth="1"/>
    <col min="120" max="132" width="5.83203125" customWidth="1"/>
    <col min="134" max="146" width="5.83203125" customWidth="1"/>
    <col min="148" max="160" width="5.83203125" customWidth="1"/>
  </cols>
  <sheetData>
    <row r="2" spans="1:160">
      <c r="A2">
        <v>1</v>
      </c>
      <c r="B2" s="27">
        <v>42998</v>
      </c>
      <c r="C2" s="27"/>
      <c r="D2" s="27"/>
      <c r="O2" t="s">
        <v>17</v>
      </c>
      <c r="AC2" t="s">
        <v>18</v>
      </c>
      <c r="AX2" t="s">
        <v>24</v>
      </c>
      <c r="BL2" t="s">
        <v>25</v>
      </c>
      <c r="BZ2" t="s">
        <v>26</v>
      </c>
      <c r="CN2" t="s">
        <v>27</v>
      </c>
      <c r="DB2" t="s">
        <v>28</v>
      </c>
      <c r="DP2" t="s">
        <v>29</v>
      </c>
      <c r="ED2" t="s">
        <v>30</v>
      </c>
      <c r="ER2" t="s">
        <v>31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4" t="s">
        <v>19</v>
      </c>
      <c r="AR3" s="4" t="s">
        <v>0</v>
      </c>
      <c r="AS3" s="4" t="s">
        <v>20</v>
      </c>
      <c r="AT3" s="4" t="s">
        <v>21</v>
      </c>
      <c r="AU3" s="4" t="s">
        <v>22</v>
      </c>
      <c r="AV3" s="4" t="s">
        <v>23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1</v>
      </c>
      <c r="B4" s="28" t="s">
        <v>11</v>
      </c>
      <c r="C4" s="29"/>
      <c r="D4" s="29"/>
      <c r="E4" s="30"/>
      <c r="F4" s="24" t="s">
        <v>47</v>
      </c>
      <c r="G4" s="25"/>
      <c r="H4" s="25"/>
      <c r="I4" s="26"/>
      <c r="J4" s="24" t="s">
        <v>48</v>
      </c>
      <c r="K4" s="25"/>
      <c r="L4" s="25"/>
      <c r="M4" s="26"/>
      <c r="O4" s="1" t="s">
        <v>1</v>
      </c>
      <c r="P4">
        <v>0.1104</v>
      </c>
      <c r="Q4">
        <v>0.1075</v>
      </c>
      <c r="R4">
        <v>0.10979999999999999</v>
      </c>
      <c r="S4">
        <v>0.10970000000000001</v>
      </c>
      <c r="T4">
        <v>0.9929</v>
      </c>
      <c r="U4">
        <v>0.98740000000000006</v>
      </c>
      <c r="V4">
        <v>1.0410999999999999</v>
      </c>
      <c r="W4">
        <v>1.0528</v>
      </c>
      <c r="X4">
        <v>1.1719999999999999</v>
      </c>
      <c r="Y4">
        <v>1.1842999999999999</v>
      </c>
      <c r="Z4">
        <v>1.1644000000000001</v>
      </c>
      <c r="AA4">
        <v>1.1406000000000001</v>
      </c>
      <c r="AC4" s="1" t="s">
        <v>1</v>
      </c>
      <c r="AD4" s="2">
        <f>P4-(AVERAGE($P$4:$S$4))</f>
        <v>1.0499999999999954E-3</v>
      </c>
      <c r="AE4" s="2">
        <f t="shared" ref="AE4:AF4" si="0">Q4-(AVERAGE($P$4:$S$4))</f>
        <v>-1.8500000000000044E-3</v>
      </c>
      <c r="AF4" s="2">
        <f t="shared" si="0"/>
        <v>4.4999999999999207E-4</v>
      </c>
      <c r="AG4" s="2">
        <f>S4-(AVERAGE($P$4:$S$4))</f>
        <v>3.5000000000000309E-4</v>
      </c>
      <c r="AH4" s="2">
        <f>T4-(AVERAGE($P$4:$S$4))</f>
        <v>0.88355000000000006</v>
      </c>
      <c r="AI4" s="2">
        <f t="shared" ref="AH4:AO11" si="1">U4-(AVERAGE($P$4:$S$4))</f>
        <v>0.87805</v>
      </c>
      <c r="AJ4" s="2">
        <f t="shared" si="1"/>
        <v>0.93174999999999986</v>
      </c>
      <c r="AK4" s="2">
        <f t="shared" si="1"/>
        <v>0.9434499999999999</v>
      </c>
      <c r="AL4" s="2">
        <f t="shared" si="1"/>
        <v>1.0626499999999999</v>
      </c>
      <c r="AM4" s="2">
        <f t="shared" si="1"/>
        <v>1.0749499999999999</v>
      </c>
      <c r="AN4" s="2">
        <f t="shared" si="1"/>
        <v>1.05505</v>
      </c>
      <c r="AO4" s="2">
        <f t="shared" si="1"/>
        <v>1.03125</v>
      </c>
      <c r="AQ4" s="4">
        <v>0</v>
      </c>
      <c r="AR4" s="2">
        <f>AD4</f>
        <v>1.0499999999999954E-3</v>
      </c>
      <c r="AS4" s="2">
        <f t="shared" ref="AS4:AU4" si="2">AE4</f>
        <v>-1.8500000000000044E-3</v>
      </c>
      <c r="AT4" s="2">
        <f t="shared" si="2"/>
        <v>4.4999999999999207E-4</v>
      </c>
      <c r="AU4" s="2">
        <f t="shared" si="2"/>
        <v>3.5000000000000309E-4</v>
      </c>
      <c r="AV4" s="3">
        <f>AVERAGE(AR4:AU4)</f>
        <v>-3.4694469519536142E-18</v>
      </c>
      <c r="AX4" s="1" t="s">
        <v>1</v>
      </c>
      <c r="AY4" s="2">
        <f>(AD4+0.0138)/0.0584</f>
        <v>0.25428082191780815</v>
      </c>
      <c r="AZ4" s="2">
        <f t="shared" ref="AZ4:BJ11" si="3">(AE4+0.0138)/0.0584</f>
        <v>0.20462328767123281</v>
      </c>
      <c r="BA4" s="2">
        <f t="shared" si="3"/>
        <v>0.24400684931506836</v>
      </c>
      <c r="BB4" s="2">
        <f t="shared" si="3"/>
        <v>0.24229452054794526</v>
      </c>
      <c r="BC4" s="2">
        <f t="shared" si="3"/>
        <v>15.365582191780824</v>
      </c>
      <c r="BD4" s="2">
        <f t="shared" si="3"/>
        <v>15.271404109589042</v>
      </c>
      <c r="BE4" s="2">
        <f t="shared" si="3"/>
        <v>16.190924657534243</v>
      </c>
      <c r="BF4" s="2">
        <f t="shared" si="3"/>
        <v>16.391267123287669</v>
      </c>
      <c r="BG4" s="2">
        <f t="shared" si="3"/>
        <v>18.432363013698627</v>
      </c>
      <c r="BH4" s="2">
        <f t="shared" si="3"/>
        <v>18.642979452054792</v>
      </c>
      <c r="BI4" s="2">
        <f t="shared" si="3"/>
        <v>18.302226027397261</v>
      </c>
      <c r="BJ4" s="2">
        <f t="shared" si="3"/>
        <v>17.894691780821919</v>
      </c>
      <c r="BL4" s="1" t="s">
        <v>1</v>
      </c>
      <c r="BM4" s="2"/>
      <c r="BN4" s="2"/>
      <c r="BO4" s="2"/>
      <c r="BP4" s="2"/>
      <c r="BQ4" s="2">
        <f t="shared" ref="BQ4:BQ7" si="4">BC4/(0.025*5)</f>
        <v>122.92465753424659</v>
      </c>
      <c r="BR4" s="2">
        <f t="shared" ref="BR4:BR7" si="5">BD4/(0.025*5)</f>
        <v>122.17123287671234</v>
      </c>
      <c r="BS4" s="2">
        <f t="shared" ref="BS4:BS7" si="6">BE4/(0.025*5)</f>
        <v>129.52739726027394</v>
      </c>
      <c r="BT4" s="2">
        <f t="shared" ref="BT4:BT7" si="7">BF4/(0.025*5)</f>
        <v>131.13013698630135</v>
      </c>
      <c r="BU4" s="2">
        <f t="shared" ref="BU4:BU7" si="8">BG4/(0.025*5)</f>
        <v>147.45890410958901</v>
      </c>
      <c r="BV4" s="2">
        <f t="shared" ref="BV4:BV7" si="9">BH4/(0.025*5)</f>
        <v>149.14383561643834</v>
      </c>
      <c r="BW4" s="2">
        <f t="shared" ref="BW4:BW7" si="10">BI4/(0.025*5)</f>
        <v>146.41780821917808</v>
      </c>
      <c r="BX4" s="2">
        <f t="shared" ref="BX4:BX7" si="11">BJ4/(0.025*5)</f>
        <v>143.15753424657535</v>
      </c>
      <c r="BZ4" s="1" t="s">
        <v>1</v>
      </c>
      <c r="CA4" s="2"/>
      <c r="CB4" s="2"/>
      <c r="CC4" s="2"/>
      <c r="CD4" s="2"/>
      <c r="CE4" s="5">
        <f t="shared" ref="CE4:CE7" si="12">AVERAGE(BQ4:BT4)</f>
        <v>126.43835616438356</v>
      </c>
      <c r="CF4" s="2"/>
      <c r="CG4" s="2"/>
      <c r="CH4" s="2"/>
      <c r="CI4" s="5">
        <f t="shared" ref="CI4:CI7" si="13">AVERAGE(BU4:BX4)</f>
        <v>146.54452054794521</v>
      </c>
      <c r="CJ4" s="2"/>
      <c r="CK4" s="2"/>
      <c r="CL4" s="2"/>
      <c r="CN4" s="1" t="s">
        <v>1</v>
      </c>
      <c r="CO4" s="2"/>
      <c r="CP4" s="2"/>
      <c r="CQ4" s="2"/>
      <c r="CR4" s="2"/>
      <c r="CS4" s="2">
        <f t="shared" ref="CS4:CS7" si="14">(BQ4/$CA$8)*100</f>
        <v>73.784611589614997</v>
      </c>
      <c r="CT4" s="2">
        <f t="shared" ref="CT4:CT7" si="15">(BR4/$CA$8)*100</f>
        <v>73.332374041564762</v>
      </c>
      <c r="CU4" s="2">
        <f t="shared" ref="CU4:CU7" si="16">(BS4/$CA$8)*100</f>
        <v>77.747857010709794</v>
      </c>
      <c r="CV4" s="2">
        <f t="shared" ref="CV4:CV7" si="17">(BT4/$CA$8)*100</f>
        <v>78.709889612925778</v>
      </c>
      <c r="CW4" s="2">
        <f t="shared" ref="CW4:CW7" si="18">(BU4/$CA$8)*100</f>
        <v>88.511110654305497</v>
      </c>
      <c r="CX4" s="2">
        <f t="shared" ref="CX4:CX7" si="19">(BV4/$CA$8)*100</f>
        <v>89.522478261763311</v>
      </c>
      <c r="CY4" s="2">
        <f t="shared" ref="CY4:CY7" si="20">(BW4/$CA$8)*100</f>
        <v>87.886200587908831</v>
      </c>
      <c r="CZ4" s="2">
        <f t="shared" ref="CZ4:CZ7" si="21">(BX4/$CA$8)*100</f>
        <v>85.929245379982348</v>
      </c>
      <c r="DB4" s="1" t="s">
        <v>1</v>
      </c>
      <c r="DC4" s="2"/>
      <c r="DD4" s="2"/>
      <c r="DE4" s="2"/>
      <c r="DF4" s="2"/>
      <c r="DG4" s="2">
        <f t="shared" ref="DG4:DG7" si="22">AVERAGE(CS4:CV4)</f>
        <v>75.893683063703833</v>
      </c>
      <c r="DH4" s="2"/>
      <c r="DI4" s="2"/>
      <c r="DJ4" s="2"/>
      <c r="DK4" s="2">
        <f t="shared" ref="DK4:DK7" si="23">AVERAGE(CW4:CZ4)</f>
        <v>87.962258720990008</v>
      </c>
      <c r="DL4" s="2"/>
      <c r="DM4" s="2"/>
      <c r="DN4" s="2"/>
      <c r="DP4" s="1" t="s">
        <v>1</v>
      </c>
      <c r="DQ4" s="2"/>
      <c r="DR4" s="2"/>
      <c r="DS4" s="2"/>
      <c r="DT4" s="2"/>
      <c r="DU4" s="2">
        <f t="shared" ref="DU4:DU7" si="24">$DC$8-CS4</f>
        <v>26.215388410385017</v>
      </c>
      <c r="DV4" s="2">
        <f t="shared" ref="DV4:DV7" si="25">$DC$8-CT4</f>
        <v>26.667625958435252</v>
      </c>
      <c r="DW4" s="2">
        <f t="shared" ref="DW4:DW7" si="26">$DC$8-CU4</f>
        <v>22.25214298929022</v>
      </c>
      <c r="DX4" s="2">
        <f t="shared" ref="DX4:DX7" si="27">$DC$8-CV4</f>
        <v>21.290110387074236</v>
      </c>
      <c r="DY4" s="2">
        <f t="shared" ref="DY4:DY7" si="28">$DC$8-CW4</f>
        <v>11.488889345694517</v>
      </c>
      <c r="DZ4" s="2">
        <f t="shared" ref="DZ4:DZ7" si="29">$DC$8-CX4</f>
        <v>10.477521738236703</v>
      </c>
      <c r="EA4" s="2">
        <f t="shared" ref="EA4:EA7" si="30">$DC$8-CY4</f>
        <v>12.113799412091183</v>
      </c>
      <c r="EB4" s="2">
        <f>$DC$8-CZ4</f>
        <v>14.070754620017667</v>
      </c>
      <c r="ED4" s="1" t="s">
        <v>1</v>
      </c>
      <c r="EE4" s="2"/>
      <c r="EF4" s="2"/>
      <c r="EG4" s="2"/>
      <c r="EH4" s="2"/>
      <c r="EI4" s="5">
        <f t="shared" ref="EI4:EI7" si="31">AVERAGE(DU4:DX4)</f>
        <v>24.106316936296182</v>
      </c>
      <c r="EJ4" s="2"/>
      <c r="EK4" s="2"/>
      <c r="EL4" s="2"/>
      <c r="EM4" s="5">
        <f t="shared" ref="EM4:EM7" si="32">AVERAGE(DY4:EB4)</f>
        <v>12.037741279010017</v>
      </c>
      <c r="EN4" s="2"/>
      <c r="EO4" s="2"/>
      <c r="EP4" s="2"/>
      <c r="ER4" s="1" t="s">
        <v>1</v>
      </c>
      <c r="ES4" s="2"/>
      <c r="ET4" s="2"/>
      <c r="EU4" s="2"/>
      <c r="EV4" s="2"/>
      <c r="EW4" s="5">
        <f t="shared" ref="EW4:EW7" si="33">STDEV(DU4:DX4)</f>
        <v>2.7311454705149205</v>
      </c>
      <c r="EX4" s="2"/>
      <c r="EY4" s="2"/>
      <c r="EZ4" s="2"/>
      <c r="FA4" s="5">
        <f t="shared" ref="FA4:FA7" si="34">STDEV(DY4:EB4)</f>
        <v>1.5137647928743738</v>
      </c>
      <c r="FB4" s="2"/>
      <c r="FC4" s="2"/>
      <c r="FD4" s="2"/>
    </row>
    <row r="5" spans="1:160">
      <c r="A5" s="1" t="s">
        <v>2</v>
      </c>
      <c r="B5" s="15" t="s">
        <v>12</v>
      </c>
      <c r="C5" s="16"/>
      <c r="D5" s="16"/>
      <c r="E5" s="17"/>
      <c r="F5" s="24" t="s">
        <v>49</v>
      </c>
      <c r="G5" s="25"/>
      <c r="H5" s="25"/>
      <c r="I5" s="26"/>
      <c r="J5" s="31" t="s">
        <v>50</v>
      </c>
      <c r="K5" s="32"/>
      <c r="L5" s="32"/>
      <c r="M5" s="33"/>
      <c r="O5" s="1" t="s">
        <v>2</v>
      </c>
      <c r="P5">
        <v>0.22</v>
      </c>
      <c r="Q5">
        <v>0.22589999999999999</v>
      </c>
      <c r="R5">
        <v>0.21659999999999999</v>
      </c>
      <c r="S5">
        <v>0.2205</v>
      </c>
      <c r="T5">
        <v>1.2650999999999999</v>
      </c>
      <c r="U5">
        <v>1.2077</v>
      </c>
      <c r="V5">
        <v>1.2174</v>
      </c>
      <c r="W5">
        <v>1.2335</v>
      </c>
      <c r="X5">
        <v>0.1135</v>
      </c>
      <c r="Y5">
        <v>0.11360000000000001</v>
      </c>
      <c r="Z5">
        <v>0.114</v>
      </c>
      <c r="AA5">
        <v>0.1148</v>
      </c>
      <c r="AC5" s="1" t="s">
        <v>2</v>
      </c>
      <c r="AD5" s="2">
        <f t="shared" ref="AD5:AD11" si="35">P5-(AVERAGE($P$4:$S$4))</f>
        <v>0.11065</v>
      </c>
      <c r="AE5" s="2">
        <f t="shared" ref="AE5:AE11" si="36">Q5-(AVERAGE($P$4:$S$4))</f>
        <v>0.11654999999999999</v>
      </c>
      <c r="AF5" s="2">
        <f t="shared" ref="AF5:AF11" si="37">R5-(AVERAGE($P$4:$S$4))</f>
        <v>0.10724999999999998</v>
      </c>
      <c r="AG5" s="2">
        <f t="shared" ref="AG5:AG11" si="38">S5-(AVERAGE($P$4:$S$4))</f>
        <v>0.11115</v>
      </c>
      <c r="AH5" s="2">
        <f>T5-(AVERAGE($P$4:$S$4))</f>
        <v>1.1557499999999998</v>
      </c>
      <c r="AI5" s="2">
        <f t="shared" si="1"/>
        <v>1.0983499999999999</v>
      </c>
      <c r="AJ5" s="2">
        <f t="shared" si="1"/>
        <v>1.10805</v>
      </c>
      <c r="AK5" s="2">
        <f t="shared" si="1"/>
        <v>1.12415</v>
      </c>
      <c r="AL5" s="2">
        <f t="shared" si="1"/>
        <v>4.1500000000000009E-3</v>
      </c>
      <c r="AM5" s="2">
        <f t="shared" si="1"/>
        <v>4.2500000000000038E-3</v>
      </c>
      <c r="AN5" s="2">
        <f t="shared" si="1"/>
        <v>4.6500000000000014E-3</v>
      </c>
      <c r="AO5" s="2">
        <f t="shared" si="1"/>
        <v>5.4499999999999965E-3</v>
      </c>
      <c r="AQ5" s="4">
        <v>2.5</v>
      </c>
      <c r="AR5" s="2">
        <f t="shared" ref="AR5:AR7" si="39">AD5</f>
        <v>0.11065</v>
      </c>
      <c r="AS5" s="2">
        <f t="shared" ref="AS5:AS7" si="40">AE5</f>
        <v>0.11654999999999999</v>
      </c>
      <c r="AT5" s="2">
        <f t="shared" ref="AT5:AT7" si="41">AF5</f>
        <v>0.10724999999999998</v>
      </c>
      <c r="AU5" s="2">
        <f t="shared" ref="AU5:AU7" si="42">AG5</f>
        <v>0.11115</v>
      </c>
      <c r="AV5" s="3">
        <f t="shared" ref="AV5:AV7" si="43">AVERAGE(AR5:AU5)</f>
        <v>0.1114</v>
      </c>
      <c r="AX5" s="1" t="s">
        <v>2</v>
      </c>
      <c r="AY5" s="2">
        <f t="shared" ref="AY5:AY11" si="44">(AD5+0.0138)/0.0584</f>
        <v>2.1309931506849318</v>
      </c>
      <c r="AZ5" s="2">
        <f t="shared" si="3"/>
        <v>2.2320205479452055</v>
      </c>
      <c r="BA5" s="2">
        <f t="shared" si="3"/>
        <v>2.0727739726027394</v>
      </c>
      <c r="BB5" s="2">
        <f t="shared" si="3"/>
        <v>2.139554794520548</v>
      </c>
      <c r="BC5" s="2">
        <f t="shared" si="3"/>
        <v>20.026541095890408</v>
      </c>
      <c r="BD5" s="2">
        <f t="shared" si="3"/>
        <v>19.043664383561644</v>
      </c>
      <c r="BE5" s="2">
        <f t="shared" si="3"/>
        <v>19.209760273972602</v>
      </c>
      <c r="BF5" s="2">
        <f t="shared" si="3"/>
        <v>19.485445205479451</v>
      </c>
      <c r="BG5" s="2">
        <f t="shared" si="3"/>
        <v>0.30736301369863017</v>
      </c>
      <c r="BH5" s="2">
        <f t="shared" si="3"/>
        <v>0.30907534246575347</v>
      </c>
      <c r="BI5" s="2">
        <f t="shared" si="3"/>
        <v>0.31592465753424659</v>
      </c>
      <c r="BJ5" s="2">
        <f t="shared" si="3"/>
        <v>0.32962328767123283</v>
      </c>
      <c r="BL5" s="1" t="s">
        <v>2</v>
      </c>
      <c r="BM5" s="2"/>
      <c r="BN5" s="2"/>
      <c r="BO5" s="2"/>
      <c r="BP5" s="2"/>
      <c r="BQ5" s="2">
        <f t="shared" si="4"/>
        <v>160.21232876712327</v>
      </c>
      <c r="BR5" s="2">
        <f t="shared" si="5"/>
        <v>152.34931506849315</v>
      </c>
      <c r="BS5" s="2">
        <f t="shared" si="6"/>
        <v>153.67808219178082</v>
      </c>
      <c r="BT5" s="2">
        <f t="shared" si="7"/>
        <v>155.88356164383561</v>
      </c>
      <c r="BU5" s="2">
        <f t="shared" si="8"/>
        <v>2.4589041095890414</v>
      </c>
      <c r="BV5" s="2">
        <f t="shared" si="9"/>
        <v>2.4726027397260277</v>
      </c>
      <c r="BW5" s="2">
        <f t="shared" si="10"/>
        <v>2.5273972602739727</v>
      </c>
      <c r="BX5" s="2">
        <f t="shared" si="11"/>
        <v>2.6369863013698627</v>
      </c>
      <c r="BZ5" s="1" t="s">
        <v>2</v>
      </c>
      <c r="CA5" s="2"/>
      <c r="CB5" s="2"/>
      <c r="CC5" s="2"/>
      <c r="CD5" s="2"/>
      <c r="CE5" s="5">
        <f t="shared" si="12"/>
        <v>155.53082191780823</v>
      </c>
      <c r="CF5" s="2"/>
      <c r="CG5" s="2"/>
      <c r="CH5" s="2"/>
      <c r="CI5" s="2">
        <f t="shared" si="13"/>
        <v>2.5239726027397262</v>
      </c>
      <c r="CJ5" s="2"/>
      <c r="CK5" s="2"/>
      <c r="CL5" s="2"/>
      <c r="CN5" s="1" t="s">
        <v>2</v>
      </c>
      <c r="CO5" s="2"/>
      <c r="CP5" s="2"/>
      <c r="CQ5" s="2"/>
      <c r="CR5" s="2"/>
      <c r="CS5" s="2">
        <f t="shared" si="14"/>
        <v>96.166258967665016</v>
      </c>
      <c r="CT5" s="2">
        <f t="shared" si="15"/>
        <v>91.446543466195266</v>
      </c>
      <c r="CU5" s="2">
        <f t="shared" si="16"/>
        <v>92.244126050938405</v>
      </c>
      <c r="CV5" s="2">
        <f t="shared" si="17"/>
        <v>93.567948691594566</v>
      </c>
      <c r="CW5" s="2">
        <f t="shared" si="18"/>
        <v>1.4759389068185091</v>
      </c>
      <c r="CX5" s="2">
        <f t="shared" si="19"/>
        <v>1.4841614076921501</v>
      </c>
      <c r="CY5" s="2">
        <f t="shared" si="20"/>
        <v>1.5170514111867128</v>
      </c>
      <c r="CZ5" s="2">
        <f t="shared" si="21"/>
        <v>1.5828314181758383</v>
      </c>
      <c r="DB5" s="1" t="s">
        <v>2</v>
      </c>
      <c r="DC5" s="2"/>
      <c r="DD5" s="2"/>
      <c r="DE5" s="2"/>
      <c r="DF5" s="2"/>
      <c r="DG5" s="2">
        <f t="shared" si="22"/>
        <v>93.35621929409831</v>
      </c>
      <c r="DH5" s="2"/>
      <c r="DI5" s="2"/>
      <c r="DJ5" s="2"/>
      <c r="DK5" s="2">
        <f t="shared" si="23"/>
        <v>1.5149957859683025</v>
      </c>
      <c r="DL5" s="2"/>
      <c r="DM5" s="2"/>
      <c r="DN5" s="2"/>
      <c r="DP5" s="1" t="s">
        <v>2</v>
      </c>
      <c r="DQ5" s="2"/>
      <c r="DR5" s="2"/>
      <c r="DS5" s="2"/>
      <c r="DT5" s="2"/>
      <c r="DU5" s="2">
        <f t="shared" si="24"/>
        <v>3.8337410323349985</v>
      </c>
      <c r="DV5" s="2">
        <f t="shared" si="25"/>
        <v>8.5534565338047486</v>
      </c>
      <c r="DW5" s="2">
        <f t="shared" si="26"/>
        <v>7.7558739490616091</v>
      </c>
      <c r="DX5" s="2">
        <f t="shared" si="27"/>
        <v>6.4320513084054483</v>
      </c>
      <c r="DY5" s="2">
        <f t="shared" si="28"/>
        <v>98.524061093181501</v>
      </c>
      <c r="DZ5" s="2">
        <f t="shared" si="29"/>
        <v>98.515838592307858</v>
      </c>
      <c r="EA5" s="2">
        <f t="shared" si="30"/>
        <v>98.482948588813301</v>
      </c>
      <c r="EB5" s="2">
        <f t="shared" ref="EB5:EB7" si="45">$DC$8-CZ5</f>
        <v>98.417168581824171</v>
      </c>
      <c r="ED5" s="1" t="s">
        <v>2</v>
      </c>
      <c r="EE5" s="2"/>
      <c r="EF5" s="2"/>
      <c r="EG5" s="2"/>
      <c r="EH5" s="2"/>
      <c r="EI5" s="5">
        <f t="shared" si="31"/>
        <v>6.6437807059017011</v>
      </c>
      <c r="EJ5" s="2"/>
      <c r="EK5" s="2"/>
      <c r="EL5" s="2"/>
      <c r="EM5" s="2">
        <f t="shared" si="32"/>
        <v>98.485004214031704</v>
      </c>
      <c r="EN5" s="2"/>
      <c r="EO5" s="2"/>
      <c r="EP5" s="2"/>
      <c r="ER5" s="1" t="s">
        <v>2</v>
      </c>
      <c r="ES5" s="2"/>
      <c r="ET5" s="2"/>
      <c r="EU5" s="2"/>
      <c r="EV5" s="2"/>
      <c r="EW5" s="5">
        <f t="shared" si="33"/>
        <v>2.0675884063276948</v>
      </c>
      <c r="EX5" s="2"/>
      <c r="EY5" s="2"/>
      <c r="EZ5" s="2"/>
      <c r="FA5" s="2">
        <f t="shared" si="34"/>
        <v>4.8587025993341873E-2</v>
      </c>
      <c r="FB5" s="2"/>
      <c r="FC5" s="2"/>
      <c r="FD5" s="2"/>
    </row>
    <row r="6" spans="1:160">
      <c r="A6" s="1" t="s">
        <v>3</v>
      </c>
      <c r="B6" s="15" t="s">
        <v>13</v>
      </c>
      <c r="C6" s="16"/>
      <c r="D6" s="16"/>
      <c r="E6" s="17"/>
      <c r="F6" s="24" t="s">
        <v>51</v>
      </c>
      <c r="G6" s="25"/>
      <c r="H6" s="25"/>
      <c r="I6" s="26"/>
      <c r="J6" s="31" t="s">
        <v>52</v>
      </c>
      <c r="K6" s="32"/>
      <c r="L6" s="32"/>
      <c r="M6" s="33"/>
      <c r="O6" s="1" t="s">
        <v>3</v>
      </c>
      <c r="P6">
        <v>0.69779999999999998</v>
      </c>
      <c r="Q6">
        <v>0.6835</v>
      </c>
      <c r="R6">
        <v>0.68600000000000005</v>
      </c>
      <c r="S6">
        <v>0.68359999999999999</v>
      </c>
      <c r="T6">
        <v>1.3142</v>
      </c>
      <c r="U6">
        <v>1.2883</v>
      </c>
      <c r="V6">
        <v>1.2907</v>
      </c>
      <c r="W6">
        <v>1.1907000000000001</v>
      </c>
      <c r="X6">
        <v>0.70830000000000004</v>
      </c>
      <c r="Y6">
        <v>0.71860000000000002</v>
      </c>
      <c r="Z6">
        <v>0.74050000000000005</v>
      </c>
      <c r="AA6">
        <v>0.71230000000000004</v>
      </c>
      <c r="AC6" s="1" t="s">
        <v>3</v>
      </c>
      <c r="AD6" s="2">
        <f t="shared" si="35"/>
        <v>0.58844999999999992</v>
      </c>
      <c r="AE6" s="2">
        <f t="shared" si="36"/>
        <v>0.57414999999999994</v>
      </c>
      <c r="AF6" s="2">
        <f t="shared" si="37"/>
        <v>0.57665000000000011</v>
      </c>
      <c r="AG6" s="2">
        <f t="shared" si="38"/>
        <v>0.57424999999999993</v>
      </c>
      <c r="AH6" s="2">
        <f t="shared" si="1"/>
        <v>1.20485</v>
      </c>
      <c r="AI6" s="2">
        <f t="shared" si="1"/>
        <v>1.1789499999999999</v>
      </c>
      <c r="AJ6" s="2">
        <f t="shared" si="1"/>
        <v>1.1813499999999999</v>
      </c>
      <c r="AK6" s="2">
        <f t="shared" si="1"/>
        <v>1.08135</v>
      </c>
      <c r="AL6" s="2">
        <f t="shared" si="1"/>
        <v>0.59895000000000009</v>
      </c>
      <c r="AM6" s="2">
        <f t="shared" si="1"/>
        <v>0.60925000000000007</v>
      </c>
      <c r="AN6" s="2">
        <f t="shared" si="1"/>
        <v>0.6311500000000001</v>
      </c>
      <c r="AO6" s="2">
        <f t="shared" si="1"/>
        <v>0.6029500000000001</v>
      </c>
      <c r="AQ6" s="4">
        <v>10</v>
      </c>
      <c r="AR6" s="2">
        <f t="shared" si="39"/>
        <v>0.58844999999999992</v>
      </c>
      <c r="AS6" s="2">
        <f t="shared" si="40"/>
        <v>0.57414999999999994</v>
      </c>
      <c r="AT6" s="2">
        <f t="shared" si="41"/>
        <v>0.57665000000000011</v>
      </c>
      <c r="AU6" s="2">
        <f t="shared" si="42"/>
        <v>0.57424999999999993</v>
      </c>
      <c r="AV6" s="3">
        <f t="shared" si="43"/>
        <v>0.57837499999999997</v>
      </c>
      <c r="AX6" s="1" t="s">
        <v>3</v>
      </c>
      <c r="AY6" s="2">
        <f t="shared" si="44"/>
        <v>10.312499999999998</v>
      </c>
      <c r="AZ6" s="2">
        <f t="shared" si="3"/>
        <v>10.06763698630137</v>
      </c>
      <c r="BA6" s="2">
        <f t="shared" si="3"/>
        <v>10.110445205479454</v>
      </c>
      <c r="BB6" s="2">
        <f t="shared" si="3"/>
        <v>10.069349315068493</v>
      </c>
      <c r="BC6" s="2">
        <f t="shared" si="3"/>
        <v>20.867294520547944</v>
      </c>
      <c r="BD6" s="2">
        <f t="shared" si="3"/>
        <v>20.423801369863014</v>
      </c>
      <c r="BE6" s="2">
        <f t="shared" si="3"/>
        <v>20.464897260273972</v>
      </c>
      <c r="BF6" s="2">
        <f t="shared" si="3"/>
        <v>18.752568493150687</v>
      </c>
      <c r="BG6" s="2">
        <f t="shared" si="3"/>
        <v>10.492294520547947</v>
      </c>
      <c r="BH6" s="2">
        <f t="shared" si="3"/>
        <v>10.668664383561646</v>
      </c>
      <c r="BI6" s="2">
        <f t="shared" si="3"/>
        <v>11.043664383561646</v>
      </c>
      <c r="BJ6" s="2">
        <f t="shared" si="3"/>
        <v>10.560787671232879</v>
      </c>
      <c r="BL6" s="1" t="s">
        <v>3</v>
      </c>
      <c r="BM6" s="2"/>
      <c r="BN6" s="2"/>
      <c r="BO6" s="2"/>
      <c r="BP6" s="2"/>
      <c r="BQ6" s="2">
        <f t="shared" si="4"/>
        <v>166.93835616438355</v>
      </c>
      <c r="BR6" s="2">
        <f t="shared" si="5"/>
        <v>163.39041095890411</v>
      </c>
      <c r="BS6" s="2">
        <f t="shared" si="6"/>
        <v>163.71917808219177</v>
      </c>
      <c r="BT6" s="2">
        <f t="shared" si="7"/>
        <v>150.02054794520549</v>
      </c>
      <c r="BU6" s="2">
        <f t="shared" si="8"/>
        <v>83.938356164383578</v>
      </c>
      <c r="BV6" s="2">
        <f t="shared" si="9"/>
        <v>85.349315068493169</v>
      </c>
      <c r="BW6" s="2">
        <f t="shared" si="10"/>
        <v>88.349315068493169</v>
      </c>
      <c r="BX6" s="2">
        <f t="shared" si="11"/>
        <v>84.486301369863028</v>
      </c>
      <c r="BZ6" s="1" t="s">
        <v>3</v>
      </c>
      <c r="CA6" s="2"/>
      <c r="CB6" s="2"/>
      <c r="CC6" s="2"/>
      <c r="CD6" s="2"/>
      <c r="CE6" s="5">
        <f t="shared" si="12"/>
        <v>161.01712328767124</v>
      </c>
      <c r="CF6" s="2"/>
      <c r="CG6" s="2"/>
      <c r="CH6" s="2"/>
      <c r="CI6" s="2">
        <f t="shared" si="13"/>
        <v>85.53082191780824</v>
      </c>
      <c r="CJ6" s="2"/>
      <c r="CK6" s="2"/>
      <c r="CL6" s="2"/>
      <c r="CN6" s="1" t="s">
        <v>3</v>
      </c>
      <c r="CO6" s="2"/>
      <c r="CP6" s="2"/>
      <c r="CQ6" s="2"/>
      <c r="CR6" s="2"/>
      <c r="CS6" s="2">
        <f t="shared" si="14"/>
        <v>100.20350689662261</v>
      </c>
      <c r="CT6" s="2">
        <f t="shared" si="15"/>
        <v>98.07387917034967</v>
      </c>
      <c r="CU6" s="2">
        <f t="shared" si="16"/>
        <v>98.271219191317044</v>
      </c>
      <c r="CV6" s="2">
        <f t="shared" si="17"/>
        <v>90.048718317676347</v>
      </c>
      <c r="CW6" s="2">
        <f t="shared" si="18"/>
        <v>50.383374103233514</v>
      </c>
      <c r="CX6" s="2">
        <f t="shared" si="19"/>
        <v>51.230291693218511</v>
      </c>
      <c r="CY6" s="2">
        <f t="shared" si="20"/>
        <v>53.031019384545829</v>
      </c>
      <c r="CZ6" s="2">
        <f t="shared" si="21"/>
        <v>50.712274138179147</v>
      </c>
      <c r="DB6" s="1" t="s">
        <v>3</v>
      </c>
      <c r="DC6" s="2"/>
      <c r="DD6" s="2"/>
      <c r="DE6" s="2"/>
      <c r="DF6" s="2"/>
      <c r="DG6" s="2">
        <f t="shared" si="22"/>
        <v>96.649330893991404</v>
      </c>
      <c r="DH6" s="2"/>
      <c r="DI6" s="2"/>
      <c r="DJ6" s="2"/>
      <c r="DK6" s="2">
        <f t="shared" si="23"/>
        <v>51.339239829794245</v>
      </c>
      <c r="DL6" s="2"/>
      <c r="DM6" s="2"/>
      <c r="DN6" s="2"/>
      <c r="DP6" s="1" t="s">
        <v>3</v>
      </c>
      <c r="DQ6" s="2"/>
      <c r="DR6" s="2"/>
      <c r="DS6" s="2"/>
      <c r="DT6" s="2"/>
      <c r="DU6" s="2">
        <f t="shared" si="24"/>
        <v>-0.20350689662259924</v>
      </c>
      <c r="DV6" s="2">
        <f t="shared" si="25"/>
        <v>1.926120829650344</v>
      </c>
      <c r="DW6" s="2">
        <f t="shared" si="26"/>
        <v>1.7287808086829699</v>
      </c>
      <c r="DX6" s="2">
        <f t="shared" si="27"/>
        <v>9.9512816823236676</v>
      </c>
      <c r="DY6" s="2">
        <f t="shared" si="28"/>
        <v>49.6166258967665</v>
      </c>
      <c r="DZ6" s="2">
        <f t="shared" si="29"/>
        <v>48.769708306781503</v>
      </c>
      <c r="EA6" s="2">
        <f t="shared" si="30"/>
        <v>46.968980615454186</v>
      </c>
      <c r="EB6" s="2">
        <f t="shared" si="45"/>
        <v>49.287725861820867</v>
      </c>
      <c r="ED6" s="1" t="s">
        <v>3</v>
      </c>
      <c r="EE6" s="2"/>
      <c r="EF6" s="2"/>
      <c r="EG6" s="2"/>
      <c r="EH6" s="2"/>
      <c r="EI6" s="5">
        <f t="shared" si="31"/>
        <v>3.3506691060085956</v>
      </c>
      <c r="EJ6" s="2"/>
      <c r="EK6" s="2"/>
      <c r="EL6" s="2"/>
      <c r="EM6" s="2">
        <f t="shared" si="32"/>
        <v>48.660760170205762</v>
      </c>
      <c r="EN6" s="2"/>
      <c r="EO6" s="2"/>
      <c r="EP6" s="2"/>
      <c r="ER6" s="1" t="s">
        <v>3</v>
      </c>
      <c r="ES6" s="2"/>
      <c r="ET6" s="2"/>
      <c r="EU6" s="2"/>
      <c r="EV6" s="2"/>
      <c r="EW6" s="5">
        <f t="shared" si="33"/>
        <v>4.5040764085054192</v>
      </c>
      <c r="EX6" s="2"/>
      <c r="EY6" s="2"/>
      <c r="EZ6" s="2"/>
      <c r="FA6" s="2">
        <f t="shared" si="34"/>
        <v>1.1805017328823457</v>
      </c>
      <c r="FB6" s="2"/>
      <c r="FC6" s="2"/>
      <c r="FD6" s="2"/>
    </row>
    <row r="7" spans="1:160">
      <c r="A7" s="1" t="s">
        <v>4</v>
      </c>
      <c r="B7" s="15" t="s">
        <v>14</v>
      </c>
      <c r="C7" s="16"/>
      <c r="D7" s="16"/>
      <c r="E7" s="17"/>
      <c r="F7" s="24" t="s">
        <v>53</v>
      </c>
      <c r="G7" s="25"/>
      <c r="H7" s="25"/>
      <c r="I7" s="26"/>
      <c r="J7" s="31" t="s">
        <v>54</v>
      </c>
      <c r="K7" s="32"/>
      <c r="L7" s="32"/>
      <c r="M7" s="33"/>
      <c r="O7" s="1" t="s">
        <v>4</v>
      </c>
      <c r="P7">
        <v>1.3029999999999999</v>
      </c>
      <c r="Q7">
        <v>1.2263999999999999</v>
      </c>
      <c r="R7">
        <v>1.25</v>
      </c>
      <c r="S7">
        <v>1.2648999999999999</v>
      </c>
      <c r="T7">
        <v>0.1076</v>
      </c>
      <c r="U7">
        <v>0.1053</v>
      </c>
      <c r="V7">
        <v>0.10920000000000001</v>
      </c>
      <c r="W7">
        <v>0.10639999999999999</v>
      </c>
      <c r="X7">
        <v>1.1763999999999999</v>
      </c>
      <c r="Y7">
        <v>1.2126999999999999</v>
      </c>
      <c r="Z7">
        <v>1.1996</v>
      </c>
      <c r="AA7">
        <v>1.1822999999999999</v>
      </c>
      <c r="AC7" s="1" t="s">
        <v>4</v>
      </c>
      <c r="AD7" s="2">
        <f t="shared" si="35"/>
        <v>1.1936499999999999</v>
      </c>
      <c r="AE7" s="2">
        <f t="shared" si="36"/>
        <v>1.1170499999999999</v>
      </c>
      <c r="AF7" s="2">
        <f t="shared" si="37"/>
        <v>1.1406499999999999</v>
      </c>
      <c r="AG7" s="2">
        <f t="shared" si="38"/>
        <v>1.1555499999999999</v>
      </c>
      <c r="AH7" s="2">
        <f t="shared" si="1"/>
        <v>-1.7500000000000016E-3</v>
      </c>
      <c r="AI7" s="2">
        <f t="shared" si="1"/>
        <v>-4.049999999999998E-3</v>
      </c>
      <c r="AJ7" s="2">
        <f t="shared" si="1"/>
        <v>-1.4999999999999736E-4</v>
      </c>
      <c r="AK7" s="2">
        <f t="shared" si="1"/>
        <v>-2.9500000000000082E-3</v>
      </c>
      <c r="AL7" s="2">
        <f t="shared" si="1"/>
        <v>1.0670499999999998</v>
      </c>
      <c r="AM7" s="2">
        <f t="shared" si="1"/>
        <v>1.1033499999999998</v>
      </c>
      <c r="AN7" s="2">
        <f t="shared" si="1"/>
        <v>1.0902499999999999</v>
      </c>
      <c r="AO7" s="2">
        <f t="shared" si="1"/>
        <v>1.0729499999999998</v>
      </c>
      <c r="AQ7" s="4">
        <v>20</v>
      </c>
      <c r="AR7" s="2">
        <f t="shared" si="39"/>
        <v>1.1936499999999999</v>
      </c>
      <c r="AS7" s="2">
        <f t="shared" si="40"/>
        <v>1.1170499999999999</v>
      </c>
      <c r="AT7" s="2">
        <f t="shared" si="41"/>
        <v>1.1406499999999999</v>
      </c>
      <c r="AU7" s="2">
        <f t="shared" si="42"/>
        <v>1.1555499999999999</v>
      </c>
      <c r="AV7" s="3">
        <f t="shared" si="43"/>
        <v>1.1517249999999999</v>
      </c>
      <c r="AX7" s="1" t="s">
        <v>4</v>
      </c>
      <c r="AY7" s="2">
        <f t="shared" si="44"/>
        <v>20.675513698630134</v>
      </c>
      <c r="AZ7" s="2">
        <f t="shared" si="3"/>
        <v>19.363869863013697</v>
      </c>
      <c r="BA7" s="2">
        <f t="shared" si="3"/>
        <v>19.767979452054792</v>
      </c>
      <c r="BB7" s="2">
        <f t="shared" si="3"/>
        <v>20.023116438356162</v>
      </c>
      <c r="BC7" s="2">
        <f t="shared" si="3"/>
        <v>0.20633561643835613</v>
      </c>
      <c r="BD7" s="2">
        <f t="shared" si="3"/>
        <v>0.16695205479452058</v>
      </c>
      <c r="BE7" s="2">
        <f t="shared" si="3"/>
        <v>0.23373287671232881</v>
      </c>
      <c r="BF7" s="2">
        <f t="shared" si="3"/>
        <v>0.18578767123287657</v>
      </c>
      <c r="BG7" s="2">
        <f t="shared" si="3"/>
        <v>18.507705479452053</v>
      </c>
      <c r="BH7" s="2">
        <f t="shared" si="3"/>
        <v>19.129280821917806</v>
      </c>
      <c r="BI7" s="2">
        <f t="shared" si="3"/>
        <v>18.904965753424658</v>
      </c>
      <c r="BJ7" s="2">
        <f t="shared" si="3"/>
        <v>18.608732876712327</v>
      </c>
      <c r="BL7" s="1" t="s">
        <v>4</v>
      </c>
      <c r="BM7" s="2"/>
      <c r="BN7" s="2"/>
      <c r="BO7" s="2"/>
      <c r="BP7" s="2"/>
      <c r="BQ7" s="2">
        <f t="shared" si="4"/>
        <v>1.650684931506849</v>
      </c>
      <c r="BR7" s="2">
        <f t="shared" si="5"/>
        <v>1.3356164383561646</v>
      </c>
      <c r="BS7" s="2">
        <f t="shared" si="6"/>
        <v>1.8698630136986305</v>
      </c>
      <c r="BT7" s="2">
        <f t="shared" si="7"/>
        <v>1.4863013698630125</v>
      </c>
      <c r="BU7" s="2">
        <f t="shared" si="8"/>
        <v>148.06164383561642</v>
      </c>
      <c r="BV7" s="2">
        <f t="shared" si="9"/>
        <v>153.03424657534245</v>
      </c>
      <c r="BW7" s="2">
        <f t="shared" si="10"/>
        <v>151.23972602739727</v>
      </c>
      <c r="BX7" s="2">
        <f t="shared" si="11"/>
        <v>148.86986301369862</v>
      </c>
      <c r="BZ7" s="1" t="s">
        <v>4</v>
      </c>
      <c r="CA7" s="2"/>
      <c r="CB7" s="2"/>
      <c r="CC7" s="2"/>
      <c r="CD7" s="2"/>
      <c r="CE7" s="2">
        <f t="shared" si="12"/>
        <v>1.5856164383561642</v>
      </c>
      <c r="CF7" s="2"/>
      <c r="CG7" s="2"/>
      <c r="CH7" s="2"/>
      <c r="CI7" s="2">
        <f t="shared" si="13"/>
        <v>150.30136986301369</v>
      </c>
      <c r="CJ7" s="2"/>
      <c r="CK7" s="2"/>
      <c r="CL7" s="2"/>
      <c r="CN7" s="1" t="s">
        <v>4</v>
      </c>
      <c r="CO7" s="2"/>
      <c r="CP7" s="2"/>
      <c r="CQ7" s="2"/>
      <c r="CR7" s="2"/>
      <c r="CS7" s="2">
        <f t="shared" si="14"/>
        <v>0.99081135527370645</v>
      </c>
      <c r="CT7" s="2">
        <f t="shared" si="15"/>
        <v>0.80169383517997017</v>
      </c>
      <c r="CU7" s="2">
        <f t="shared" si="16"/>
        <v>1.1223713692519584</v>
      </c>
      <c r="CV7" s="2">
        <f t="shared" si="17"/>
        <v>0.89214134479001728</v>
      </c>
      <c r="CW7" s="2">
        <f t="shared" si="18"/>
        <v>88.872900692745702</v>
      </c>
      <c r="CX7" s="2">
        <f t="shared" si="19"/>
        <v>91.857668509877286</v>
      </c>
      <c r="CY7" s="2">
        <f t="shared" si="20"/>
        <v>90.780520895430357</v>
      </c>
      <c r="CZ7" s="2">
        <f t="shared" si="21"/>
        <v>89.358028244290509</v>
      </c>
      <c r="DB7" s="1" t="s">
        <v>4</v>
      </c>
      <c r="DC7" s="2"/>
      <c r="DD7" s="2"/>
      <c r="DE7" s="2"/>
      <c r="DF7" s="2"/>
      <c r="DG7" s="2">
        <f t="shared" si="22"/>
        <v>0.95175447612391317</v>
      </c>
      <c r="DH7" s="2"/>
      <c r="DI7" s="2"/>
      <c r="DJ7" s="2"/>
      <c r="DK7" s="2">
        <f t="shared" si="23"/>
        <v>90.217279585585956</v>
      </c>
      <c r="DL7" s="2"/>
      <c r="DM7" s="2"/>
      <c r="DN7" s="2"/>
      <c r="DP7" s="1" t="s">
        <v>4</v>
      </c>
      <c r="DQ7" s="2"/>
      <c r="DR7" s="2"/>
      <c r="DS7" s="2"/>
      <c r="DT7" s="2"/>
      <c r="DU7" s="2">
        <f t="shared" si="24"/>
        <v>99.009188644726308</v>
      </c>
      <c r="DV7" s="2">
        <f t="shared" si="25"/>
        <v>99.198306164820039</v>
      </c>
      <c r="DW7" s="2">
        <f t="shared" si="26"/>
        <v>98.877628630748049</v>
      </c>
      <c r="DX7" s="2">
        <f t="shared" si="27"/>
        <v>99.107858655209995</v>
      </c>
      <c r="DY7" s="2">
        <f t="shared" si="28"/>
        <v>11.127099307254312</v>
      </c>
      <c r="DZ7" s="2">
        <f t="shared" si="29"/>
        <v>8.1423314901227286</v>
      </c>
      <c r="EA7" s="2">
        <f t="shared" si="30"/>
        <v>9.2194791045696576</v>
      </c>
      <c r="EB7" s="2">
        <f t="shared" si="45"/>
        <v>10.641971755709505</v>
      </c>
      <c r="ED7" s="1" t="s">
        <v>4</v>
      </c>
      <c r="EE7" s="2"/>
      <c r="EF7" s="2"/>
      <c r="EG7" s="2"/>
      <c r="EH7" s="2"/>
      <c r="EI7" s="2">
        <f t="shared" si="31"/>
        <v>99.048245523876105</v>
      </c>
      <c r="EJ7" s="2"/>
      <c r="EK7" s="2"/>
      <c r="EL7" s="2"/>
      <c r="EM7" s="2">
        <f t="shared" si="32"/>
        <v>9.7827204144140509</v>
      </c>
      <c r="EN7" s="2"/>
      <c r="EO7" s="2"/>
      <c r="EP7" s="2"/>
      <c r="ER7" s="1" t="s">
        <v>4</v>
      </c>
      <c r="ES7" s="2"/>
      <c r="ET7" s="2"/>
      <c r="EU7" s="2"/>
      <c r="EV7" s="2"/>
      <c r="EW7" s="2">
        <f t="shared" si="33"/>
        <v>0.13748634528263556</v>
      </c>
      <c r="EX7" s="2"/>
      <c r="EY7" s="2"/>
      <c r="EZ7" s="2"/>
      <c r="FA7" s="2">
        <f t="shared" si="34"/>
        <v>1.3606106559293292</v>
      </c>
      <c r="FB7" s="2"/>
      <c r="FC7" s="2"/>
      <c r="FD7" s="2"/>
    </row>
    <row r="8" spans="1:160">
      <c r="A8" s="1" t="s">
        <v>5</v>
      </c>
      <c r="B8" s="18" t="s">
        <v>15</v>
      </c>
      <c r="C8" s="19"/>
      <c r="D8" s="19"/>
      <c r="E8" s="20"/>
      <c r="F8" s="31" t="s">
        <v>55</v>
      </c>
      <c r="G8" s="32"/>
      <c r="H8" s="32"/>
      <c r="I8" s="33"/>
      <c r="J8" s="24"/>
      <c r="K8" s="25"/>
      <c r="L8" s="25"/>
      <c r="M8" s="26"/>
      <c r="O8" s="1" t="s">
        <v>5</v>
      </c>
      <c r="P8">
        <v>1.3523000000000001</v>
      </c>
      <c r="Q8">
        <v>1.3207</v>
      </c>
      <c r="R8">
        <v>1.2689999999999999</v>
      </c>
      <c r="S8">
        <v>1.3048999999999999</v>
      </c>
      <c r="T8">
        <v>1.0697000000000001</v>
      </c>
      <c r="U8">
        <v>0.67059999999999997</v>
      </c>
      <c r="V8">
        <v>1.0157</v>
      </c>
      <c r="W8">
        <v>0.96109999999999995</v>
      </c>
      <c r="AC8" s="1" t="s">
        <v>5</v>
      </c>
      <c r="AD8" s="2">
        <f t="shared" si="35"/>
        <v>1.24295</v>
      </c>
      <c r="AE8" s="2">
        <f t="shared" si="36"/>
        <v>1.2113499999999999</v>
      </c>
      <c r="AF8" s="2">
        <f t="shared" si="37"/>
        <v>1.1596499999999998</v>
      </c>
      <c r="AG8" s="2">
        <f t="shared" si="38"/>
        <v>1.1955499999999999</v>
      </c>
      <c r="AH8" s="2">
        <f t="shared" si="1"/>
        <v>0.96035000000000004</v>
      </c>
      <c r="AI8" s="2">
        <f t="shared" si="1"/>
        <v>0.56125000000000003</v>
      </c>
      <c r="AJ8" s="2">
        <f t="shared" si="1"/>
        <v>0.90634999999999999</v>
      </c>
      <c r="AK8" s="2">
        <f t="shared" si="1"/>
        <v>0.85175000000000001</v>
      </c>
      <c r="AL8" s="2">
        <f t="shared" si="1"/>
        <v>-0.10935</v>
      </c>
      <c r="AM8" s="2">
        <f t="shared" si="1"/>
        <v>-0.10935</v>
      </c>
      <c r="AN8" s="2">
        <f t="shared" si="1"/>
        <v>-0.10935</v>
      </c>
      <c r="AO8" s="2">
        <f t="shared" si="1"/>
        <v>-0.10935</v>
      </c>
      <c r="AX8" s="1" t="s">
        <v>5</v>
      </c>
      <c r="AY8" s="2">
        <f t="shared" si="44"/>
        <v>21.519691780821919</v>
      </c>
      <c r="AZ8" s="2">
        <f t="shared" si="3"/>
        <v>20.978595890410958</v>
      </c>
      <c r="BA8" s="2">
        <f t="shared" si="3"/>
        <v>20.093321917808218</v>
      </c>
      <c r="BB8" s="2">
        <f t="shared" si="3"/>
        <v>20.708047945205479</v>
      </c>
      <c r="BC8" s="2">
        <f t="shared" si="3"/>
        <v>16.680650684931507</v>
      </c>
      <c r="BD8" s="2">
        <f t="shared" si="3"/>
        <v>9.8467465753424666</v>
      </c>
      <c r="BE8" s="2">
        <f t="shared" si="3"/>
        <v>15.755993150684931</v>
      </c>
      <c r="BF8" s="2">
        <f t="shared" si="3"/>
        <v>14.821061643835616</v>
      </c>
      <c r="BG8" s="2"/>
      <c r="BH8" s="2"/>
      <c r="BI8" s="2"/>
      <c r="BJ8" s="2"/>
      <c r="BL8" s="1" t="s">
        <v>5</v>
      </c>
      <c r="BM8" s="2">
        <f>AY8/(0.025*5)</f>
        <v>172.15753424657535</v>
      </c>
      <c r="BN8" s="2">
        <f t="shared" ref="BN8:BT11" si="46">AZ8/(0.025*5)</f>
        <v>167.82876712328766</v>
      </c>
      <c r="BO8" s="2">
        <f t="shared" si="46"/>
        <v>160.74657534246575</v>
      </c>
      <c r="BP8" s="2">
        <f t="shared" si="46"/>
        <v>165.66438356164383</v>
      </c>
      <c r="BQ8" s="2">
        <f t="shared" si="46"/>
        <v>133.44520547945206</v>
      </c>
      <c r="BR8" s="2">
        <f t="shared" si="46"/>
        <v>78.773972602739732</v>
      </c>
      <c r="BS8" s="2">
        <f t="shared" si="46"/>
        <v>126.04794520547945</v>
      </c>
      <c r="BT8" s="2">
        <f t="shared" si="46"/>
        <v>118.56849315068493</v>
      </c>
      <c r="BU8" s="2">
        <f t="shared" ref="BN8:BX11" si="47">BG8/(0.02*5)</f>
        <v>0</v>
      </c>
      <c r="BV8" s="2">
        <f t="shared" si="47"/>
        <v>0</v>
      </c>
      <c r="BW8" s="2">
        <f t="shared" si="47"/>
        <v>0</v>
      </c>
      <c r="BX8" s="2">
        <f t="shared" si="47"/>
        <v>0</v>
      </c>
      <c r="BZ8" s="1" t="s">
        <v>5</v>
      </c>
      <c r="CA8" s="2">
        <f>AVERAGE(BM8:BP8)</f>
        <v>166.59931506849313</v>
      </c>
      <c r="CB8" s="2"/>
      <c r="CC8" s="2"/>
      <c r="CD8" s="2"/>
      <c r="CE8" s="2">
        <f t="shared" ref="CE8:CI11" si="48">AVERAGE(BQ8:BT8)</f>
        <v>114.20890410958904</v>
      </c>
      <c r="CF8" s="2"/>
      <c r="CG8" s="2"/>
      <c r="CH8" s="2"/>
      <c r="CI8" s="5">
        <f t="shared" si="48"/>
        <v>0</v>
      </c>
      <c r="CJ8" s="2"/>
      <c r="CK8" s="2"/>
      <c r="CL8" s="2"/>
      <c r="CN8" s="1" t="s">
        <v>5</v>
      </c>
      <c r="CO8" s="2">
        <f>(BM8/$CA$8)*100</f>
        <v>103.33627972947974</v>
      </c>
      <c r="CP8" s="2">
        <f t="shared" ref="CP8:CZ11" si="49">(BN8/$CA$8)*100</f>
        <v>100.73796945340928</v>
      </c>
      <c r="CQ8" s="2">
        <f t="shared" si="49"/>
        <v>96.486936501737006</v>
      </c>
      <c r="CR8" s="2">
        <f t="shared" si="49"/>
        <v>99.438814315374032</v>
      </c>
      <c r="CS8" s="2">
        <f t="shared" si="49"/>
        <v>80.099492260571068</v>
      </c>
      <c r="CT8" s="2">
        <f t="shared" si="49"/>
        <v>47.283491273870958</v>
      </c>
      <c r="CU8" s="2">
        <f t="shared" si="49"/>
        <v>75.659341788805079</v>
      </c>
      <c r="CV8" s="2">
        <f t="shared" si="49"/>
        <v>71.169856311797247</v>
      </c>
      <c r="CW8" s="2">
        <f t="shared" si="49"/>
        <v>0</v>
      </c>
      <c r="CX8" s="2">
        <f t="shared" si="49"/>
        <v>0</v>
      </c>
      <c r="CY8" s="2">
        <f t="shared" si="49"/>
        <v>0</v>
      </c>
      <c r="CZ8" s="2">
        <f t="shared" si="49"/>
        <v>0</v>
      </c>
      <c r="DB8" s="1" t="s">
        <v>5</v>
      </c>
      <c r="DC8" s="2">
        <f>AVERAGE(CO8:CR8)</f>
        <v>100.00000000000001</v>
      </c>
      <c r="DD8" s="2"/>
      <c r="DE8" s="2"/>
      <c r="DF8" s="2"/>
      <c r="DG8" s="2">
        <f t="shared" ref="DG8:DK11" si="50">AVERAGE(CS8:CV8)</f>
        <v>68.553045408761079</v>
      </c>
      <c r="DH8" s="2"/>
      <c r="DI8" s="2"/>
      <c r="DJ8" s="2"/>
      <c r="DK8" s="2">
        <f t="shared" si="50"/>
        <v>0</v>
      </c>
      <c r="DL8" s="2"/>
      <c r="DM8" s="2"/>
      <c r="DN8" s="2"/>
      <c r="DP8" s="1" t="s">
        <v>5</v>
      </c>
      <c r="DQ8" s="2">
        <f>$DC$8-CO8</f>
        <v>-3.3362797294797275</v>
      </c>
      <c r="DR8" s="2">
        <f t="shared" ref="DR8:EB11" si="51">$DC$8-CP8</f>
        <v>-0.73796945340926356</v>
      </c>
      <c r="DS8" s="2">
        <f t="shared" si="51"/>
        <v>3.5130634982630085</v>
      </c>
      <c r="DT8" s="2">
        <f t="shared" si="51"/>
        <v>0.56118568462598262</v>
      </c>
      <c r="DU8" s="2">
        <f t="shared" si="51"/>
        <v>19.900507739428946</v>
      </c>
      <c r="DV8" s="2">
        <f t="shared" si="51"/>
        <v>52.716508726129057</v>
      </c>
      <c r="DW8" s="2">
        <f t="shared" si="51"/>
        <v>24.340658211194935</v>
      </c>
      <c r="DX8" s="2">
        <f t="shared" si="51"/>
        <v>28.830143688202767</v>
      </c>
      <c r="DY8" s="2">
        <f t="shared" si="51"/>
        <v>100.00000000000001</v>
      </c>
      <c r="DZ8" s="2">
        <f t="shared" si="51"/>
        <v>100.00000000000001</v>
      </c>
      <c r="EA8" s="2">
        <f t="shared" si="51"/>
        <v>100.00000000000001</v>
      </c>
      <c r="EB8" s="2">
        <f t="shared" si="51"/>
        <v>100.00000000000001</v>
      </c>
      <c r="ED8" s="1" t="s">
        <v>5</v>
      </c>
      <c r="EE8" s="2">
        <f>AVERAGE(DQ8:DT8)</f>
        <v>0</v>
      </c>
      <c r="EF8" s="2"/>
      <c r="EG8" s="2"/>
      <c r="EH8" s="2"/>
      <c r="EI8" s="2">
        <f t="shared" ref="EI8:EM11" si="52">AVERAGE(DU8:DX8)</f>
        <v>31.446954591238928</v>
      </c>
      <c r="EJ8" s="2"/>
      <c r="EK8" s="2"/>
      <c r="EL8" s="2"/>
      <c r="EM8" s="5">
        <f t="shared" si="52"/>
        <v>100.00000000000001</v>
      </c>
      <c r="EN8" s="2"/>
      <c r="EO8" s="2"/>
      <c r="EP8" s="2"/>
      <c r="ER8" s="1" t="s">
        <v>5</v>
      </c>
      <c r="ES8" s="2">
        <f>STDEV(DQ8:DT8)</f>
        <v>2.8479177108289457</v>
      </c>
      <c r="ET8" s="2"/>
      <c r="EU8" s="2"/>
      <c r="EV8" s="2"/>
      <c r="EW8" s="2">
        <f t="shared" ref="EW8:FA11" si="53">STDEV(DU8:DX8)</f>
        <v>14.640827794697593</v>
      </c>
      <c r="EX8" s="2"/>
      <c r="EY8" s="2"/>
      <c r="EZ8" s="2"/>
      <c r="FA8" s="5">
        <f t="shared" si="53"/>
        <v>0</v>
      </c>
      <c r="FB8" s="2"/>
      <c r="FC8" s="2"/>
      <c r="FD8" s="2"/>
    </row>
    <row r="9" spans="1:160">
      <c r="A9" s="1" t="s">
        <v>6</v>
      </c>
      <c r="B9" s="21" t="s">
        <v>7</v>
      </c>
      <c r="C9" s="22"/>
      <c r="D9" s="22"/>
      <c r="E9" s="23"/>
      <c r="F9" s="31" t="s">
        <v>56</v>
      </c>
      <c r="G9" s="32"/>
      <c r="H9" s="32"/>
      <c r="I9" s="33"/>
      <c r="J9" s="24"/>
      <c r="K9" s="25"/>
      <c r="L9" s="25"/>
      <c r="M9" s="26"/>
      <c r="O9" s="1" t="s">
        <v>6</v>
      </c>
      <c r="P9">
        <v>0.68920000000000003</v>
      </c>
      <c r="Q9">
        <v>0.65059999999999996</v>
      </c>
      <c r="R9">
        <v>0.65190000000000003</v>
      </c>
      <c r="S9">
        <v>0.64739999999999998</v>
      </c>
      <c r="T9">
        <v>1.284</v>
      </c>
      <c r="U9">
        <v>1.2642</v>
      </c>
      <c r="V9">
        <v>1.2513000000000001</v>
      </c>
      <c r="W9">
        <v>1.2345999999999999</v>
      </c>
      <c r="AC9" s="1" t="s">
        <v>6</v>
      </c>
      <c r="AD9" s="2">
        <f t="shared" si="35"/>
        <v>0.57984999999999998</v>
      </c>
      <c r="AE9" s="2">
        <f t="shared" si="36"/>
        <v>0.54125000000000001</v>
      </c>
      <c r="AF9" s="2">
        <f t="shared" si="37"/>
        <v>0.54255000000000009</v>
      </c>
      <c r="AG9" s="2">
        <f t="shared" si="38"/>
        <v>0.53804999999999992</v>
      </c>
      <c r="AH9" s="2">
        <f t="shared" si="1"/>
        <v>1.17465</v>
      </c>
      <c r="AI9" s="2">
        <f t="shared" si="1"/>
        <v>1.1548499999999999</v>
      </c>
      <c r="AJ9" s="2">
        <f t="shared" si="1"/>
        <v>1.14195</v>
      </c>
      <c r="AK9" s="2">
        <f t="shared" si="1"/>
        <v>1.1252499999999999</v>
      </c>
      <c r="AL9" s="2">
        <f t="shared" si="1"/>
        <v>-0.10935</v>
      </c>
      <c r="AM9" s="2">
        <f t="shared" si="1"/>
        <v>-0.10935</v>
      </c>
      <c r="AN9" s="2">
        <f t="shared" si="1"/>
        <v>-0.10935</v>
      </c>
      <c r="AO9" s="2">
        <f t="shared" si="1"/>
        <v>-0.10935</v>
      </c>
      <c r="AX9" s="1" t="s">
        <v>6</v>
      </c>
      <c r="AY9" s="2">
        <f t="shared" si="44"/>
        <v>10.165239726027398</v>
      </c>
      <c r="AZ9" s="2">
        <f t="shared" si="3"/>
        <v>9.5042808219178081</v>
      </c>
      <c r="BA9" s="2">
        <f t="shared" si="3"/>
        <v>9.5265410958904138</v>
      </c>
      <c r="BB9" s="2">
        <f t="shared" si="3"/>
        <v>9.4494863013698627</v>
      </c>
      <c r="BC9" s="2">
        <f t="shared" si="3"/>
        <v>20.350171232876711</v>
      </c>
      <c r="BD9" s="2">
        <f t="shared" si="3"/>
        <v>20.011130136986299</v>
      </c>
      <c r="BE9" s="2">
        <f t="shared" si="3"/>
        <v>19.790239726027398</v>
      </c>
      <c r="BF9" s="2">
        <f t="shared" si="3"/>
        <v>19.504280821917806</v>
      </c>
      <c r="BG9" s="2"/>
      <c r="BH9" s="2"/>
      <c r="BI9" s="2"/>
      <c r="BJ9" s="2"/>
      <c r="BL9" s="1" t="s">
        <v>6</v>
      </c>
      <c r="BM9" s="2">
        <f t="shared" ref="BM9:BM11" si="54">AY9/(0.025*5)</f>
        <v>81.321917808219183</v>
      </c>
      <c r="BN9" s="2">
        <f t="shared" si="46"/>
        <v>76.034246575342465</v>
      </c>
      <c r="BO9" s="2">
        <f t="shared" si="46"/>
        <v>76.21232876712331</v>
      </c>
      <c r="BP9" s="2">
        <f t="shared" si="46"/>
        <v>75.595890410958901</v>
      </c>
      <c r="BQ9" s="2">
        <f t="shared" si="46"/>
        <v>162.80136986301369</v>
      </c>
      <c r="BR9" s="2">
        <f t="shared" si="46"/>
        <v>160.08904109589039</v>
      </c>
      <c r="BS9" s="2">
        <f t="shared" si="46"/>
        <v>158.32191780821918</v>
      </c>
      <c r="BT9" s="2">
        <f t="shared" si="46"/>
        <v>156.03424657534245</v>
      </c>
      <c r="BU9" s="2">
        <f t="shared" si="47"/>
        <v>0</v>
      </c>
      <c r="BV9" s="2">
        <f t="shared" si="47"/>
        <v>0</v>
      </c>
      <c r="BW9" s="2">
        <f t="shared" si="47"/>
        <v>0</v>
      </c>
      <c r="BX9" s="2">
        <f t="shared" si="47"/>
        <v>0</v>
      </c>
      <c r="BZ9" s="1" t="s">
        <v>6</v>
      </c>
      <c r="CA9" s="2">
        <f t="shared" ref="CA9:CA11" si="55">AVERAGE(BM9:BP9)</f>
        <v>77.291095890410958</v>
      </c>
      <c r="CB9" s="2"/>
      <c r="CC9" s="2"/>
      <c r="CD9" s="2"/>
      <c r="CE9" s="2">
        <f t="shared" si="48"/>
        <v>159.31164383561642</v>
      </c>
      <c r="CF9" s="2"/>
      <c r="CG9" s="2"/>
      <c r="CH9" s="2"/>
      <c r="CI9" s="5">
        <f t="shared" si="48"/>
        <v>0</v>
      </c>
      <c r="CJ9" s="2"/>
      <c r="CK9" s="2"/>
      <c r="CL9" s="2"/>
      <c r="CN9" s="1" t="s">
        <v>6</v>
      </c>
      <c r="CO9" s="2">
        <f t="shared" ref="CO9:CO11" si="56">(BM9/$CA$8)*100</f>
        <v>48.812876436368128</v>
      </c>
      <c r="CP9" s="2">
        <f t="shared" si="49"/>
        <v>45.638991099142814</v>
      </c>
      <c r="CQ9" s="2">
        <f t="shared" si="49"/>
        <v>45.745883610500151</v>
      </c>
      <c r="CR9" s="2">
        <f t="shared" si="49"/>
        <v>45.37587107118631</v>
      </c>
      <c r="CS9" s="2">
        <f t="shared" si="49"/>
        <v>97.720311632783122</v>
      </c>
      <c r="CT9" s="2">
        <f t="shared" si="49"/>
        <v>96.092256459802243</v>
      </c>
      <c r="CU9" s="2">
        <f t="shared" si="49"/>
        <v>95.031553847102614</v>
      </c>
      <c r="CV9" s="2">
        <f t="shared" si="49"/>
        <v>93.658396201204596</v>
      </c>
      <c r="CW9" s="2">
        <f t="shared" si="49"/>
        <v>0</v>
      </c>
      <c r="CX9" s="2">
        <f t="shared" si="49"/>
        <v>0</v>
      </c>
      <c r="CY9" s="2">
        <f t="shared" si="49"/>
        <v>0</v>
      </c>
      <c r="CZ9" s="2">
        <f t="shared" si="49"/>
        <v>0</v>
      </c>
      <c r="DB9" s="1" t="s">
        <v>6</v>
      </c>
      <c r="DC9" s="2">
        <f t="shared" ref="DC9:DC11" si="57">AVERAGE(CO9:CR9)</f>
        <v>46.393405554299349</v>
      </c>
      <c r="DD9" s="2"/>
      <c r="DE9" s="2"/>
      <c r="DF9" s="2"/>
      <c r="DG9" s="2">
        <f t="shared" si="50"/>
        <v>95.62562953522314</v>
      </c>
      <c r="DH9" s="2"/>
      <c r="DI9" s="2"/>
      <c r="DJ9" s="2"/>
      <c r="DK9" s="2">
        <f t="shared" si="50"/>
        <v>0</v>
      </c>
      <c r="DL9" s="2"/>
      <c r="DM9" s="2"/>
      <c r="DN9" s="2"/>
      <c r="DP9" s="1" t="s">
        <v>6</v>
      </c>
      <c r="DQ9" s="2">
        <f t="shared" ref="DQ9:DQ11" si="58">$DC$8-CO9</f>
        <v>51.187123563631886</v>
      </c>
      <c r="DR9" s="2">
        <f t="shared" si="51"/>
        <v>54.3610089008572</v>
      </c>
      <c r="DS9" s="2">
        <f t="shared" si="51"/>
        <v>54.254116389499863</v>
      </c>
      <c r="DT9" s="2">
        <f t="shared" si="51"/>
        <v>54.624128928813704</v>
      </c>
      <c r="DU9" s="2">
        <f t="shared" si="51"/>
        <v>2.2796883672168917</v>
      </c>
      <c r="DV9" s="2">
        <f t="shared" si="51"/>
        <v>3.9077435401977709</v>
      </c>
      <c r="DW9" s="2">
        <f t="shared" si="51"/>
        <v>4.9684461528973998</v>
      </c>
      <c r="DX9" s="2">
        <f t="shared" si="51"/>
        <v>6.3416037987954184</v>
      </c>
      <c r="DY9" s="2">
        <f t="shared" si="51"/>
        <v>100.00000000000001</v>
      </c>
      <c r="DZ9" s="2">
        <f t="shared" si="51"/>
        <v>100.00000000000001</v>
      </c>
      <c r="EA9" s="2">
        <f t="shared" si="51"/>
        <v>100.00000000000001</v>
      </c>
      <c r="EB9" s="2">
        <f t="shared" si="51"/>
        <v>100.00000000000001</v>
      </c>
      <c r="ED9" s="1" t="s">
        <v>6</v>
      </c>
      <c r="EE9" s="2">
        <f t="shared" ref="EE9:EE11" si="59">AVERAGE(DQ9:DT9)</f>
        <v>53.606594445700665</v>
      </c>
      <c r="EF9" s="2"/>
      <c r="EG9" s="2"/>
      <c r="EH9" s="2"/>
      <c r="EI9" s="2">
        <f t="shared" si="52"/>
        <v>4.3743704647768702</v>
      </c>
      <c r="EJ9" s="2"/>
      <c r="EK9" s="2"/>
      <c r="EL9" s="2"/>
      <c r="EM9" s="5">
        <f t="shared" si="52"/>
        <v>100.00000000000001</v>
      </c>
      <c r="EN9" s="2"/>
      <c r="EO9" s="2"/>
      <c r="EP9" s="2"/>
      <c r="ER9" s="1" t="s">
        <v>6</v>
      </c>
      <c r="ES9" s="2">
        <f t="shared" ref="ES9:ES11" si="60">STDEV(DQ9:DT9)</f>
        <v>1.6204568914716018</v>
      </c>
      <c r="ET9" s="2"/>
      <c r="EU9" s="2"/>
      <c r="EV9" s="2"/>
      <c r="EW9" s="2">
        <f t="shared" si="53"/>
        <v>1.715455885983862</v>
      </c>
      <c r="EX9" s="2"/>
      <c r="EY9" s="2"/>
      <c r="EZ9" s="2"/>
      <c r="FA9" s="5">
        <f t="shared" si="53"/>
        <v>0</v>
      </c>
      <c r="FB9" s="2"/>
      <c r="FC9" s="2"/>
      <c r="FD9" s="2"/>
    </row>
    <row r="10" spans="1:160">
      <c r="A10" s="1" t="s">
        <v>8</v>
      </c>
      <c r="B10" s="21" t="s">
        <v>16</v>
      </c>
      <c r="C10" s="22"/>
      <c r="D10" s="22"/>
      <c r="E10" s="23"/>
      <c r="F10" s="24" t="s">
        <v>57</v>
      </c>
      <c r="G10" s="25"/>
      <c r="H10" s="25"/>
      <c r="I10" s="26"/>
      <c r="J10" s="24"/>
      <c r="K10" s="25"/>
      <c r="L10" s="25"/>
      <c r="M10" s="26"/>
      <c r="O10" s="1" t="s">
        <v>8</v>
      </c>
      <c r="P10">
        <v>0.49440000000000001</v>
      </c>
      <c r="Q10">
        <v>0.55300000000000005</v>
      </c>
      <c r="R10">
        <v>0.47639999999999999</v>
      </c>
      <c r="S10">
        <v>0.50870000000000004</v>
      </c>
      <c r="T10">
        <v>0.31950000000000001</v>
      </c>
      <c r="U10">
        <v>0.26690000000000003</v>
      </c>
      <c r="V10">
        <v>0.29060000000000002</v>
      </c>
      <c r="W10">
        <v>0.31609999999999999</v>
      </c>
      <c r="AC10" s="1" t="s">
        <v>8</v>
      </c>
      <c r="AD10" s="2">
        <f t="shared" si="35"/>
        <v>0.38505</v>
      </c>
      <c r="AE10" s="2">
        <f t="shared" si="36"/>
        <v>0.44365000000000004</v>
      </c>
      <c r="AF10" s="2">
        <f>R10-(AVERAGE($P$4:$S$4))</f>
        <v>0.36704999999999999</v>
      </c>
      <c r="AG10" s="2">
        <f t="shared" si="38"/>
        <v>0.39935000000000004</v>
      </c>
      <c r="AH10" s="2">
        <f t="shared" si="1"/>
        <v>0.21015</v>
      </c>
      <c r="AI10" s="2">
        <f t="shared" si="1"/>
        <v>0.15755000000000002</v>
      </c>
      <c r="AJ10" s="2">
        <f>V10-(AVERAGE($P$4:$S$4))</f>
        <v>0.18125000000000002</v>
      </c>
      <c r="AK10" s="2">
        <f>W10-(AVERAGE($P$4:$S$4))</f>
        <v>0.20674999999999999</v>
      </c>
      <c r="AL10" s="2">
        <f t="shared" si="1"/>
        <v>-0.10935</v>
      </c>
      <c r="AM10" s="2">
        <f t="shared" si="1"/>
        <v>-0.10935</v>
      </c>
      <c r="AN10" s="2">
        <f t="shared" si="1"/>
        <v>-0.10935</v>
      </c>
      <c r="AO10" s="2">
        <f t="shared" si="1"/>
        <v>-0.10935</v>
      </c>
      <c r="AX10" s="1" t="s">
        <v>8</v>
      </c>
      <c r="AY10" s="2">
        <f t="shared" si="44"/>
        <v>6.8296232876712324</v>
      </c>
      <c r="AZ10" s="2">
        <f t="shared" si="3"/>
        <v>7.8330479452054798</v>
      </c>
      <c r="BA10" s="2">
        <f t="shared" si="3"/>
        <v>6.5214041095890405</v>
      </c>
      <c r="BB10" s="2">
        <f t="shared" si="3"/>
        <v>7.0744863013698636</v>
      </c>
      <c r="BC10" s="2">
        <f t="shared" si="3"/>
        <v>3.834760273972603</v>
      </c>
      <c r="BD10" s="2">
        <f t="shared" si="3"/>
        <v>2.934075342465754</v>
      </c>
      <c r="BE10" s="2">
        <f t="shared" si="3"/>
        <v>3.3398972602739732</v>
      </c>
      <c r="BF10" s="2">
        <f t="shared" si="3"/>
        <v>3.7765410958904106</v>
      </c>
      <c r="BG10" s="2"/>
      <c r="BH10" s="2"/>
      <c r="BI10" s="2"/>
      <c r="BJ10" s="2"/>
      <c r="BL10" s="1" t="s">
        <v>8</v>
      </c>
      <c r="BM10" s="2">
        <f t="shared" si="54"/>
        <v>54.636986301369859</v>
      </c>
      <c r="BN10" s="2">
        <f t="shared" si="46"/>
        <v>62.664383561643838</v>
      </c>
      <c r="BO10" s="2">
        <f t="shared" si="46"/>
        <v>52.171232876712324</v>
      </c>
      <c r="BP10" s="2">
        <f t="shared" si="46"/>
        <v>56.595890410958908</v>
      </c>
      <c r="BQ10" s="2">
        <f t="shared" si="46"/>
        <v>30.678082191780824</v>
      </c>
      <c r="BR10" s="2">
        <f t="shared" si="46"/>
        <v>23.472602739726032</v>
      </c>
      <c r="BS10" s="2">
        <f t="shared" si="46"/>
        <v>26.719178082191785</v>
      </c>
      <c r="BT10" s="2">
        <f t="shared" si="46"/>
        <v>30.212328767123285</v>
      </c>
      <c r="BU10" s="2">
        <f t="shared" si="47"/>
        <v>0</v>
      </c>
      <c r="BV10" s="2">
        <f t="shared" si="47"/>
        <v>0</v>
      </c>
      <c r="BW10" s="2">
        <f t="shared" si="47"/>
        <v>0</v>
      </c>
      <c r="BX10" s="2">
        <f t="shared" si="47"/>
        <v>0</v>
      </c>
      <c r="BZ10" s="1" t="s">
        <v>8</v>
      </c>
      <c r="CA10" s="2">
        <f t="shared" si="55"/>
        <v>56.517123287671232</v>
      </c>
      <c r="CB10" s="2"/>
      <c r="CC10" s="2"/>
      <c r="CD10" s="2"/>
      <c r="CE10" s="5">
        <f>AVERAGE(BQ10:BS10)</f>
        <v>26.956621004566216</v>
      </c>
      <c r="CF10" s="2"/>
      <c r="CG10" s="2"/>
      <c r="CH10" s="2"/>
      <c r="CI10" s="5">
        <f t="shared" si="48"/>
        <v>0</v>
      </c>
      <c r="CJ10" s="2"/>
      <c r="CK10" s="2"/>
      <c r="CL10" s="2"/>
      <c r="CN10" s="1" t="s">
        <v>8</v>
      </c>
      <c r="CO10" s="2">
        <f t="shared" si="56"/>
        <v>32.795444734516003</v>
      </c>
      <c r="CP10" s="2">
        <f t="shared" si="49"/>
        <v>37.613830246469469</v>
      </c>
      <c r="CQ10" s="2">
        <f t="shared" si="49"/>
        <v>31.315394577260676</v>
      </c>
      <c r="CR10" s="2">
        <f t="shared" si="49"/>
        <v>33.971262359446634</v>
      </c>
      <c r="CS10" s="2">
        <f t="shared" si="49"/>
        <v>18.41429070651839</v>
      </c>
      <c r="CT10" s="2">
        <f t="shared" si="49"/>
        <v>14.089255246983376</v>
      </c>
      <c r="CU10" s="2">
        <f t="shared" si="49"/>
        <v>16.037987954036225</v>
      </c>
      <c r="CV10" s="2">
        <f t="shared" si="49"/>
        <v>18.134725676814604</v>
      </c>
      <c r="CW10" s="2">
        <f t="shared" si="49"/>
        <v>0</v>
      </c>
      <c r="CX10" s="2">
        <f t="shared" si="49"/>
        <v>0</v>
      </c>
      <c r="CY10" s="2">
        <f t="shared" si="49"/>
        <v>0</v>
      </c>
      <c r="CZ10" s="2">
        <f t="shared" si="49"/>
        <v>0</v>
      </c>
      <c r="DB10" s="1" t="s">
        <v>8</v>
      </c>
      <c r="DC10" s="2">
        <f t="shared" si="57"/>
        <v>33.923982979423194</v>
      </c>
      <c r="DD10" s="2"/>
      <c r="DE10" s="2"/>
      <c r="DF10" s="2"/>
      <c r="DG10" s="2">
        <f>AVERAGE(CS10:CU10)</f>
        <v>16.180511302512663</v>
      </c>
      <c r="DH10" s="2"/>
      <c r="DI10" s="2"/>
      <c r="DJ10" s="2"/>
      <c r="DK10" s="2">
        <f t="shared" si="50"/>
        <v>0</v>
      </c>
      <c r="DL10" s="2"/>
      <c r="DM10" s="2"/>
      <c r="DN10" s="2"/>
      <c r="DP10" s="1" t="s">
        <v>8</v>
      </c>
      <c r="DQ10" s="2">
        <f t="shared" si="58"/>
        <v>67.204555265484004</v>
      </c>
      <c r="DR10" s="2">
        <f t="shared" si="51"/>
        <v>62.386169753530545</v>
      </c>
      <c r="DS10" s="2">
        <f t="shared" si="51"/>
        <v>68.684605422739338</v>
      </c>
      <c r="DT10" s="2">
        <f t="shared" si="51"/>
        <v>66.028737640553373</v>
      </c>
      <c r="DU10" s="2">
        <f t="shared" si="51"/>
        <v>81.585709293481628</v>
      </c>
      <c r="DV10" s="2">
        <f t="shared" si="51"/>
        <v>85.910744753016644</v>
      </c>
      <c r="DW10" s="2">
        <f t="shared" si="51"/>
        <v>83.962012045963789</v>
      </c>
      <c r="DX10" s="2">
        <f t="shared" si="51"/>
        <v>81.865274323185417</v>
      </c>
      <c r="DY10" s="2">
        <f t="shared" si="51"/>
        <v>100.00000000000001</v>
      </c>
      <c r="DZ10" s="2">
        <f t="shared" si="51"/>
        <v>100.00000000000001</v>
      </c>
      <c r="EA10" s="2">
        <f t="shared" si="51"/>
        <v>100.00000000000001</v>
      </c>
      <c r="EB10" s="2">
        <f t="shared" si="51"/>
        <v>100.00000000000001</v>
      </c>
      <c r="ED10" s="1" t="s">
        <v>8</v>
      </c>
      <c r="EE10" s="2">
        <f t="shared" si="59"/>
        <v>66.076017020576813</v>
      </c>
      <c r="EF10" s="2"/>
      <c r="EG10" s="2"/>
      <c r="EH10" s="2"/>
      <c r="EI10" s="5">
        <f>AVERAGE(DU10:DW10)</f>
        <v>83.819488697487358</v>
      </c>
      <c r="EJ10" s="2"/>
      <c r="EK10" s="2"/>
      <c r="EL10" s="2"/>
      <c r="EM10" s="5">
        <f t="shared" si="52"/>
        <v>100.00000000000001</v>
      </c>
      <c r="EN10" s="2"/>
      <c r="EO10" s="2"/>
      <c r="EP10" s="2"/>
      <c r="ER10" s="1" t="s">
        <v>8</v>
      </c>
      <c r="ES10" s="2">
        <f t="shared" si="60"/>
        <v>2.6892093147750851</v>
      </c>
      <c r="ET10" s="2"/>
      <c r="EU10" s="2"/>
      <c r="EV10" s="2"/>
      <c r="EW10" s="5">
        <f>STDEV(DU10:DW10)</f>
        <v>2.1660373058201281</v>
      </c>
      <c r="EX10" s="2"/>
      <c r="EY10" s="2"/>
      <c r="EZ10" s="2"/>
      <c r="FA10" s="5">
        <f t="shared" si="53"/>
        <v>0</v>
      </c>
      <c r="FB10" s="2"/>
      <c r="FC10" s="2"/>
      <c r="FD10" s="2"/>
    </row>
    <row r="11" spans="1:160">
      <c r="A11" s="1" t="s">
        <v>9</v>
      </c>
      <c r="B11" s="21" t="s">
        <v>10</v>
      </c>
      <c r="C11" s="22"/>
      <c r="D11" s="22"/>
      <c r="E11" s="23"/>
      <c r="F11" s="24" t="s">
        <v>58</v>
      </c>
      <c r="G11" s="25"/>
      <c r="H11" s="25"/>
      <c r="I11" s="26"/>
      <c r="J11" s="31"/>
      <c r="K11" s="32"/>
      <c r="L11" s="32"/>
      <c r="M11" s="33"/>
      <c r="O11" s="1" t="s">
        <v>9</v>
      </c>
      <c r="P11">
        <v>0.26269999999999999</v>
      </c>
      <c r="Q11">
        <v>0.25259999999999999</v>
      </c>
      <c r="R11">
        <v>0.24560000000000001</v>
      </c>
      <c r="S11">
        <v>0.26819999999999999</v>
      </c>
      <c r="T11">
        <v>0.88129999999999997</v>
      </c>
      <c r="U11">
        <v>0.96030000000000004</v>
      </c>
      <c r="V11">
        <v>0.9637</v>
      </c>
      <c r="W11">
        <v>0.95399999999999996</v>
      </c>
      <c r="AC11" s="1" t="s">
        <v>9</v>
      </c>
      <c r="AD11" s="2">
        <f t="shared" si="35"/>
        <v>0.15334999999999999</v>
      </c>
      <c r="AE11" s="2">
        <f t="shared" si="36"/>
        <v>0.14324999999999999</v>
      </c>
      <c r="AF11" s="2">
        <f t="shared" si="37"/>
        <v>0.13625000000000001</v>
      </c>
      <c r="AG11" s="2">
        <f t="shared" si="38"/>
        <v>0.15884999999999999</v>
      </c>
      <c r="AH11" s="2">
        <f t="shared" si="1"/>
        <v>0.77194999999999991</v>
      </c>
      <c r="AI11" s="2">
        <f t="shared" si="1"/>
        <v>0.8509500000000001</v>
      </c>
      <c r="AJ11" s="2">
        <f t="shared" si="1"/>
        <v>0.85434999999999994</v>
      </c>
      <c r="AK11" s="2">
        <f t="shared" si="1"/>
        <v>0.8446499999999999</v>
      </c>
      <c r="AL11" s="2">
        <f t="shared" si="1"/>
        <v>-0.10935</v>
      </c>
      <c r="AM11" s="2">
        <f t="shared" si="1"/>
        <v>-0.10935</v>
      </c>
      <c r="AN11" s="2">
        <f t="shared" si="1"/>
        <v>-0.10935</v>
      </c>
      <c r="AO11" s="2">
        <f t="shared" si="1"/>
        <v>-0.10935</v>
      </c>
      <c r="AX11" s="1" t="s">
        <v>9</v>
      </c>
      <c r="AY11" s="2">
        <f t="shared" si="44"/>
        <v>2.8621575342465753</v>
      </c>
      <c r="AZ11" s="2">
        <f t="shared" si="3"/>
        <v>2.6892123287671232</v>
      </c>
      <c r="BA11" s="2">
        <f t="shared" si="3"/>
        <v>2.5693493150684934</v>
      </c>
      <c r="BB11" s="2">
        <f t="shared" si="3"/>
        <v>2.9563356164383561</v>
      </c>
      <c r="BC11" s="2">
        <f t="shared" si="3"/>
        <v>13.454623287671232</v>
      </c>
      <c r="BD11" s="2">
        <f t="shared" si="3"/>
        <v>14.807363013698632</v>
      </c>
      <c r="BE11" s="2">
        <f t="shared" si="3"/>
        <v>14.865582191780822</v>
      </c>
      <c r="BF11" s="2">
        <f t="shared" si="3"/>
        <v>14.699486301369861</v>
      </c>
      <c r="BG11" s="2"/>
      <c r="BH11" s="2"/>
      <c r="BI11" s="2"/>
      <c r="BJ11" s="2"/>
      <c r="BL11" s="1" t="s">
        <v>9</v>
      </c>
      <c r="BM11" s="2">
        <f t="shared" si="54"/>
        <v>22.897260273972602</v>
      </c>
      <c r="BN11" s="2">
        <f t="shared" si="46"/>
        <v>21.513698630136986</v>
      </c>
      <c r="BO11" s="2">
        <f t="shared" si="46"/>
        <v>20.554794520547947</v>
      </c>
      <c r="BP11" s="2">
        <f t="shared" si="46"/>
        <v>23.650684931506849</v>
      </c>
      <c r="BQ11" s="2">
        <f t="shared" si="46"/>
        <v>107.63698630136986</v>
      </c>
      <c r="BR11" s="2">
        <f t="shared" si="46"/>
        <v>118.45890410958906</v>
      </c>
      <c r="BS11" s="2">
        <f t="shared" si="46"/>
        <v>118.92465753424658</v>
      </c>
      <c r="BT11" s="2">
        <f t="shared" si="46"/>
        <v>117.59589041095889</v>
      </c>
      <c r="BU11" s="2">
        <f t="shared" si="47"/>
        <v>0</v>
      </c>
      <c r="BV11" s="2">
        <f t="shared" si="47"/>
        <v>0</v>
      </c>
      <c r="BW11" s="2">
        <f t="shared" si="47"/>
        <v>0</v>
      </c>
      <c r="BX11" s="2">
        <f t="shared" si="47"/>
        <v>0</v>
      </c>
      <c r="BZ11" s="1" t="s">
        <v>9</v>
      </c>
      <c r="CA11" s="2">
        <f t="shared" si="55"/>
        <v>22.154109589041095</v>
      </c>
      <c r="CB11" s="2"/>
      <c r="CC11" s="2"/>
      <c r="CD11" s="2"/>
      <c r="CE11" s="5">
        <f t="shared" si="48"/>
        <v>115.6541095890411</v>
      </c>
      <c r="CF11" s="2"/>
      <c r="CG11" s="2"/>
      <c r="CH11" s="2"/>
      <c r="CI11" s="2">
        <f t="shared" si="48"/>
        <v>0</v>
      </c>
      <c r="CJ11" s="2"/>
      <c r="CK11" s="2"/>
      <c r="CL11" s="2"/>
      <c r="CN11" s="1" t="s">
        <v>9</v>
      </c>
      <c r="CO11" s="2">
        <f t="shared" si="56"/>
        <v>13.74391021029046</v>
      </c>
      <c r="CP11" s="2">
        <f t="shared" si="49"/>
        <v>12.913437622052747</v>
      </c>
      <c r="CQ11" s="2">
        <f t="shared" si="49"/>
        <v>12.3378625608979</v>
      </c>
      <c r="CR11" s="2">
        <f t="shared" si="49"/>
        <v>14.196147758340702</v>
      </c>
      <c r="CS11" s="2">
        <f t="shared" si="49"/>
        <v>64.608300614631958</v>
      </c>
      <c r="CT11" s="2">
        <f t="shared" si="49"/>
        <v>71.104076304808132</v>
      </c>
      <c r="CU11" s="2">
        <f t="shared" si="49"/>
        <v>71.383641334511907</v>
      </c>
      <c r="CV11" s="2">
        <f t="shared" si="49"/>
        <v>70.586058749768739</v>
      </c>
      <c r="CW11" s="2">
        <f t="shared" si="49"/>
        <v>0</v>
      </c>
      <c r="CX11" s="2">
        <f t="shared" si="49"/>
        <v>0</v>
      </c>
      <c r="CY11" s="2">
        <f t="shared" si="49"/>
        <v>0</v>
      </c>
      <c r="CZ11" s="2">
        <f t="shared" si="49"/>
        <v>0</v>
      </c>
      <c r="DB11" s="1" t="s">
        <v>9</v>
      </c>
      <c r="DC11" s="2">
        <f t="shared" si="57"/>
        <v>13.297839537895452</v>
      </c>
      <c r="DD11" s="2"/>
      <c r="DE11" s="2"/>
      <c r="DF11" s="2"/>
      <c r="DG11" s="2">
        <f t="shared" si="50"/>
        <v>69.420519250930184</v>
      </c>
      <c r="DH11" s="2"/>
      <c r="DI11" s="2"/>
      <c r="DJ11" s="2"/>
      <c r="DK11" s="2">
        <f t="shared" si="50"/>
        <v>0</v>
      </c>
      <c r="DL11" s="2"/>
      <c r="DM11" s="2"/>
      <c r="DN11" s="2"/>
      <c r="DP11" s="1" t="s">
        <v>9</v>
      </c>
      <c r="DQ11" s="2">
        <f t="shared" si="58"/>
        <v>86.256089789709549</v>
      </c>
      <c r="DR11" s="2">
        <f t="shared" si="51"/>
        <v>87.086562377947274</v>
      </c>
      <c r="DS11" s="2">
        <f t="shared" si="51"/>
        <v>87.662137439102111</v>
      </c>
      <c r="DT11" s="2">
        <f t="shared" si="51"/>
        <v>85.803852241659314</v>
      </c>
      <c r="DU11" s="2">
        <f t="shared" si="51"/>
        <v>35.391699385368057</v>
      </c>
      <c r="DV11" s="2">
        <f t="shared" si="51"/>
        <v>28.895923695191883</v>
      </c>
      <c r="DW11" s="2">
        <f t="shared" si="51"/>
        <v>28.616358665488107</v>
      </c>
      <c r="DX11" s="2">
        <f t="shared" si="51"/>
        <v>29.413941250231275</v>
      </c>
      <c r="DY11" s="2">
        <f t="shared" si="51"/>
        <v>100.00000000000001</v>
      </c>
      <c r="DZ11" s="2">
        <f t="shared" si="51"/>
        <v>100.00000000000001</v>
      </c>
      <c r="EA11" s="2">
        <f t="shared" si="51"/>
        <v>100.00000000000001</v>
      </c>
      <c r="EB11" s="2">
        <f t="shared" si="51"/>
        <v>100.00000000000001</v>
      </c>
      <c r="ED11" s="1" t="s">
        <v>9</v>
      </c>
      <c r="EE11" s="2">
        <f t="shared" si="59"/>
        <v>86.702160462104558</v>
      </c>
      <c r="EF11" s="2"/>
      <c r="EG11" s="2"/>
      <c r="EH11" s="2"/>
      <c r="EI11" s="5">
        <f t="shared" si="52"/>
        <v>30.57948074906983</v>
      </c>
      <c r="EJ11" s="2"/>
      <c r="EK11" s="2"/>
      <c r="EL11" s="2"/>
      <c r="EM11" s="2">
        <f t="shared" si="52"/>
        <v>100.00000000000001</v>
      </c>
      <c r="EN11" s="2"/>
      <c r="EO11" s="2"/>
      <c r="EP11" s="2"/>
      <c r="ER11" s="1" t="s">
        <v>9</v>
      </c>
      <c r="ES11" s="2">
        <f t="shared" si="60"/>
        <v>0.83171656489442514</v>
      </c>
      <c r="ET11" s="2"/>
      <c r="EU11" s="2"/>
      <c r="EV11" s="2"/>
      <c r="EW11" s="5">
        <f t="shared" si="53"/>
        <v>3.2251172172804941</v>
      </c>
      <c r="EX11" s="2"/>
      <c r="EY11" s="2"/>
      <c r="EZ11" s="2"/>
      <c r="FA11" s="2">
        <f t="shared" si="53"/>
        <v>0</v>
      </c>
      <c r="FB11" s="2"/>
      <c r="FC11" s="2"/>
      <c r="FD11" s="2"/>
    </row>
    <row r="14" spans="1:160">
      <c r="EC14" s="6" t="s">
        <v>32</v>
      </c>
    </row>
    <row r="15" spans="1:160" ht="22">
      <c r="EC15" s="8" t="s">
        <v>43</v>
      </c>
      <c r="ED15" s="8" t="s">
        <v>44</v>
      </c>
      <c r="EE15" s="8" t="s">
        <v>45</v>
      </c>
      <c r="EF15" s="8" t="s">
        <v>46</v>
      </c>
      <c r="EG15" s="8" t="s">
        <v>33</v>
      </c>
      <c r="EH15" s="8" t="s">
        <v>34</v>
      </c>
      <c r="EI15" s="8" t="s">
        <v>35</v>
      </c>
      <c r="EJ15" s="8" t="s">
        <v>36</v>
      </c>
      <c r="EK15" s="8" t="s">
        <v>37</v>
      </c>
      <c r="EL15" s="9" t="s">
        <v>38</v>
      </c>
      <c r="EM15" s="10"/>
    </row>
    <row r="16" spans="1:160">
      <c r="EC16" s="7" t="s">
        <v>39</v>
      </c>
      <c r="ED16" s="12"/>
      <c r="EE16" s="12"/>
      <c r="EF16" s="12"/>
      <c r="EG16" s="3">
        <f>EE8</f>
        <v>0</v>
      </c>
      <c r="EH16" s="3">
        <f>ES8</f>
        <v>2.8479177108289457</v>
      </c>
      <c r="EI16" s="3"/>
      <c r="EJ16" s="3"/>
      <c r="EK16" s="3"/>
      <c r="EL16" s="13"/>
      <c r="EM16" s="11"/>
    </row>
    <row r="17" spans="133:145">
      <c r="EC17" s="7" t="s">
        <v>40</v>
      </c>
      <c r="ED17" s="12">
        <v>50</v>
      </c>
      <c r="EE17" s="12"/>
      <c r="EF17" s="12"/>
      <c r="EG17" s="3">
        <f>EE9</f>
        <v>53.606594445700665</v>
      </c>
      <c r="EH17" s="3">
        <f>ES9</f>
        <v>1.6204568914716018</v>
      </c>
      <c r="EI17" s="3"/>
      <c r="EJ17" s="3"/>
      <c r="EK17" s="3"/>
      <c r="EL17" s="13"/>
      <c r="EM17" s="11"/>
    </row>
    <row r="18" spans="133:145">
      <c r="EC18" s="7" t="s">
        <v>41</v>
      </c>
      <c r="ED18" s="12">
        <v>50</v>
      </c>
      <c r="EE18" s="12"/>
      <c r="EF18" s="12"/>
      <c r="EG18" s="3">
        <f>EE10</f>
        <v>66.076017020576813</v>
      </c>
      <c r="EH18" s="3">
        <f>ES10</f>
        <v>2.6892093147750851</v>
      </c>
      <c r="EI18" s="3"/>
      <c r="EJ18" s="3"/>
      <c r="EK18" s="3"/>
      <c r="EL18" s="13"/>
      <c r="EM18" s="11"/>
    </row>
    <row r="19" spans="133:145">
      <c r="EC19" s="7" t="s">
        <v>42</v>
      </c>
      <c r="ED19" s="12">
        <v>5</v>
      </c>
      <c r="EE19" s="12"/>
      <c r="EF19" s="12"/>
      <c r="EG19" s="3">
        <f>EE11</f>
        <v>86.702160462104558</v>
      </c>
      <c r="EH19" s="3">
        <f>ES11</f>
        <v>0.83171656489442514</v>
      </c>
      <c r="EI19" s="3"/>
      <c r="EJ19" s="3"/>
      <c r="EK19" s="3"/>
      <c r="EL19" s="13"/>
      <c r="EM19" s="35" t="s">
        <v>63</v>
      </c>
    </row>
    <row r="20" spans="133:145">
      <c r="EC20" t="s">
        <v>59</v>
      </c>
      <c r="ED20" s="12">
        <v>50</v>
      </c>
      <c r="EE20" s="12">
        <v>5</v>
      </c>
      <c r="EF20" s="12">
        <v>1</v>
      </c>
      <c r="EG20" s="3">
        <f>EI4</f>
        <v>24.106316936296182</v>
      </c>
      <c r="EH20" s="3">
        <f>EW4</f>
        <v>2.7311454705149205</v>
      </c>
      <c r="EI20" s="3">
        <f>EI5</f>
        <v>6.6437807059017011</v>
      </c>
      <c r="EJ20" s="3">
        <f>EW5</f>
        <v>2.0675884063276948</v>
      </c>
      <c r="EK20" s="3">
        <f>EI6</f>
        <v>3.3506691060085956</v>
      </c>
      <c r="EL20" s="13">
        <f>EW6</f>
        <v>4.5040764085054192</v>
      </c>
      <c r="EM20" s="34">
        <v>311.5</v>
      </c>
    </row>
    <row r="21" spans="133:145">
      <c r="EC21" t="s">
        <v>60</v>
      </c>
      <c r="ED21" s="12">
        <v>50</v>
      </c>
      <c r="EE21" s="12">
        <v>5</v>
      </c>
      <c r="EF21" s="12">
        <v>1</v>
      </c>
      <c r="EG21" s="3">
        <f>EI7</f>
        <v>99.048245523876105</v>
      </c>
      <c r="EH21" s="3">
        <f>EW7</f>
        <v>0.13748634528263556</v>
      </c>
      <c r="EI21" s="3">
        <f>EI8</f>
        <v>31.446954591238928</v>
      </c>
      <c r="EJ21" s="3">
        <f>EW8</f>
        <v>14.640827794697593</v>
      </c>
      <c r="EK21" s="3">
        <f>EI9</f>
        <v>4.3743704647768702</v>
      </c>
      <c r="EL21" s="13">
        <f>EW9</f>
        <v>1.715455885983862</v>
      </c>
      <c r="EM21" s="11">
        <v>7.4</v>
      </c>
    </row>
    <row r="22" spans="133:145">
      <c r="EC22" t="s">
        <v>61</v>
      </c>
      <c r="ED22" s="12">
        <v>50</v>
      </c>
      <c r="EE22" s="12">
        <v>5</v>
      </c>
      <c r="EF22" s="12">
        <v>1</v>
      </c>
      <c r="EG22" s="3">
        <f>EI10</f>
        <v>83.819488697487358</v>
      </c>
      <c r="EH22" s="3">
        <f>EW10</f>
        <v>2.1660373058201281</v>
      </c>
      <c r="EI22" s="3">
        <f>EI11</f>
        <v>30.57948074906983</v>
      </c>
      <c r="EJ22" s="3">
        <f>EW11</f>
        <v>3.2251172172804941</v>
      </c>
      <c r="EK22" s="3">
        <f>EM4</f>
        <v>12.037741279010017</v>
      </c>
      <c r="EL22" s="13">
        <f>FA4</f>
        <v>1.5137647928743738</v>
      </c>
      <c r="EM22" s="14">
        <v>10.55</v>
      </c>
      <c r="EN22" s="14"/>
      <c r="EO22" s="14"/>
    </row>
    <row r="23" spans="133:145">
      <c r="EC23" t="s">
        <v>62</v>
      </c>
      <c r="ED23" s="12">
        <v>50</v>
      </c>
      <c r="EE23" s="12">
        <v>5</v>
      </c>
      <c r="EF23" s="12">
        <v>1</v>
      </c>
      <c r="EG23" s="3">
        <f>EM5</f>
        <v>98.485004214031704</v>
      </c>
      <c r="EH23" s="3">
        <f>FA5</f>
        <v>4.8587025993341873E-2</v>
      </c>
      <c r="EI23" s="3">
        <f>EM6</f>
        <v>48.660760170205762</v>
      </c>
      <c r="EJ23" s="3">
        <f>FA6</f>
        <v>1.1805017328823457</v>
      </c>
      <c r="EK23" s="3">
        <f>EM7</f>
        <v>9.7827204144140509</v>
      </c>
      <c r="EL23" s="13">
        <f>FA7</f>
        <v>1.3606106559293292</v>
      </c>
      <c r="EM23" s="11">
        <v>5.0999999999999996</v>
      </c>
    </row>
    <row r="24" spans="133:145">
      <c r="EC24" s="2"/>
      <c r="ED24" s="12"/>
      <c r="EE24" s="12"/>
      <c r="EF24" s="12"/>
      <c r="EG24" s="3"/>
      <c r="EH24" s="3"/>
      <c r="EI24" s="3"/>
      <c r="EJ24" s="3"/>
      <c r="EK24" s="3"/>
      <c r="EL24" s="13"/>
      <c r="EM24" s="11"/>
    </row>
  </sheetData>
  <mergeCells count="25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2:D2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Keni Vidilaseris</cp:lastModifiedBy>
  <cp:lastPrinted>2017-09-21T06:42:44Z</cp:lastPrinted>
  <dcterms:created xsi:type="dcterms:W3CDTF">2017-09-20T07:06:28Z</dcterms:created>
  <dcterms:modified xsi:type="dcterms:W3CDTF">2018-04-25T14:01:37Z</dcterms:modified>
</cp:coreProperties>
</file>