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idilase/Documents/OneDrive/Documents/PostdocReseach_UnivHelsinki/mPPases_Inhibitor/Gusse's_Compounds/131016/"/>
    </mc:Choice>
  </mc:AlternateContent>
  <bookViews>
    <workbookView xWindow="2660" yWindow="4360" windowWidth="35480" windowHeight="18660" tabRatio="500"/>
  </bookViews>
  <sheets>
    <sheet name="Sheet1" sheetId="1" r:id="rId1"/>
  </sheets>
  <definedNames>
    <definedName name="_xlnm.Print_Area" localSheetId="0">Sheet1!$A$2:$M$22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15" i="1" l="1"/>
  <c r="BB15" i="1"/>
  <c r="BC15" i="1"/>
  <c r="BD15" i="1"/>
  <c r="BE15" i="1"/>
  <c r="BF15" i="1"/>
  <c r="BG15" i="1"/>
  <c r="BH15" i="1"/>
  <c r="BI15" i="1"/>
  <c r="AY16" i="1"/>
  <c r="AZ16" i="1"/>
  <c r="BA16" i="1"/>
  <c r="BB16" i="1"/>
  <c r="BC16" i="1"/>
  <c r="BD16" i="1"/>
  <c r="BE16" i="1"/>
  <c r="BF16" i="1"/>
  <c r="BG16" i="1"/>
  <c r="BH16" i="1"/>
  <c r="BI16" i="1"/>
  <c r="AY17" i="1"/>
  <c r="AZ17" i="1"/>
  <c r="BA17" i="1"/>
  <c r="BB17" i="1"/>
  <c r="BC17" i="1"/>
  <c r="BD17" i="1"/>
  <c r="BE17" i="1"/>
  <c r="BF17" i="1"/>
  <c r="BG17" i="1"/>
  <c r="BH17" i="1"/>
  <c r="BI17" i="1"/>
  <c r="AY18" i="1"/>
  <c r="AZ18" i="1"/>
  <c r="BA18" i="1"/>
  <c r="BB18" i="1"/>
  <c r="BC18" i="1"/>
  <c r="BD18" i="1"/>
  <c r="BE18" i="1"/>
  <c r="BF18" i="1"/>
  <c r="BG18" i="1"/>
  <c r="BH18" i="1"/>
  <c r="BI18" i="1"/>
  <c r="AY19" i="1"/>
  <c r="AZ19" i="1"/>
  <c r="BA19" i="1"/>
  <c r="BB19" i="1"/>
  <c r="BC19" i="1"/>
  <c r="BD19" i="1"/>
  <c r="BE19" i="1"/>
  <c r="BF19" i="1"/>
  <c r="BG19" i="1"/>
  <c r="BH19" i="1"/>
  <c r="BI19" i="1"/>
  <c r="AY20" i="1"/>
  <c r="AZ20" i="1"/>
  <c r="BA20" i="1"/>
  <c r="BB20" i="1"/>
  <c r="BC20" i="1"/>
  <c r="BD20" i="1"/>
  <c r="BE20" i="1"/>
  <c r="BF20" i="1"/>
  <c r="BG20" i="1"/>
  <c r="BH20" i="1"/>
  <c r="BI20" i="1"/>
  <c r="AY21" i="1"/>
  <c r="AZ21" i="1"/>
  <c r="BA21" i="1"/>
  <c r="BB21" i="1"/>
  <c r="BC21" i="1"/>
  <c r="BD21" i="1"/>
  <c r="BE21" i="1"/>
  <c r="BF21" i="1"/>
  <c r="BG21" i="1"/>
  <c r="BH21" i="1"/>
  <c r="BI21" i="1"/>
  <c r="AY22" i="1"/>
  <c r="AZ22" i="1"/>
  <c r="BA22" i="1"/>
  <c r="BB22" i="1"/>
  <c r="BC22" i="1"/>
  <c r="BD22" i="1"/>
  <c r="BE22" i="1"/>
  <c r="BF22" i="1"/>
  <c r="BG22" i="1"/>
  <c r="BH22" i="1"/>
  <c r="BI22" i="1"/>
  <c r="AX17" i="1"/>
  <c r="AX18" i="1"/>
  <c r="AX19" i="1"/>
  <c r="AX20" i="1"/>
  <c r="AX21" i="1"/>
  <c r="AX22" i="1"/>
  <c r="AX16" i="1"/>
  <c r="BA4" i="1"/>
  <c r="BB4" i="1"/>
  <c r="BC4" i="1"/>
  <c r="BD4" i="1"/>
  <c r="BE4" i="1"/>
  <c r="BF4" i="1"/>
  <c r="BG4" i="1"/>
  <c r="BH4" i="1"/>
  <c r="BI4" i="1"/>
  <c r="AY5" i="1"/>
  <c r="AZ5" i="1"/>
  <c r="BA5" i="1"/>
  <c r="BB5" i="1"/>
  <c r="BC5" i="1"/>
  <c r="BD5" i="1"/>
  <c r="BE5" i="1"/>
  <c r="BF5" i="1"/>
  <c r="BG5" i="1"/>
  <c r="BH5" i="1"/>
  <c r="BI5" i="1"/>
  <c r="AY6" i="1"/>
  <c r="AZ6" i="1"/>
  <c r="BA6" i="1"/>
  <c r="BB6" i="1"/>
  <c r="BC6" i="1"/>
  <c r="BD6" i="1"/>
  <c r="BE6" i="1"/>
  <c r="BF6" i="1"/>
  <c r="BG6" i="1"/>
  <c r="BH6" i="1"/>
  <c r="BI6" i="1"/>
  <c r="AY7" i="1"/>
  <c r="AZ7" i="1"/>
  <c r="BA7" i="1"/>
  <c r="BB7" i="1"/>
  <c r="BC7" i="1"/>
  <c r="BD7" i="1"/>
  <c r="BE7" i="1"/>
  <c r="BF7" i="1"/>
  <c r="BG7" i="1"/>
  <c r="BH7" i="1"/>
  <c r="BI7" i="1"/>
  <c r="AY8" i="1"/>
  <c r="AZ8" i="1"/>
  <c r="BA8" i="1"/>
  <c r="BB8" i="1"/>
  <c r="BC8" i="1"/>
  <c r="BD8" i="1"/>
  <c r="BE8" i="1"/>
  <c r="BF8" i="1"/>
  <c r="BG8" i="1"/>
  <c r="BH8" i="1"/>
  <c r="BI8" i="1"/>
  <c r="AY9" i="1"/>
  <c r="AZ9" i="1"/>
  <c r="BA9" i="1"/>
  <c r="BB9" i="1"/>
  <c r="BC9" i="1"/>
  <c r="BD9" i="1"/>
  <c r="BE9" i="1"/>
  <c r="BF9" i="1"/>
  <c r="BG9" i="1"/>
  <c r="BH9" i="1"/>
  <c r="BI9" i="1"/>
  <c r="AY10" i="1"/>
  <c r="AZ10" i="1"/>
  <c r="BA10" i="1"/>
  <c r="BB10" i="1"/>
  <c r="BC10" i="1"/>
  <c r="BD10" i="1"/>
  <c r="BE10" i="1"/>
  <c r="BF10" i="1"/>
  <c r="BG10" i="1"/>
  <c r="BH10" i="1"/>
  <c r="BI10" i="1"/>
  <c r="AY11" i="1"/>
  <c r="AZ11" i="1"/>
  <c r="BA11" i="1"/>
  <c r="BB11" i="1"/>
  <c r="BC11" i="1"/>
  <c r="BD11" i="1"/>
  <c r="BE11" i="1"/>
  <c r="BF11" i="1"/>
  <c r="BG11" i="1"/>
  <c r="BH11" i="1"/>
  <c r="BI11" i="1"/>
  <c r="AX6" i="1"/>
  <c r="AX7" i="1"/>
  <c r="AX8" i="1"/>
  <c r="AX9" i="1"/>
  <c r="AX10" i="1"/>
  <c r="AX11" i="1"/>
  <c r="AX5" i="1"/>
  <c r="AD19" i="1"/>
  <c r="BL19" i="1"/>
  <c r="CN19" i="1"/>
  <c r="AM22" i="1"/>
  <c r="BU22" i="1"/>
  <c r="CW22" i="1"/>
  <c r="DY22" i="1"/>
  <c r="AE19" i="1"/>
  <c r="BM19" i="1"/>
  <c r="CO19" i="1"/>
  <c r="AN22" i="1"/>
  <c r="BV22" i="1"/>
  <c r="CX22" i="1"/>
  <c r="DZ22" i="1"/>
  <c r="AF19" i="1"/>
  <c r="BN19" i="1"/>
  <c r="CP19" i="1"/>
  <c r="AO22" i="1"/>
  <c r="BW22" i="1"/>
  <c r="CY22" i="1"/>
  <c r="EA22" i="1"/>
  <c r="FA22" i="1"/>
  <c r="EO22" i="1"/>
  <c r="AA41" i="1"/>
  <c r="EM22" i="1"/>
  <c r="Z41" i="1"/>
  <c r="AM21" i="1"/>
  <c r="BU21" i="1"/>
  <c r="CW21" i="1"/>
  <c r="DY21" i="1"/>
  <c r="AN21" i="1"/>
  <c r="BV21" i="1"/>
  <c r="CX21" i="1"/>
  <c r="DZ21" i="1"/>
  <c r="AO21" i="1"/>
  <c r="BW21" i="1"/>
  <c r="CY21" i="1"/>
  <c r="EA21" i="1"/>
  <c r="FA21" i="1"/>
  <c r="EO21" i="1"/>
  <c r="Y41" i="1"/>
  <c r="EM21" i="1"/>
  <c r="X41" i="1"/>
  <c r="AM20" i="1"/>
  <c r="BU20" i="1"/>
  <c r="CW20" i="1"/>
  <c r="DY20" i="1"/>
  <c r="AN20" i="1"/>
  <c r="BV20" i="1"/>
  <c r="CX20" i="1"/>
  <c r="DZ20" i="1"/>
  <c r="AO20" i="1"/>
  <c r="BW20" i="1"/>
  <c r="CY20" i="1"/>
  <c r="EA20" i="1"/>
  <c r="FA20" i="1"/>
  <c r="EO20" i="1"/>
  <c r="W41" i="1"/>
  <c r="EM20" i="1"/>
  <c r="V41" i="1"/>
  <c r="AD8" i="1"/>
  <c r="BL8" i="1"/>
  <c r="CN8" i="1"/>
  <c r="AM11" i="1"/>
  <c r="BU11" i="1"/>
  <c r="CW11" i="1"/>
  <c r="DY11" i="1"/>
  <c r="AE8" i="1"/>
  <c r="BM8" i="1"/>
  <c r="CO8" i="1"/>
  <c r="AN11" i="1"/>
  <c r="BV11" i="1"/>
  <c r="CX11" i="1"/>
  <c r="DZ11" i="1"/>
  <c r="AF8" i="1"/>
  <c r="BN8" i="1"/>
  <c r="CP8" i="1"/>
  <c r="AO11" i="1"/>
  <c r="BW11" i="1"/>
  <c r="CY11" i="1"/>
  <c r="EA11" i="1"/>
  <c r="FA11" i="1"/>
  <c r="EO11" i="1"/>
  <c r="U41" i="1"/>
  <c r="EM11" i="1"/>
  <c r="T41" i="1"/>
  <c r="AM10" i="1"/>
  <c r="BU10" i="1"/>
  <c r="CW10" i="1"/>
  <c r="DY10" i="1"/>
  <c r="AN10" i="1"/>
  <c r="BV10" i="1"/>
  <c r="CX10" i="1"/>
  <c r="DZ10" i="1"/>
  <c r="AO10" i="1"/>
  <c r="BW10" i="1"/>
  <c r="CY10" i="1"/>
  <c r="EA10" i="1"/>
  <c r="FA10" i="1"/>
  <c r="EO10" i="1"/>
  <c r="S41" i="1"/>
  <c r="EM10" i="1"/>
  <c r="R41" i="1"/>
  <c r="AM9" i="1"/>
  <c r="BU9" i="1"/>
  <c r="CW9" i="1"/>
  <c r="DY9" i="1"/>
  <c r="AN9" i="1"/>
  <c r="BV9" i="1"/>
  <c r="CX9" i="1"/>
  <c r="DZ9" i="1"/>
  <c r="AO9" i="1"/>
  <c r="BW9" i="1"/>
  <c r="CY9" i="1"/>
  <c r="EA9" i="1"/>
  <c r="FA9" i="1"/>
  <c r="EO9" i="1"/>
  <c r="Q41" i="1"/>
  <c r="EM9" i="1"/>
  <c r="P41" i="1"/>
  <c r="AM19" i="1"/>
  <c r="BU19" i="1"/>
  <c r="CW19" i="1"/>
  <c r="DY19" i="1"/>
  <c r="AN19" i="1"/>
  <c r="BV19" i="1"/>
  <c r="CX19" i="1"/>
  <c r="DZ19" i="1"/>
  <c r="AO19" i="1"/>
  <c r="BW19" i="1"/>
  <c r="CY19" i="1"/>
  <c r="EA19" i="1"/>
  <c r="FA19" i="1"/>
  <c r="EO19" i="1"/>
  <c r="AA40" i="1"/>
  <c r="EM19" i="1"/>
  <c r="Z40" i="1"/>
  <c r="AM18" i="1"/>
  <c r="BU18" i="1"/>
  <c r="CW18" i="1"/>
  <c r="DY18" i="1"/>
  <c r="AN18" i="1"/>
  <c r="BV18" i="1"/>
  <c r="CX18" i="1"/>
  <c r="DZ18" i="1"/>
  <c r="AO18" i="1"/>
  <c r="BW18" i="1"/>
  <c r="CY18" i="1"/>
  <c r="EA18" i="1"/>
  <c r="FA18" i="1"/>
  <c r="EO18" i="1"/>
  <c r="Y40" i="1"/>
  <c r="EM18" i="1"/>
  <c r="X40" i="1"/>
  <c r="AM17" i="1"/>
  <c r="BU17" i="1"/>
  <c r="CW17" i="1"/>
  <c r="DY17" i="1"/>
  <c r="AN17" i="1"/>
  <c r="BV17" i="1"/>
  <c r="CX17" i="1"/>
  <c r="DZ17" i="1"/>
  <c r="AO17" i="1"/>
  <c r="BW17" i="1"/>
  <c r="CY17" i="1"/>
  <c r="EA17" i="1"/>
  <c r="FA17" i="1"/>
  <c r="EO17" i="1"/>
  <c r="W40" i="1"/>
  <c r="EM17" i="1"/>
  <c r="V40" i="1"/>
  <c r="AM8" i="1"/>
  <c r="BU8" i="1"/>
  <c r="CW8" i="1"/>
  <c r="DY8" i="1"/>
  <c r="AN8" i="1"/>
  <c r="BV8" i="1"/>
  <c r="CX8" i="1"/>
  <c r="DZ8" i="1"/>
  <c r="AO8" i="1"/>
  <c r="BW8" i="1"/>
  <c r="CY8" i="1"/>
  <c r="EA8" i="1"/>
  <c r="FA8" i="1"/>
  <c r="EO8" i="1"/>
  <c r="U40" i="1"/>
  <c r="EM8" i="1"/>
  <c r="T40" i="1"/>
  <c r="AM7" i="1"/>
  <c r="BU7" i="1"/>
  <c r="CW7" i="1"/>
  <c r="DY7" i="1"/>
  <c r="AN7" i="1"/>
  <c r="BV7" i="1"/>
  <c r="CX7" i="1"/>
  <c r="DZ7" i="1"/>
  <c r="AO7" i="1"/>
  <c r="BW7" i="1"/>
  <c r="CY7" i="1"/>
  <c r="EA7" i="1"/>
  <c r="FA7" i="1"/>
  <c r="EO7" i="1"/>
  <c r="S40" i="1"/>
  <c r="EM7" i="1"/>
  <c r="R40" i="1"/>
  <c r="AM6" i="1"/>
  <c r="BU6" i="1"/>
  <c r="CW6" i="1"/>
  <c r="DY6" i="1"/>
  <c r="AN6" i="1"/>
  <c r="BV6" i="1"/>
  <c r="CX6" i="1"/>
  <c r="DZ6" i="1"/>
  <c r="AO6" i="1"/>
  <c r="BW6" i="1"/>
  <c r="CY6" i="1"/>
  <c r="EA6" i="1"/>
  <c r="FA6" i="1"/>
  <c r="EO6" i="1"/>
  <c r="Q40" i="1"/>
  <c r="EM6" i="1"/>
  <c r="P40" i="1"/>
  <c r="AM16" i="1"/>
  <c r="BU16" i="1"/>
  <c r="CW16" i="1"/>
  <c r="DY16" i="1"/>
  <c r="AN16" i="1"/>
  <c r="BV16" i="1"/>
  <c r="CX16" i="1"/>
  <c r="DZ16" i="1"/>
  <c r="AO16" i="1"/>
  <c r="BW16" i="1"/>
  <c r="CY16" i="1"/>
  <c r="EA16" i="1"/>
  <c r="FA16" i="1"/>
  <c r="EO16" i="1"/>
  <c r="AA39" i="1"/>
  <c r="EM16" i="1"/>
  <c r="Z39" i="1"/>
  <c r="AM15" i="1"/>
  <c r="BU15" i="1"/>
  <c r="CW15" i="1"/>
  <c r="DY15" i="1"/>
  <c r="AN15" i="1"/>
  <c r="BV15" i="1"/>
  <c r="CX15" i="1"/>
  <c r="DZ15" i="1"/>
  <c r="AO15" i="1"/>
  <c r="BW15" i="1"/>
  <c r="CY15" i="1"/>
  <c r="EA15" i="1"/>
  <c r="FA15" i="1"/>
  <c r="EO15" i="1"/>
  <c r="Y39" i="1"/>
  <c r="EM15" i="1"/>
  <c r="X39" i="1"/>
  <c r="AJ22" i="1"/>
  <c r="BR22" i="1"/>
  <c r="CT22" i="1"/>
  <c r="DV22" i="1"/>
  <c r="AK22" i="1"/>
  <c r="BS22" i="1"/>
  <c r="CU22" i="1"/>
  <c r="DW22" i="1"/>
  <c r="AL22" i="1"/>
  <c r="BT22" i="1"/>
  <c r="CV22" i="1"/>
  <c r="DX22" i="1"/>
  <c r="EX22" i="1"/>
  <c r="EL22" i="1"/>
  <c r="W39" i="1"/>
  <c r="EJ22" i="1"/>
  <c r="V39" i="1"/>
  <c r="AM5" i="1"/>
  <c r="BU5" i="1"/>
  <c r="CW5" i="1"/>
  <c r="DY5" i="1"/>
  <c r="AN5" i="1"/>
  <c r="BV5" i="1"/>
  <c r="CX5" i="1"/>
  <c r="DZ5" i="1"/>
  <c r="AO5" i="1"/>
  <c r="BW5" i="1"/>
  <c r="CY5" i="1"/>
  <c r="EA5" i="1"/>
  <c r="FA5" i="1"/>
  <c r="EO5" i="1"/>
  <c r="U39" i="1"/>
  <c r="EM5" i="1"/>
  <c r="T39" i="1"/>
  <c r="AM4" i="1"/>
  <c r="BU4" i="1"/>
  <c r="CW4" i="1"/>
  <c r="DY4" i="1"/>
  <c r="AN4" i="1"/>
  <c r="BV4" i="1"/>
  <c r="CX4" i="1"/>
  <c r="DZ4" i="1"/>
  <c r="AO4" i="1"/>
  <c r="BW4" i="1"/>
  <c r="CY4" i="1"/>
  <c r="EA4" i="1"/>
  <c r="FA4" i="1"/>
  <c r="EO4" i="1"/>
  <c r="S39" i="1"/>
  <c r="EM4" i="1"/>
  <c r="R39" i="1"/>
  <c r="AJ11" i="1"/>
  <c r="BR11" i="1"/>
  <c r="CT11" i="1"/>
  <c r="DV11" i="1"/>
  <c r="AK11" i="1"/>
  <c r="BS11" i="1"/>
  <c r="CU11" i="1"/>
  <c r="DW11" i="1"/>
  <c r="AL11" i="1"/>
  <c r="BT11" i="1"/>
  <c r="CV11" i="1"/>
  <c r="DX11" i="1"/>
  <c r="EX11" i="1"/>
  <c r="EL11" i="1"/>
  <c r="Q39" i="1"/>
  <c r="EJ11" i="1"/>
  <c r="P39" i="1"/>
  <c r="AJ21" i="1"/>
  <c r="BR21" i="1"/>
  <c r="CT21" i="1"/>
  <c r="DV21" i="1"/>
  <c r="AK21" i="1"/>
  <c r="BS21" i="1"/>
  <c r="CU21" i="1"/>
  <c r="DW21" i="1"/>
  <c r="AL21" i="1"/>
  <c r="BT21" i="1"/>
  <c r="CV21" i="1"/>
  <c r="DX21" i="1"/>
  <c r="EX21" i="1"/>
  <c r="EL21" i="1"/>
  <c r="AA38" i="1"/>
  <c r="EJ21" i="1"/>
  <c r="Z38" i="1"/>
  <c r="AJ20" i="1"/>
  <c r="BR20" i="1"/>
  <c r="CT20" i="1"/>
  <c r="DV20" i="1"/>
  <c r="AK20" i="1"/>
  <c r="BS20" i="1"/>
  <c r="CU20" i="1"/>
  <c r="DW20" i="1"/>
  <c r="AL20" i="1"/>
  <c r="BT20" i="1"/>
  <c r="CV20" i="1"/>
  <c r="DX20" i="1"/>
  <c r="EX20" i="1"/>
  <c r="EL20" i="1"/>
  <c r="Y38" i="1"/>
  <c r="EJ20" i="1"/>
  <c r="X38" i="1"/>
  <c r="AJ19" i="1"/>
  <c r="BR19" i="1"/>
  <c r="CT19" i="1"/>
  <c r="DV19" i="1"/>
  <c r="AK19" i="1"/>
  <c r="BS19" i="1"/>
  <c r="CU19" i="1"/>
  <c r="DW19" i="1"/>
  <c r="AL19" i="1"/>
  <c r="BT19" i="1"/>
  <c r="CV19" i="1"/>
  <c r="DX19" i="1"/>
  <c r="EX19" i="1"/>
  <c r="EL19" i="1"/>
  <c r="W38" i="1"/>
  <c r="EJ19" i="1"/>
  <c r="V38" i="1"/>
  <c r="AJ10" i="1"/>
  <c r="BR10" i="1"/>
  <c r="CT10" i="1"/>
  <c r="DV10" i="1"/>
  <c r="AK10" i="1"/>
  <c r="BS10" i="1"/>
  <c r="CU10" i="1"/>
  <c r="DW10" i="1"/>
  <c r="AL10" i="1"/>
  <c r="BT10" i="1"/>
  <c r="CV10" i="1"/>
  <c r="DX10" i="1"/>
  <c r="EX10" i="1"/>
  <c r="EL10" i="1"/>
  <c r="U38" i="1"/>
  <c r="EJ10" i="1"/>
  <c r="T38" i="1"/>
  <c r="AJ9" i="1"/>
  <c r="BR9" i="1"/>
  <c r="CT9" i="1"/>
  <c r="DV9" i="1"/>
  <c r="AK9" i="1"/>
  <c r="BS9" i="1"/>
  <c r="CU9" i="1"/>
  <c r="DW9" i="1"/>
  <c r="AL9" i="1"/>
  <c r="BT9" i="1"/>
  <c r="CV9" i="1"/>
  <c r="DX9" i="1"/>
  <c r="EX9" i="1"/>
  <c r="EL9" i="1"/>
  <c r="S38" i="1"/>
  <c r="EJ9" i="1"/>
  <c r="R38" i="1"/>
  <c r="AJ8" i="1"/>
  <c r="BR8" i="1"/>
  <c r="CT8" i="1"/>
  <c r="DV8" i="1"/>
  <c r="AK8" i="1"/>
  <c r="BS8" i="1"/>
  <c r="CU8" i="1"/>
  <c r="DW8" i="1"/>
  <c r="AL8" i="1"/>
  <c r="BT8" i="1"/>
  <c r="CV8" i="1"/>
  <c r="DX8" i="1"/>
  <c r="EX8" i="1"/>
  <c r="EL8" i="1"/>
  <c r="Q38" i="1"/>
  <c r="EJ8" i="1"/>
  <c r="P38" i="1"/>
  <c r="AJ18" i="1"/>
  <c r="BR18" i="1"/>
  <c r="CT18" i="1"/>
  <c r="DV18" i="1"/>
  <c r="AK18" i="1"/>
  <c r="BS18" i="1"/>
  <c r="CU18" i="1"/>
  <c r="DW18" i="1"/>
  <c r="AL18" i="1"/>
  <c r="BT18" i="1"/>
  <c r="CV18" i="1"/>
  <c r="DX18" i="1"/>
  <c r="EX18" i="1"/>
  <c r="EL18" i="1"/>
  <c r="AA37" i="1"/>
  <c r="EJ18" i="1"/>
  <c r="Z37" i="1"/>
  <c r="AJ17" i="1"/>
  <c r="BR17" i="1"/>
  <c r="CT17" i="1"/>
  <c r="DV17" i="1"/>
  <c r="AK17" i="1"/>
  <c r="BS17" i="1"/>
  <c r="CU17" i="1"/>
  <c r="DW17" i="1"/>
  <c r="AL17" i="1"/>
  <c r="BT17" i="1"/>
  <c r="CV17" i="1"/>
  <c r="DX17" i="1"/>
  <c r="EX17" i="1"/>
  <c r="EL17" i="1"/>
  <c r="Y37" i="1"/>
  <c r="EJ17" i="1"/>
  <c r="X37" i="1"/>
  <c r="AJ16" i="1"/>
  <c r="BR16" i="1"/>
  <c r="CT16" i="1"/>
  <c r="DV16" i="1"/>
  <c r="AK16" i="1"/>
  <c r="BS16" i="1"/>
  <c r="CU16" i="1"/>
  <c r="DW16" i="1"/>
  <c r="AL16" i="1"/>
  <c r="BT16" i="1"/>
  <c r="CV16" i="1"/>
  <c r="DX16" i="1"/>
  <c r="EX16" i="1"/>
  <c r="EL16" i="1"/>
  <c r="W37" i="1"/>
  <c r="EJ16" i="1"/>
  <c r="V37" i="1"/>
  <c r="AJ7" i="1"/>
  <c r="BR7" i="1"/>
  <c r="CT7" i="1"/>
  <c r="DV7" i="1"/>
  <c r="AK7" i="1"/>
  <c r="BS7" i="1"/>
  <c r="CU7" i="1"/>
  <c r="DW7" i="1"/>
  <c r="AL7" i="1"/>
  <c r="BT7" i="1"/>
  <c r="CV7" i="1"/>
  <c r="DX7" i="1"/>
  <c r="EX7" i="1"/>
  <c r="EL7" i="1"/>
  <c r="U37" i="1"/>
  <c r="EJ7" i="1"/>
  <c r="T37" i="1"/>
  <c r="AJ6" i="1"/>
  <c r="BR6" i="1"/>
  <c r="CT6" i="1"/>
  <c r="DV6" i="1"/>
  <c r="AK6" i="1"/>
  <c r="BS6" i="1"/>
  <c r="CU6" i="1"/>
  <c r="DW6" i="1"/>
  <c r="AL6" i="1"/>
  <c r="BT6" i="1"/>
  <c r="CV6" i="1"/>
  <c r="DX6" i="1"/>
  <c r="EX6" i="1"/>
  <c r="EL6" i="1"/>
  <c r="S37" i="1"/>
  <c r="EJ6" i="1"/>
  <c r="R37" i="1"/>
  <c r="AJ5" i="1"/>
  <c r="BR5" i="1"/>
  <c r="CT5" i="1"/>
  <c r="DV5" i="1"/>
  <c r="AK5" i="1"/>
  <c r="BS5" i="1"/>
  <c r="CU5" i="1"/>
  <c r="DW5" i="1"/>
  <c r="AL5" i="1"/>
  <c r="BT5" i="1"/>
  <c r="CV5" i="1"/>
  <c r="DX5" i="1"/>
  <c r="EX5" i="1"/>
  <c r="EL5" i="1"/>
  <c r="Q37" i="1"/>
  <c r="EJ5" i="1"/>
  <c r="P37" i="1"/>
  <c r="AJ15" i="1"/>
  <c r="BR15" i="1"/>
  <c r="CT15" i="1"/>
  <c r="DV15" i="1"/>
  <c r="AK15" i="1"/>
  <c r="BS15" i="1"/>
  <c r="CU15" i="1"/>
  <c r="DW15" i="1"/>
  <c r="AL15" i="1"/>
  <c r="BT15" i="1"/>
  <c r="CV15" i="1"/>
  <c r="DX15" i="1"/>
  <c r="EX15" i="1"/>
  <c r="EL15" i="1"/>
  <c r="AA36" i="1"/>
  <c r="EJ15" i="1"/>
  <c r="Z36" i="1"/>
  <c r="AG22" i="1"/>
  <c r="BO22" i="1"/>
  <c r="CQ22" i="1"/>
  <c r="DS22" i="1"/>
  <c r="AH22" i="1"/>
  <c r="BP22" i="1"/>
  <c r="CR22" i="1"/>
  <c r="DT22" i="1"/>
  <c r="AI22" i="1"/>
  <c r="BQ22" i="1"/>
  <c r="CS22" i="1"/>
  <c r="DU22" i="1"/>
  <c r="EU22" i="1"/>
  <c r="EI22" i="1"/>
  <c r="Y36" i="1"/>
  <c r="EG22" i="1"/>
  <c r="X36" i="1"/>
  <c r="AG21" i="1"/>
  <c r="BO21" i="1"/>
  <c r="CQ21" i="1"/>
  <c r="DS21" i="1"/>
  <c r="AH21" i="1"/>
  <c r="BP21" i="1"/>
  <c r="CR21" i="1"/>
  <c r="DT21" i="1"/>
  <c r="AI21" i="1"/>
  <c r="BQ21" i="1"/>
  <c r="CS21" i="1"/>
  <c r="DU21" i="1"/>
  <c r="EU21" i="1"/>
  <c r="EI21" i="1"/>
  <c r="W36" i="1"/>
  <c r="EG21" i="1"/>
  <c r="V36" i="1"/>
  <c r="AJ4" i="1"/>
  <c r="BR4" i="1"/>
  <c r="CT4" i="1"/>
  <c r="DV4" i="1"/>
  <c r="AK4" i="1"/>
  <c r="BS4" i="1"/>
  <c r="CU4" i="1"/>
  <c r="DW4" i="1"/>
  <c r="AL4" i="1"/>
  <c r="BT4" i="1"/>
  <c r="CV4" i="1"/>
  <c r="DX4" i="1"/>
  <c r="EX4" i="1"/>
  <c r="EL4" i="1"/>
  <c r="U36" i="1"/>
  <c r="EJ4" i="1"/>
  <c r="T36" i="1"/>
  <c r="AG11" i="1"/>
  <c r="BO11" i="1"/>
  <c r="CQ11" i="1"/>
  <c r="DS11" i="1"/>
  <c r="AH11" i="1"/>
  <c r="BP11" i="1"/>
  <c r="CR11" i="1"/>
  <c r="DT11" i="1"/>
  <c r="AI11" i="1"/>
  <c r="BQ11" i="1"/>
  <c r="CS11" i="1"/>
  <c r="DU11" i="1"/>
  <c r="EU11" i="1"/>
  <c r="EI11" i="1"/>
  <c r="S36" i="1"/>
  <c r="EG11" i="1"/>
  <c r="R36" i="1"/>
  <c r="AG10" i="1"/>
  <c r="BO10" i="1"/>
  <c r="CQ10" i="1"/>
  <c r="DS10" i="1"/>
  <c r="AH10" i="1"/>
  <c r="BP10" i="1"/>
  <c r="CR10" i="1"/>
  <c r="DT10" i="1"/>
  <c r="AI10" i="1"/>
  <c r="BQ10" i="1"/>
  <c r="CS10" i="1"/>
  <c r="DU10" i="1"/>
  <c r="EU10" i="1"/>
  <c r="EI10" i="1"/>
  <c r="Q36" i="1"/>
  <c r="EG10" i="1"/>
  <c r="P36" i="1"/>
  <c r="AG20" i="1"/>
  <c r="BO20" i="1"/>
  <c r="CQ20" i="1"/>
  <c r="DS20" i="1"/>
  <c r="AH20" i="1"/>
  <c r="BP20" i="1"/>
  <c r="CR20" i="1"/>
  <c r="DT20" i="1"/>
  <c r="AI20" i="1"/>
  <c r="BQ20" i="1"/>
  <c r="CS20" i="1"/>
  <c r="DU20" i="1"/>
  <c r="EU20" i="1"/>
  <c r="EI20" i="1"/>
  <c r="AA35" i="1"/>
  <c r="EG20" i="1"/>
  <c r="Z35" i="1"/>
  <c r="AG19" i="1"/>
  <c r="BO19" i="1"/>
  <c r="CQ19" i="1"/>
  <c r="DS19" i="1"/>
  <c r="AH19" i="1"/>
  <c r="BP19" i="1"/>
  <c r="CR19" i="1"/>
  <c r="DT19" i="1"/>
  <c r="AI19" i="1"/>
  <c r="BQ19" i="1"/>
  <c r="CS19" i="1"/>
  <c r="DU19" i="1"/>
  <c r="EU19" i="1"/>
  <c r="EI19" i="1"/>
  <c r="Y35" i="1"/>
  <c r="EG19" i="1"/>
  <c r="X35" i="1"/>
  <c r="AG18" i="1"/>
  <c r="BO18" i="1"/>
  <c r="CQ18" i="1"/>
  <c r="DS18" i="1"/>
  <c r="AH18" i="1"/>
  <c r="BP18" i="1"/>
  <c r="CR18" i="1"/>
  <c r="DT18" i="1"/>
  <c r="AI18" i="1"/>
  <c r="BQ18" i="1"/>
  <c r="CS18" i="1"/>
  <c r="DU18" i="1"/>
  <c r="EU18" i="1"/>
  <c r="EI18" i="1"/>
  <c r="W35" i="1"/>
  <c r="EG18" i="1"/>
  <c r="V35" i="1"/>
  <c r="AG9" i="1"/>
  <c r="BO9" i="1"/>
  <c r="CQ9" i="1"/>
  <c r="DS9" i="1"/>
  <c r="AH9" i="1"/>
  <c r="BP9" i="1"/>
  <c r="CR9" i="1"/>
  <c r="DT9" i="1"/>
  <c r="AI9" i="1"/>
  <c r="BQ9" i="1"/>
  <c r="CS9" i="1"/>
  <c r="DU9" i="1"/>
  <c r="EU9" i="1"/>
  <c r="EI9" i="1"/>
  <c r="U35" i="1"/>
  <c r="EG9" i="1"/>
  <c r="T35" i="1"/>
  <c r="AG8" i="1"/>
  <c r="BO8" i="1"/>
  <c r="CQ8" i="1"/>
  <c r="DS8" i="1"/>
  <c r="AH8" i="1"/>
  <c r="BP8" i="1"/>
  <c r="CR8" i="1"/>
  <c r="DT8" i="1"/>
  <c r="AI8" i="1"/>
  <c r="BQ8" i="1"/>
  <c r="CS8" i="1"/>
  <c r="DU8" i="1"/>
  <c r="EU8" i="1"/>
  <c r="EI8" i="1"/>
  <c r="S35" i="1"/>
  <c r="EG8" i="1"/>
  <c r="R35" i="1"/>
  <c r="AG7" i="1"/>
  <c r="BO7" i="1"/>
  <c r="CQ7" i="1"/>
  <c r="DS7" i="1"/>
  <c r="AH7" i="1"/>
  <c r="BP7" i="1"/>
  <c r="CR7" i="1"/>
  <c r="DT7" i="1"/>
  <c r="AI7" i="1"/>
  <c r="BQ7" i="1"/>
  <c r="CS7" i="1"/>
  <c r="DU7" i="1"/>
  <c r="EU7" i="1"/>
  <c r="EI7" i="1"/>
  <c r="Q35" i="1"/>
  <c r="EG7" i="1"/>
  <c r="P35" i="1"/>
  <c r="AG17" i="1"/>
  <c r="BO17" i="1"/>
  <c r="CQ17" i="1"/>
  <c r="DS17" i="1"/>
  <c r="AH17" i="1"/>
  <c r="BP17" i="1"/>
  <c r="CR17" i="1"/>
  <c r="DT17" i="1"/>
  <c r="AI17" i="1"/>
  <c r="BQ17" i="1"/>
  <c r="CS17" i="1"/>
  <c r="DU17" i="1"/>
  <c r="EU17" i="1"/>
  <c r="EI17" i="1"/>
  <c r="AA34" i="1"/>
  <c r="EG17" i="1"/>
  <c r="Z34" i="1"/>
  <c r="AG16" i="1"/>
  <c r="BO16" i="1"/>
  <c r="CQ16" i="1"/>
  <c r="DS16" i="1"/>
  <c r="AH16" i="1"/>
  <c r="BP16" i="1"/>
  <c r="CR16" i="1"/>
  <c r="DT16" i="1"/>
  <c r="AI16" i="1"/>
  <c r="BQ16" i="1"/>
  <c r="CS16" i="1"/>
  <c r="DU16" i="1"/>
  <c r="EU16" i="1"/>
  <c r="EI16" i="1"/>
  <c r="Y34" i="1"/>
  <c r="EG16" i="1"/>
  <c r="X34" i="1"/>
  <c r="W34" i="1"/>
  <c r="AG15" i="1"/>
  <c r="BO15" i="1"/>
  <c r="CQ15" i="1"/>
  <c r="DS15" i="1"/>
  <c r="AH15" i="1"/>
  <c r="BP15" i="1"/>
  <c r="CR15" i="1"/>
  <c r="DT15" i="1"/>
  <c r="AI15" i="1"/>
  <c r="BQ15" i="1"/>
  <c r="CS15" i="1"/>
  <c r="DU15" i="1"/>
  <c r="EG15" i="1"/>
  <c r="V34" i="1"/>
  <c r="AG6" i="1"/>
  <c r="BO6" i="1"/>
  <c r="CQ6" i="1"/>
  <c r="DS6" i="1"/>
  <c r="AH6" i="1"/>
  <c r="BP6" i="1"/>
  <c r="CR6" i="1"/>
  <c r="DT6" i="1"/>
  <c r="AI6" i="1"/>
  <c r="BQ6" i="1"/>
  <c r="CS6" i="1"/>
  <c r="DU6" i="1"/>
  <c r="EU6" i="1"/>
  <c r="EI6" i="1"/>
  <c r="U34" i="1"/>
  <c r="EG6" i="1"/>
  <c r="T34" i="1"/>
  <c r="AG5" i="1"/>
  <c r="BO5" i="1"/>
  <c r="CQ5" i="1"/>
  <c r="DS5" i="1"/>
  <c r="AH5" i="1"/>
  <c r="BP5" i="1"/>
  <c r="CR5" i="1"/>
  <c r="DT5" i="1"/>
  <c r="AI5" i="1"/>
  <c r="BQ5" i="1"/>
  <c r="CS5" i="1"/>
  <c r="DU5" i="1"/>
  <c r="EU5" i="1"/>
  <c r="EI5" i="1"/>
  <c r="S34" i="1"/>
  <c r="EG5" i="1"/>
  <c r="R34" i="1"/>
  <c r="AG4" i="1"/>
  <c r="BO4" i="1"/>
  <c r="CQ4" i="1"/>
  <c r="DS4" i="1"/>
  <c r="AH4" i="1"/>
  <c r="BP4" i="1"/>
  <c r="CR4" i="1"/>
  <c r="DT4" i="1"/>
  <c r="AI4" i="1"/>
  <c r="BQ4" i="1"/>
  <c r="CS4" i="1"/>
  <c r="DU4" i="1"/>
  <c r="EU4" i="1"/>
  <c r="EI4" i="1"/>
  <c r="Q34" i="1"/>
  <c r="EG4" i="1"/>
  <c r="P34" i="1"/>
  <c r="AD22" i="1"/>
  <c r="BL22" i="1"/>
  <c r="CN22" i="1"/>
  <c r="DP22" i="1"/>
  <c r="AE22" i="1"/>
  <c r="BM22" i="1"/>
  <c r="CO22" i="1"/>
  <c r="DQ22" i="1"/>
  <c r="AF22" i="1"/>
  <c r="BN22" i="1"/>
  <c r="CP22" i="1"/>
  <c r="DR22" i="1"/>
  <c r="ER22" i="1"/>
  <c r="EF22" i="1"/>
  <c r="W33" i="1"/>
  <c r="ED22" i="1"/>
  <c r="V33" i="1"/>
  <c r="AD11" i="1"/>
  <c r="BL11" i="1"/>
  <c r="CN11" i="1"/>
  <c r="DP11" i="1"/>
  <c r="AE11" i="1"/>
  <c r="BM11" i="1"/>
  <c r="CO11" i="1"/>
  <c r="DQ11" i="1"/>
  <c r="AF11" i="1"/>
  <c r="BN11" i="1"/>
  <c r="CP11" i="1"/>
  <c r="DR11" i="1"/>
  <c r="ER11" i="1"/>
  <c r="EF11" i="1"/>
  <c r="Q33" i="1"/>
  <c r="ED11" i="1"/>
  <c r="P33" i="1"/>
  <c r="AD21" i="1"/>
  <c r="BL21" i="1"/>
  <c r="CN21" i="1"/>
  <c r="DP21" i="1"/>
  <c r="AE21" i="1"/>
  <c r="BM21" i="1"/>
  <c r="CO21" i="1"/>
  <c r="DQ21" i="1"/>
  <c r="AF21" i="1"/>
  <c r="BN21" i="1"/>
  <c r="CP21" i="1"/>
  <c r="DR21" i="1"/>
  <c r="ER21" i="1"/>
  <c r="EF21" i="1"/>
  <c r="W32" i="1"/>
  <c r="ED21" i="1"/>
  <c r="V32" i="1"/>
  <c r="AD10" i="1"/>
  <c r="BL10" i="1"/>
  <c r="CN10" i="1"/>
  <c r="DP10" i="1"/>
  <c r="AE10" i="1"/>
  <c r="BM10" i="1"/>
  <c r="CO10" i="1"/>
  <c r="DQ10" i="1"/>
  <c r="AF10" i="1"/>
  <c r="BN10" i="1"/>
  <c r="CP10" i="1"/>
  <c r="DR10" i="1"/>
  <c r="ER10" i="1"/>
  <c r="EF10" i="1"/>
  <c r="Q32" i="1"/>
  <c r="ED10" i="1"/>
  <c r="P32" i="1"/>
  <c r="AD20" i="1"/>
  <c r="BL20" i="1"/>
  <c r="CN20" i="1"/>
  <c r="DP20" i="1"/>
  <c r="AE20" i="1"/>
  <c r="BM20" i="1"/>
  <c r="CO20" i="1"/>
  <c r="DQ20" i="1"/>
  <c r="AF20" i="1"/>
  <c r="BN20" i="1"/>
  <c r="CP20" i="1"/>
  <c r="DR20" i="1"/>
  <c r="ER20" i="1"/>
  <c r="EF20" i="1"/>
  <c r="W31" i="1"/>
  <c r="ED20" i="1"/>
  <c r="V31" i="1"/>
  <c r="AD9" i="1"/>
  <c r="BL9" i="1"/>
  <c r="CN9" i="1"/>
  <c r="DP9" i="1"/>
  <c r="AE9" i="1"/>
  <c r="BM9" i="1"/>
  <c r="CO9" i="1"/>
  <c r="DQ9" i="1"/>
  <c r="AF9" i="1"/>
  <c r="BN9" i="1"/>
  <c r="CP9" i="1"/>
  <c r="DR9" i="1"/>
  <c r="ER9" i="1"/>
  <c r="EF9" i="1"/>
  <c r="Q31" i="1"/>
  <c r="ED9" i="1"/>
  <c r="P31" i="1"/>
  <c r="EK35" i="1"/>
  <c r="EJ35" i="1"/>
  <c r="EK34" i="1"/>
  <c r="EJ34" i="1"/>
  <c r="EK33" i="1"/>
  <c r="EJ33" i="1"/>
  <c r="EO42" i="1"/>
  <c r="EO43" i="1"/>
  <c r="EJ43" i="1"/>
  <c r="EK43" i="1"/>
  <c r="EL43" i="1"/>
  <c r="EN43" i="1"/>
  <c r="EM43" i="1"/>
  <c r="EI43" i="1"/>
  <c r="EH43" i="1"/>
  <c r="EG43" i="1"/>
  <c r="EF43" i="1"/>
  <c r="EE43" i="1"/>
  <c r="ED43" i="1"/>
  <c r="EN42" i="1"/>
  <c r="EM42" i="1"/>
  <c r="EL42" i="1"/>
  <c r="EK42" i="1"/>
  <c r="EJ42" i="1"/>
  <c r="EI42" i="1"/>
  <c r="EH42" i="1"/>
  <c r="EG42" i="1"/>
  <c r="EF42" i="1"/>
  <c r="EE42" i="1"/>
  <c r="ED42" i="1"/>
  <c r="EN41" i="1"/>
  <c r="EO41" i="1"/>
  <c r="EM41" i="1"/>
  <c r="EL41" i="1"/>
  <c r="EK41" i="1"/>
  <c r="EJ41" i="1"/>
  <c r="EI41" i="1"/>
  <c r="EH41" i="1"/>
  <c r="EG41" i="1"/>
  <c r="EF41" i="1"/>
  <c r="EE41" i="1"/>
  <c r="ED41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O39" i="1"/>
  <c r="EN39" i="1"/>
  <c r="EM39" i="1"/>
  <c r="EL39" i="1"/>
  <c r="EK39" i="1"/>
  <c r="EK38" i="1"/>
  <c r="EK36" i="1"/>
  <c r="EK37" i="1"/>
  <c r="EJ39" i="1"/>
  <c r="EI39" i="1"/>
  <c r="EH39" i="1"/>
  <c r="EH38" i="1"/>
  <c r="EG39" i="1"/>
  <c r="EF39" i="1"/>
  <c r="EE39" i="1"/>
  <c r="ED39" i="1"/>
  <c r="EO38" i="1"/>
  <c r="EN38" i="1"/>
  <c r="EM38" i="1"/>
  <c r="EL38" i="1"/>
  <c r="EJ38" i="1"/>
  <c r="EJ37" i="1"/>
  <c r="EI38" i="1"/>
  <c r="EG38" i="1"/>
  <c r="EF38" i="1"/>
  <c r="EE38" i="1"/>
  <c r="ED38" i="1"/>
  <c r="EO37" i="1"/>
  <c r="EN37" i="1"/>
  <c r="EM37" i="1"/>
  <c r="EL37" i="1"/>
  <c r="EN36" i="1"/>
  <c r="EM36" i="1"/>
  <c r="EL36" i="1"/>
  <c r="EO36" i="1"/>
  <c r="EI37" i="1"/>
  <c r="EH37" i="1"/>
  <c r="EE37" i="1"/>
  <c r="EG37" i="1"/>
  <c r="EF37" i="1"/>
  <c r="ED37" i="1"/>
  <c r="EJ36" i="1"/>
  <c r="EI36" i="1"/>
  <c r="EH36" i="1"/>
  <c r="EG36" i="1"/>
  <c r="EF36" i="1"/>
  <c r="EE36" i="1"/>
  <c r="ED36" i="1"/>
  <c r="ED34" i="1"/>
  <c r="EE35" i="1"/>
  <c r="ED35" i="1"/>
  <c r="EE34" i="1"/>
  <c r="EE33" i="1"/>
  <c r="ED33" i="1"/>
  <c r="AD16" i="1"/>
  <c r="AR16" i="1"/>
  <c r="DP8" i="1"/>
  <c r="AE5" i="1"/>
  <c r="AF5" i="1"/>
  <c r="AE6" i="1"/>
  <c r="AF6" i="1"/>
  <c r="AE7" i="1"/>
  <c r="AF7" i="1"/>
  <c r="AD6" i="1"/>
  <c r="AD7" i="1"/>
  <c r="AD5" i="1"/>
  <c r="AR5" i="1"/>
  <c r="AR6" i="1"/>
  <c r="AR7" i="1"/>
  <c r="AD4" i="1"/>
  <c r="EU15" i="1"/>
  <c r="EI15" i="1"/>
  <c r="DP19" i="1"/>
  <c r="DQ19" i="1"/>
  <c r="DR19" i="1"/>
  <c r="ER19" i="1"/>
  <c r="EF19" i="1"/>
  <c r="BZ19" i="1"/>
  <c r="DB19" i="1"/>
  <c r="AD17" i="1"/>
  <c r="AE17" i="1"/>
  <c r="AF17" i="1"/>
  <c r="AD18" i="1"/>
  <c r="AE18" i="1"/>
  <c r="AF18" i="1"/>
  <c r="AF16" i="1"/>
  <c r="AE16" i="1"/>
  <c r="AE15" i="1"/>
  <c r="AY15" i="1"/>
  <c r="AF15" i="1"/>
  <c r="AZ15" i="1"/>
  <c r="AD15" i="1"/>
  <c r="AX15" i="1"/>
  <c r="AX4" i="1"/>
  <c r="AS16" i="1"/>
  <c r="AT16" i="1"/>
  <c r="AR17" i="1"/>
  <c r="AS17" i="1"/>
  <c r="AT17" i="1"/>
  <c r="AR18" i="1"/>
  <c r="AS18" i="1"/>
  <c r="AT18" i="1"/>
  <c r="AT15" i="1"/>
  <c r="AS15" i="1"/>
  <c r="AR15" i="1"/>
  <c r="DQ8" i="1"/>
  <c r="DR8" i="1"/>
  <c r="ER8" i="1"/>
  <c r="EF8" i="1"/>
  <c r="DB8" i="1"/>
  <c r="BZ8" i="1"/>
  <c r="AS5" i="1"/>
  <c r="AT5" i="1"/>
  <c r="AS6" i="1"/>
  <c r="AT6" i="1"/>
  <c r="AS7" i="1"/>
  <c r="AT7" i="1"/>
  <c r="AF4" i="1"/>
  <c r="AT4" i="1"/>
  <c r="AE4" i="1"/>
  <c r="AS4" i="1"/>
  <c r="AR4" i="1"/>
  <c r="DK22" i="1"/>
  <c r="DH22" i="1"/>
  <c r="DE22" i="1"/>
  <c r="DB22" i="1"/>
  <c r="CI22" i="1"/>
  <c r="CF22" i="1"/>
  <c r="CC22" i="1"/>
  <c r="BZ22" i="1"/>
  <c r="DK21" i="1"/>
  <c r="DH21" i="1"/>
  <c r="DE21" i="1"/>
  <c r="DB21" i="1"/>
  <c r="CI21" i="1"/>
  <c r="CF21" i="1"/>
  <c r="CC21" i="1"/>
  <c r="BZ21" i="1"/>
  <c r="DK20" i="1"/>
  <c r="DH20" i="1"/>
  <c r="DE20" i="1"/>
  <c r="DB20" i="1"/>
  <c r="CI20" i="1"/>
  <c r="CF20" i="1"/>
  <c r="CC20" i="1"/>
  <c r="BZ20" i="1"/>
  <c r="ED19" i="1"/>
  <c r="DK19" i="1"/>
  <c r="DH19" i="1"/>
  <c r="DE19" i="1"/>
  <c r="CI19" i="1"/>
  <c r="CF19" i="1"/>
  <c r="CC19" i="1"/>
  <c r="DK18" i="1"/>
  <c r="DH18" i="1"/>
  <c r="DE18" i="1"/>
  <c r="CI18" i="1"/>
  <c r="CF18" i="1"/>
  <c r="CC18" i="1"/>
  <c r="AU18" i="1"/>
  <c r="DK17" i="1"/>
  <c r="DH17" i="1"/>
  <c r="DE17" i="1"/>
  <c r="CI17" i="1"/>
  <c r="CF17" i="1"/>
  <c r="CC17" i="1"/>
  <c r="AU17" i="1"/>
  <c r="DK16" i="1"/>
  <c r="DH16" i="1"/>
  <c r="DE16" i="1"/>
  <c r="CI16" i="1"/>
  <c r="CF16" i="1"/>
  <c r="CC16" i="1"/>
  <c r="AU16" i="1"/>
  <c r="DK15" i="1"/>
  <c r="DH15" i="1"/>
  <c r="DE15" i="1"/>
  <c r="CI15" i="1"/>
  <c r="CF15" i="1"/>
  <c r="CC15" i="1"/>
  <c r="AU15" i="1"/>
  <c r="DK11" i="1"/>
  <c r="DH11" i="1"/>
  <c r="DE11" i="1"/>
  <c r="DB11" i="1"/>
  <c r="CI11" i="1"/>
  <c r="CF11" i="1"/>
  <c r="CC11" i="1"/>
  <c r="BZ11" i="1"/>
  <c r="DK10" i="1"/>
  <c r="DH10" i="1"/>
  <c r="DE10" i="1"/>
  <c r="DB10" i="1"/>
  <c r="CI10" i="1"/>
  <c r="CF10" i="1"/>
  <c r="CC10" i="1"/>
  <c r="BZ10" i="1"/>
  <c r="DK9" i="1"/>
  <c r="DH9" i="1"/>
  <c r="DE9" i="1"/>
  <c r="DB9" i="1"/>
  <c r="CI9" i="1"/>
  <c r="CF9" i="1"/>
  <c r="CC9" i="1"/>
  <c r="BZ9" i="1"/>
  <c r="ED8" i="1"/>
  <c r="DK8" i="1"/>
  <c r="DH8" i="1"/>
  <c r="DE8" i="1"/>
  <c r="CI8" i="1"/>
  <c r="CF8" i="1"/>
  <c r="CC8" i="1"/>
  <c r="DK7" i="1"/>
  <c r="DH7" i="1"/>
  <c r="DE7" i="1"/>
  <c r="CI7" i="1"/>
  <c r="CF7" i="1"/>
  <c r="CC7" i="1"/>
  <c r="AU7" i="1"/>
  <c r="DK6" i="1"/>
  <c r="DH6" i="1"/>
  <c r="DE6" i="1"/>
  <c r="CI6" i="1"/>
  <c r="CF6" i="1"/>
  <c r="CC6" i="1"/>
  <c r="AU6" i="1"/>
  <c r="DK5" i="1"/>
  <c r="DH5" i="1"/>
  <c r="DE5" i="1"/>
  <c r="CI5" i="1"/>
  <c r="CF5" i="1"/>
  <c r="CC5" i="1"/>
  <c r="AU5" i="1"/>
  <c r="DK4" i="1"/>
  <c r="DH4" i="1"/>
  <c r="DE4" i="1"/>
  <c r="CI4" i="1"/>
  <c r="CF4" i="1"/>
  <c r="CC4" i="1"/>
  <c r="AZ4" i="1"/>
  <c r="AY4" i="1"/>
  <c r="AU4" i="1"/>
</calcChain>
</file>

<file path=xl/sharedStrings.xml><?xml version="1.0" encoding="utf-8"?>
<sst xmlns="http://schemas.openxmlformats.org/spreadsheetml/2006/main" count="324" uniqueCount="91">
  <si>
    <t>A</t>
  </si>
  <si>
    <t xml:space="preserve">NoTmPPase </t>
  </si>
  <si>
    <t>B</t>
  </si>
  <si>
    <t>C</t>
  </si>
  <si>
    <t>Pi 10 nmol</t>
  </si>
  <si>
    <t>D</t>
  </si>
  <si>
    <t>Pi 20 nmol</t>
  </si>
  <si>
    <t>E</t>
  </si>
  <si>
    <t>TmPPase no Inhibitor</t>
  </si>
  <si>
    <t>F</t>
  </si>
  <si>
    <t>G</t>
  </si>
  <si>
    <t>MTI61 100uM</t>
  </si>
  <si>
    <t>H</t>
  </si>
  <si>
    <t>AKI XVII103 5uM</t>
  </si>
  <si>
    <t>Raw Data - Blank</t>
  </si>
  <si>
    <t>Pi released (nmol)</t>
  </si>
  <si>
    <t>Specific activity (umol/mg/min)</t>
  </si>
  <si>
    <t>Average Specific activity (umol/mg/min)</t>
  </si>
  <si>
    <t>% activity</t>
  </si>
  <si>
    <t>Average % Activity</t>
  </si>
  <si>
    <t>% of Inhibition</t>
  </si>
  <si>
    <t>Average % of Inhibition</t>
  </si>
  <si>
    <t>Standard deviation</t>
  </si>
  <si>
    <t>Pi (nmol)</t>
  </si>
  <si>
    <t>A1</t>
  </si>
  <si>
    <t>A2</t>
  </si>
  <si>
    <t>A3</t>
  </si>
  <si>
    <t>Average</t>
  </si>
  <si>
    <t>Results sumary</t>
  </si>
  <si>
    <t>Sample</t>
  </si>
  <si>
    <t>No Inhibitor</t>
  </si>
  <si>
    <t>IDP</t>
  </si>
  <si>
    <t>MTI61</t>
  </si>
  <si>
    <t>AKI XVII103</t>
  </si>
  <si>
    <r>
      <t xml:space="preserve">Conc1 </t>
    </r>
    <r>
      <rPr>
        <b/>
        <sz val="12"/>
        <color rgb="FFFF0000"/>
        <rFont val="Calibri (Body)"/>
      </rPr>
      <t>*</t>
    </r>
  </si>
  <si>
    <t>STDEV c1</t>
  </si>
  <si>
    <r>
      <t xml:space="preserve">Conc2 </t>
    </r>
    <r>
      <rPr>
        <b/>
        <sz val="12"/>
        <color rgb="FFFF0000"/>
        <rFont val="Calibri (Body)"/>
      </rPr>
      <t>*</t>
    </r>
  </si>
  <si>
    <t>STDEV c2</t>
  </si>
  <si>
    <r>
      <t xml:space="preserve">Conc3 </t>
    </r>
    <r>
      <rPr>
        <b/>
        <sz val="12"/>
        <color rgb="FFFF0000"/>
        <rFont val="Calibri (Body)"/>
      </rPr>
      <t>*</t>
    </r>
  </si>
  <si>
    <t>STDEV c3</t>
  </si>
  <si>
    <t>21.07.2016</t>
  </si>
  <si>
    <t>20.07.2016</t>
  </si>
  <si>
    <t>Raw Data</t>
  </si>
  <si>
    <t>Pi 2,5 nmol</t>
  </si>
  <si>
    <t>IDP 50uM</t>
  </si>
  <si>
    <t>Inhibition (%)</t>
  </si>
  <si>
    <t>Amb519</t>
  </si>
  <si>
    <t>Amb529</t>
  </si>
  <si>
    <t>Amb032</t>
  </si>
  <si>
    <t>Amb221</t>
  </si>
  <si>
    <t>Amb861</t>
  </si>
  <si>
    <t>Amb874</t>
  </si>
  <si>
    <t>Amb879</t>
  </si>
  <si>
    <t>Amb884</t>
  </si>
  <si>
    <t>IDP (50uM)</t>
  </si>
  <si>
    <t>MTI61 (50uM)</t>
  </si>
  <si>
    <t>AKI XVII103 (5uM)</t>
  </si>
  <si>
    <t>*</t>
  </si>
  <si>
    <t>Insoluble; use concentartion of 20, 5, and 1uM</t>
  </si>
  <si>
    <t>AKI XVIII195 20uM</t>
  </si>
  <si>
    <t>AKI XVIII195 5uM</t>
  </si>
  <si>
    <t>AKI XVIII195 1uM</t>
  </si>
  <si>
    <t>AKI-A17 5uM</t>
  </si>
  <si>
    <t>AKI-A17 1uM</t>
  </si>
  <si>
    <t>AKI-A17 20uM</t>
  </si>
  <si>
    <t>AKI-A41 20uM</t>
  </si>
  <si>
    <t>AKI-A41 5uM</t>
  </si>
  <si>
    <t>AKI-A41 1uM</t>
  </si>
  <si>
    <t>AKI-A55 20uM</t>
  </si>
  <si>
    <t>AKI-A55 5uM</t>
  </si>
  <si>
    <t>AKI-A55 1uM</t>
  </si>
  <si>
    <t>RA-B87+89 20uM</t>
  </si>
  <si>
    <t>RA-B87+89 5uM</t>
  </si>
  <si>
    <t>RA-B87+89 1uM</t>
  </si>
  <si>
    <t>RA-B55+71 5uM</t>
  </si>
  <si>
    <t>RA-B55+71 1uM</t>
  </si>
  <si>
    <t>RA-B55+71 20uM</t>
  </si>
  <si>
    <t>RA-B51+57 20uM</t>
  </si>
  <si>
    <t>RA-B51+57 5uM</t>
  </si>
  <si>
    <t>RA-B51+57 1uM</t>
  </si>
  <si>
    <t>AKI XVIII129 50uM</t>
  </si>
  <si>
    <t>AKI XVIII129 5uM</t>
  </si>
  <si>
    <t>AKI XVIII129 1uM</t>
  </si>
  <si>
    <t>AKI XVIII195</t>
  </si>
  <si>
    <t>AKI-A17</t>
  </si>
  <si>
    <t>AKI-A41</t>
  </si>
  <si>
    <t>AKI-A55</t>
  </si>
  <si>
    <t>RA-B87+89</t>
  </si>
  <si>
    <t>RA-B55+71</t>
  </si>
  <si>
    <t>RA-B51+57</t>
  </si>
  <si>
    <t>AKI XVIII129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</si>
</sst>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#,##0.0000"/>
    <numFmt numFmtId="167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 (Body)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4" borderId="1" xfId="0" applyFill="1" applyBorder="1"/>
    <xf numFmtId="0" fontId="0" fillId="0" borderId="1" xfId="0" applyBorder="1"/>
    <xf numFmtId="164" fontId="0" fillId="5" borderId="1" xfId="0" applyNumberFormat="1" applyFill="1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vertical="top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164" fontId="0" fillId="6" borderId="1" xfId="0" applyNumberFormat="1" applyFill="1" applyBorder="1"/>
    <xf numFmtId="0" fontId="0" fillId="0" borderId="0" xfId="0" applyAlignment="1">
      <alignment horizontal="right" vertical="center"/>
    </xf>
    <xf numFmtId="0" fontId="6" fillId="0" borderId="0" xfId="0" applyFo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164" fontId="0" fillId="0" borderId="0" xfId="0" applyNumberFormat="1" applyFill="1" applyBorder="1"/>
    <xf numFmtId="164" fontId="0" fillId="0" borderId="0" xfId="0" applyNumberFormat="1" applyFont="1" applyFill="1" applyBorder="1"/>
    <xf numFmtId="166" fontId="0" fillId="0" borderId="0" xfId="0" applyNumberFormat="1"/>
    <xf numFmtId="0" fontId="1" fillId="0" borderId="0" xfId="0" applyFont="1" applyFill="1"/>
    <xf numFmtId="0" fontId="0" fillId="0" borderId="0" xfId="0" applyFill="1"/>
    <xf numFmtId="164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5" xfId="0" applyFill="1" applyBorder="1" applyAlignment="1">
      <alignment horizontal="center" vertical="center"/>
    </xf>
    <xf numFmtId="164" fontId="0" fillId="0" borderId="5" xfId="0" applyNumberFormat="1" applyFill="1" applyBorder="1"/>
    <xf numFmtId="0" fontId="0" fillId="6" borderId="1" xfId="0" applyFill="1" applyBorder="1" applyAlignment="1">
      <alignment vertical="top"/>
    </xf>
    <xf numFmtId="0" fontId="0" fillId="6" borderId="1" xfId="0" applyFill="1" applyBorder="1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67" fontId="0" fillId="0" borderId="0" xfId="0" applyNumberFormat="1" applyFill="1" applyBorder="1"/>
    <xf numFmtId="167" fontId="0" fillId="0" borderId="0" xfId="0" applyNumberFormat="1"/>
    <xf numFmtId="167" fontId="2" fillId="0" borderId="0" xfId="0" applyNumberFormat="1" applyFont="1" applyFill="1" applyBorder="1"/>
    <xf numFmtId="167" fontId="0" fillId="0" borderId="0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Calibration curve 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225805094754"/>
          <c:y val="0.197762491649527"/>
          <c:w val="0.735577374192317"/>
          <c:h val="0.549869798357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14231922591"/>
                  <c:y val="0.201736943309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Sheet1!$AQ$4:$AQ$7</c:f>
              <c:numCache>
                <c:formatCode>General</c:formatCode>
                <c:ptCount val="4"/>
                <c:pt idx="0">
                  <c:v>0.0</c:v>
                </c:pt>
                <c:pt idx="1">
                  <c:v>2.5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Sheet1!$AU$4:$AU$7</c:f>
              <c:numCache>
                <c:formatCode>General</c:formatCode>
                <c:ptCount val="4"/>
                <c:pt idx="0">
                  <c:v>0.0</c:v>
                </c:pt>
                <c:pt idx="1">
                  <c:v>0.0969</c:v>
                </c:pt>
                <c:pt idx="2">
                  <c:v>0.398766666666667</c:v>
                </c:pt>
                <c:pt idx="3">
                  <c:v>0.774333333333333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7289104"/>
        <c:axId val="-1674223120"/>
      </c:scatterChart>
      <c:valAx>
        <c:axId val="-165728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223120"/>
        <c:crosses val="autoZero"/>
        <c:crossBetween val="midCat"/>
      </c:valAx>
      <c:valAx>
        <c:axId val="-1674223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728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Calibration curve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343258978401"/>
          <c:y val="0.257935531131186"/>
          <c:w val="0.730216680574766"/>
          <c:h val="0.4906689416577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740835800126"/>
                  <c:y val="0.168169412190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Sheet1!$AQ$15:$AQ$18</c:f>
              <c:numCache>
                <c:formatCode>General</c:formatCode>
                <c:ptCount val="4"/>
                <c:pt idx="0">
                  <c:v>0.0</c:v>
                </c:pt>
                <c:pt idx="1">
                  <c:v>2.5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Sheet1!$AU$15:$AU$18</c:f>
              <c:numCache>
                <c:formatCode>0.000</c:formatCode>
                <c:ptCount val="4"/>
                <c:pt idx="0">
                  <c:v>0.0</c:v>
                </c:pt>
                <c:pt idx="1">
                  <c:v>0.0899333333333333</c:v>
                </c:pt>
                <c:pt idx="2">
                  <c:v>0.379933333333333</c:v>
                </c:pt>
                <c:pt idx="3">
                  <c:v>0.696433333333333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8228256"/>
        <c:axId val="-1697681104"/>
      </c:scatterChart>
      <c:valAx>
        <c:axId val="-165822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layout>
            <c:manualLayout>
              <c:xMode val="edge"/>
              <c:yMode val="edge"/>
              <c:x val="0.428539373569219"/>
              <c:y val="0.834281282149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7681104"/>
        <c:crosses val="autoZero"/>
        <c:crossBetween val="midCat"/>
      </c:valAx>
      <c:valAx>
        <c:axId val="-1697681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2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Compound Screening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2530055106052"/>
          <c:y val="0.0981839904420549"/>
          <c:w val="0.917456700803942"/>
          <c:h val="0.697636854532968"/>
        </c:manualLayout>
      </c:layout>
      <c:barChart>
        <c:barDir val="col"/>
        <c:grouping val="clustered"/>
        <c:varyColors val="0"/>
        <c:ser>
          <c:idx val="0"/>
          <c:order val="0"/>
          <c:tx>
            <c:v>Conc1_A1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Sheet1!$Q$31:$Q$41</c:f>
                <c:numCache>
                  <c:formatCode>General</c:formatCode>
                  <c:ptCount val="11"/>
                  <c:pt idx="0">
                    <c:v>5.318463717405743</c:v>
                  </c:pt>
                  <c:pt idx="1">
                    <c:v>3.477254291655476</c:v>
                  </c:pt>
                  <c:pt idx="2">
                    <c:v>4.092119669325697</c:v>
                  </c:pt>
                  <c:pt idx="3">
                    <c:v>3.646545937298757</c:v>
                  </c:pt>
                  <c:pt idx="4">
                    <c:v>4.548564217724476</c:v>
                  </c:pt>
                  <c:pt idx="5">
                    <c:v>6.549175441214385</c:v>
                  </c:pt>
                  <c:pt idx="6">
                    <c:v>0.819337456789262</c:v>
                  </c:pt>
                  <c:pt idx="7">
                    <c:v>3.425722660096878</c:v>
                  </c:pt>
                  <c:pt idx="8">
                    <c:v>2.921267777503043</c:v>
                  </c:pt>
                  <c:pt idx="9">
                    <c:v>6.375760209586357</c:v>
                  </c:pt>
                  <c:pt idx="10">
                    <c:v>8.709544334690685</c:v>
                  </c:pt>
                </c:numCache>
              </c:numRef>
            </c:plus>
            <c:minus>
              <c:numRef>
                <c:f>Sheet1!$Q$31:$Q$41</c:f>
                <c:numCache>
                  <c:formatCode>General</c:formatCode>
                  <c:ptCount val="11"/>
                  <c:pt idx="0">
                    <c:v>5.318463717405743</c:v>
                  </c:pt>
                  <c:pt idx="1">
                    <c:v>3.477254291655476</c:v>
                  </c:pt>
                  <c:pt idx="2">
                    <c:v>4.092119669325697</c:v>
                  </c:pt>
                  <c:pt idx="3">
                    <c:v>3.646545937298757</c:v>
                  </c:pt>
                  <c:pt idx="4">
                    <c:v>4.548564217724476</c:v>
                  </c:pt>
                  <c:pt idx="5">
                    <c:v>6.549175441214385</c:v>
                  </c:pt>
                  <c:pt idx="6">
                    <c:v>0.819337456789262</c:v>
                  </c:pt>
                  <c:pt idx="7">
                    <c:v>3.425722660096878</c:v>
                  </c:pt>
                  <c:pt idx="8">
                    <c:v>2.921267777503043</c:v>
                  </c:pt>
                  <c:pt idx="9">
                    <c:v>6.375760209586357</c:v>
                  </c:pt>
                  <c:pt idx="10">
                    <c:v>8.709544334690685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Sheet1!$O$31:$O$41</c:f>
              <c:strCache>
                <c:ptCount val="11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AKI XVIII195</c:v>
                </c:pt>
                <c:pt idx="4">
                  <c:v>AKI-A17</c:v>
                </c:pt>
                <c:pt idx="5">
                  <c:v>AKI-A41</c:v>
                </c:pt>
                <c:pt idx="6">
                  <c:v>AKI-A55</c:v>
                </c:pt>
                <c:pt idx="7">
                  <c:v>RA-B87+89</c:v>
                </c:pt>
                <c:pt idx="8">
                  <c:v>RA-B55+71</c:v>
                </c:pt>
                <c:pt idx="9">
                  <c:v>RA-B51+57</c:v>
                </c:pt>
                <c:pt idx="10">
                  <c:v>AKI XVIII129</c:v>
                </c:pt>
              </c:strCache>
            </c:strRef>
          </c:cat>
          <c:val>
            <c:numRef>
              <c:f>Sheet1!$P$31:$P$41</c:f>
              <c:numCache>
                <c:formatCode>0.0</c:formatCode>
                <c:ptCount val="11"/>
                <c:pt idx="0">
                  <c:v>39.61692395337873</c:v>
                </c:pt>
                <c:pt idx="1">
                  <c:v>51.64570204191134</c:v>
                </c:pt>
                <c:pt idx="2">
                  <c:v>56.71437234936976</c:v>
                </c:pt>
                <c:pt idx="3">
                  <c:v>50.06388815262172</c:v>
                </c:pt>
                <c:pt idx="4">
                  <c:v>2.903963663103511</c:v>
                </c:pt>
                <c:pt idx="5">
                  <c:v>-3.189563510350875</c:v>
                </c:pt>
                <c:pt idx="6">
                  <c:v>23.73819101431846</c:v>
                </c:pt>
                <c:pt idx="7">
                  <c:v>30.43077349455277</c:v>
                </c:pt>
                <c:pt idx="8">
                  <c:v>8.05243654346726</c:v>
                </c:pt>
                <c:pt idx="9">
                  <c:v>42.486091298475</c:v>
                </c:pt>
                <c:pt idx="10">
                  <c:v>3.803660367379805</c:v>
                </c:pt>
              </c:numCache>
            </c:numRef>
          </c:val>
        </c:ser>
        <c:ser>
          <c:idx val="1"/>
          <c:order val="1"/>
          <c:tx>
            <c:v>Conc2_A1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Sheet1!$S$31:$S$41</c:f>
                <c:numCache>
                  <c:formatCode>General</c:formatCode>
                  <c:ptCount val="11"/>
                  <c:pt idx="3">
                    <c:v>5.04628363530139</c:v>
                  </c:pt>
                  <c:pt idx="4">
                    <c:v>5.523413438889864</c:v>
                  </c:pt>
                  <c:pt idx="5">
                    <c:v>5.48463933985427</c:v>
                  </c:pt>
                  <c:pt idx="6">
                    <c:v>12.19042951715145</c:v>
                  </c:pt>
                  <c:pt idx="7">
                    <c:v>6.898142655803883</c:v>
                  </c:pt>
                  <c:pt idx="8">
                    <c:v>13.57987058818762</c:v>
                  </c:pt>
                  <c:pt idx="9">
                    <c:v>7.572876711682445</c:v>
                  </c:pt>
                  <c:pt idx="10">
                    <c:v>14.13507708876759</c:v>
                  </c:pt>
                </c:numCache>
              </c:numRef>
            </c:plus>
            <c:minus>
              <c:numRef>
                <c:f>Sheet1!$S$31:$S$41</c:f>
                <c:numCache>
                  <c:formatCode>General</c:formatCode>
                  <c:ptCount val="11"/>
                  <c:pt idx="3">
                    <c:v>5.04628363530139</c:v>
                  </c:pt>
                  <c:pt idx="4">
                    <c:v>5.523413438889864</c:v>
                  </c:pt>
                  <c:pt idx="5">
                    <c:v>5.48463933985427</c:v>
                  </c:pt>
                  <c:pt idx="6">
                    <c:v>12.19042951715145</c:v>
                  </c:pt>
                  <c:pt idx="7">
                    <c:v>6.898142655803883</c:v>
                  </c:pt>
                  <c:pt idx="8">
                    <c:v>13.57987058818762</c:v>
                  </c:pt>
                  <c:pt idx="9">
                    <c:v>7.572876711682445</c:v>
                  </c:pt>
                  <c:pt idx="10">
                    <c:v>14.13507708876759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Sheet1!$O$31:$O$41</c:f>
              <c:strCache>
                <c:ptCount val="11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AKI XVIII195</c:v>
                </c:pt>
                <c:pt idx="4">
                  <c:v>AKI-A17</c:v>
                </c:pt>
                <c:pt idx="5">
                  <c:v>AKI-A41</c:v>
                </c:pt>
                <c:pt idx="6">
                  <c:v>AKI-A55</c:v>
                </c:pt>
                <c:pt idx="7">
                  <c:v>RA-B87+89</c:v>
                </c:pt>
                <c:pt idx="8">
                  <c:v>RA-B55+71</c:v>
                </c:pt>
                <c:pt idx="9">
                  <c:v>RA-B51+57</c:v>
                </c:pt>
                <c:pt idx="10">
                  <c:v>AKI XVIII129</c:v>
                </c:pt>
              </c:strCache>
            </c:strRef>
          </c:cat>
          <c:val>
            <c:numRef>
              <c:f>Sheet1!$R$31:$R$41</c:f>
              <c:numCache>
                <c:formatCode>General</c:formatCode>
                <c:ptCount val="11"/>
                <c:pt idx="3" formatCode="0.0">
                  <c:v>-1.020710774032636</c:v>
                </c:pt>
                <c:pt idx="4" formatCode="0.0">
                  <c:v>0.00800850094659703</c:v>
                </c:pt>
                <c:pt idx="5" formatCode="0.0">
                  <c:v>0.513403105046459</c:v>
                </c:pt>
                <c:pt idx="6" formatCode="0.0">
                  <c:v>9.949174701984754</c:v>
                </c:pt>
                <c:pt idx="7" formatCode="0.0">
                  <c:v>4.696461518297823</c:v>
                </c:pt>
                <c:pt idx="8" formatCode="0.0">
                  <c:v>-5.758726520702349</c:v>
                </c:pt>
                <c:pt idx="9" formatCode="0.0">
                  <c:v>13.31564232001281</c:v>
                </c:pt>
                <c:pt idx="10" formatCode="0.0">
                  <c:v>-1.175357934951918</c:v>
                </c:pt>
              </c:numCache>
            </c:numRef>
          </c:val>
        </c:ser>
        <c:ser>
          <c:idx val="2"/>
          <c:order val="2"/>
          <c:tx>
            <c:v>Conc3_A1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Sheet1!$U$31:$U$41</c:f>
                <c:numCache>
                  <c:formatCode>General</c:formatCode>
                  <c:ptCount val="11"/>
                  <c:pt idx="3">
                    <c:v>2.514601125594701</c:v>
                  </c:pt>
                  <c:pt idx="4">
                    <c:v>5.992753426061599</c:v>
                  </c:pt>
                  <c:pt idx="5">
                    <c:v>4.579413544509138</c:v>
                  </c:pt>
                  <c:pt idx="6">
                    <c:v>4.134331003578658</c:v>
                  </c:pt>
                  <c:pt idx="7">
                    <c:v>12.09920633770556</c:v>
                  </c:pt>
                  <c:pt idx="8">
                    <c:v>6.727073675902051</c:v>
                  </c:pt>
                  <c:pt idx="9">
                    <c:v>2.83917065349137</c:v>
                  </c:pt>
                  <c:pt idx="10">
                    <c:v>12.51164587088091</c:v>
                  </c:pt>
                </c:numCache>
              </c:numRef>
            </c:plus>
            <c:minus>
              <c:numRef>
                <c:f>Sheet1!$U$31:$U$41</c:f>
                <c:numCache>
                  <c:formatCode>General</c:formatCode>
                  <c:ptCount val="11"/>
                  <c:pt idx="3">
                    <c:v>2.514601125594701</c:v>
                  </c:pt>
                  <c:pt idx="4">
                    <c:v>5.992753426061599</c:v>
                  </c:pt>
                  <c:pt idx="5">
                    <c:v>4.579413544509138</c:v>
                  </c:pt>
                  <c:pt idx="6">
                    <c:v>4.134331003578658</c:v>
                  </c:pt>
                  <c:pt idx="7">
                    <c:v>12.09920633770556</c:v>
                  </c:pt>
                  <c:pt idx="8">
                    <c:v>6.727073675902051</c:v>
                  </c:pt>
                  <c:pt idx="9">
                    <c:v>2.83917065349137</c:v>
                  </c:pt>
                  <c:pt idx="10">
                    <c:v>12.51164587088091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Sheet1!$O$31:$O$41</c:f>
              <c:strCache>
                <c:ptCount val="11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AKI XVIII195</c:v>
                </c:pt>
                <c:pt idx="4">
                  <c:v>AKI-A17</c:v>
                </c:pt>
                <c:pt idx="5">
                  <c:v>AKI-A41</c:v>
                </c:pt>
                <c:pt idx="6">
                  <c:v>AKI-A55</c:v>
                </c:pt>
                <c:pt idx="7">
                  <c:v>RA-B87+89</c:v>
                </c:pt>
                <c:pt idx="8">
                  <c:v>RA-B55+71</c:v>
                </c:pt>
                <c:pt idx="9">
                  <c:v>RA-B51+57</c:v>
                </c:pt>
                <c:pt idx="10">
                  <c:v>AKI XVIII129</c:v>
                </c:pt>
              </c:strCache>
            </c:strRef>
          </c:cat>
          <c:val>
            <c:numRef>
              <c:f>Sheet1!$T$31:$T$41</c:f>
              <c:numCache>
                <c:formatCode>General</c:formatCode>
                <c:ptCount val="11"/>
                <c:pt idx="3" formatCode="0.0">
                  <c:v>-3.420906514366914</c:v>
                </c:pt>
                <c:pt idx="4" formatCode="0.0">
                  <c:v>-4.093758575321378</c:v>
                </c:pt>
                <c:pt idx="5" formatCode="0.0">
                  <c:v>-2.956921292554312</c:v>
                </c:pt>
                <c:pt idx="6" formatCode="0.0">
                  <c:v>0.163786570499392</c:v>
                </c:pt>
                <c:pt idx="7" formatCode="0.0">
                  <c:v>-0.588889756661786</c:v>
                </c:pt>
                <c:pt idx="8" formatCode="0.0">
                  <c:v>6.763386368757224</c:v>
                </c:pt>
                <c:pt idx="9" formatCode="0.0">
                  <c:v>4.670106893871543</c:v>
                </c:pt>
                <c:pt idx="10" formatCode="0.0">
                  <c:v>6.116622227630098</c:v>
                </c:pt>
              </c:numCache>
            </c:numRef>
          </c:val>
        </c:ser>
        <c:ser>
          <c:idx val="3"/>
          <c:order val="3"/>
          <c:tx>
            <c:v>Conc1_A2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Sheet1!$W$31:$W$41</c:f>
                <c:numCache>
                  <c:formatCode>General</c:formatCode>
                  <c:ptCount val="11"/>
                  <c:pt idx="0">
                    <c:v>5.474431398103622</c:v>
                  </c:pt>
                  <c:pt idx="1">
                    <c:v>6.05680397475493</c:v>
                  </c:pt>
                  <c:pt idx="2">
                    <c:v>12.0469024822349</c:v>
                  </c:pt>
                  <c:pt idx="3">
                    <c:v>4.548564217724476</c:v>
                  </c:pt>
                  <c:pt idx="4">
                    <c:v>5.827999282976621</c:v>
                  </c:pt>
                  <c:pt idx="5">
                    <c:v>3.224503252194594</c:v>
                  </c:pt>
                  <c:pt idx="6">
                    <c:v>14.27936781371159</c:v>
                  </c:pt>
                  <c:pt idx="7">
                    <c:v>16.14758924461693</c:v>
                  </c:pt>
                  <c:pt idx="8">
                    <c:v>18.35229315282682</c:v>
                  </c:pt>
                  <c:pt idx="9">
                    <c:v>7.380443531915987</c:v>
                  </c:pt>
                  <c:pt idx="10">
                    <c:v>6.745446163258691</c:v>
                  </c:pt>
                </c:numCache>
              </c:numRef>
            </c:plus>
            <c:minus>
              <c:numRef>
                <c:f>Sheet1!$W$31:$W$41</c:f>
                <c:numCache>
                  <c:formatCode>General</c:formatCode>
                  <c:ptCount val="11"/>
                  <c:pt idx="0">
                    <c:v>5.474431398103622</c:v>
                  </c:pt>
                  <c:pt idx="1">
                    <c:v>6.05680397475493</c:v>
                  </c:pt>
                  <c:pt idx="2">
                    <c:v>12.0469024822349</c:v>
                  </c:pt>
                  <c:pt idx="3">
                    <c:v>4.548564217724476</c:v>
                  </c:pt>
                  <c:pt idx="4">
                    <c:v>5.827999282976621</c:v>
                  </c:pt>
                  <c:pt idx="5">
                    <c:v>3.224503252194594</c:v>
                  </c:pt>
                  <c:pt idx="6">
                    <c:v>14.27936781371159</c:v>
                  </c:pt>
                  <c:pt idx="7">
                    <c:v>16.14758924461693</c:v>
                  </c:pt>
                  <c:pt idx="8">
                    <c:v>18.35229315282682</c:v>
                  </c:pt>
                  <c:pt idx="9">
                    <c:v>7.380443531915987</c:v>
                  </c:pt>
                  <c:pt idx="10">
                    <c:v>6.745446163258691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Sheet1!$O$31:$O$41</c:f>
              <c:strCache>
                <c:ptCount val="11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AKI XVIII195</c:v>
                </c:pt>
                <c:pt idx="4">
                  <c:v>AKI-A17</c:v>
                </c:pt>
                <c:pt idx="5">
                  <c:v>AKI-A41</c:v>
                </c:pt>
                <c:pt idx="6">
                  <c:v>AKI-A55</c:v>
                </c:pt>
                <c:pt idx="7">
                  <c:v>RA-B87+89</c:v>
                </c:pt>
                <c:pt idx="8">
                  <c:v>RA-B55+71</c:v>
                </c:pt>
                <c:pt idx="9">
                  <c:v>RA-B51+57</c:v>
                </c:pt>
                <c:pt idx="10">
                  <c:v>AKI XVIII129</c:v>
                </c:pt>
              </c:strCache>
            </c:strRef>
          </c:cat>
          <c:val>
            <c:numRef>
              <c:f>Sheet1!$V$31:$V$41</c:f>
              <c:numCache>
                <c:formatCode>0.0</c:formatCode>
                <c:ptCount val="11"/>
                <c:pt idx="0">
                  <c:v>27.58707153093406</c:v>
                </c:pt>
                <c:pt idx="1">
                  <c:v>39.50848891924871</c:v>
                </c:pt>
                <c:pt idx="2">
                  <c:v>49.29564494572827</c:v>
                </c:pt>
                <c:pt idx="3">
                  <c:v>53.92556449833756</c:v>
                </c:pt>
                <c:pt idx="4">
                  <c:v>-8.477181413834955</c:v>
                </c:pt>
                <c:pt idx="5">
                  <c:v>-14.05289951607246</c:v>
                </c:pt>
                <c:pt idx="6">
                  <c:v>18.01615573864319</c:v>
                </c:pt>
                <c:pt idx="7">
                  <c:v>19.96457937762934</c:v>
                </c:pt>
                <c:pt idx="8">
                  <c:v>-10.6491543284614</c:v>
                </c:pt>
                <c:pt idx="9">
                  <c:v>31.32125595144101</c:v>
                </c:pt>
                <c:pt idx="10">
                  <c:v>-2.94985523840873</c:v>
                </c:pt>
              </c:numCache>
            </c:numRef>
          </c:val>
        </c:ser>
        <c:ser>
          <c:idx val="4"/>
          <c:order val="4"/>
          <c:tx>
            <c:v>Conc2_A2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Sheet1!$Y$31:$Y$41</c:f>
                <c:numCache>
                  <c:formatCode>General</c:formatCode>
                  <c:ptCount val="11"/>
                  <c:pt idx="3">
                    <c:v>9.87597487053404</c:v>
                  </c:pt>
                  <c:pt idx="4">
                    <c:v>6.705321786472772</c:v>
                  </c:pt>
                  <c:pt idx="5">
                    <c:v>3.12408546774727</c:v>
                  </c:pt>
                  <c:pt idx="6">
                    <c:v>16.47503833568938</c:v>
                  </c:pt>
                  <c:pt idx="7">
                    <c:v>12.07261324124446</c:v>
                  </c:pt>
                  <c:pt idx="8">
                    <c:v>14.08352135774793</c:v>
                  </c:pt>
                  <c:pt idx="9">
                    <c:v>4.401600906300006</c:v>
                  </c:pt>
                  <c:pt idx="10">
                    <c:v>3.071800780593672</c:v>
                  </c:pt>
                </c:numCache>
              </c:numRef>
            </c:plus>
            <c:minus>
              <c:numRef>
                <c:f>Sheet1!$Y$31:$Y$41</c:f>
                <c:numCache>
                  <c:formatCode>General</c:formatCode>
                  <c:ptCount val="11"/>
                  <c:pt idx="3">
                    <c:v>9.87597487053404</c:v>
                  </c:pt>
                  <c:pt idx="4">
                    <c:v>6.705321786472772</c:v>
                  </c:pt>
                  <c:pt idx="5">
                    <c:v>3.12408546774727</c:v>
                  </c:pt>
                  <c:pt idx="6">
                    <c:v>16.47503833568938</c:v>
                  </c:pt>
                  <c:pt idx="7">
                    <c:v>12.07261324124446</c:v>
                  </c:pt>
                  <c:pt idx="8">
                    <c:v>14.08352135774793</c:v>
                  </c:pt>
                  <c:pt idx="9">
                    <c:v>4.401600906300006</c:v>
                  </c:pt>
                  <c:pt idx="10">
                    <c:v>3.071800780593672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Sheet1!$O$31:$O$41</c:f>
              <c:strCache>
                <c:ptCount val="11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AKI XVIII195</c:v>
                </c:pt>
                <c:pt idx="4">
                  <c:v>AKI-A17</c:v>
                </c:pt>
                <c:pt idx="5">
                  <c:v>AKI-A41</c:v>
                </c:pt>
                <c:pt idx="6">
                  <c:v>AKI-A55</c:v>
                </c:pt>
                <c:pt idx="7">
                  <c:v>RA-B87+89</c:v>
                </c:pt>
                <c:pt idx="8">
                  <c:v>RA-B55+71</c:v>
                </c:pt>
                <c:pt idx="9">
                  <c:v>RA-B51+57</c:v>
                </c:pt>
                <c:pt idx="10">
                  <c:v>AKI XVIII129</c:v>
                </c:pt>
              </c:strCache>
            </c:strRef>
          </c:cat>
          <c:val>
            <c:numRef>
              <c:f>Sheet1!$X$31:$X$41</c:f>
              <c:numCache>
                <c:formatCode>General</c:formatCode>
                <c:ptCount val="11"/>
                <c:pt idx="3" formatCode="0.0">
                  <c:v>-8.957059992777544</c:v>
                </c:pt>
                <c:pt idx="4" formatCode="0.0">
                  <c:v>-15.41868578278628</c:v>
                </c:pt>
                <c:pt idx="5" formatCode="0.0">
                  <c:v>-24.07203009865126</c:v>
                </c:pt>
                <c:pt idx="6" formatCode="0.0">
                  <c:v>-4.923833187725127</c:v>
                </c:pt>
                <c:pt idx="7" formatCode="0.0">
                  <c:v>8.867383890751531</c:v>
                </c:pt>
                <c:pt idx="8" formatCode="0.0">
                  <c:v>-4.07532374644084</c:v>
                </c:pt>
                <c:pt idx="9" formatCode="0.0">
                  <c:v>3.638332383420045</c:v>
                </c:pt>
                <c:pt idx="10" formatCode="0.0">
                  <c:v>0.527398424500745</c:v>
                </c:pt>
              </c:numCache>
            </c:numRef>
          </c:val>
        </c:ser>
        <c:ser>
          <c:idx val="5"/>
          <c:order val="5"/>
          <c:tx>
            <c:v>Conc3_A2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Sheet1!$AA$31:$AA$41</c:f>
                <c:numCache>
                  <c:formatCode>General</c:formatCode>
                  <c:ptCount val="11"/>
                  <c:pt idx="3">
                    <c:v>6.369896813263134</c:v>
                  </c:pt>
                  <c:pt idx="4">
                    <c:v>6.517165922342595</c:v>
                  </c:pt>
                  <c:pt idx="5">
                    <c:v>23.30089905721287</c:v>
                  </c:pt>
                  <c:pt idx="6">
                    <c:v>14.44025282812663</c:v>
                  </c:pt>
                  <c:pt idx="7">
                    <c:v>13.11504712387171</c:v>
                  </c:pt>
                  <c:pt idx="8">
                    <c:v>15.8808144079922</c:v>
                  </c:pt>
                  <c:pt idx="9">
                    <c:v>9.219887260046725</c:v>
                  </c:pt>
                  <c:pt idx="10">
                    <c:v>4.871181383691727</c:v>
                  </c:pt>
                </c:numCache>
              </c:numRef>
            </c:plus>
            <c:minus>
              <c:numRef>
                <c:f>Sheet1!$AA$31:$AA$41</c:f>
                <c:numCache>
                  <c:formatCode>General</c:formatCode>
                  <c:ptCount val="11"/>
                  <c:pt idx="3">
                    <c:v>6.369896813263134</c:v>
                  </c:pt>
                  <c:pt idx="4">
                    <c:v>6.517165922342595</c:v>
                  </c:pt>
                  <c:pt idx="5">
                    <c:v>23.30089905721287</c:v>
                  </c:pt>
                  <c:pt idx="6">
                    <c:v>14.44025282812663</c:v>
                  </c:pt>
                  <c:pt idx="7">
                    <c:v>13.11504712387171</c:v>
                  </c:pt>
                  <c:pt idx="8">
                    <c:v>15.8808144079922</c:v>
                  </c:pt>
                  <c:pt idx="9">
                    <c:v>9.219887260046725</c:v>
                  </c:pt>
                  <c:pt idx="10">
                    <c:v>4.871181383691727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Sheet1!$O$31:$O$41</c:f>
              <c:strCache>
                <c:ptCount val="11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AKI XVIII195</c:v>
                </c:pt>
                <c:pt idx="4">
                  <c:v>AKI-A17</c:v>
                </c:pt>
                <c:pt idx="5">
                  <c:v>AKI-A41</c:v>
                </c:pt>
                <c:pt idx="6">
                  <c:v>AKI-A55</c:v>
                </c:pt>
                <c:pt idx="7">
                  <c:v>RA-B87+89</c:v>
                </c:pt>
                <c:pt idx="8">
                  <c:v>RA-B55+71</c:v>
                </c:pt>
                <c:pt idx="9">
                  <c:v>RA-B51+57</c:v>
                </c:pt>
                <c:pt idx="10">
                  <c:v>AKI XVIII129</c:v>
                </c:pt>
              </c:strCache>
            </c:strRef>
          </c:cat>
          <c:val>
            <c:numRef>
              <c:f>Sheet1!$Z$31:$Z$41</c:f>
              <c:numCache>
                <c:formatCode>General</c:formatCode>
                <c:ptCount val="11"/>
                <c:pt idx="3" formatCode="0.0">
                  <c:v>-12.95433047289317</c:v>
                </c:pt>
                <c:pt idx="4" formatCode="0.0">
                  <c:v>2.659445416560738</c:v>
                </c:pt>
                <c:pt idx="5" formatCode="0.0">
                  <c:v>-6.715991085570938</c:v>
                </c:pt>
                <c:pt idx="6" formatCode="0.0">
                  <c:v>-4.105560360160183</c:v>
                </c:pt>
                <c:pt idx="7" formatCode="0.0">
                  <c:v>-1.666576345985642</c:v>
                </c:pt>
                <c:pt idx="8" formatCode="0.0">
                  <c:v>-14.41658679668815</c:v>
                </c:pt>
                <c:pt idx="9" formatCode="0.0">
                  <c:v>-5.857203397450405</c:v>
                </c:pt>
                <c:pt idx="10" formatCode="0.0">
                  <c:v>1.351287884230416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79858656"/>
        <c:axId val="-1639593072"/>
      </c:barChart>
      <c:catAx>
        <c:axId val="-167985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Compound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593072"/>
        <c:crosses val="autoZero"/>
        <c:auto val="1"/>
        <c:lblAlgn val="ctr"/>
        <c:lblOffset val="1000"/>
        <c:tickLblSkip val="1"/>
        <c:noMultiLvlLbl val="0"/>
      </c:catAx>
      <c:valAx>
        <c:axId val="-1639593072"/>
        <c:scaling>
          <c:orientation val="minMax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Inhibition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8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343148</xdr:colOff>
      <xdr:row>3</xdr:row>
      <xdr:rowOff>23407</xdr:rowOff>
    </xdr:from>
    <xdr:to>
      <xdr:col>46</xdr:col>
      <xdr:colOff>556295</xdr:colOff>
      <xdr:row>10</xdr:row>
      <xdr:rowOff>91834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399284</xdr:colOff>
      <xdr:row>19</xdr:row>
      <xdr:rowOff>96438</xdr:rowOff>
    </xdr:from>
    <xdr:to>
      <xdr:col>46</xdr:col>
      <xdr:colOff>657479</xdr:colOff>
      <xdr:row>27</xdr:row>
      <xdr:rowOff>53076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3342</xdr:colOff>
      <xdr:row>42</xdr:row>
      <xdr:rowOff>17044</xdr:rowOff>
    </xdr:from>
    <xdr:to>
      <xdr:col>35</xdr:col>
      <xdr:colOff>721894</xdr:colOff>
      <xdr:row>65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76"/>
  <sheetViews>
    <sheetView tabSelected="1" zoomScale="95" zoomScaleNormal="95" zoomScalePageLayoutView="95" workbookViewId="0">
      <selection activeCell="I52" sqref="I52"/>
    </sheetView>
  </sheetViews>
  <sheetFormatPr baseColWidth="10" defaultColWidth="10.6640625" defaultRowHeight="16" x14ac:dyDescent="0.2"/>
  <cols>
    <col min="1" max="13" width="6" customWidth="1"/>
    <col min="19" max="19" width="11.6640625" bestFit="1" customWidth="1"/>
  </cols>
  <sheetData>
    <row r="1" spans="1:159" x14ac:dyDescent="0.2">
      <c r="O1" t="s">
        <v>42</v>
      </c>
      <c r="AC1" t="s">
        <v>14</v>
      </c>
      <c r="AW1" t="s">
        <v>15</v>
      </c>
      <c r="BK1" t="s">
        <v>16</v>
      </c>
      <c r="BY1" t="s">
        <v>17</v>
      </c>
      <c r="CM1" t="s">
        <v>18</v>
      </c>
      <c r="DA1" t="s">
        <v>19</v>
      </c>
      <c r="DO1" t="s">
        <v>20</v>
      </c>
      <c r="EC1" t="s">
        <v>21</v>
      </c>
      <c r="EQ1" t="s">
        <v>22</v>
      </c>
    </row>
    <row r="2" spans="1:159" x14ac:dyDescent="0.2">
      <c r="A2" t="s">
        <v>24</v>
      </c>
      <c r="B2" t="s">
        <v>41</v>
      </c>
    </row>
    <row r="3" spans="1:159" x14ac:dyDescent="0.2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3"/>
      <c r="P3" s="3">
        <v>1</v>
      </c>
      <c r="Q3" s="3">
        <v>2</v>
      </c>
      <c r="R3" s="3">
        <v>3</v>
      </c>
      <c r="S3" s="3">
        <v>4</v>
      </c>
      <c r="T3" s="3">
        <v>5</v>
      </c>
      <c r="U3" s="3">
        <v>6</v>
      </c>
      <c r="V3" s="3">
        <v>7</v>
      </c>
      <c r="W3" s="3">
        <v>8</v>
      </c>
      <c r="X3" s="3">
        <v>9</v>
      </c>
      <c r="Y3" s="3">
        <v>10</v>
      </c>
      <c r="Z3" s="3">
        <v>11</v>
      </c>
      <c r="AA3" s="3">
        <v>12</v>
      </c>
      <c r="AC3" s="3"/>
      <c r="AD3" s="3">
        <v>1</v>
      </c>
      <c r="AE3" s="3">
        <v>2</v>
      </c>
      <c r="AF3" s="3">
        <v>3</v>
      </c>
      <c r="AG3" s="3">
        <v>4</v>
      </c>
      <c r="AH3" s="3">
        <v>5</v>
      </c>
      <c r="AI3" s="3">
        <v>6</v>
      </c>
      <c r="AJ3" s="3">
        <v>7</v>
      </c>
      <c r="AK3" s="3">
        <v>8</v>
      </c>
      <c r="AL3" s="3">
        <v>9</v>
      </c>
      <c r="AM3" s="3">
        <v>10</v>
      </c>
      <c r="AN3" s="3">
        <v>11</v>
      </c>
      <c r="AO3" s="3">
        <v>12</v>
      </c>
      <c r="AQ3" s="3" t="s">
        <v>23</v>
      </c>
      <c r="AR3" s="3" t="s">
        <v>24</v>
      </c>
      <c r="AS3" s="3" t="s">
        <v>25</v>
      </c>
      <c r="AT3" s="3" t="s">
        <v>26</v>
      </c>
      <c r="AU3" s="3" t="s">
        <v>27</v>
      </c>
      <c r="AW3" s="3"/>
      <c r="AX3" s="3">
        <v>1</v>
      </c>
      <c r="AY3" s="3">
        <v>2</v>
      </c>
      <c r="AZ3" s="3">
        <v>3</v>
      </c>
      <c r="BA3" s="3">
        <v>4</v>
      </c>
      <c r="BB3" s="3">
        <v>5</v>
      </c>
      <c r="BC3" s="3">
        <v>6</v>
      </c>
      <c r="BD3" s="3">
        <v>7</v>
      </c>
      <c r="BE3" s="3">
        <v>8</v>
      </c>
      <c r="BF3" s="3">
        <v>9</v>
      </c>
      <c r="BG3" s="3">
        <v>10</v>
      </c>
      <c r="BH3" s="3">
        <v>11</v>
      </c>
      <c r="BI3" s="3">
        <v>12</v>
      </c>
      <c r="BK3" s="3"/>
      <c r="BL3" s="3">
        <v>1</v>
      </c>
      <c r="BM3" s="3">
        <v>2</v>
      </c>
      <c r="BN3" s="3">
        <v>3</v>
      </c>
      <c r="BO3" s="3">
        <v>4</v>
      </c>
      <c r="BP3" s="3">
        <v>5</v>
      </c>
      <c r="BQ3" s="3">
        <v>6</v>
      </c>
      <c r="BR3" s="3">
        <v>7</v>
      </c>
      <c r="BS3" s="3">
        <v>8</v>
      </c>
      <c r="BT3" s="3">
        <v>9</v>
      </c>
      <c r="BU3" s="3">
        <v>10</v>
      </c>
      <c r="BV3" s="3">
        <v>11</v>
      </c>
      <c r="BW3" s="3">
        <v>12</v>
      </c>
      <c r="BY3" s="3"/>
      <c r="BZ3" s="3">
        <v>1</v>
      </c>
      <c r="CA3" s="3">
        <v>2</v>
      </c>
      <c r="CB3" s="3">
        <v>3</v>
      </c>
      <c r="CC3" s="3">
        <v>4</v>
      </c>
      <c r="CD3" s="3">
        <v>5</v>
      </c>
      <c r="CE3" s="3">
        <v>6</v>
      </c>
      <c r="CF3" s="3">
        <v>7</v>
      </c>
      <c r="CG3" s="3">
        <v>8</v>
      </c>
      <c r="CH3" s="3">
        <v>9</v>
      </c>
      <c r="CI3" s="3">
        <v>10</v>
      </c>
      <c r="CJ3" s="3">
        <v>11</v>
      </c>
      <c r="CK3" s="3">
        <v>12</v>
      </c>
      <c r="CM3" s="3"/>
      <c r="CN3" s="3">
        <v>1</v>
      </c>
      <c r="CO3" s="3">
        <v>2</v>
      </c>
      <c r="CP3" s="3">
        <v>3</v>
      </c>
      <c r="CQ3" s="3">
        <v>4</v>
      </c>
      <c r="CR3" s="3">
        <v>5</v>
      </c>
      <c r="CS3" s="3">
        <v>6</v>
      </c>
      <c r="CT3" s="3">
        <v>7</v>
      </c>
      <c r="CU3" s="3">
        <v>8</v>
      </c>
      <c r="CV3" s="3">
        <v>9</v>
      </c>
      <c r="CW3" s="3">
        <v>10</v>
      </c>
      <c r="CX3" s="3">
        <v>11</v>
      </c>
      <c r="CY3" s="3">
        <v>12</v>
      </c>
      <c r="DA3" s="3"/>
      <c r="DB3" s="3">
        <v>1</v>
      </c>
      <c r="DC3" s="3">
        <v>2</v>
      </c>
      <c r="DD3" s="3">
        <v>3</v>
      </c>
      <c r="DE3" s="3">
        <v>4</v>
      </c>
      <c r="DF3" s="3">
        <v>5</v>
      </c>
      <c r="DG3" s="3">
        <v>6</v>
      </c>
      <c r="DH3" s="3">
        <v>7</v>
      </c>
      <c r="DI3" s="3">
        <v>8</v>
      </c>
      <c r="DJ3" s="3">
        <v>9</v>
      </c>
      <c r="DK3" s="3">
        <v>10</v>
      </c>
      <c r="DL3" s="3">
        <v>11</v>
      </c>
      <c r="DM3" s="3">
        <v>12</v>
      </c>
      <c r="DO3" s="3"/>
      <c r="DP3" s="3">
        <v>1</v>
      </c>
      <c r="DQ3" s="3">
        <v>2</v>
      </c>
      <c r="DR3" s="3">
        <v>3</v>
      </c>
      <c r="DS3" s="3">
        <v>4</v>
      </c>
      <c r="DT3" s="3">
        <v>5</v>
      </c>
      <c r="DU3" s="3">
        <v>6</v>
      </c>
      <c r="DV3" s="3">
        <v>7</v>
      </c>
      <c r="DW3" s="3">
        <v>8</v>
      </c>
      <c r="DX3" s="3">
        <v>9</v>
      </c>
      <c r="DY3" s="3">
        <v>10</v>
      </c>
      <c r="DZ3" s="3">
        <v>11</v>
      </c>
      <c r="EA3" s="3">
        <v>12</v>
      </c>
      <c r="EC3" s="3"/>
      <c r="ED3" s="3">
        <v>1</v>
      </c>
      <c r="EE3" s="3">
        <v>2</v>
      </c>
      <c r="EF3" s="3">
        <v>3</v>
      </c>
      <c r="EG3" s="3">
        <v>4</v>
      </c>
      <c r="EH3" s="3">
        <v>5</v>
      </c>
      <c r="EI3" s="3">
        <v>6</v>
      </c>
      <c r="EJ3" s="3">
        <v>7</v>
      </c>
      <c r="EK3" s="3">
        <v>8</v>
      </c>
      <c r="EL3" s="3">
        <v>9</v>
      </c>
      <c r="EM3" s="3">
        <v>10</v>
      </c>
      <c r="EN3" s="3">
        <v>11</v>
      </c>
      <c r="EO3" s="3">
        <v>12</v>
      </c>
      <c r="EQ3" s="3"/>
      <c r="ER3" s="3">
        <v>1</v>
      </c>
      <c r="ES3" s="3">
        <v>2</v>
      </c>
      <c r="ET3" s="3">
        <v>3</v>
      </c>
      <c r="EU3" s="3">
        <v>4</v>
      </c>
      <c r="EV3" s="3">
        <v>5</v>
      </c>
      <c r="EW3" s="3">
        <v>6</v>
      </c>
      <c r="EX3" s="3">
        <v>7</v>
      </c>
      <c r="EY3" s="3">
        <v>8</v>
      </c>
      <c r="EZ3" s="3">
        <v>9</v>
      </c>
      <c r="FA3" s="3">
        <v>10</v>
      </c>
      <c r="FB3" s="3">
        <v>11</v>
      </c>
      <c r="FC3" s="3">
        <v>12</v>
      </c>
    </row>
    <row r="4" spans="1:159" x14ac:dyDescent="0.2">
      <c r="A4" s="1" t="s">
        <v>0</v>
      </c>
      <c r="B4" s="41" t="s">
        <v>1</v>
      </c>
      <c r="C4" s="41"/>
      <c r="D4" s="41"/>
      <c r="E4" s="42" t="s">
        <v>59</v>
      </c>
      <c r="F4" s="42"/>
      <c r="G4" s="42"/>
      <c r="H4" s="43" t="s">
        <v>67</v>
      </c>
      <c r="I4" s="44"/>
      <c r="J4" s="45"/>
      <c r="K4" s="42" t="s">
        <v>74</v>
      </c>
      <c r="L4" s="42"/>
      <c r="M4" s="42"/>
      <c r="O4" s="3" t="s">
        <v>0</v>
      </c>
      <c r="P4" s="37">
        <v>0.108</v>
      </c>
      <c r="Q4" s="37">
        <v>0.1062</v>
      </c>
      <c r="R4" s="37">
        <v>0.10879999999999999</v>
      </c>
      <c r="S4" s="37">
        <v>0.51</v>
      </c>
      <c r="T4" s="37">
        <v>0.45079999999999998</v>
      </c>
      <c r="U4" s="37">
        <v>0.49859999999999999</v>
      </c>
      <c r="V4" s="38">
        <v>0.8831</v>
      </c>
      <c r="W4" s="38">
        <v>0.878</v>
      </c>
      <c r="X4" s="38">
        <v>0.89549999999999996</v>
      </c>
      <c r="Y4" s="38">
        <v>1.0546</v>
      </c>
      <c r="Z4" s="38">
        <v>0.88529999999999998</v>
      </c>
      <c r="AA4" s="38">
        <v>0.79049999999999998</v>
      </c>
      <c r="AC4" s="3" t="s">
        <v>0</v>
      </c>
      <c r="AD4" s="4">
        <f>P4-$P$4</f>
        <v>0</v>
      </c>
      <c r="AE4" s="4">
        <f>Q4-$Q$4</f>
        <v>0</v>
      </c>
      <c r="AF4" s="4">
        <f>R4-$R$4</f>
        <v>0</v>
      </c>
      <c r="AG4" s="4">
        <f t="shared" ref="AG4:AG11" si="0">S4-$P$4</f>
        <v>0.40200000000000002</v>
      </c>
      <c r="AH4" s="4">
        <f t="shared" ref="AH4:AH11" si="1">T4-$Q$4</f>
        <v>0.34459999999999996</v>
      </c>
      <c r="AI4" s="4">
        <f t="shared" ref="AI4:AI11" si="2">U4-$R$4</f>
        <v>0.38979999999999998</v>
      </c>
      <c r="AJ4" s="4">
        <f t="shared" ref="AJ4:AJ11" si="3">V4-$P$4</f>
        <v>0.77510000000000001</v>
      </c>
      <c r="AK4" s="4">
        <f t="shared" ref="AK4:AK11" si="4">W4-$Q$4</f>
        <v>0.77180000000000004</v>
      </c>
      <c r="AL4" s="4">
        <f t="shared" ref="AL4:AL11" si="5">X4-$R$4</f>
        <v>0.78669999999999995</v>
      </c>
      <c r="AM4" s="4">
        <f t="shared" ref="AM4:AM11" si="6">Y4-$P$4</f>
        <v>0.9466</v>
      </c>
      <c r="AN4" s="4">
        <f t="shared" ref="AN4:AN11" si="7">Z4-$Q$4</f>
        <v>0.77910000000000001</v>
      </c>
      <c r="AO4" s="4">
        <f t="shared" ref="AO4:AO11" si="8">AA4-$R$4</f>
        <v>0.68169999999999997</v>
      </c>
      <c r="AQ4" s="3">
        <v>0</v>
      </c>
      <c r="AR4" s="4">
        <f>AD4</f>
        <v>0</v>
      </c>
      <c r="AS4" s="4">
        <f>AE4</f>
        <v>0</v>
      </c>
      <c r="AT4" s="4">
        <f>AF4</f>
        <v>0</v>
      </c>
      <c r="AU4" s="4">
        <f>AVERAGE(AR4:AT4)</f>
        <v>0</v>
      </c>
      <c r="AW4" s="3" t="s">
        <v>0</v>
      </c>
      <c r="AX4" s="8">
        <f>(AD4)/0.0554</f>
        <v>0</v>
      </c>
      <c r="AY4" s="8">
        <f>(AE4)/0.0554</f>
        <v>0</v>
      </c>
      <c r="AZ4" s="8">
        <f>(AF4)/0.0554</f>
        <v>0</v>
      </c>
      <c r="BA4" s="8">
        <f t="shared" ref="BA4" si="9">(AG4-0.0022)/0.0388</f>
        <v>10.304123711340207</v>
      </c>
      <c r="BB4" s="8">
        <f t="shared" ref="BB4" si="10">(AH4-0.0022)/0.0388</f>
        <v>8.824742268041236</v>
      </c>
      <c r="BC4" s="8">
        <f t="shared" ref="BC4" si="11">(AI4-0.0022)/0.0388</f>
        <v>9.9896907216494846</v>
      </c>
      <c r="BD4" s="8">
        <f t="shared" ref="BD4" si="12">(AJ4-0.0022)/0.0388</f>
        <v>19.920103092783506</v>
      </c>
      <c r="BE4" s="8">
        <f t="shared" ref="BE4" si="13">(AK4-0.0022)/0.0388</f>
        <v>19.835051546391753</v>
      </c>
      <c r="BF4" s="8">
        <f t="shared" ref="BF4" si="14">(AL4-0.0022)/0.0388</f>
        <v>20.219072164948454</v>
      </c>
      <c r="BG4" s="8">
        <f t="shared" ref="BG4" si="15">(AM4-0.0022)/0.0388</f>
        <v>24.340206185567009</v>
      </c>
      <c r="BH4" s="8">
        <f t="shared" ref="BH4" si="16">(AN4-0.0022)/0.0388</f>
        <v>20.023195876288661</v>
      </c>
      <c r="BI4" s="8">
        <f t="shared" ref="BI4" si="17">(AO4-0.0022)/0.0388</f>
        <v>17.512886597938145</v>
      </c>
      <c r="BK4" s="3" t="s">
        <v>0</v>
      </c>
      <c r="BL4" s="4"/>
      <c r="BM4" s="4"/>
      <c r="BN4" s="4"/>
      <c r="BO4" s="5">
        <f t="shared" ref="BO4:BW11" si="18">BA4/(0.024*5)</f>
        <v>85.86769759450172</v>
      </c>
      <c r="BP4" s="5">
        <f t="shared" si="18"/>
        <v>73.539518900343637</v>
      </c>
      <c r="BQ4" s="5">
        <f t="shared" si="18"/>
        <v>83.24742268041237</v>
      </c>
      <c r="BR4" s="5">
        <f t="shared" si="18"/>
        <v>166.00085910652922</v>
      </c>
      <c r="BS4" s="5">
        <f t="shared" si="18"/>
        <v>165.2920962199313</v>
      </c>
      <c r="BT4" s="5">
        <f t="shared" si="18"/>
        <v>168.49226804123711</v>
      </c>
      <c r="BU4" s="6">
        <f t="shared" si="18"/>
        <v>202.83505154639175</v>
      </c>
      <c r="BV4" s="6">
        <f t="shared" si="18"/>
        <v>166.85996563573883</v>
      </c>
      <c r="BW4" s="6">
        <f t="shared" si="18"/>
        <v>145.94072164948454</v>
      </c>
      <c r="BY4" s="3" t="s">
        <v>0</v>
      </c>
      <c r="BZ4" s="4"/>
      <c r="CA4" s="4"/>
      <c r="CB4" s="4"/>
      <c r="CC4" s="5">
        <f t="shared" ref="CC4:CI11" si="19">AVERAGE(BO4:BQ4)</f>
        <v>80.884879725085909</v>
      </c>
      <c r="CD4" s="5"/>
      <c r="CE4" s="5"/>
      <c r="CF4" s="5">
        <f t="shared" ref="CF4:CF7" si="20">AVERAGE(BR4:BT4)</f>
        <v>166.59507445589921</v>
      </c>
      <c r="CG4" s="5"/>
      <c r="CH4" s="5"/>
      <c r="CI4" s="6">
        <f t="shared" ref="CI4:CI7" si="21">AVERAGE(BU4:BW4)</f>
        <v>171.87857961053837</v>
      </c>
      <c r="CJ4" s="6"/>
      <c r="CK4" s="6"/>
      <c r="CM4" s="3" t="s">
        <v>0</v>
      </c>
      <c r="CN4" s="4"/>
      <c r="CO4" s="4"/>
      <c r="CP4" s="4"/>
      <c r="CQ4" s="6">
        <f t="shared" ref="CQ4:CQ7" si="22">BO4/$BL$8*100</f>
        <v>50.819880513537555</v>
      </c>
      <c r="CR4" s="6">
        <f t="shared" ref="CR4:CR7" si="23">BP4/$BM$8*100</f>
        <v>45.928906773977189</v>
      </c>
      <c r="CS4" s="6">
        <f t="shared" ref="CS4:CS7" si="24">BQ4/$BN$8*100</f>
        <v>53.059548254620111</v>
      </c>
      <c r="CT4" s="6">
        <f t="shared" ref="CT4:CT7" si="25">BR4/$BL$8*100</f>
        <v>98.245837040803337</v>
      </c>
      <c r="CU4" s="6">
        <f t="shared" ref="CU4:CU7" si="26">BS4/$BM$8*100</f>
        <v>103.23272971160296</v>
      </c>
      <c r="CV4" s="6">
        <f t="shared" ref="CV4:CV7" si="27">BT4/$BN$8*100</f>
        <v>107.39219712525664</v>
      </c>
      <c r="CW4" s="6">
        <f t="shared" ref="CW4:CW7" si="28">BU4/$BL$8*100</f>
        <v>120.04576077284858</v>
      </c>
      <c r="CX4" s="6">
        <f t="shared" ref="CX4:CX7" si="29">BV4/$BM$8*100</f>
        <v>104.21193829644533</v>
      </c>
      <c r="CY4" s="6">
        <f t="shared" ref="CY4:CY7" si="30">BW4/$BN$8*100</f>
        <v>93.01848049281314</v>
      </c>
      <c r="DA4" s="3" t="s">
        <v>0</v>
      </c>
      <c r="DB4" s="4"/>
      <c r="DC4" s="4"/>
      <c r="DD4" s="4"/>
      <c r="DE4" s="6">
        <f t="shared" ref="DE4:DK11" si="31">AVERAGE(CQ4:CS4)</f>
        <v>49.936111847378278</v>
      </c>
      <c r="DF4" s="6"/>
      <c r="DG4" s="6"/>
      <c r="DH4" s="6">
        <f t="shared" ref="DH4:DH7" si="32">AVERAGE(CT4:CV4)</f>
        <v>102.95692129255433</v>
      </c>
      <c r="DI4" s="6"/>
      <c r="DJ4" s="6"/>
      <c r="DK4" s="6">
        <f t="shared" ref="DK4:DK7" si="33">AVERAGE(CW4:CY4)</f>
        <v>105.75872652070234</v>
      </c>
      <c r="DL4" s="6"/>
      <c r="DM4" s="6"/>
      <c r="DO4" s="3" t="s">
        <v>0</v>
      </c>
      <c r="DP4" s="4"/>
      <c r="DQ4" s="4"/>
      <c r="DR4" s="4"/>
      <c r="DS4" s="6">
        <f>$CN$8-CQ4</f>
        <v>49.180119486462445</v>
      </c>
      <c r="DT4" s="6">
        <f t="shared" ref="DT4:DT11" si="34">$CO$8-CR4</f>
        <v>54.071093226022811</v>
      </c>
      <c r="DU4" s="6">
        <f t="shared" ref="DU4:DU11" si="35">$CP$8-CS4</f>
        <v>46.940451745379889</v>
      </c>
      <c r="DV4" s="6">
        <f t="shared" ref="DV4:DV11" si="36">$CN$8-CT4</f>
        <v>1.7541629591966625</v>
      </c>
      <c r="DW4" s="6">
        <f t="shared" ref="DW4:DW11" si="37">$CO$8-CU4</f>
        <v>-3.232729711602957</v>
      </c>
      <c r="DX4" s="6">
        <f t="shared" ref="DX4:DX11" si="38">$CP$8-CV4</f>
        <v>-7.3921971252566436</v>
      </c>
      <c r="DY4" s="6">
        <f t="shared" ref="DY4:DY11" si="39">$CN$8-CW4</f>
        <v>-20.045760772848581</v>
      </c>
      <c r="DZ4" s="6">
        <f t="shared" ref="DZ4:DZ11" si="40">$CO$8-CX4</f>
        <v>-4.2119382964453251</v>
      </c>
      <c r="EA4" s="6">
        <f t="shared" ref="EA4:EA11" si="41">$CP$8-CY4</f>
        <v>6.9815195071868601</v>
      </c>
      <c r="EC4" s="3" t="s">
        <v>0</v>
      </c>
      <c r="ED4" s="4"/>
      <c r="EE4" s="4"/>
      <c r="EF4" s="4"/>
      <c r="EG4" s="5">
        <f t="shared" ref="EG4:EM11" si="42">AVERAGE(DS4:DU4)</f>
        <v>50.063888152621722</v>
      </c>
      <c r="EH4" s="5"/>
      <c r="EI4" s="5">
        <f>EU4</f>
        <v>3.646545937298757</v>
      </c>
      <c r="EJ4" s="5">
        <f t="shared" ref="EJ4:EJ7" si="43">AVERAGE(DV4:DX4)</f>
        <v>-2.9569212925543127</v>
      </c>
      <c r="EK4" s="5"/>
      <c r="EL4" s="5">
        <f>EX4</f>
        <v>4.5794135445091388</v>
      </c>
      <c r="EM4" s="6">
        <f t="shared" ref="EM4:EM7" si="44">AVERAGE(DY4:EA4)</f>
        <v>-5.758726520702349</v>
      </c>
      <c r="EN4" s="6"/>
      <c r="EO4" s="6">
        <f>FA4</f>
        <v>13.579870588187624</v>
      </c>
      <c r="EQ4" s="3" t="s">
        <v>0</v>
      </c>
      <c r="ER4" s="4"/>
      <c r="ES4" s="4"/>
      <c r="ET4" s="4"/>
      <c r="EU4" s="6">
        <f t="shared" ref="EU4:FA11" si="45">STDEV(DS4:DU4)</f>
        <v>3.646545937298757</v>
      </c>
      <c r="EV4" s="6"/>
      <c r="EW4" s="6"/>
      <c r="EX4" s="6">
        <f t="shared" ref="EX4:EX7" si="46">STDEV(DV4:DX4)</f>
        <v>4.5794135445091388</v>
      </c>
      <c r="EY4" s="6"/>
      <c r="EZ4" s="6"/>
      <c r="FA4" s="6">
        <f t="shared" ref="FA4:FA7" si="47">STDEV(DY4:EA4)</f>
        <v>13.579870588187624</v>
      </c>
      <c r="FB4" s="6"/>
      <c r="FC4" s="6"/>
    </row>
    <row r="5" spans="1:159" x14ac:dyDescent="0.2">
      <c r="A5" s="1" t="s">
        <v>2</v>
      </c>
      <c r="B5" s="46" t="s">
        <v>43</v>
      </c>
      <c r="C5" s="46"/>
      <c r="D5" s="46"/>
      <c r="E5" s="42" t="s">
        <v>60</v>
      </c>
      <c r="F5" s="42"/>
      <c r="G5" s="42"/>
      <c r="H5" s="42" t="s">
        <v>68</v>
      </c>
      <c r="I5" s="42"/>
      <c r="J5" s="42"/>
      <c r="K5" s="42" t="s">
        <v>75</v>
      </c>
      <c r="L5" s="42"/>
      <c r="M5" s="42"/>
      <c r="O5" s="3" t="s">
        <v>2</v>
      </c>
      <c r="P5" s="40">
        <v>0.2064</v>
      </c>
      <c r="Q5" s="37">
        <v>0.20030000000000001</v>
      </c>
      <c r="R5" s="37">
        <v>0.20699999999999999</v>
      </c>
      <c r="S5" s="37">
        <v>0.87880000000000003</v>
      </c>
      <c r="T5" s="37">
        <v>0.90480000000000005</v>
      </c>
      <c r="U5" s="37">
        <v>0.83079999999999998</v>
      </c>
      <c r="V5" s="38">
        <v>0.71089999999999998</v>
      </c>
      <c r="W5" s="38">
        <v>0.67049999999999998</v>
      </c>
      <c r="X5" s="38">
        <v>0.67369999999999997</v>
      </c>
      <c r="Y5" s="38">
        <v>0.84089999999999998</v>
      </c>
      <c r="Z5" s="38">
        <v>0.85489999999999999</v>
      </c>
      <c r="AA5" s="38">
        <v>0.74429999999999996</v>
      </c>
      <c r="AC5" s="3" t="s">
        <v>2</v>
      </c>
      <c r="AD5" s="4">
        <f t="shared" ref="AD5:AD11" si="48">P5-$P$4</f>
        <v>9.8400000000000001E-2</v>
      </c>
      <c r="AE5" s="4">
        <f t="shared" ref="AE5:AE11" si="49">Q5-$Q$4</f>
        <v>9.4100000000000003E-2</v>
      </c>
      <c r="AF5" s="4">
        <f t="shared" ref="AF5:AF11" si="50">R5-$R$4</f>
        <v>9.8199999999999996E-2</v>
      </c>
      <c r="AG5" s="4">
        <f t="shared" si="0"/>
        <v>0.77080000000000004</v>
      </c>
      <c r="AH5" s="4">
        <f t="shared" si="1"/>
        <v>0.79860000000000009</v>
      </c>
      <c r="AI5" s="4">
        <f t="shared" si="2"/>
        <v>0.72199999999999998</v>
      </c>
      <c r="AJ5" s="4">
        <f t="shared" si="3"/>
        <v>0.60289999999999999</v>
      </c>
      <c r="AK5" s="4">
        <f t="shared" si="4"/>
        <v>0.56430000000000002</v>
      </c>
      <c r="AL5" s="4">
        <f t="shared" si="5"/>
        <v>0.56489999999999996</v>
      </c>
      <c r="AM5" s="4">
        <f t="shared" si="6"/>
        <v>0.7329</v>
      </c>
      <c r="AN5" s="4">
        <f t="shared" si="7"/>
        <v>0.74870000000000003</v>
      </c>
      <c r="AO5" s="4">
        <f t="shared" si="8"/>
        <v>0.63549999999999995</v>
      </c>
      <c r="AQ5" s="3">
        <v>2.5</v>
      </c>
      <c r="AR5" s="4">
        <f>AD5</f>
        <v>9.8400000000000001E-2</v>
      </c>
      <c r="AS5" s="4">
        <f t="shared" ref="AS5:AS7" si="51">AE5</f>
        <v>9.4100000000000003E-2</v>
      </c>
      <c r="AT5" s="4">
        <f t="shared" ref="AT5:AT7" si="52">AF5</f>
        <v>9.8199999999999996E-2</v>
      </c>
      <c r="AU5" s="4">
        <f t="shared" ref="AU5:AU7" si="53">AVERAGE(AR5:AT5)</f>
        <v>9.69E-2</v>
      </c>
      <c r="AW5" s="3" t="s">
        <v>2</v>
      </c>
      <c r="AX5" s="8">
        <f>(AD5-0.0022)/0.0388</f>
        <v>2.4793814432989691</v>
      </c>
      <c r="AY5" s="8">
        <f t="shared" ref="AY5:BI11" si="54">(AE5-0.0022)/0.0388</f>
        <v>2.3685567010309279</v>
      </c>
      <c r="AZ5" s="8">
        <f t="shared" si="54"/>
        <v>2.4742268041237114</v>
      </c>
      <c r="BA5" s="8">
        <f t="shared" si="54"/>
        <v>19.809278350515466</v>
      </c>
      <c r="BB5" s="8">
        <f t="shared" si="54"/>
        <v>20.52577319587629</v>
      </c>
      <c r="BC5" s="8">
        <f t="shared" si="54"/>
        <v>18.551546391752577</v>
      </c>
      <c r="BD5" s="8">
        <f t="shared" si="54"/>
        <v>15.481958762886597</v>
      </c>
      <c r="BE5" s="8">
        <f t="shared" si="54"/>
        <v>14.487113402061857</v>
      </c>
      <c r="BF5" s="8">
        <f t="shared" si="54"/>
        <v>14.502577319587628</v>
      </c>
      <c r="BG5" s="8">
        <f t="shared" si="54"/>
        <v>18.832474226804123</v>
      </c>
      <c r="BH5" s="8">
        <f t="shared" si="54"/>
        <v>19.239690721649485</v>
      </c>
      <c r="BI5" s="8">
        <f t="shared" si="54"/>
        <v>16.322164948453608</v>
      </c>
      <c r="BK5" s="3" t="s">
        <v>2</v>
      </c>
      <c r="BL5" s="4"/>
      <c r="BM5" s="4"/>
      <c r="BN5" s="4"/>
      <c r="BO5" s="5">
        <f t="shared" si="18"/>
        <v>165.07731958762889</v>
      </c>
      <c r="BP5" s="5">
        <f t="shared" si="18"/>
        <v>171.04810996563575</v>
      </c>
      <c r="BQ5" s="5">
        <f t="shared" si="18"/>
        <v>154.59621993127149</v>
      </c>
      <c r="BR5" s="6">
        <f t="shared" si="18"/>
        <v>129.01632302405497</v>
      </c>
      <c r="BS5" s="6">
        <f t="shared" si="18"/>
        <v>120.72594501718214</v>
      </c>
      <c r="BT5" s="6">
        <f t="shared" si="18"/>
        <v>120.85481099656357</v>
      </c>
      <c r="BU5" s="6">
        <f t="shared" si="18"/>
        <v>156.9372852233677</v>
      </c>
      <c r="BV5" s="6">
        <f t="shared" si="18"/>
        <v>160.33075601374571</v>
      </c>
      <c r="BW5" s="6">
        <f t="shared" si="18"/>
        <v>136.01804123711341</v>
      </c>
      <c r="BY5" s="3" t="s">
        <v>2</v>
      </c>
      <c r="BZ5" s="4"/>
      <c r="CA5" s="4"/>
      <c r="CB5" s="4"/>
      <c r="CC5" s="5">
        <f t="shared" si="19"/>
        <v>163.57388316151204</v>
      </c>
      <c r="CD5" s="5"/>
      <c r="CE5" s="5"/>
      <c r="CF5" s="6">
        <f t="shared" si="20"/>
        <v>123.53235967926689</v>
      </c>
      <c r="CG5" s="6"/>
      <c r="CH5" s="6"/>
      <c r="CI5" s="6">
        <f t="shared" si="21"/>
        <v>151.09536082474224</v>
      </c>
      <c r="CJ5" s="6"/>
      <c r="CK5" s="6"/>
      <c r="CM5" s="3" t="s">
        <v>2</v>
      </c>
      <c r="CN5" s="4"/>
      <c r="CO5" s="4"/>
      <c r="CP5" s="4"/>
      <c r="CQ5" s="6">
        <f t="shared" si="22"/>
        <v>97.69925003177832</v>
      </c>
      <c r="CR5" s="6">
        <f t="shared" si="23"/>
        <v>106.82763246143527</v>
      </c>
      <c r="CS5" s="6">
        <f t="shared" si="24"/>
        <v>98.535249828884318</v>
      </c>
      <c r="CT5" s="6">
        <f t="shared" si="25"/>
        <v>76.356934028219129</v>
      </c>
      <c r="CU5" s="6">
        <f t="shared" si="26"/>
        <v>75.399061032863855</v>
      </c>
      <c r="CV5" s="6">
        <f t="shared" si="27"/>
        <v>77.02943189596165</v>
      </c>
      <c r="CW5" s="6">
        <f t="shared" si="28"/>
        <v>92.881657556883169</v>
      </c>
      <c r="CX5" s="6">
        <f t="shared" si="29"/>
        <v>100.13413816230718</v>
      </c>
      <c r="CY5" s="6">
        <f t="shared" si="30"/>
        <v>86.694045174537976</v>
      </c>
      <c r="DA5" s="3" t="s">
        <v>2</v>
      </c>
      <c r="DB5" s="4"/>
      <c r="DC5" s="4"/>
      <c r="DD5" s="4"/>
      <c r="DE5" s="6">
        <f t="shared" si="31"/>
        <v>101.02071077403264</v>
      </c>
      <c r="DF5" s="6"/>
      <c r="DG5" s="6"/>
      <c r="DH5" s="6">
        <f t="shared" si="32"/>
        <v>76.261808985681554</v>
      </c>
      <c r="DI5" s="6"/>
      <c r="DJ5" s="6"/>
      <c r="DK5" s="6">
        <f t="shared" si="33"/>
        <v>93.236613631242776</v>
      </c>
      <c r="DL5" s="6"/>
      <c r="DM5" s="6"/>
      <c r="DO5" s="3" t="s">
        <v>2</v>
      </c>
      <c r="DP5" s="4"/>
      <c r="DQ5" s="4"/>
      <c r="DR5" s="4"/>
      <c r="DS5" s="6">
        <f t="shared" ref="DS5:DS11" si="55">$CN$8-CQ5</f>
        <v>2.3007499682216803</v>
      </c>
      <c r="DT5" s="6">
        <f t="shared" si="34"/>
        <v>-6.8276324614352717</v>
      </c>
      <c r="DU5" s="6">
        <f t="shared" si="35"/>
        <v>1.4647501711156821</v>
      </c>
      <c r="DV5" s="6">
        <f t="shared" si="36"/>
        <v>23.643065971780871</v>
      </c>
      <c r="DW5" s="6">
        <f t="shared" si="37"/>
        <v>24.600938967136145</v>
      </c>
      <c r="DX5" s="6">
        <f t="shared" si="38"/>
        <v>22.97056810403835</v>
      </c>
      <c r="DY5" s="6">
        <f t="shared" si="39"/>
        <v>7.1183424431168305</v>
      </c>
      <c r="DZ5" s="6">
        <f t="shared" si="40"/>
        <v>-0.13413816230718112</v>
      </c>
      <c r="EA5" s="6">
        <f t="shared" si="41"/>
        <v>13.305954825462024</v>
      </c>
      <c r="EC5" s="3" t="s">
        <v>2</v>
      </c>
      <c r="ED5" s="4"/>
      <c r="EE5" s="4"/>
      <c r="EF5" s="4"/>
      <c r="EG5" s="5">
        <f t="shared" si="42"/>
        <v>-1.0207107740326364</v>
      </c>
      <c r="EH5" s="5"/>
      <c r="EI5" s="5">
        <f t="shared" ref="EI5:EI11" si="56">EU5</f>
        <v>5.0462836353013909</v>
      </c>
      <c r="EJ5" s="6">
        <f t="shared" si="43"/>
        <v>23.738191014318456</v>
      </c>
      <c r="EK5" s="6"/>
      <c r="EL5" s="24">
        <f t="shared" ref="EL5:EL11" si="57">EX5</f>
        <v>0.81933745678926173</v>
      </c>
      <c r="EM5" s="6">
        <f t="shared" si="44"/>
        <v>6.7633863687572244</v>
      </c>
      <c r="EN5" s="6"/>
      <c r="EO5" s="6">
        <f t="shared" ref="EO5:EO11" si="58">FA5</f>
        <v>6.7270736759020506</v>
      </c>
      <c r="EQ5" s="3" t="s">
        <v>2</v>
      </c>
      <c r="ER5" s="4"/>
      <c r="ES5" s="4"/>
      <c r="ET5" s="4"/>
      <c r="EU5" s="6">
        <f t="shared" si="45"/>
        <v>5.0462836353013909</v>
      </c>
      <c r="EV5" s="6"/>
      <c r="EW5" s="6"/>
      <c r="EX5" s="6">
        <f t="shared" si="46"/>
        <v>0.81933745678926173</v>
      </c>
      <c r="EY5" s="6"/>
      <c r="EZ5" s="6"/>
      <c r="FA5" s="6">
        <f t="shared" si="47"/>
        <v>6.7270736759020506</v>
      </c>
      <c r="FB5" s="6"/>
      <c r="FC5" s="6"/>
    </row>
    <row r="6" spans="1:159" x14ac:dyDescent="0.2">
      <c r="A6" s="1" t="s">
        <v>3</v>
      </c>
      <c r="B6" s="47" t="s">
        <v>4</v>
      </c>
      <c r="C6" s="47"/>
      <c r="D6" s="47"/>
      <c r="E6" s="42" t="s">
        <v>61</v>
      </c>
      <c r="F6" s="42"/>
      <c r="G6" s="42"/>
      <c r="H6" s="42" t="s">
        <v>69</v>
      </c>
      <c r="I6" s="42"/>
      <c r="J6" s="42"/>
      <c r="K6" s="42" t="s">
        <v>77</v>
      </c>
      <c r="L6" s="42"/>
      <c r="M6" s="42"/>
      <c r="O6" s="3" t="s">
        <v>3</v>
      </c>
      <c r="P6" s="40">
        <v>0.51249999999999996</v>
      </c>
      <c r="Q6" s="37">
        <v>0.499</v>
      </c>
      <c r="R6" s="37">
        <v>0.50780000000000003</v>
      </c>
      <c r="S6" s="37">
        <v>0.90229999999999999</v>
      </c>
      <c r="T6" s="37">
        <v>0.89590000000000003</v>
      </c>
      <c r="U6" s="37">
        <v>0.87029999999999996</v>
      </c>
      <c r="V6" s="38">
        <v>0.7137</v>
      </c>
      <c r="W6" s="38">
        <v>0.8004</v>
      </c>
      <c r="X6" s="38">
        <v>0.84599999999999997</v>
      </c>
      <c r="Y6" s="38">
        <v>0.56389999999999996</v>
      </c>
      <c r="Z6" s="38">
        <v>0.58409999999999995</v>
      </c>
      <c r="AA6" s="38">
        <v>0.48399999999999999</v>
      </c>
      <c r="AC6" s="3" t="s">
        <v>3</v>
      </c>
      <c r="AD6" s="4">
        <f t="shared" si="48"/>
        <v>0.40449999999999997</v>
      </c>
      <c r="AE6" s="4">
        <f t="shared" si="49"/>
        <v>0.39279999999999998</v>
      </c>
      <c r="AF6" s="4">
        <f t="shared" si="50"/>
        <v>0.39900000000000002</v>
      </c>
      <c r="AG6" s="4">
        <f t="shared" si="0"/>
        <v>0.79430000000000001</v>
      </c>
      <c r="AH6" s="4">
        <f t="shared" si="1"/>
        <v>0.78970000000000007</v>
      </c>
      <c r="AI6" s="4">
        <f t="shared" si="2"/>
        <v>0.76149999999999995</v>
      </c>
      <c r="AJ6" s="4">
        <f t="shared" si="3"/>
        <v>0.60570000000000002</v>
      </c>
      <c r="AK6" s="4">
        <f t="shared" si="4"/>
        <v>0.69420000000000004</v>
      </c>
      <c r="AL6" s="4">
        <f t="shared" si="5"/>
        <v>0.73719999999999997</v>
      </c>
      <c r="AM6" s="4">
        <f t="shared" si="6"/>
        <v>0.45589999999999997</v>
      </c>
      <c r="AN6" s="4">
        <f t="shared" si="7"/>
        <v>0.47789999999999994</v>
      </c>
      <c r="AO6" s="4">
        <f t="shared" si="8"/>
        <v>0.37519999999999998</v>
      </c>
      <c r="AQ6" s="3">
        <v>10</v>
      </c>
      <c r="AR6" s="4">
        <f t="shared" ref="AR6:AR7" si="59">AD6</f>
        <v>0.40449999999999997</v>
      </c>
      <c r="AS6" s="4">
        <f t="shared" si="51"/>
        <v>0.39279999999999998</v>
      </c>
      <c r="AT6" s="4">
        <f t="shared" si="52"/>
        <v>0.39900000000000002</v>
      </c>
      <c r="AU6" s="4">
        <f t="shared" si="53"/>
        <v>0.39876666666666666</v>
      </c>
      <c r="AW6" s="3" t="s">
        <v>3</v>
      </c>
      <c r="AX6" s="8">
        <f t="shared" ref="AX6:AX11" si="60">(AD6-0.0022)/0.0388</f>
        <v>10.368556701030927</v>
      </c>
      <c r="AY6" s="8">
        <f t="shared" si="54"/>
        <v>10.06701030927835</v>
      </c>
      <c r="AZ6" s="8">
        <f t="shared" si="54"/>
        <v>10.226804123711341</v>
      </c>
      <c r="BA6" s="8">
        <f t="shared" si="54"/>
        <v>20.414948453608247</v>
      </c>
      <c r="BB6" s="8">
        <f t="shared" si="54"/>
        <v>20.296391752577321</v>
      </c>
      <c r="BC6" s="8">
        <f t="shared" si="54"/>
        <v>19.569587628865978</v>
      </c>
      <c r="BD6" s="8">
        <f t="shared" si="54"/>
        <v>15.554123711340207</v>
      </c>
      <c r="BE6" s="8">
        <f t="shared" si="54"/>
        <v>17.835051546391753</v>
      </c>
      <c r="BF6" s="8">
        <f t="shared" si="54"/>
        <v>18.943298969072163</v>
      </c>
      <c r="BG6" s="8">
        <f t="shared" si="54"/>
        <v>11.693298969072165</v>
      </c>
      <c r="BH6" s="8">
        <f t="shared" si="54"/>
        <v>12.260309278350514</v>
      </c>
      <c r="BI6" s="8">
        <f t="shared" si="54"/>
        <v>9.6134020618556697</v>
      </c>
      <c r="BK6" s="3" t="s">
        <v>3</v>
      </c>
      <c r="BL6" s="4"/>
      <c r="BM6" s="4"/>
      <c r="BN6" s="4"/>
      <c r="BO6" s="5">
        <f t="shared" si="18"/>
        <v>170.12457044673539</v>
      </c>
      <c r="BP6" s="5">
        <f t="shared" si="18"/>
        <v>169.13659793814435</v>
      </c>
      <c r="BQ6" s="5">
        <f t="shared" si="18"/>
        <v>163.07989690721649</v>
      </c>
      <c r="BR6" s="6">
        <f t="shared" si="18"/>
        <v>129.61769759450172</v>
      </c>
      <c r="BS6" s="6">
        <f t="shared" si="18"/>
        <v>148.62542955326461</v>
      </c>
      <c r="BT6" s="6">
        <f t="shared" si="18"/>
        <v>157.86082474226802</v>
      </c>
      <c r="BU6" s="5">
        <f t="shared" si="18"/>
        <v>97.444158075601379</v>
      </c>
      <c r="BV6" s="5">
        <f t="shared" si="18"/>
        <v>102.16924398625429</v>
      </c>
      <c r="BW6" s="5">
        <f t="shared" si="18"/>
        <v>80.111683848797256</v>
      </c>
      <c r="BY6" s="3" t="s">
        <v>3</v>
      </c>
      <c r="BZ6" s="4"/>
      <c r="CA6" s="4"/>
      <c r="CB6" s="4"/>
      <c r="CC6" s="5">
        <f t="shared" si="19"/>
        <v>167.44702176403209</v>
      </c>
      <c r="CD6" s="5"/>
      <c r="CE6" s="5"/>
      <c r="CF6" s="6">
        <f t="shared" si="20"/>
        <v>145.36798396334481</v>
      </c>
      <c r="CG6" s="6"/>
      <c r="CH6" s="6"/>
      <c r="CI6" s="5">
        <f t="shared" si="21"/>
        <v>93.241695303550969</v>
      </c>
      <c r="CJ6" s="5"/>
      <c r="CK6" s="5"/>
      <c r="CM6" s="3" t="s">
        <v>3</v>
      </c>
      <c r="CN6" s="4"/>
      <c r="CO6" s="4"/>
      <c r="CP6" s="4"/>
      <c r="CQ6" s="6">
        <f t="shared" si="22"/>
        <v>100.68641159272912</v>
      </c>
      <c r="CR6" s="6">
        <f t="shared" si="23"/>
        <v>105.63380281690142</v>
      </c>
      <c r="CS6" s="6">
        <f t="shared" si="24"/>
        <v>103.94250513347021</v>
      </c>
      <c r="CT6" s="6">
        <f t="shared" si="25"/>
        <v>76.712851150374973</v>
      </c>
      <c r="CU6" s="6">
        <f t="shared" si="26"/>
        <v>92.823608316566066</v>
      </c>
      <c r="CV6" s="6">
        <f t="shared" si="27"/>
        <v>100.6160164271047</v>
      </c>
      <c r="CW6" s="6">
        <f t="shared" si="28"/>
        <v>57.671285115037499</v>
      </c>
      <c r="CX6" s="6">
        <f t="shared" si="29"/>
        <v>63.809523809523803</v>
      </c>
      <c r="CY6" s="6">
        <f t="shared" si="30"/>
        <v>51.060917180013689</v>
      </c>
      <c r="DA6" s="3" t="s">
        <v>3</v>
      </c>
      <c r="DB6" s="4"/>
      <c r="DC6" s="4"/>
      <c r="DD6" s="4"/>
      <c r="DE6" s="6">
        <f t="shared" si="31"/>
        <v>103.42090651436691</v>
      </c>
      <c r="DF6" s="6"/>
      <c r="DG6" s="6"/>
      <c r="DH6" s="6">
        <f t="shared" si="32"/>
        <v>90.050825298015241</v>
      </c>
      <c r="DI6" s="6"/>
      <c r="DJ6" s="6"/>
      <c r="DK6" s="6">
        <f t="shared" si="33"/>
        <v>57.513908701524997</v>
      </c>
      <c r="DL6" s="6"/>
      <c r="DM6" s="6"/>
      <c r="DO6" s="3" t="s">
        <v>3</v>
      </c>
      <c r="DP6" s="4"/>
      <c r="DQ6" s="4"/>
      <c r="DR6" s="4"/>
      <c r="DS6" s="6">
        <f t="shared" si="55"/>
        <v>-0.68641159272911523</v>
      </c>
      <c r="DT6" s="6">
        <f t="shared" si="34"/>
        <v>-5.6338028169014223</v>
      </c>
      <c r="DU6" s="6">
        <f t="shared" si="35"/>
        <v>-3.9425051334702061</v>
      </c>
      <c r="DV6" s="6">
        <f t="shared" si="36"/>
        <v>23.287148849625027</v>
      </c>
      <c r="DW6" s="6">
        <f t="shared" si="37"/>
        <v>7.1763916834339341</v>
      </c>
      <c r="DX6" s="6">
        <f t="shared" si="38"/>
        <v>-0.61601642710469662</v>
      </c>
      <c r="DY6" s="6">
        <f t="shared" si="39"/>
        <v>42.328714884962501</v>
      </c>
      <c r="DZ6" s="6">
        <f t="shared" si="40"/>
        <v>36.190476190476197</v>
      </c>
      <c r="EA6" s="6">
        <f t="shared" si="41"/>
        <v>48.939082819986311</v>
      </c>
      <c r="EC6" s="3" t="s">
        <v>3</v>
      </c>
      <c r="ED6" s="4"/>
      <c r="EE6" s="4"/>
      <c r="EF6" s="4"/>
      <c r="EG6" s="5">
        <f t="shared" si="42"/>
        <v>-3.4209065143669144</v>
      </c>
      <c r="EH6" s="5"/>
      <c r="EI6" s="5">
        <f t="shared" si="56"/>
        <v>2.5146011255947007</v>
      </c>
      <c r="EJ6" s="6">
        <f t="shared" si="43"/>
        <v>9.9491747019847541</v>
      </c>
      <c r="EK6" s="6"/>
      <c r="EL6" s="24">
        <f t="shared" si="57"/>
        <v>12.190429517151447</v>
      </c>
      <c r="EM6" s="5">
        <f t="shared" si="44"/>
        <v>42.486091298475003</v>
      </c>
      <c r="EN6" s="5"/>
      <c r="EO6" s="5">
        <f t="shared" si="58"/>
        <v>6.3757602095863568</v>
      </c>
      <c r="EQ6" s="3" t="s">
        <v>3</v>
      </c>
      <c r="ER6" s="4"/>
      <c r="ES6" s="4"/>
      <c r="ET6" s="4"/>
      <c r="EU6" s="6">
        <f t="shared" si="45"/>
        <v>2.5146011255947007</v>
      </c>
      <c r="EV6" s="6"/>
      <c r="EW6" s="6"/>
      <c r="EX6" s="6">
        <f t="shared" si="46"/>
        <v>12.190429517151447</v>
      </c>
      <c r="EY6" s="6"/>
      <c r="EZ6" s="6"/>
      <c r="FA6" s="6">
        <f t="shared" si="47"/>
        <v>6.3757602095863568</v>
      </c>
      <c r="FB6" s="6"/>
      <c r="FC6" s="6"/>
    </row>
    <row r="7" spans="1:159" x14ac:dyDescent="0.2">
      <c r="A7" s="1" t="s">
        <v>5</v>
      </c>
      <c r="B7" s="47" t="s">
        <v>6</v>
      </c>
      <c r="C7" s="47"/>
      <c r="D7" s="47"/>
      <c r="E7" s="42" t="s">
        <v>64</v>
      </c>
      <c r="F7" s="42"/>
      <c r="G7" s="42"/>
      <c r="H7" s="42" t="s">
        <v>70</v>
      </c>
      <c r="I7" s="42"/>
      <c r="J7" s="42"/>
      <c r="K7" s="42" t="s">
        <v>78</v>
      </c>
      <c r="L7" s="42"/>
      <c r="M7" s="42"/>
      <c r="O7" s="3" t="s">
        <v>5</v>
      </c>
      <c r="P7" s="40">
        <v>0.85899999999999999</v>
      </c>
      <c r="Q7" s="37">
        <v>0.89659999999999995</v>
      </c>
      <c r="R7" s="37">
        <v>0.89039999999999997</v>
      </c>
      <c r="S7" s="37">
        <v>0.83279999999999998</v>
      </c>
      <c r="T7" s="37">
        <v>0.84989999999999999</v>
      </c>
      <c r="U7" s="37">
        <v>0.84130000000000005</v>
      </c>
      <c r="V7" s="38">
        <v>0.86880000000000002</v>
      </c>
      <c r="W7" s="38">
        <v>0.84379999999999999</v>
      </c>
      <c r="X7" s="38">
        <v>0.87390000000000001</v>
      </c>
      <c r="Y7" s="38">
        <v>0.82240000000000002</v>
      </c>
      <c r="Z7" s="38">
        <v>0.79100000000000004</v>
      </c>
      <c r="AA7" s="38">
        <v>0.68049999999999999</v>
      </c>
      <c r="AC7" s="3" t="s">
        <v>5</v>
      </c>
      <c r="AD7" s="4">
        <f t="shared" si="48"/>
        <v>0.751</v>
      </c>
      <c r="AE7" s="4">
        <f t="shared" si="49"/>
        <v>0.79039999999999999</v>
      </c>
      <c r="AF7" s="4">
        <f t="shared" si="50"/>
        <v>0.78159999999999996</v>
      </c>
      <c r="AG7" s="4">
        <f t="shared" si="0"/>
        <v>0.7248</v>
      </c>
      <c r="AH7" s="4">
        <f t="shared" si="1"/>
        <v>0.74370000000000003</v>
      </c>
      <c r="AI7" s="4">
        <f t="shared" si="2"/>
        <v>0.73250000000000004</v>
      </c>
      <c r="AJ7" s="4">
        <f t="shared" si="3"/>
        <v>0.76080000000000003</v>
      </c>
      <c r="AK7" s="4">
        <f t="shared" si="4"/>
        <v>0.73760000000000003</v>
      </c>
      <c r="AL7" s="4">
        <f t="shared" si="5"/>
        <v>0.7651</v>
      </c>
      <c r="AM7" s="4">
        <f t="shared" si="6"/>
        <v>0.71440000000000003</v>
      </c>
      <c r="AN7" s="4">
        <f t="shared" si="7"/>
        <v>0.68480000000000008</v>
      </c>
      <c r="AO7" s="4">
        <f t="shared" si="8"/>
        <v>0.57169999999999999</v>
      </c>
      <c r="AQ7" s="3">
        <v>20</v>
      </c>
      <c r="AR7" s="4">
        <f t="shared" si="59"/>
        <v>0.751</v>
      </c>
      <c r="AS7" s="4">
        <f t="shared" si="51"/>
        <v>0.79039999999999999</v>
      </c>
      <c r="AT7" s="4">
        <f t="shared" si="52"/>
        <v>0.78159999999999996</v>
      </c>
      <c r="AU7" s="4">
        <f t="shared" si="53"/>
        <v>0.77433333333333332</v>
      </c>
      <c r="AW7" s="3" t="s">
        <v>5</v>
      </c>
      <c r="AX7" s="8">
        <f t="shared" si="60"/>
        <v>19.298969072164947</v>
      </c>
      <c r="AY7" s="8">
        <f t="shared" si="54"/>
        <v>20.314432989690722</v>
      </c>
      <c r="AZ7" s="8">
        <f t="shared" si="54"/>
        <v>20.087628865979379</v>
      </c>
      <c r="BA7" s="8">
        <f t="shared" si="54"/>
        <v>18.623711340206185</v>
      </c>
      <c r="BB7" s="8">
        <f t="shared" si="54"/>
        <v>19.110824742268044</v>
      </c>
      <c r="BC7" s="8">
        <f t="shared" si="54"/>
        <v>18.822164948453608</v>
      </c>
      <c r="BD7" s="8">
        <f t="shared" si="54"/>
        <v>19.551546391752577</v>
      </c>
      <c r="BE7" s="8">
        <f t="shared" si="54"/>
        <v>18.953608247422682</v>
      </c>
      <c r="BF7" s="8">
        <f t="shared" si="54"/>
        <v>19.662371134020617</v>
      </c>
      <c r="BG7" s="8">
        <f t="shared" si="54"/>
        <v>18.355670103092784</v>
      </c>
      <c r="BH7" s="8">
        <f t="shared" si="54"/>
        <v>17.592783505154642</v>
      </c>
      <c r="BI7" s="8">
        <f t="shared" si="54"/>
        <v>14.677835051546392</v>
      </c>
      <c r="BK7" s="3" t="s">
        <v>5</v>
      </c>
      <c r="BL7" s="4"/>
      <c r="BM7" s="4"/>
      <c r="BN7" s="4"/>
      <c r="BO7" s="6">
        <f t="shared" si="18"/>
        <v>155.19759450171821</v>
      </c>
      <c r="BP7" s="6">
        <f t="shared" si="18"/>
        <v>159.2568728522337</v>
      </c>
      <c r="BQ7" s="6">
        <f t="shared" si="18"/>
        <v>156.85137457044675</v>
      </c>
      <c r="BR7" s="6">
        <f t="shared" si="18"/>
        <v>162.92955326460481</v>
      </c>
      <c r="BS7" s="6">
        <f t="shared" si="18"/>
        <v>157.94673539518902</v>
      </c>
      <c r="BT7" s="6">
        <f t="shared" si="18"/>
        <v>163.85309278350516</v>
      </c>
      <c r="BU7" s="5">
        <f t="shared" si="18"/>
        <v>152.96391752577321</v>
      </c>
      <c r="BV7" s="5">
        <f t="shared" si="18"/>
        <v>146.60652920962204</v>
      </c>
      <c r="BW7" s="5">
        <f t="shared" si="18"/>
        <v>122.31529209621993</v>
      </c>
      <c r="BY7" s="3" t="s">
        <v>5</v>
      </c>
      <c r="BZ7" s="4"/>
      <c r="CA7" s="4"/>
      <c r="CB7" s="4"/>
      <c r="CC7" s="6">
        <f t="shared" si="19"/>
        <v>157.10194730813291</v>
      </c>
      <c r="CD7" s="6"/>
      <c r="CE7" s="6"/>
      <c r="CF7" s="6">
        <f t="shared" si="20"/>
        <v>161.57646048109964</v>
      </c>
      <c r="CG7" s="6"/>
      <c r="CH7" s="6"/>
      <c r="CI7" s="5">
        <f t="shared" si="21"/>
        <v>140.6285796105384</v>
      </c>
      <c r="CJ7" s="5"/>
      <c r="CK7" s="5"/>
      <c r="CM7" s="3" t="s">
        <v>5</v>
      </c>
      <c r="CN7" s="4"/>
      <c r="CO7" s="4"/>
      <c r="CP7" s="4"/>
      <c r="CQ7" s="6">
        <f t="shared" si="22"/>
        <v>91.852040167789482</v>
      </c>
      <c r="CR7" s="6">
        <f t="shared" si="23"/>
        <v>99.463447350771304</v>
      </c>
      <c r="CS7" s="6">
        <f t="shared" si="24"/>
        <v>99.972621492128681</v>
      </c>
      <c r="CT7" s="6">
        <f t="shared" si="25"/>
        <v>96.428117452650298</v>
      </c>
      <c r="CU7" s="6">
        <f t="shared" si="26"/>
        <v>98.645204560697522</v>
      </c>
      <c r="CV7" s="6">
        <f t="shared" si="27"/>
        <v>104.435318275154</v>
      </c>
      <c r="CW7" s="6">
        <f t="shared" si="28"/>
        <v>90.530062285496371</v>
      </c>
      <c r="CX7" s="6">
        <f t="shared" si="29"/>
        <v>91.562709590878626</v>
      </c>
      <c r="CY7" s="6">
        <f t="shared" si="30"/>
        <v>77.960301163586578</v>
      </c>
      <c r="DA7" s="3" t="s">
        <v>5</v>
      </c>
      <c r="DB7" s="4"/>
      <c r="DC7" s="4"/>
      <c r="DD7" s="4"/>
      <c r="DE7" s="6">
        <f t="shared" si="31"/>
        <v>97.096036336896489</v>
      </c>
      <c r="DF7" s="6"/>
      <c r="DG7" s="6"/>
      <c r="DH7" s="6">
        <f t="shared" si="32"/>
        <v>99.836213429500617</v>
      </c>
      <c r="DI7" s="6"/>
      <c r="DJ7" s="6"/>
      <c r="DK7" s="6">
        <f t="shared" si="33"/>
        <v>86.684357679987201</v>
      </c>
      <c r="DL7" s="6"/>
      <c r="DM7" s="6"/>
      <c r="DO7" s="3" t="s">
        <v>5</v>
      </c>
      <c r="DP7" s="4"/>
      <c r="DQ7" s="4"/>
      <c r="DR7" s="4"/>
      <c r="DS7" s="6">
        <f t="shared" si="55"/>
        <v>8.1479598322105176</v>
      </c>
      <c r="DT7" s="6">
        <f t="shared" si="34"/>
        <v>0.53655264922869605</v>
      </c>
      <c r="DU7" s="6">
        <f t="shared" si="35"/>
        <v>2.7378507871318902E-2</v>
      </c>
      <c r="DV7" s="6">
        <f t="shared" si="36"/>
        <v>3.571882547349702</v>
      </c>
      <c r="DW7" s="6">
        <f t="shared" si="37"/>
        <v>1.3547954393024781</v>
      </c>
      <c r="DX7" s="6">
        <f t="shared" si="38"/>
        <v>-4.4353182751540032</v>
      </c>
      <c r="DY7" s="6">
        <f t="shared" si="39"/>
        <v>9.4699377145036294</v>
      </c>
      <c r="DZ7" s="6">
        <f t="shared" si="40"/>
        <v>8.4372904091213741</v>
      </c>
      <c r="EA7" s="6">
        <f t="shared" si="41"/>
        <v>22.039698836413422</v>
      </c>
      <c r="EC7" s="3" t="s">
        <v>5</v>
      </c>
      <c r="ED7" s="4"/>
      <c r="EE7" s="4"/>
      <c r="EF7" s="4"/>
      <c r="EG7" s="6">
        <f t="shared" si="42"/>
        <v>2.9039636631035108</v>
      </c>
      <c r="EH7" s="6"/>
      <c r="EI7" s="24">
        <f t="shared" si="56"/>
        <v>4.5485642177244756</v>
      </c>
      <c r="EJ7" s="6">
        <f t="shared" si="43"/>
        <v>0.1637865704993923</v>
      </c>
      <c r="EK7" s="6"/>
      <c r="EL7" s="24">
        <f t="shared" si="57"/>
        <v>4.1343310035786578</v>
      </c>
      <c r="EM7" s="5">
        <f t="shared" si="44"/>
        <v>13.315642320012808</v>
      </c>
      <c r="EN7" s="5"/>
      <c r="EO7" s="5">
        <f t="shared" si="58"/>
        <v>7.5728767116824454</v>
      </c>
      <c r="EQ7" s="3" t="s">
        <v>5</v>
      </c>
      <c r="ER7" s="4"/>
      <c r="ES7" s="4"/>
      <c r="ET7" s="4"/>
      <c r="EU7" s="6">
        <f t="shared" si="45"/>
        <v>4.5485642177244756</v>
      </c>
      <c r="EV7" s="6"/>
      <c r="EW7" s="6"/>
      <c r="EX7" s="6">
        <f t="shared" si="46"/>
        <v>4.1343310035786578</v>
      </c>
      <c r="EY7" s="6"/>
      <c r="EZ7" s="6"/>
      <c r="FA7" s="6">
        <f t="shared" si="47"/>
        <v>7.5728767116824454</v>
      </c>
      <c r="FB7" s="6"/>
      <c r="FC7" s="6"/>
    </row>
    <row r="8" spans="1:159" x14ac:dyDescent="0.2">
      <c r="A8" s="1" t="s">
        <v>7</v>
      </c>
      <c r="B8" s="47" t="s">
        <v>8</v>
      </c>
      <c r="C8" s="47"/>
      <c r="D8" s="47"/>
      <c r="E8" s="42" t="s">
        <v>62</v>
      </c>
      <c r="F8" s="42"/>
      <c r="G8" s="42"/>
      <c r="H8" s="42" t="s">
        <v>71</v>
      </c>
      <c r="I8" s="42"/>
      <c r="J8" s="42"/>
      <c r="K8" s="42" t="s">
        <v>79</v>
      </c>
      <c r="L8" s="42"/>
      <c r="M8" s="42"/>
      <c r="O8" s="3" t="s">
        <v>7</v>
      </c>
      <c r="P8" s="37">
        <v>0.89690000000000003</v>
      </c>
      <c r="Q8" s="37">
        <v>0.85389999999999999</v>
      </c>
      <c r="R8" s="37">
        <v>0.84150000000000003</v>
      </c>
      <c r="S8" s="37">
        <v>0.84740000000000004</v>
      </c>
      <c r="T8" s="37">
        <v>0.88429999999999997</v>
      </c>
      <c r="U8" s="37">
        <v>0.85750000000000004</v>
      </c>
      <c r="V8" s="38">
        <v>0.62639999999999996</v>
      </c>
      <c r="W8" s="38">
        <v>0.64090000000000003</v>
      </c>
      <c r="X8" s="38">
        <v>0.63449999999999995</v>
      </c>
      <c r="Y8" s="38">
        <v>0.8659</v>
      </c>
      <c r="Z8" s="38">
        <v>0.83699999999999997</v>
      </c>
      <c r="AA8" s="38">
        <v>0.78449999999999998</v>
      </c>
      <c r="AC8" s="3" t="s">
        <v>7</v>
      </c>
      <c r="AD8" s="4">
        <f t="shared" si="48"/>
        <v>0.78890000000000005</v>
      </c>
      <c r="AE8" s="4">
        <f t="shared" si="49"/>
        <v>0.74770000000000003</v>
      </c>
      <c r="AF8" s="4">
        <f t="shared" si="50"/>
        <v>0.73270000000000002</v>
      </c>
      <c r="AG8" s="4">
        <f t="shared" si="0"/>
        <v>0.73940000000000006</v>
      </c>
      <c r="AH8" s="4">
        <f t="shared" si="1"/>
        <v>0.77810000000000001</v>
      </c>
      <c r="AI8" s="4">
        <f t="shared" si="2"/>
        <v>0.74870000000000003</v>
      </c>
      <c r="AJ8" s="4">
        <f t="shared" si="3"/>
        <v>0.51839999999999997</v>
      </c>
      <c r="AK8" s="4">
        <f t="shared" si="4"/>
        <v>0.53470000000000006</v>
      </c>
      <c r="AL8" s="4">
        <f t="shared" si="5"/>
        <v>0.52569999999999995</v>
      </c>
      <c r="AM8" s="4">
        <f t="shared" si="6"/>
        <v>0.75790000000000002</v>
      </c>
      <c r="AN8" s="4">
        <f t="shared" si="7"/>
        <v>0.73080000000000001</v>
      </c>
      <c r="AO8" s="4">
        <f t="shared" si="8"/>
        <v>0.67569999999999997</v>
      </c>
      <c r="AW8" s="3" t="s">
        <v>7</v>
      </c>
      <c r="AX8" s="8">
        <f t="shared" si="60"/>
        <v>20.27577319587629</v>
      </c>
      <c r="AY8" s="8">
        <f t="shared" si="54"/>
        <v>19.213917525773198</v>
      </c>
      <c r="AZ8" s="8">
        <f t="shared" si="54"/>
        <v>18.827319587628867</v>
      </c>
      <c r="BA8" s="8">
        <f t="shared" si="54"/>
        <v>19</v>
      </c>
      <c r="BB8" s="8">
        <f t="shared" si="54"/>
        <v>19.99742268041237</v>
      </c>
      <c r="BC8" s="8">
        <f t="shared" si="54"/>
        <v>19.239690721649485</v>
      </c>
      <c r="BD8" s="8">
        <f t="shared" si="54"/>
        <v>13.304123711340205</v>
      </c>
      <c r="BE8" s="8">
        <f t="shared" si="54"/>
        <v>13.724226804123713</v>
      </c>
      <c r="BF8" s="8">
        <f t="shared" si="54"/>
        <v>13.492268041237113</v>
      </c>
      <c r="BG8" s="8">
        <f t="shared" si="54"/>
        <v>19.476804123711339</v>
      </c>
      <c r="BH8" s="8">
        <f t="shared" si="54"/>
        <v>18.778350515463917</v>
      </c>
      <c r="BI8" s="8">
        <f t="shared" si="54"/>
        <v>17.35824742268041</v>
      </c>
      <c r="BK8" s="3" t="s">
        <v>7</v>
      </c>
      <c r="BL8" s="6">
        <f>AX8/(0.024*5)</f>
        <v>168.96477663230243</v>
      </c>
      <c r="BM8" s="6">
        <f>AY8/(0.024*5)</f>
        <v>160.11597938144331</v>
      </c>
      <c r="BN8" s="6">
        <f t="shared" ref="BN8:BO11" si="61">AZ8/(0.024*5)</f>
        <v>156.89432989690724</v>
      </c>
      <c r="BO8" s="6">
        <f t="shared" si="61"/>
        <v>158.33333333333334</v>
      </c>
      <c r="BP8" s="6">
        <f t="shared" si="18"/>
        <v>166.64518900343643</v>
      </c>
      <c r="BQ8" s="6">
        <f t="shared" si="18"/>
        <v>160.33075601374571</v>
      </c>
      <c r="BR8" s="5">
        <f t="shared" si="18"/>
        <v>110.86769759450171</v>
      </c>
      <c r="BS8" s="5">
        <f t="shared" si="18"/>
        <v>114.36855670103095</v>
      </c>
      <c r="BT8" s="5">
        <f t="shared" si="18"/>
        <v>112.43556701030927</v>
      </c>
      <c r="BU8" s="5">
        <f t="shared" si="18"/>
        <v>162.30670103092783</v>
      </c>
      <c r="BV8" s="5">
        <f t="shared" si="18"/>
        <v>156.48625429553263</v>
      </c>
      <c r="BW8" s="5">
        <f t="shared" si="18"/>
        <v>144.6520618556701</v>
      </c>
      <c r="BY8" s="3" t="s">
        <v>7</v>
      </c>
      <c r="BZ8" s="6">
        <f>AVERAGE(BL8:BN8)</f>
        <v>161.99169530355098</v>
      </c>
      <c r="CA8" s="6"/>
      <c r="CB8" s="6"/>
      <c r="CC8" s="6">
        <f t="shared" si="19"/>
        <v>161.76975945017182</v>
      </c>
      <c r="CD8" s="6"/>
      <c r="CE8" s="6"/>
      <c r="CF8" s="5">
        <f t="shared" si="19"/>
        <v>112.55727376861398</v>
      </c>
      <c r="CG8" s="5"/>
      <c r="CH8" s="5"/>
      <c r="CI8" s="5">
        <f t="shared" si="19"/>
        <v>154.4816723940435</v>
      </c>
      <c r="CJ8" s="5"/>
      <c r="CK8" s="5"/>
      <c r="CM8" s="3" t="s">
        <v>7</v>
      </c>
      <c r="CN8" s="6">
        <f>BL8/$BL$8*100</f>
        <v>100</v>
      </c>
      <c r="CO8" s="6">
        <f>BM8/$BM$8*100</f>
        <v>100</v>
      </c>
      <c r="CP8" s="6">
        <f>BN8/$BN$8*100</f>
        <v>100</v>
      </c>
      <c r="CQ8" s="6">
        <f t="shared" ref="CQ8:CQ11" si="62">BO8/$BL$8*100</f>
        <v>93.707893733316368</v>
      </c>
      <c r="CR8" s="6">
        <f t="shared" ref="CR8:CR11" si="63">BP8/$BM$8*100</f>
        <v>104.07780013413816</v>
      </c>
      <c r="CS8" s="6">
        <f t="shared" ref="CS8:CS11" si="64">BQ8/$BN$8*100</f>
        <v>102.19028062970568</v>
      </c>
      <c r="CT8" s="6">
        <f t="shared" ref="CT8:CT11" si="65">BR8/$BL$8*100</f>
        <v>65.615863734587492</v>
      </c>
      <c r="CU8" s="6">
        <f t="shared" ref="CU8:CU11" si="66">BS8/$BM$8*100</f>
        <v>71.428571428571445</v>
      </c>
      <c r="CV8" s="6">
        <f t="shared" ref="CV8:CV11" si="67">BT8/$BN$8*100</f>
        <v>71.663244353182748</v>
      </c>
      <c r="CW8" s="6">
        <f t="shared" ref="CW8:CW11" si="68">BU8/$BL$8*100</f>
        <v>96.059489004703167</v>
      </c>
      <c r="CX8" s="6">
        <f t="shared" ref="CX8:CX11" si="69">BV8/$BM$8*100</f>
        <v>97.733065057008702</v>
      </c>
      <c r="CY8" s="6">
        <f t="shared" ref="CY8:CY11" si="70">BW8/$BN$8*100</f>
        <v>92.197125256673502</v>
      </c>
      <c r="DA8" s="3" t="s">
        <v>7</v>
      </c>
      <c r="DB8" s="6">
        <f>AVERAGE(CN8:CP8)</f>
        <v>100</v>
      </c>
      <c r="DC8" s="6"/>
      <c r="DD8" s="6"/>
      <c r="DE8" s="6">
        <f t="shared" si="31"/>
        <v>99.991991499053412</v>
      </c>
      <c r="DF8" s="6"/>
      <c r="DG8" s="6"/>
      <c r="DH8" s="6">
        <f t="shared" si="31"/>
        <v>69.569226505447219</v>
      </c>
      <c r="DI8" s="6"/>
      <c r="DJ8" s="6"/>
      <c r="DK8" s="6">
        <f t="shared" si="31"/>
        <v>95.329893106128452</v>
      </c>
      <c r="DL8" s="6"/>
      <c r="DM8" s="6"/>
      <c r="DO8" s="3" t="s">
        <v>7</v>
      </c>
      <c r="DP8" s="6">
        <f>$CN$8-CN8</f>
        <v>0</v>
      </c>
      <c r="DQ8" s="6">
        <f>$CO$8-CO8</f>
        <v>0</v>
      </c>
      <c r="DR8" s="6">
        <f>$CP$8-CP8</f>
        <v>0</v>
      </c>
      <c r="DS8" s="6">
        <f t="shared" si="55"/>
        <v>6.292106266683632</v>
      </c>
      <c r="DT8" s="6">
        <f t="shared" si="34"/>
        <v>-4.0778001341381582</v>
      </c>
      <c r="DU8" s="6">
        <f t="shared" si="35"/>
        <v>-2.1902806297056827</v>
      </c>
      <c r="DV8" s="6">
        <f t="shared" si="36"/>
        <v>34.384136265412508</v>
      </c>
      <c r="DW8" s="6">
        <f t="shared" si="37"/>
        <v>28.571428571428555</v>
      </c>
      <c r="DX8" s="6">
        <f t="shared" si="38"/>
        <v>28.336755646817252</v>
      </c>
      <c r="DY8" s="6">
        <f t="shared" si="39"/>
        <v>3.9405109952968331</v>
      </c>
      <c r="DZ8" s="6">
        <f t="shared" si="40"/>
        <v>2.2669349429912984</v>
      </c>
      <c r="EA8" s="6">
        <f t="shared" si="41"/>
        <v>7.8028747433264982</v>
      </c>
      <c r="EC8" s="3" t="s">
        <v>7</v>
      </c>
      <c r="ED8" s="6">
        <f>AVERAGE(DP8:DR8)</f>
        <v>0</v>
      </c>
      <c r="EE8" s="6"/>
      <c r="EF8" s="6">
        <f>ER8</f>
        <v>0</v>
      </c>
      <c r="EG8" s="6">
        <f t="shared" si="42"/>
        <v>8.0085009465970334E-3</v>
      </c>
      <c r="EH8" s="6"/>
      <c r="EI8" s="24">
        <f t="shared" si="56"/>
        <v>5.5234134388898637</v>
      </c>
      <c r="EJ8" s="5">
        <f t="shared" si="42"/>
        <v>30.430773494552771</v>
      </c>
      <c r="EK8" s="5"/>
      <c r="EL8" s="5">
        <f t="shared" si="57"/>
        <v>3.4257226600968784</v>
      </c>
      <c r="EM8" s="5">
        <f t="shared" si="42"/>
        <v>4.6701068938715435</v>
      </c>
      <c r="EN8" s="5"/>
      <c r="EO8" s="5">
        <f t="shared" si="58"/>
        <v>2.8391706534913697</v>
      </c>
      <c r="EQ8" s="3" t="s">
        <v>7</v>
      </c>
      <c r="ER8" s="6">
        <f>STDEV(DP8:DR8)</f>
        <v>0</v>
      </c>
      <c r="ES8" s="6"/>
      <c r="ET8" s="6"/>
      <c r="EU8" s="6">
        <f t="shared" si="45"/>
        <v>5.5234134388898637</v>
      </c>
      <c r="EV8" s="6"/>
      <c r="EW8" s="6"/>
      <c r="EX8" s="6">
        <f t="shared" si="45"/>
        <v>3.4257226600968784</v>
      </c>
      <c r="EY8" s="6"/>
      <c r="EZ8" s="6"/>
      <c r="FA8" s="6">
        <f t="shared" si="45"/>
        <v>2.8391706534913697</v>
      </c>
      <c r="FB8" s="6"/>
      <c r="FC8" s="6"/>
    </row>
    <row r="9" spans="1:159" x14ac:dyDescent="0.2">
      <c r="A9" s="1" t="s">
        <v>9</v>
      </c>
      <c r="B9" s="47" t="s">
        <v>44</v>
      </c>
      <c r="C9" s="47"/>
      <c r="D9" s="47"/>
      <c r="E9" s="42" t="s">
        <v>63</v>
      </c>
      <c r="F9" s="42"/>
      <c r="G9" s="42"/>
      <c r="H9" s="42" t="s">
        <v>72</v>
      </c>
      <c r="I9" s="42"/>
      <c r="J9" s="42"/>
      <c r="K9" s="42" t="s">
        <v>80</v>
      </c>
      <c r="L9" s="42"/>
      <c r="M9" s="42"/>
      <c r="O9" s="3" t="s">
        <v>9</v>
      </c>
      <c r="P9" s="38">
        <v>0.53779999999999994</v>
      </c>
      <c r="Q9" s="38">
        <v>0.57350000000000001</v>
      </c>
      <c r="R9" s="38">
        <v>0.58150000000000002</v>
      </c>
      <c r="S9" s="38">
        <v>0.88239999999999996</v>
      </c>
      <c r="T9" s="38">
        <v>0.92949999999999999</v>
      </c>
      <c r="U9" s="38">
        <v>0.87060000000000004</v>
      </c>
      <c r="V9" s="38">
        <v>0.79900000000000004</v>
      </c>
      <c r="W9" s="38">
        <v>0.85970000000000002</v>
      </c>
      <c r="X9" s="38">
        <v>0.82379999999999998</v>
      </c>
      <c r="Y9" s="38">
        <v>0.88290000000000002</v>
      </c>
      <c r="Z9" s="38">
        <v>0.88160000000000005</v>
      </c>
      <c r="AA9" s="38">
        <v>0.74399999999999999</v>
      </c>
      <c r="AC9" s="3" t="s">
        <v>9</v>
      </c>
      <c r="AD9" s="4">
        <f t="shared" si="48"/>
        <v>0.42979999999999996</v>
      </c>
      <c r="AE9" s="4">
        <f t="shared" si="49"/>
        <v>0.46729999999999999</v>
      </c>
      <c r="AF9" s="4">
        <f t="shared" si="50"/>
        <v>0.47270000000000001</v>
      </c>
      <c r="AG9" s="4">
        <f t="shared" si="0"/>
        <v>0.77439999999999998</v>
      </c>
      <c r="AH9" s="4">
        <f t="shared" si="1"/>
        <v>0.82330000000000003</v>
      </c>
      <c r="AI9" s="4">
        <f t="shared" si="2"/>
        <v>0.76180000000000003</v>
      </c>
      <c r="AJ9" s="4">
        <f t="shared" si="3"/>
        <v>0.69100000000000006</v>
      </c>
      <c r="AK9" s="4">
        <f t="shared" si="4"/>
        <v>0.75350000000000006</v>
      </c>
      <c r="AL9" s="4">
        <f t="shared" si="5"/>
        <v>0.71499999999999997</v>
      </c>
      <c r="AM9" s="4">
        <f t="shared" si="6"/>
        <v>0.77490000000000003</v>
      </c>
      <c r="AN9" s="4">
        <f t="shared" si="7"/>
        <v>0.77540000000000009</v>
      </c>
      <c r="AO9" s="4">
        <f t="shared" si="8"/>
        <v>0.63519999999999999</v>
      </c>
      <c r="AW9" s="3" t="s">
        <v>9</v>
      </c>
      <c r="AX9" s="8">
        <f t="shared" si="60"/>
        <v>11.020618556701031</v>
      </c>
      <c r="AY9" s="8">
        <f t="shared" si="54"/>
        <v>11.987113402061855</v>
      </c>
      <c r="AZ9" s="8">
        <f t="shared" si="54"/>
        <v>12.126288659793815</v>
      </c>
      <c r="BA9" s="8">
        <f t="shared" si="54"/>
        <v>19.902061855670102</v>
      </c>
      <c r="BB9" s="8">
        <f t="shared" si="54"/>
        <v>21.162371134020621</v>
      </c>
      <c r="BC9" s="8">
        <f t="shared" si="54"/>
        <v>19.577319587628867</v>
      </c>
      <c r="BD9" s="8">
        <f t="shared" si="54"/>
        <v>17.75257731958763</v>
      </c>
      <c r="BE9" s="8">
        <f t="shared" si="54"/>
        <v>19.363402061855673</v>
      </c>
      <c r="BF9" s="8">
        <f t="shared" si="54"/>
        <v>18.371134020618555</v>
      </c>
      <c r="BG9" s="8">
        <f t="shared" si="54"/>
        <v>19.914948453608247</v>
      </c>
      <c r="BH9" s="8">
        <f t="shared" si="54"/>
        <v>19.927835051546396</v>
      </c>
      <c r="BI9" s="8">
        <f t="shared" si="54"/>
        <v>16.314432989690722</v>
      </c>
      <c r="BK9" s="3" t="s">
        <v>9</v>
      </c>
      <c r="BL9" s="6">
        <f>AX9/(0.024*5)</f>
        <v>91.838487972508588</v>
      </c>
      <c r="BM9" s="6">
        <f t="shared" ref="BL9:BN11" si="71">AY9/(0.024*5)</f>
        <v>99.892611683848799</v>
      </c>
      <c r="BN9" s="6">
        <f>AZ9/(0.024*5)</f>
        <v>101.0524054982818</v>
      </c>
      <c r="BO9" s="6">
        <f t="shared" si="61"/>
        <v>165.85051546391753</v>
      </c>
      <c r="BP9" s="6">
        <f t="shared" si="18"/>
        <v>176.35309278350519</v>
      </c>
      <c r="BQ9" s="6">
        <f t="shared" si="18"/>
        <v>163.14432989690724</v>
      </c>
      <c r="BR9" s="5">
        <f t="shared" si="18"/>
        <v>147.93814432989691</v>
      </c>
      <c r="BS9" s="5">
        <f t="shared" si="18"/>
        <v>161.36168384879727</v>
      </c>
      <c r="BT9" s="5">
        <f t="shared" si="18"/>
        <v>153.09278350515464</v>
      </c>
      <c r="BU9" s="6">
        <f t="shared" si="18"/>
        <v>165.95790378006873</v>
      </c>
      <c r="BV9" s="6">
        <f t="shared" si="18"/>
        <v>166.06529209621996</v>
      </c>
      <c r="BW9" s="6">
        <f t="shared" si="18"/>
        <v>135.95360824742269</v>
      </c>
      <c r="BY9" s="3" t="s">
        <v>9</v>
      </c>
      <c r="BZ9" s="6">
        <f t="shared" ref="BZ9:BZ11" si="72">AVERAGE(BL9:BN9)</f>
        <v>97.594501718213067</v>
      </c>
      <c r="CA9" s="6"/>
      <c r="CB9" s="6"/>
      <c r="CC9" s="6">
        <f t="shared" si="19"/>
        <v>168.44931271477665</v>
      </c>
      <c r="CD9" s="6"/>
      <c r="CE9" s="6"/>
      <c r="CF9" s="5">
        <f t="shared" si="19"/>
        <v>154.13087056128293</v>
      </c>
      <c r="CG9" s="5"/>
      <c r="CH9" s="5"/>
      <c r="CI9" s="6">
        <f t="shared" si="19"/>
        <v>155.99226804123714</v>
      </c>
      <c r="CJ9" s="6"/>
      <c r="CK9" s="6"/>
      <c r="CM9" s="3" t="s">
        <v>9</v>
      </c>
      <c r="CN9" s="6">
        <f t="shared" ref="CN9:CN11" si="73">BL9/$BL$8*100</f>
        <v>54.353629083513397</v>
      </c>
      <c r="CO9" s="6">
        <f t="shared" ref="CO9:CO11" si="74">BM9/$BM$8*100</f>
        <v>62.387659289067734</v>
      </c>
      <c r="CP9" s="6">
        <f t="shared" ref="CP9:CP11" si="75">BN9/$BN$8*100</f>
        <v>64.407939767282684</v>
      </c>
      <c r="CQ9" s="6">
        <f t="shared" si="62"/>
        <v>98.156857760264387</v>
      </c>
      <c r="CR9" s="6">
        <f t="shared" si="63"/>
        <v>110.14084507042254</v>
      </c>
      <c r="CS9" s="6">
        <f t="shared" si="64"/>
        <v>103.98357289527721</v>
      </c>
      <c r="CT9" s="6">
        <f t="shared" si="65"/>
        <v>87.555612050336833</v>
      </c>
      <c r="CU9" s="6">
        <f t="shared" si="66"/>
        <v>100.77800134138161</v>
      </c>
      <c r="CV9" s="6">
        <f t="shared" si="67"/>
        <v>97.577002053388085</v>
      </c>
      <c r="CW9" s="6">
        <f t="shared" si="68"/>
        <v>98.220414389220778</v>
      </c>
      <c r="CX9" s="6">
        <f t="shared" si="69"/>
        <v>103.7156270959088</v>
      </c>
      <c r="CY9" s="6">
        <f t="shared" si="70"/>
        <v>86.652977412731005</v>
      </c>
      <c r="DA9" s="3" t="s">
        <v>9</v>
      </c>
      <c r="DB9" s="6">
        <f t="shared" ref="DB9:DB11" si="76">AVERAGE(CN9:CP9)</f>
        <v>60.383076046621262</v>
      </c>
      <c r="DC9" s="6"/>
      <c r="DD9" s="6"/>
      <c r="DE9" s="6">
        <f t="shared" si="31"/>
        <v>104.09375857532139</v>
      </c>
      <c r="DF9" s="6"/>
      <c r="DG9" s="6"/>
      <c r="DH9" s="6">
        <f t="shared" si="31"/>
        <v>95.303538481702176</v>
      </c>
      <c r="DI9" s="6"/>
      <c r="DJ9" s="6"/>
      <c r="DK9" s="6">
        <f t="shared" si="31"/>
        <v>96.196339632620194</v>
      </c>
      <c r="DL9" s="6"/>
      <c r="DM9" s="6"/>
      <c r="DO9" s="3" t="s">
        <v>9</v>
      </c>
      <c r="DP9" s="6">
        <f>$CN$8-CN9</f>
        <v>45.646370916486603</v>
      </c>
      <c r="DQ9" s="6">
        <f>$CO$8-CO9</f>
        <v>37.612340710932266</v>
      </c>
      <c r="DR9" s="6">
        <f t="shared" ref="DR9:DR11" si="77">$CP$8-CP9</f>
        <v>35.592060232717316</v>
      </c>
      <c r="DS9" s="6">
        <f t="shared" si="55"/>
        <v>1.843142239735613</v>
      </c>
      <c r="DT9" s="6">
        <f t="shared" si="34"/>
        <v>-10.140845070422543</v>
      </c>
      <c r="DU9" s="6">
        <f t="shared" si="35"/>
        <v>-3.9835728952772058</v>
      </c>
      <c r="DV9" s="6">
        <f t="shared" si="36"/>
        <v>12.444387949663167</v>
      </c>
      <c r="DW9" s="6">
        <f t="shared" si="37"/>
        <v>-0.7780013413816107</v>
      </c>
      <c r="DX9" s="6">
        <f t="shared" si="38"/>
        <v>2.4229979466119147</v>
      </c>
      <c r="DY9" s="6">
        <f t="shared" si="39"/>
        <v>1.7795856107792218</v>
      </c>
      <c r="DZ9" s="6">
        <f t="shared" si="40"/>
        <v>-3.7156270959088005</v>
      </c>
      <c r="EA9" s="6">
        <f t="shared" si="41"/>
        <v>13.347022587268995</v>
      </c>
      <c r="EC9" s="3" t="s">
        <v>9</v>
      </c>
      <c r="ED9" s="6">
        <f t="shared" ref="ED9:ED11" si="78">AVERAGE(DP9:DR9)</f>
        <v>39.616923953378731</v>
      </c>
      <c r="EE9" s="6"/>
      <c r="EF9" s="6">
        <f t="shared" ref="EF9:EF11" si="79">ER9</f>
        <v>5.3184637174057432</v>
      </c>
      <c r="EG9" s="6">
        <f t="shared" si="42"/>
        <v>-4.0937585753213783</v>
      </c>
      <c r="EH9" s="6"/>
      <c r="EI9" s="24">
        <f t="shared" si="56"/>
        <v>5.9927534260615989</v>
      </c>
      <c r="EJ9" s="5">
        <f t="shared" si="42"/>
        <v>4.6964615182978235</v>
      </c>
      <c r="EK9" s="5"/>
      <c r="EL9" s="5">
        <f t="shared" si="57"/>
        <v>6.8981426558038832</v>
      </c>
      <c r="EM9" s="6">
        <f t="shared" si="42"/>
        <v>3.8036603673798055</v>
      </c>
      <c r="EN9" s="6"/>
      <c r="EO9" s="6">
        <f t="shared" si="58"/>
        <v>8.7095443346906851</v>
      </c>
      <c r="EQ9" s="3" t="s">
        <v>9</v>
      </c>
      <c r="ER9" s="6">
        <f t="shared" ref="ER9:ER11" si="80">STDEV(DP9:DR9)</f>
        <v>5.3184637174057432</v>
      </c>
      <c r="ES9" s="6"/>
      <c r="ET9" s="6"/>
      <c r="EU9" s="6">
        <f t="shared" si="45"/>
        <v>5.9927534260615989</v>
      </c>
      <c r="EV9" s="6"/>
      <c r="EW9" s="6"/>
      <c r="EX9" s="6">
        <f t="shared" si="45"/>
        <v>6.8981426558038832</v>
      </c>
      <c r="EY9" s="6"/>
      <c r="EZ9" s="6"/>
      <c r="FA9" s="6">
        <f t="shared" si="45"/>
        <v>8.7095443346906851</v>
      </c>
      <c r="FB9" s="6"/>
      <c r="FC9" s="6"/>
    </row>
    <row r="10" spans="1:159" x14ac:dyDescent="0.2">
      <c r="A10" s="1" t="s">
        <v>10</v>
      </c>
      <c r="B10" s="47" t="s">
        <v>11</v>
      </c>
      <c r="C10" s="47"/>
      <c r="D10" s="47"/>
      <c r="E10" s="42" t="s">
        <v>65</v>
      </c>
      <c r="F10" s="42"/>
      <c r="G10" s="42"/>
      <c r="H10" s="42" t="s">
        <v>73</v>
      </c>
      <c r="I10" s="42"/>
      <c r="J10" s="42"/>
      <c r="K10" s="42" t="s">
        <v>81</v>
      </c>
      <c r="L10" s="42"/>
      <c r="M10" s="42"/>
      <c r="O10" s="3" t="s">
        <v>10</v>
      </c>
      <c r="P10" s="38">
        <v>0.46110000000000001</v>
      </c>
      <c r="Q10" s="38">
        <v>0.47360000000000002</v>
      </c>
      <c r="R10" s="38">
        <v>0.48699999999999999</v>
      </c>
      <c r="S10" s="38">
        <v>0.876</v>
      </c>
      <c r="T10" s="38">
        <v>0.86850000000000005</v>
      </c>
      <c r="U10" s="38">
        <v>0.91649999999999998</v>
      </c>
      <c r="V10" s="38">
        <v>0.82089999999999996</v>
      </c>
      <c r="W10" s="38">
        <v>0.83520000000000005</v>
      </c>
      <c r="X10" s="38">
        <v>0.94330000000000003</v>
      </c>
      <c r="Y10" s="38">
        <v>1.0275000000000001</v>
      </c>
      <c r="Z10" s="38">
        <v>0.83960000000000001</v>
      </c>
      <c r="AA10" s="38">
        <v>0.76</v>
      </c>
      <c r="AC10" s="3" t="s">
        <v>10</v>
      </c>
      <c r="AD10" s="4">
        <f t="shared" si="48"/>
        <v>0.35310000000000002</v>
      </c>
      <c r="AE10" s="4">
        <f t="shared" si="49"/>
        <v>0.3674</v>
      </c>
      <c r="AF10" s="4">
        <f t="shared" si="50"/>
        <v>0.37819999999999998</v>
      </c>
      <c r="AG10" s="4">
        <f t="shared" si="0"/>
        <v>0.76800000000000002</v>
      </c>
      <c r="AH10" s="4">
        <f t="shared" si="1"/>
        <v>0.76230000000000009</v>
      </c>
      <c r="AI10" s="4">
        <f t="shared" si="2"/>
        <v>0.80769999999999997</v>
      </c>
      <c r="AJ10" s="4">
        <f t="shared" si="3"/>
        <v>0.71289999999999998</v>
      </c>
      <c r="AK10" s="4">
        <f t="shared" si="4"/>
        <v>0.72900000000000009</v>
      </c>
      <c r="AL10" s="4">
        <f t="shared" si="5"/>
        <v>0.83450000000000002</v>
      </c>
      <c r="AM10" s="4">
        <f t="shared" si="6"/>
        <v>0.9195000000000001</v>
      </c>
      <c r="AN10" s="4">
        <f t="shared" si="7"/>
        <v>0.73340000000000005</v>
      </c>
      <c r="AO10" s="4">
        <f t="shared" si="8"/>
        <v>0.6512</v>
      </c>
      <c r="AW10" s="3" t="s">
        <v>10</v>
      </c>
      <c r="AX10" s="8">
        <f t="shared" si="60"/>
        <v>9.0438144329896915</v>
      </c>
      <c r="AY10" s="8">
        <f t="shared" si="54"/>
        <v>9.4123711340206189</v>
      </c>
      <c r="AZ10" s="8">
        <f t="shared" si="54"/>
        <v>9.6907216494845354</v>
      </c>
      <c r="BA10" s="8">
        <f t="shared" si="54"/>
        <v>19.737113402061855</v>
      </c>
      <c r="BB10" s="8">
        <f t="shared" si="54"/>
        <v>19.590206185567013</v>
      </c>
      <c r="BC10" s="8">
        <f t="shared" si="54"/>
        <v>20.760309278350515</v>
      </c>
      <c r="BD10" s="8">
        <f t="shared" si="54"/>
        <v>18.317010309278349</v>
      </c>
      <c r="BE10" s="8">
        <f t="shared" si="54"/>
        <v>18.731958762886599</v>
      </c>
      <c r="BF10" s="8">
        <f t="shared" si="54"/>
        <v>21.451030927835053</v>
      </c>
      <c r="BG10" s="8">
        <f t="shared" si="54"/>
        <v>23.64175257731959</v>
      </c>
      <c r="BH10" s="8">
        <f t="shared" si="54"/>
        <v>18.845360824742269</v>
      </c>
      <c r="BI10" s="8">
        <f t="shared" si="54"/>
        <v>16.726804123711339</v>
      </c>
      <c r="BK10" s="3" t="s">
        <v>10</v>
      </c>
      <c r="BL10" s="6">
        <f t="shared" si="71"/>
        <v>75.365120274914105</v>
      </c>
      <c r="BM10" s="6">
        <f t="shared" si="71"/>
        <v>78.43642611683849</v>
      </c>
      <c r="BN10" s="6">
        <f t="shared" si="71"/>
        <v>80.756013745704465</v>
      </c>
      <c r="BO10" s="5">
        <f t="shared" si="61"/>
        <v>164.47594501718214</v>
      </c>
      <c r="BP10" s="5">
        <f t="shared" si="18"/>
        <v>163.25171821305844</v>
      </c>
      <c r="BQ10" s="5">
        <f t="shared" si="18"/>
        <v>173.00257731958763</v>
      </c>
      <c r="BR10" s="5">
        <f t="shared" si="18"/>
        <v>152.64175257731958</v>
      </c>
      <c r="BS10" s="5">
        <f t="shared" si="18"/>
        <v>156.09965635738834</v>
      </c>
      <c r="BT10" s="5">
        <f t="shared" si="18"/>
        <v>178.75859106529211</v>
      </c>
      <c r="BU10" s="6">
        <f t="shared" si="18"/>
        <v>197.01460481099659</v>
      </c>
      <c r="BV10" s="6">
        <f t="shared" si="18"/>
        <v>157.0446735395189</v>
      </c>
      <c r="BW10" s="6">
        <f t="shared" si="18"/>
        <v>139.39003436426117</v>
      </c>
      <c r="BY10" s="3" t="s">
        <v>10</v>
      </c>
      <c r="BZ10" s="6">
        <f t="shared" si="72"/>
        <v>78.185853379152363</v>
      </c>
      <c r="CA10" s="6"/>
      <c r="CB10" s="6"/>
      <c r="CC10" s="5">
        <f t="shared" si="19"/>
        <v>166.91008018327605</v>
      </c>
      <c r="CD10" s="5"/>
      <c r="CE10" s="5"/>
      <c r="CF10" s="5">
        <f t="shared" si="19"/>
        <v>162.5</v>
      </c>
      <c r="CG10" s="5"/>
      <c r="CH10" s="5"/>
      <c r="CI10" s="6">
        <f t="shared" si="19"/>
        <v>164.48310423825887</v>
      </c>
      <c r="CJ10" s="6"/>
      <c r="CK10" s="6"/>
      <c r="CM10" s="3" t="s">
        <v>10</v>
      </c>
      <c r="CN10" s="6">
        <f t="shared" si="73"/>
        <v>44.604042201601629</v>
      </c>
      <c r="CO10" s="6">
        <f t="shared" si="74"/>
        <v>48.987256874580815</v>
      </c>
      <c r="CP10" s="6">
        <f t="shared" si="75"/>
        <v>51.471594798083501</v>
      </c>
      <c r="CQ10" s="6">
        <f t="shared" si="62"/>
        <v>97.343332909622461</v>
      </c>
      <c r="CR10" s="6">
        <f t="shared" si="63"/>
        <v>101.95841716968479</v>
      </c>
      <c r="CS10" s="6">
        <f t="shared" si="64"/>
        <v>110.26694045174537</v>
      </c>
      <c r="CT10" s="6">
        <f t="shared" si="65"/>
        <v>90.339392398627155</v>
      </c>
      <c r="CU10" s="6">
        <f t="shared" si="66"/>
        <v>97.491616364855815</v>
      </c>
      <c r="CV10" s="6">
        <f t="shared" si="67"/>
        <v>113.93566050650239</v>
      </c>
      <c r="CW10" s="6">
        <f t="shared" si="68"/>
        <v>116.60099148341172</v>
      </c>
      <c r="CX10" s="6">
        <f t="shared" si="69"/>
        <v>98.081824279007364</v>
      </c>
      <c r="CY10" s="6">
        <f t="shared" si="70"/>
        <v>88.843258042436673</v>
      </c>
      <c r="DA10" s="3" t="s">
        <v>10</v>
      </c>
      <c r="DB10" s="6">
        <f t="shared" si="76"/>
        <v>48.354297958088658</v>
      </c>
      <c r="DC10" s="6"/>
      <c r="DD10" s="6"/>
      <c r="DE10" s="6">
        <f t="shared" si="31"/>
        <v>103.18956351035088</v>
      </c>
      <c r="DF10" s="6"/>
      <c r="DG10" s="6"/>
      <c r="DH10" s="6">
        <f t="shared" si="31"/>
        <v>100.58888975666179</v>
      </c>
      <c r="DI10" s="6"/>
      <c r="DJ10" s="6"/>
      <c r="DK10" s="6">
        <f t="shared" si="31"/>
        <v>101.17535793495192</v>
      </c>
      <c r="DL10" s="6"/>
      <c r="DM10" s="6"/>
      <c r="DO10" s="3" t="s">
        <v>10</v>
      </c>
      <c r="DP10" s="6">
        <f t="shared" ref="DP10:DP11" si="81">$CN$8-CN10</f>
        <v>55.395957798398371</v>
      </c>
      <c r="DQ10" s="6">
        <f t="shared" ref="DQ10:DQ11" si="82">$CO$8-CO10</f>
        <v>51.012743125419185</v>
      </c>
      <c r="DR10" s="6">
        <f t="shared" si="77"/>
        <v>48.528405201916499</v>
      </c>
      <c r="DS10" s="6">
        <f t="shared" si="55"/>
        <v>2.6566670903775389</v>
      </c>
      <c r="DT10" s="6">
        <f t="shared" si="34"/>
        <v>-1.9584171696847932</v>
      </c>
      <c r="DU10" s="6">
        <f t="shared" si="35"/>
        <v>-10.26694045174537</v>
      </c>
      <c r="DV10" s="6">
        <f t="shared" si="36"/>
        <v>9.6606076013728455</v>
      </c>
      <c r="DW10" s="6">
        <f t="shared" si="37"/>
        <v>2.5083836351441846</v>
      </c>
      <c r="DX10" s="6">
        <f t="shared" si="38"/>
        <v>-13.935660506502387</v>
      </c>
      <c r="DY10" s="6">
        <f t="shared" si="39"/>
        <v>-16.600991483411718</v>
      </c>
      <c r="DZ10" s="6">
        <f t="shared" si="40"/>
        <v>1.918175720992636</v>
      </c>
      <c r="EA10" s="6">
        <f t="shared" si="41"/>
        <v>11.156741957563327</v>
      </c>
      <c r="EC10" s="3" t="s">
        <v>10</v>
      </c>
      <c r="ED10" s="6">
        <f t="shared" si="78"/>
        <v>51.645702041911342</v>
      </c>
      <c r="EE10" s="6"/>
      <c r="EF10" s="6">
        <f t="shared" si="79"/>
        <v>3.4772542916554765</v>
      </c>
      <c r="EG10" s="5">
        <f t="shared" si="42"/>
        <v>-3.1895635103508746</v>
      </c>
      <c r="EH10" s="5"/>
      <c r="EI10" s="5">
        <f t="shared" si="56"/>
        <v>6.5491754412143859</v>
      </c>
      <c r="EJ10" s="5">
        <f t="shared" si="42"/>
        <v>-0.58888975666178567</v>
      </c>
      <c r="EK10" s="5"/>
      <c r="EL10" s="5">
        <f t="shared" si="57"/>
        <v>12.09920633770556</v>
      </c>
      <c r="EM10" s="6">
        <f t="shared" si="42"/>
        <v>-1.1753579349519185</v>
      </c>
      <c r="EN10" s="6"/>
      <c r="EO10" s="6">
        <f t="shared" si="58"/>
        <v>14.135077088767586</v>
      </c>
      <c r="EQ10" s="3" t="s">
        <v>10</v>
      </c>
      <c r="ER10" s="6">
        <f t="shared" si="80"/>
        <v>3.4772542916554765</v>
      </c>
      <c r="ES10" s="6"/>
      <c r="ET10" s="6"/>
      <c r="EU10" s="6">
        <f t="shared" si="45"/>
        <v>6.5491754412143859</v>
      </c>
      <c r="EV10" s="6"/>
      <c r="EW10" s="6"/>
      <c r="EX10" s="6">
        <f t="shared" si="45"/>
        <v>12.09920633770556</v>
      </c>
      <c r="EY10" s="6"/>
      <c r="EZ10" s="6"/>
      <c r="FA10" s="6">
        <f t="shared" si="45"/>
        <v>14.135077088767586</v>
      </c>
      <c r="FB10" s="6"/>
      <c r="FC10" s="6"/>
    </row>
    <row r="11" spans="1:159" x14ac:dyDescent="0.2">
      <c r="A11" s="1" t="s">
        <v>12</v>
      </c>
      <c r="B11" s="47" t="s">
        <v>13</v>
      </c>
      <c r="C11" s="47"/>
      <c r="D11" s="47"/>
      <c r="E11" s="42" t="s">
        <v>66</v>
      </c>
      <c r="F11" s="42"/>
      <c r="G11" s="42"/>
      <c r="H11" s="42" t="s">
        <v>76</v>
      </c>
      <c r="I11" s="42"/>
      <c r="J11" s="42"/>
      <c r="K11" s="42" t="s">
        <v>82</v>
      </c>
      <c r="L11" s="42"/>
      <c r="M11" s="42"/>
      <c r="O11" s="3" t="s">
        <v>12</v>
      </c>
      <c r="P11" s="38">
        <v>0.44230000000000003</v>
      </c>
      <c r="Q11" s="38">
        <v>0.46479999999999999</v>
      </c>
      <c r="R11" s="38">
        <v>0.40200000000000002</v>
      </c>
      <c r="S11" s="38">
        <v>0.84389999999999998</v>
      </c>
      <c r="T11" s="38">
        <v>0.86570000000000003</v>
      </c>
      <c r="U11" s="38">
        <v>0.8679</v>
      </c>
      <c r="V11" s="38">
        <v>0.81179999999999997</v>
      </c>
      <c r="W11" s="38">
        <v>0.79169999999999996</v>
      </c>
      <c r="X11" s="38">
        <v>0.80500000000000005</v>
      </c>
      <c r="Y11" s="38">
        <v>0.81950000000000001</v>
      </c>
      <c r="Z11" s="38">
        <v>0.9123</v>
      </c>
      <c r="AA11" s="38">
        <v>0.72209999999999996</v>
      </c>
      <c r="AC11" s="3" t="s">
        <v>12</v>
      </c>
      <c r="AD11" s="4">
        <f t="shared" si="48"/>
        <v>0.33430000000000004</v>
      </c>
      <c r="AE11" s="4">
        <f t="shared" si="49"/>
        <v>0.35859999999999997</v>
      </c>
      <c r="AF11" s="4">
        <f t="shared" si="50"/>
        <v>0.29320000000000002</v>
      </c>
      <c r="AG11" s="4">
        <f t="shared" si="0"/>
        <v>0.7359</v>
      </c>
      <c r="AH11" s="4">
        <f t="shared" si="1"/>
        <v>0.75950000000000006</v>
      </c>
      <c r="AI11" s="4">
        <f t="shared" si="2"/>
        <v>0.7591</v>
      </c>
      <c r="AJ11" s="4">
        <f t="shared" si="3"/>
        <v>0.70379999999999998</v>
      </c>
      <c r="AK11" s="4">
        <f t="shared" si="4"/>
        <v>0.6855</v>
      </c>
      <c r="AL11" s="4">
        <f t="shared" si="5"/>
        <v>0.69620000000000004</v>
      </c>
      <c r="AM11" s="4">
        <f t="shared" si="6"/>
        <v>0.71150000000000002</v>
      </c>
      <c r="AN11" s="4">
        <f t="shared" si="7"/>
        <v>0.80610000000000004</v>
      </c>
      <c r="AO11" s="4">
        <f t="shared" si="8"/>
        <v>0.61329999999999996</v>
      </c>
      <c r="AW11" s="3" t="s">
        <v>12</v>
      </c>
      <c r="AX11" s="8">
        <f t="shared" si="60"/>
        <v>8.5592783505154646</v>
      </c>
      <c r="AY11" s="8">
        <f t="shared" si="54"/>
        <v>9.1855670103092777</v>
      </c>
      <c r="AZ11" s="8">
        <f t="shared" si="54"/>
        <v>7.5000000000000009</v>
      </c>
      <c r="BA11" s="8">
        <f t="shared" si="54"/>
        <v>18.909793814432991</v>
      </c>
      <c r="BB11" s="8">
        <f t="shared" si="54"/>
        <v>19.518041237113405</v>
      </c>
      <c r="BC11" s="8">
        <f t="shared" si="54"/>
        <v>19.507731958762886</v>
      </c>
      <c r="BD11" s="8">
        <f t="shared" si="54"/>
        <v>18.082474226804123</v>
      </c>
      <c r="BE11" s="8">
        <f t="shared" si="54"/>
        <v>17.61082474226804</v>
      </c>
      <c r="BF11" s="8">
        <f t="shared" si="54"/>
        <v>17.88659793814433</v>
      </c>
      <c r="BG11" s="8">
        <f t="shared" si="54"/>
        <v>18.280927835051546</v>
      </c>
      <c r="BH11" s="8">
        <f t="shared" si="54"/>
        <v>20.719072164948454</v>
      </c>
      <c r="BI11" s="8">
        <f t="shared" si="54"/>
        <v>15.749999999999998</v>
      </c>
      <c r="BK11" s="3" t="s">
        <v>12</v>
      </c>
      <c r="BL11" s="6">
        <f t="shared" si="71"/>
        <v>71.327319587628878</v>
      </c>
      <c r="BM11" s="6">
        <f t="shared" si="71"/>
        <v>76.546391752577321</v>
      </c>
      <c r="BN11" s="6">
        <f t="shared" si="71"/>
        <v>62.500000000000007</v>
      </c>
      <c r="BO11" s="5">
        <f t="shared" si="61"/>
        <v>157.58161512027493</v>
      </c>
      <c r="BP11" s="5">
        <f t="shared" si="18"/>
        <v>162.65034364261172</v>
      </c>
      <c r="BQ11" s="5">
        <f t="shared" si="18"/>
        <v>162.56443298969072</v>
      </c>
      <c r="BR11" s="6">
        <f t="shared" si="18"/>
        <v>150.6872852233677</v>
      </c>
      <c r="BS11" s="6">
        <f t="shared" si="18"/>
        <v>146.75687285223367</v>
      </c>
      <c r="BT11" s="6">
        <f t="shared" si="18"/>
        <v>149.05498281786942</v>
      </c>
      <c r="BU11" s="6">
        <f t="shared" si="18"/>
        <v>152.34106529209623</v>
      </c>
      <c r="BV11" s="6">
        <f t="shared" si="18"/>
        <v>172.6589347079038</v>
      </c>
      <c r="BW11" s="6">
        <f t="shared" si="18"/>
        <v>131.25</v>
      </c>
      <c r="BY11" s="3" t="s">
        <v>12</v>
      </c>
      <c r="BZ11" s="6">
        <f t="shared" si="72"/>
        <v>70.124570446735405</v>
      </c>
      <c r="CA11" s="6"/>
      <c r="CB11" s="6"/>
      <c r="CC11" s="5">
        <f t="shared" si="19"/>
        <v>160.93213058419244</v>
      </c>
      <c r="CD11" s="5"/>
      <c r="CE11" s="5"/>
      <c r="CF11" s="6">
        <f t="shared" si="19"/>
        <v>148.83304696449025</v>
      </c>
      <c r="CG11" s="6"/>
      <c r="CH11" s="6"/>
      <c r="CI11" s="6">
        <f t="shared" si="19"/>
        <v>152.08333333333334</v>
      </c>
      <c r="CJ11" s="6"/>
      <c r="CK11" s="6"/>
      <c r="CM11" s="3" t="s">
        <v>12</v>
      </c>
      <c r="CN11" s="6">
        <f t="shared" si="73"/>
        <v>42.214312952840984</v>
      </c>
      <c r="CO11" s="6">
        <f t="shared" si="74"/>
        <v>47.806841046277668</v>
      </c>
      <c r="CP11" s="6">
        <f t="shared" si="75"/>
        <v>39.835728952772072</v>
      </c>
      <c r="CQ11" s="6">
        <f t="shared" si="62"/>
        <v>93.262997330621573</v>
      </c>
      <c r="CR11" s="6">
        <f t="shared" si="63"/>
        <v>101.5828303152247</v>
      </c>
      <c r="CS11" s="6">
        <f t="shared" si="64"/>
        <v>103.61396303901435</v>
      </c>
      <c r="CT11" s="6">
        <f t="shared" si="65"/>
        <v>89.182661751620685</v>
      </c>
      <c r="CU11" s="6">
        <f t="shared" si="66"/>
        <v>91.656606304493621</v>
      </c>
      <c r="CV11" s="6">
        <f t="shared" si="67"/>
        <v>95.003422313483895</v>
      </c>
      <c r="CW11" s="6">
        <f t="shared" si="68"/>
        <v>90.161433837549254</v>
      </c>
      <c r="CX11" s="6">
        <f t="shared" si="69"/>
        <v>107.83366867873912</v>
      </c>
      <c r="CY11" s="6">
        <f t="shared" si="70"/>
        <v>83.655030800821336</v>
      </c>
      <c r="DA11" s="3" t="s">
        <v>12</v>
      </c>
      <c r="DB11" s="6">
        <f t="shared" si="76"/>
        <v>43.285627650630239</v>
      </c>
      <c r="DC11" s="6"/>
      <c r="DD11" s="6"/>
      <c r="DE11" s="6">
        <f t="shared" si="31"/>
        <v>99.48659689495355</v>
      </c>
      <c r="DF11" s="6"/>
      <c r="DG11" s="6"/>
      <c r="DH11" s="6">
        <f t="shared" si="31"/>
        <v>91.947563456532734</v>
      </c>
      <c r="DI11" s="6"/>
      <c r="DJ11" s="6"/>
      <c r="DK11" s="6">
        <f t="shared" si="31"/>
        <v>93.883377772369897</v>
      </c>
      <c r="DL11" s="6"/>
      <c r="DM11" s="6"/>
      <c r="DO11" s="3" t="s">
        <v>12</v>
      </c>
      <c r="DP11" s="6">
        <f t="shared" si="81"/>
        <v>57.785687047159016</v>
      </c>
      <c r="DQ11" s="6">
        <f t="shared" si="82"/>
        <v>52.193158953722332</v>
      </c>
      <c r="DR11" s="6">
        <f t="shared" si="77"/>
        <v>60.164271047227928</v>
      </c>
      <c r="DS11" s="6">
        <f t="shared" si="55"/>
        <v>6.7370026693784268</v>
      </c>
      <c r="DT11" s="6">
        <f t="shared" si="34"/>
        <v>-1.5828303152246974</v>
      </c>
      <c r="DU11" s="6">
        <f t="shared" si="35"/>
        <v>-3.6139630390143509</v>
      </c>
      <c r="DV11" s="6">
        <f t="shared" si="36"/>
        <v>10.817338248379315</v>
      </c>
      <c r="DW11" s="6">
        <f t="shared" si="37"/>
        <v>8.3433936955063785</v>
      </c>
      <c r="DX11" s="6">
        <f t="shared" si="38"/>
        <v>4.9965776865161047</v>
      </c>
      <c r="DY11" s="6">
        <f t="shared" si="39"/>
        <v>9.8385661624507463</v>
      </c>
      <c r="DZ11" s="6">
        <f t="shared" si="40"/>
        <v>-7.8336686787391159</v>
      </c>
      <c r="EA11" s="6">
        <f t="shared" si="41"/>
        <v>16.344969199178664</v>
      </c>
      <c r="EC11" s="3" t="s">
        <v>12</v>
      </c>
      <c r="ED11" s="6">
        <f t="shared" si="78"/>
        <v>56.714372349369761</v>
      </c>
      <c r="EE11" s="6"/>
      <c r="EF11" s="6">
        <f t="shared" si="79"/>
        <v>4.0921196693256974</v>
      </c>
      <c r="EG11" s="5">
        <f t="shared" si="42"/>
        <v>0.51340310504645947</v>
      </c>
      <c r="EH11" s="5"/>
      <c r="EI11" s="5">
        <f t="shared" si="56"/>
        <v>5.4846393398542705</v>
      </c>
      <c r="EJ11" s="6">
        <f t="shared" si="42"/>
        <v>8.052436543467266</v>
      </c>
      <c r="EK11" s="6"/>
      <c r="EL11" s="24">
        <f t="shared" si="57"/>
        <v>2.9212677775030427</v>
      </c>
      <c r="EM11" s="6">
        <f t="shared" si="42"/>
        <v>6.1166222276300983</v>
      </c>
      <c r="EN11" s="6"/>
      <c r="EO11" s="6">
        <f t="shared" si="58"/>
        <v>12.511645870880907</v>
      </c>
      <c r="EQ11" s="3" t="s">
        <v>12</v>
      </c>
      <c r="ER11" s="6">
        <f t="shared" si="80"/>
        <v>4.0921196693256974</v>
      </c>
      <c r="ES11" s="6"/>
      <c r="ET11" s="6"/>
      <c r="EU11" s="6">
        <f t="shared" si="45"/>
        <v>5.4846393398542705</v>
      </c>
      <c r="EV11" s="6"/>
      <c r="EW11" s="6"/>
      <c r="EX11" s="6">
        <f t="shared" si="45"/>
        <v>2.9212677775030427</v>
      </c>
      <c r="EY11" s="6"/>
      <c r="EZ11" s="6"/>
      <c r="FA11" s="6">
        <f t="shared" si="45"/>
        <v>12.511645870880907</v>
      </c>
      <c r="FB11" s="6"/>
      <c r="FC11" s="6"/>
    </row>
    <row r="13" spans="1:159" x14ac:dyDescent="0.2">
      <c r="A13" s="2" t="s">
        <v>25</v>
      </c>
      <c r="B13" t="s">
        <v>40</v>
      </c>
    </row>
    <row r="14" spans="1:159" x14ac:dyDescent="0.2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O14" s="3"/>
      <c r="P14" s="3">
        <v>1</v>
      </c>
      <c r="Q14" s="3">
        <v>2</v>
      </c>
      <c r="R14" s="3">
        <v>3</v>
      </c>
      <c r="S14" s="3">
        <v>4</v>
      </c>
      <c r="T14" s="3">
        <v>5</v>
      </c>
      <c r="U14" s="3">
        <v>6</v>
      </c>
      <c r="V14" s="3">
        <v>7</v>
      </c>
      <c r="W14" s="3">
        <v>8</v>
      </c>
      <c r="X14" s="3">
        <v>9</v>
      </c>
      <c r="Y14" s="3">
        <v>10</v>
      </c>
      <c r="Z14" s="3">
        <v>11</v>
      </c>
      <c r="AA14" s="3">
        <v>12</v>
      </c>
      <c r="AC14" s="3"/>
      <c r="AD14" s="3">
        <v>1</v>
      </c>
      <c r="AE14" s="3">
        <v>2</v>
      </c>
      <c r="AF14" s="3">
        <v>3</v>
      </c>
      <c r="AG14" s="3">
        <v>4</v>
      </c>
      <c r="AH14" s="3">
        <v>5</v>
      </c>
      <c r="AI14" s="3">
        <v>6</v>
      </c>
      <c r="AJ14" s="3">
        <v>7</v>
      </c>
      <c r="AK14" s="3">
        <v>8</v>
      </c>
      <c r="AL14" s="3">
        <v>9</v>
      </c>
      <c r="AM14" s="3">
        <v>10</v>
      </c>
      <c r="AN14" s="3">
        <v>11</v>
      </c>
      <c r="AO14" s="3">
        <v>12</v>
      </c>
      <c r="AQ14" s="3" t="s">
        <v>23</v>
      </c>
      <c r="AR14" s="3" t="s">
        <v>24</v>
      </c>
      <c r="AS14" s="3" t="s">
        <v>25</v>
      </c>
      <c r="AT14" s="3" t="s">
        <v>26</v>
      </c>
      <c r="AU14" s="3" t="s">
        <v>27</v>
      </c>
      <c r="AW14" s="3"/>
      <c r="AX14" s="3">
        <v>1</v>
      </c>
      <c r="AY14" s="3">
        <v>2</v>
      </c>
      <c r="AZ14" s="3">
        <v>3</v>
      </c>
      <c r="BA14" s="3">
        <v>4</v>
      </c>
      <c r="BB14" s="3">
        <v>5</v>
      </c>
      <c r="BC14" s="3">
        <v>6</v>
      </c>
      <c r="BD14" s="3">
        <v>7</v>
      </c>
      <c r="BE14" s="3">
        <v>8</v>
      </c>
      <c r="BF14" s="3">
        <v>9</v>
      </c>
      <c r="BG14" s="3">
        <v>10</v>
      </c>
      <c r="BH14" s="3">
        <v>11</v>
      </c>
      <c r="BI14" s="3">
        <v>12</v>
      </c>
      <c r="BK14" s="3"/>
      <c r="BL14" s="3">
        <v>1</v>
      </c>
      <c r="BM14" s="3">
        <v>2</v>
      </c>
      <c r="BN14" s="3">
        <v>3</v>
      </c>
      <c r="BO14" s="3">
        <v>4</v>
      </c>
      <c r="BP14" s="3">
        <v>5</v>
      </c>
      <c r="BQ14" s="3">
        <v>6</v>
      </c>
      <c r="BR14" s="3">
        <v>7</v>
      </c>
      <c r="BS14" s="3">
        <v>8</v>
      </c>
      <c r="BT14" s="3">
        <v>9</v>
      </c>
      <c r="BU14" s="3">
        <v>10</v>
      </c>
      <c r="BV14" s="3">
        <v>11</v>
      </c>
      <c r="BW14" s="3">
        <v>12</v>
      </c>
      <c r="BY14" s="3"/>
      <c r="BZ14" s="3">
        <v>1</v>
      </c>
      <c r="CA14" s="3">
        <v>2</v>
      </c>
      <c r="CB14" s="3">
        <v>3</v>
      </c>
      <c r="CC14" s="3">
        <v>4</v>
      </c>
      <c r="CD14" s="3">
        <v>5</v>
      </c>
      <c r="CE14" s="3">
        <v>6</v>
      </c>
      <c r="CF14" s="3">
        <v>7</v>
      </c>
      <c r="CG14" s="3">
        <v>8</v>
      </c>
      <c r="CH14" s="3">
        <v>9</v>
      </c>
      <c r="CI14" s="3">
        <v>10</v>
      </c>
      <c r="CJ14" s="3">
        <v>11</v>
      </c>
      <c r="CK14" s="3">
        <v>12</v>
      </c>
      <c r="CM14" s="3"/>
      <c r="CN14" s="3">
        <v>1</v>
      </c>
      <c r="CO14" s="3">
        <v>2</v>
      </c>
      <c r="CP14" s="3">
        <v>3</v>
      </c>
      <c r="CQ14" s="3">
        <v>4</v>
      </c>
      <c r="CR14" s="3">
        <v>5</v>
      </c>
      <c r="CS14" s="3">
        <v>6</v>
      </c>
      <c r="CT14" s="3">
        <v>7</v>
      </c>
      <c r="CU14" s="3">
        <v>8</v>
      </c>
      <c r="CV14" s="3">
        <v>9</v>
      </c>
      <c r="CW14" s="3">
        <v>10</v>
      </c>
      <c r="CX14" s="3">
        <v>11</v>
      </c>
      <c r="CY14" s="3">
        <v>12</v>
      </c>
      <c r="DA14" s="3"/>
      <c r="DB14" s="3">
        <v>1</v>
      </c>
      <c r="DC14" s="3">
        <v>2</v>
      </c>
      <c r="DD14" s="3">
        <v>3</v>
      </c>
      <c r="DE14" s="3">
        <v>4</v>
      </c>
      <c r="DF14" s="3">
        <v>5</v>
      </c>
      <c r="DG14" s="3">
        <v>6</v>
      </c>
      <c r="DH14" s="3">
        <v>7</v>
      </c>
      <c r="DI14" s="3">
        <v>8</v>
      </c>
      <c r="DJ14" s="3">
        <v>9</v>
      </c>
      <c r="DK14" s="3">
        <v>10</v>
      </c>
      <c r="DL14" s="3">
        <v>11</v>
      </c>
      <c r="DM14" s="3">
        <v>12</v>
      </c>
      <c r="DO14" s="3"/>
      <c r="DP14" s="3">
        <v>1</v>
      </c>
      <c r="DQ14" s="3">
        <v>2</v>
      </c>
      <c r="DR14" s="3">
        <v>3</v>
      </c>
      <c r="DS14" s="3">
        <v>4</v>
      </c>
      <c r="DT14" s="3">
        <v>5</v>
      </c>
      <c r="DU14" s="3">
        <v>6</v>
      </c>
      <c r="DV14" s="3">
        <v>7</v>
      </c>
      <c r="DW14" s="3">
        <v>8</v>
      </c>
      <c r="DX14" s="3">
        <v>9</v>
      </c>
      <c r="DY14" s="3">
        <v>10</v>
      </c>
      <c r="DZ14" s="3">
        <v>11</v>
      </c>
      <c r="EA14" s="3">
        <v>12</v>
      </c>
      <c r="EC14" s="3"/>
      <c r="ED14" s="3">
        <v>1</v>
      </c>
      <c r="EE14" s="3">
        <v>2</v>
      </c>
      <c r="EF14" s="3">
        <v>3</v>
      </c>
      <c r="EG14" s="3">
        <v>4</v>
      </c>
      <c r="EH14" s="3">
        <v>5</v>
      </c>
      <c r="EI14" s="3">
        <v>6</v>
      </c>
      <c r="EJ14" s="3">
        <v>7</v>
      </c>
      <c r="EK14" s="3">
        <v>8</v>
      </c>
      <c r="EL14" s="3">
        <v>9</v>
      </c>
      <c r="EM14" s="3">
        <v>10</v>
      </c>
      <c r="EN14" s="3">
        <v>11</v>
      </c>
      <c r="EO14" s="3">
        <v>12</v>
      </c>
      <c r="EQ14" s="3"/>
      <c r="ER14" s="3">
        <v>1</v>
      </c>
      <c r="ES14" s="3">
        <v>2</v>
      </c>
      <c r="ET14" s="3">
        <v>3</v>
      </c>
      <c r="EU14" s="3">
        <v>4</v>
      </c>
      <c r="EV14" s="3">
        <v>5</v>
      </c>
      <c r="EW14" s="3">
        <v>6</v>
      </c>
      <c r="EX14" s="3">
        <v>7</v>
      </c>
      <c r="EY14" s="3">
        <v>8</v>
      </c>
      <c r="EZ14" s="3">
        <v>9</v>
      </c>
      <c r="FA14" s="3">
        <v>10</v>
      </c>
      <c r="FB14" s="3">
        <v>11</v>
      </c>
      <c r="FC14" s="3">
        <v>12</v>
      </c>
    </row>
    <row r="15" spans="1:159" x14ac:dyDescent="0.2">
      <c r="A15" s="1" t="s">
        <v>0</v>
      </c>
      <c r="B15" s="41" t="s">
        <v>1</v>
      </c>
      <c r="C15" s="41"/>
      <c r="D15" s="41"/>
      <c r="E15" s="42" t="s">
        <v>59</v>
      </c>
      <c r="F15" s="42"/>
      <c r="G15" s="42"/>
      <c r="H15" s="43" t="s">
        <v>67</v>
      </c>
      <c r="I15" s="44"/>
      <c r="J15" s="45"/>
      <c r="K15" s="42" t="s">
        <v>74</v>
      </c>
      <c r="L15" s="42"/>
      <c r="M15" s="42"/>
      <c r="O15" s="3" t="s">
        <v>0</v>
      </c>
      <c r="P15">
        <v>0.1004</v>
      </c>
      <c r="Q15">
        <v>0.1089</v>
      </c>
      <c r="R15">
        <v>0.1004</v>
      </c>
      <c r="S15">
        <v>0.37630000000000002</v>
      </c>
      <c r="T15">
        <v>0.37880000000000003</v>
      </c>
      <c r="U15">
        <v>0.38940000000000002</v>
      </c>
      <c r="V15">
        <v>0.80259999999999998</v>
      </c>
      <c r="W15">
        <v>0.78869999999999996</v>
      </c>
      <c r="X15">
        <v>0.61209999999999998</v>
      </c>
      <c r="Y15">
        <v>0.75719999999999998</v>
      </c>
      <c r="Z15">
        <v>0.66669999999999996</v>
      </c>
      <c r="AA15">
        <v>0.73960000000000004</v>
      </c>
      <c r="AC15" s="3" t="s">
        <v>0</v>
      </c>
      <c r="AD15" s="4">
        <f>P15-$P$15</f>
        <v>0</v>
      </c>
      <c r="AE15" s="4">
        <f>Q15-$Q$15</f>
        <v>0</v>
      </c>
      <c r="AF15" s="4">
        <f>R15-$R$15</f>
        <v>0</v>
      </c>
      <c r="AG15" s="4">
        <f>S15-$P$15</f>
        <v>0.27590000000000003</v>
      </c>
      <c r="AH15" s="4">
        <f>T15-$Q$15</f>
        <v>0.26990000000000003</v>
      </c>
      <c r="AI15" s="4">
        <f>U15-$R$15</f>
        <v>0.28900000000000003</v>
      </c>
      <c r="AJ15" s="4">
        <f t="shared" ref="AJ15:AJ22" si="83">V15-$P$15</f>
        <v>0.70219999999999994</v>
      </c>
      <c r="AK15" s="4">
        <f t="shared" ref="AK15:AK22" si="84">W15-$Q$15</f>
        <v>0.67979999999999996</v>
      </c>
      <c r="AL15" s="4">
        <f t="shared" ref="AL15:AL22" si="85">X15-$R$15</f>
        <v>0.51169999999999993</v>
      </c>
      <c r="AM15" s="4">
        <f t="shared" ref="AM15:AM22" si="86">Y15-$P$15</f>
        <v>0.65679999999999994</v>
      </c>
      <c r="AN15" s="4">
        <f t="shared" ref="AN15:AN22" si="87">Z15-$Q$15</f>
        <v>0.55779999999999996</v>
      </c>
      <c r="AO15" s="4">
        <f t="shared" ref="AO15:AO22" si="88">AA15-$R$15</f>
        <v>0.63919999999999999</v>
      </c>
      <c r="AQ15" s="3">
        <v>0</v>
      </c>
      <c r="AR15" s="7">
        <f>AD15</f>
        <v>0</v>
      </c>
      <c r="AS15" s="7">
        <f>AE15</f>
        <v>0</v>
      </c>
      <c r="AT15" s="7">
        <f>AF15</f>
        <v>0</v>
      </c>
      <c r="AU15" s="7">
        <f>AVERAGE(AR15:AT15)</f>
        <v>0</v>
      </c>
      <c r="AW15" s="3" t="s">
        <v>0</v>
      </c>
      <c r="AX15" s="8">
        <f>(AD15)/0.0059</f>
        <v>0</v>
      </c>
      <c r="AY15" s="8">
        <f t="shared" ref="AY15:AZ15" si="89">(AE15)/0.0059</f>
        <v>0</v>
      </c>
      <c r="AZ15" s="8">
        <f t="shared" si="89"/>
        <v>0</v>
      </c>
      <c r="BA15" s="8">
        <f t="shared" ref="BA15" si="90">(AG15-0.0072)/0.035</f>
        <v>7.6771428571428579</v>
      </c>
      <c r="BB15" s="8">
        <f t="shared" ref="BB15" si="91">(AH15-0.0072)/0.035</f>
        <v>7.5057142857142862</v>
      </c>
      <c r="BC15" s="8">
        <f t="shared" ref="BC15" si="92">(AI15-0.0072)/0.035</f>
        <v>8.0514285714285716</v>
      </c>
      <c r="BD15" s="8">
        <f t="shared" ref="BD15" si="93">(AJ15-0.0072)/0.035</f>
        <v>19.857142857142854</v>
      </c>
      <c r="BE15" s="8">
        <f t="shared" ref="BE15" si="94">(AK15-0.0072)/0.035</f>
        <v>19.217142857142854</v>
      </c>
      <c r="BF15" s="8">
        <f t="shared" ref="BF15" si="95">(AL15-0.0072)/0.035</f>
        <v>14.414285714285711</v>
      </c>
      <c r="BG15" s="8">
        <f t="shared" ref="BG15" si="96">(AM15-0.0072)/0.035</f>
        <v>18.559999999999999</v>
      </c>
      <c r="BH15" s="8">
        <f t="shared" ref="BH15" si="97">(AN15-0.0072)/0.035</f>
        <v>15.73142857142857</v>
      </c>
      <c r="BI15" s="8">
        <f t="shared" ref="BI15" si="98">(AO15-0.0072)/0.035</f>
        <v>18.057142857142857</v>
      </c>
      <c r="BK15" s="3" t="s">
        <v>0</v>
      </c>
      <c r="BL15" s="4"/>
      <c r="BM15" s="4"/>
      <c r="BN15" s="4"/>
      <c r="BO15" s="5">
        <f t="shared" ref="BO15:BW22" si="99">BA15/(0.024*5)</f>
        <v>63.976190476190482</v>
      </c>
      <c r="BP15" s="5">
        <f t="shared" si="99"/>
        <v>62.547619047619051</v>
      </c>
      <c r="BQ15" s="5">
        <f t="shared" si="99"/>
        <v>67.095238095238102</v>
      </c>
      <c r="BR15" s="5">
        <f t="shared" si="99"/>
        <v>165.47619047619045</v>
      </c>
      <c r="BS15" s="5">
        <f t="shared" si="99"/>
        <v>160.14285714285711</v>
      </c>
      <c r="BT15" s="5">
        <f t="shared" si="99"/>
        <v>120.11904761904759</v>
      </c>
      <c r="BU15" s="6">
        <f t="shared" si="99"/>
        <v>154.66666666666666</v>
      </c>
      <c r="BV15" s="6">
        <f t="shared" si="99"/>
        <v>131.09523809523807</v>
      </c>
      <c r="BW15" s="6">
        <f t="shared" si="99"/>
        <v>150.47619047619048</v>
      </c>
      <c r="BY15" s="3" t="s">
        <v>0</v>
      </c>
      <c r="BZ15" s="4"/>
      <c r="CA15" s="4"/>
      <c r="CB15" s="4"/>
      <c r="CC15" s="5">
        <f t="shared" ref="CC15:CI22" si="100">AVERAGE(BO15:BQ15)</f>
        <v>64.539682539682545</v>
      </c>
      <c r="CD15" s="5"/>
      <c r="CE15" s="5"/>
      <c r="CF15" s="5">
        <f t="shared" ref="CF15:CF18" si="101">AVERAGE(BR15:BT15)</f>
        <v>148.57936507936506</v>
      </c>
      <c r="CG15" s="5"/>
      <c r="CH15" s="5"/>
      <c r="CI15" s="6">
        <f t="shared" ref="CI15:CI18" si="102">AVERAGE(BU15:BW15)</f>
        <v>145.4126984126984</v>
      </c>
      <c r="CJ15" s="6"/>
      <c r="CK15" s="6"/>
      <c r="CM15" s="3" t="s">
        <v>0</v>
      </c>
      <c r="CN15" s="4"/>
      <c r="CO15" s="4"/>
      <c r="CP15" s="4"/>
      <c r="CQ15" s="6">
        <f t="shared" ref="CQ15:CQ18" si="103">BO15/$BL$19*100</f>
        <v>49.248533724340184</v>
      </c>
      <c r="CR15" s="6">
        <f t="shared" ref="CR15:CR18" si="104">BP15/$BM$19*100</f>
        <v>43.471785536984939</v>
      </c>
      <c r="CS15" s="6">
        <f t="shared" ref="CS15:CS18" si="105">BQ15/$BN$19*100</f>
        <v>45.502987243662204</v>
      </c>
      <c r="CT15" s="6">
        <f t="shared" ref="CT15:CT18" si="106">BR15/$BL$19*100</f>
        <v>127.38269794721407</v>
      </c>
      <c r="CU15" s="6">
        <f t="shared" ref="CU15:CU18" si="107">BS15/$BM$19*100</f>
        <v>111.30233327817307</v>
      </c>
      <c r="CV15" s="6">
        <f t="shared" ref="CV15:CV18" si="108">BT15/$BN$19*100</f>
        <v>81.462942031325682</v>
      </c>
      <c r="CW15" s="6">
        <f t="shared" ref="CW15:CW18" si="109">BU15/$BL$19*100</f>
        <v>119.06158357771261</v>
      </c>
      <c r="CX15" s="6">
        <f t="shared" ref="CX15:CX18" si="110">BV15/$BM$19*100</f>
        <v>91.113685255667704</v>
      </c>
      <c r="CY15" s="6">
        <f t="shared" ref="CY15:CY18" si="111">BW15/$BN$19*100</f>
        <v>102.0507024059422</v>
      </c>
      <c r="DA15" s="3" t="s">
        <v>0</v>
      </c>
      <c r="DB15" s="4"/>
      <c r="DC15" s="4"/>
      <c r="DD15" s="4"/>
      <c r="DE15" s="6">
        <f t="shared" ref="DE15:DK22" si="112">AVERAGE(CQ15:CS15)</f>
        <v>46.074435501662443</v>
      </c>
      <c r="DF15" s="6"/>
      <c r="DG15" s="6"/>
      <c r="DH15" s="6">
        <f t="shared" ref="DH15:DH18" si="113">AVERAGE(CT15:CV15)</f>
        <v>106.71599108557093</v>
      </c>
      <c r="DI15" s="6"/>
      <c r="DJ15" s="6"/>
      <c r="DK15" s="6">
        <f t="shared" ref="DK15:DK18" si="114">AVERAGE(CW15:CY15)</f>
        <v>104.07532374644084</v>
      </c>
      <c r="DL15" s="6"/>
      <c r="DM15" s="6"/>
      <c r="DO15" s="3" t="s">
        <v>0</v>
      </c>
      <c r="DP15" s="4"/>
      <c r="DQ15" s="4"/>
      <c r="DR15" s="4"/>
      <c r="DS15" s="5">
        <f>$CN$19-CQ15</f>
        <v>50.751466275659816</v>
      </c>
      <c r="DT15" s="5">
        <f>$CO$19-CR15</f>
        <v>56.528214463015061</v>
      </c>
      <c r="DU15" s="5">
        <f>$CP$19-CS15</f>
        <v>54.497012756337796</v>
      </c>
      <c r="DV15" s="5">
        <f t="shared" ref="DV15:DV22" si="115">$CN$19-CT15</f>
        <v>-27.382697947214069</v>
      </c>
      <c r="DW15" s="5">
        <f t="shared" ref="DW15:DW22" si="116">$CO$19-CU15</f>
        <v>-11.302333278173066</v>
      </c>
      <c r="DX15" s="5">
        <f t="shared" ref="DX15:DX22" si="117">$CP$19-CV15</f>
        <v>18.537057968674318</v>
      </c>
      <c r="DY15" s="5">
        <f t="shared" ref="DY15:DY22" si="118">$CN$19-CW15</f>
        <v>-19.061583577712611</v>
      </c>
      <c r="DZ15" s="5">
        <f t="shared" ref="DZ15:DZ22" si="119">$CO$19-CX15</f>
        <v>8.8863147443322958</v>
      </c>
      <c r="EA15" s="5">
        <f t="shared" ref="EA15:EA22" si="120">$CP$19-CY15</f>
        <v>-2.0507024059422037</v>
      </c>
      <c r="EC15" s="3" t="s">
        <v>0</v>
      </c>
      <c r="ED15" s="4"/>
      <c r="EE15" s="4"/>
      <c r="EF15" s="4"/>
      <c r="EG15" s="5">
        <f t="shared" ref="EG15:EM22" si="121">AVERAGE(DS15:DU15)</f>
        <v>53.925564498337557</v>
      </c>
      <c r="EH15" s="5"/>
      <c r="EI15" s="5">
        <f>EU15</f>
        <v>2.9304640824802237</v>
      </c>
      <c r="EJ15" s="5">
        <f t="shared" ref="EJ15:EJ18" si="122">AVERAGE(DV15:DX15)</f>
        <v>-6.7159910855709386</v>
      </c>
      <c r="EK15" s="5"/>
      <c r="EL15" s="5">
        <f>EX15</f>
        <v>23.300899057212867</v>
      </c>
      <c r="EM15" s="6">
        <f t="shared" ref="EM15:EM18" si="123">AVERAGE(DY15:EA15)</f>
        <v>-4.0753237464408398</v>
      </c>
      <c r="EN15" s="6"/>
      <c r="EO15" s="6">
        <f>FA15</f>
        <v>14.083521357747927</v>
      </c>
      <c r="EQ15" s="3" t="s">
        <v>0</v>
      </c>
      <c r="ER15" s="4"/>
      <c r="ES15" s="4"/>
      <c r="ET15" s="4"/>
      <c r="EU15" s="6">
        <f t="shared" ref="EU15:EU22" si="124">STDEV(DS15:DU15)</f>
        <v>2.9304640824802237</v>
      </c>
      <c r="EV15" s="5"/>
      <c r="EW15" s="5"/>
      <c r="EX15" s="6">
        <f t="shared" ref="EX15:EX22" si="125">STDEV(DV15:DX15)</f>
        <v>23.300899057212867</v>
      </c>
      <c r="EY15" s="5"/>
      <c r="EZ15" s="5"/>
      <c r="FA15" s="6">
        <f t="shared" ref="FA15:FA22" si="126">STDEV(DY15:EA15)</f>
        <v>14.083521357747927</v>
      </c>
      <c r="FB15" s="6"/>
      <c r="FC15" s="6"/>
    </row>
    <row r="16" spans="1:159" x14ac:dyDescent="0.2">
      <c r="A16" s="1" t="s">
        <v>2</v>
      </c>
      <c r="B16" s="46" t="s">
        <v>43</v>
      </c>
      <c r="C16" s="46"/>
      <c r="D16" s="46"/>
      <c r="E16" s="42" t="s">
        <v>60</v>
      </c>
      <c r="F16" s="42"/>
      <c r="G16" s="42"/>
      <c r="H16" s="42" t="s">
        <v>68</v>
      </c>
      <c r="I16" s="42"/>
      <c r="J16" s="42"/>
      <c r="K16" s="42" t="s">
        <v>75</v>
      </c>
      <c r="L16" s="42"/>
      <c r="M16" s="42"/>
      <c r="O16" s="3" t="s">
        <v>2</v>
      </c>
      <c r="P16">
        <v>0.19320000000000001</v>
      </c>
      <c r="Q16">
        <v>0.18310000000000001</v>
      </c>
      <c r="R16">
        <v>0.20319999999999999</v>
      </c>
      <c r="S16">
        <v>0.7571</v>
      </c>
      <c r="T16">
        <v>0.77190000000000003</v>
      </c>
      <c r="U16">
        <v>0.72260000000000002</v>
      </c>
      <c r="V16">
        <v>0.63200000000000001</v>
      </c>
      <c r="W16">
        <v>0.61329999999999996</v>
      </c>
      <c r="X16">
        <v>0.52600000000000002</v>
      </c>
      <c r="Y16">
        <v>0.74919999999999998</v>
      </c>
      <c r="Z16">
        <v>0.70340000000000003</v>
      </c>
      <c r="AA16">
        <v>0.9032</v>
      </c>
      <c r="AC16" s="3" t="s">
        <v>2</v>
      </c>
      <c r="AD16" s="4">
        <f t="shared" ref="AD16:AD22" si="127">P16-$P$15</f>
        <v>9.2800000000000007E-2</v>
      </c>
      <c r="AE16" s="4">
        <f>Q16-$Q$15</f>
        <v>7.4200000000000016E-2</v>
      </c>
      <c r="AF16" s="4">
        <f t="shared" ref="AF16:AF22" si="128">R16-$R$15</f>
        <v>0.10279999999999999</v>
      </c>
      <c r="AG16" s="4">
        <f t="shared" ref="AG16:AG22" si="129">S16-$P$15</f>
        <v>0.65669999999999995</v>
      </c>
      <c r="AH16" s="4">
        <f t="shared" ref="AH16:AH22" si="130">T16-$Q$15</f>
        <v>0.66300000000000003</v>
      </c>
      <c r="AI16" s="4">
        <f t="shared" ref="AI16:AI22" si="131">U16-$R$15</f>
        <v>0.62219999999999998</v>
      </c>
      <c r="AJ16" s="4">
        <f t="shared" si="83"/>
        <v>0.53159999999999996</v>
      </c>
      <c r="AK16" s="4">
        <f t="shared" si="84"/>
        <v>0.50439999999999996</v>
      </c>
      <c r="AL16" s="4">
        <f t="shared" si="85"/>
        <v>0.42560000000000003</v>
      </c>
      <c r="AM16" s="4">
        <f t="shared" si="86"/>
        <v>0.64879999999999993</v>
      </c>
      <c r="AN16" s="4">
        <f t="shared" si="87"/>
        <v>0.59450000000000003</v>
      </c>
      <c r="AO16" s="4">
        <f t="shared" si="88"/>
        <v>0.80279999999999996</v>
      </c>
      <c r="AQ16" s="3">
        <v>2.5</v>
      </c>
      <c r="AR16" s="7">
        <f>AD16</f>
        <v>9.2800000000000007E-2</v>
      </c>
      <c r="AS16" s="7">
        <f t="shared" ref="AS16:AS18" si="132">AE16</f>
        <v>7.4200000000000016E-2</v>
      </c>
      <c r="AT16" s="7">
        <f t="shared" ref="AT16:AT18" si="133">AF16</f>
        <v>0.10279999999999999</v>
      </c>
      <c r="AU16" s="7">
        <f t="shared" ref="AU16:AU18" si="134">AVERAGE(AR16:AT16)</f>
        <v>8.9933333333333351E-2</v>
      </c>
      <c r="AW16" s="3" t="s">
        <v>2</v>
      </c>
      <c r="AX16" s="8">
        <f>(AD16-0.0072)/0.035</f>
        <v>2.4457142857142857</v>
      </c>
      <c r="AY16" s="8">
        <f t="shared" ref="AY16:BI22" si="135">(AE16-0.0072)/0.035</f>
        <v>1.9142857142857146</v>
      </c>
      <c r="AZ16" s="8">
        <f t="shared" si="135"/>
        <v>2.7314285714285709</v>
      </c>
      <c r="BA16" s="8">
        <f t="shared" si="135"/>
        <v>18.557142857142853</v>
      </c>
      <c r="BB16" s="8">
        <f t="shared" si="135"/>
        <v>18.737142857142857</v>
      </c>
      <c r="BC16" s="8">
        <f t="shared" si="135"/>
        <v>17.571428571428569</v>
      </c>
      <c r="BD16" s="8">
        <f t="shared" si="135"/>
        <v>14.98285714285714</v>
      </c>
      <c r="BE16" s="8">
        <f t="shared" si="135"/>
        <v>14.205714285714283</v>
      </c>
      <c r="BF16" s="8">
        <f t="shared" si="135"/>
        <v>11.954285714285714</v>
      </c>
      <c r="BG16" s="8">
        <f t="shared" si="135"/>
        <v>18.331428571428567</v>
      </c>
      <c r="BH16" s="8">
        <f t="shared" si="135"/>
        <v>16.78</v>
      </c>
      <c r="BI16" s="8">
        <f t="shared" si="135"/>
        <v>22.73142857142857</v>
      </c>
      <c r="BK16" s="3" t="s">
        <v>2</v>
      </c>
      <c r="BL16" s="4"/>
      <c r="BM16" s="4"/>
      <c r="BN16" s="4"/>
      <c r="BO16" s="5">
        <f t="shared" si="99"/>
        <v>154.64285714285711</v>
      </c>
      <c r="BP16" s="5">
        <f t="shared" si="99"/>
        <v>156.14285714285714</v>
      </c>
      <c r="BQ16" s="5">
        <f t="shared" si="99"/>
        <v>146.42857142857142</v>
      </c>
      <c r="BR16" s="6">
        <f t="shared" si="99"/>
        <v>124.85714285714285</v>
      </c>
      <c r="BS16" s="6">
        <f t="shared" si="99"/>
        <v>118.38095238095237</v>
      </c>
      <c r="BT16" s="6">
        <f t="shared" si="99"/>
        <v>99.61904761904762</v>
      </c>
      <c r="BU16" s="6">
        <f t="shared" si="99"/>
        <v>152.76190476190473</v>
      </c>
      <c r="BV16" s="6">
        <f t="shared" si="99"/>
        <v>139.83333333333334</v>
      </c>
      <c r="BW16" s="6">
        <f t="shared" si="99"/>
        <v>189.42857142857142</v>
      </c>
      <c r="BY16" s="3" t="s">
        <v>2</v>
      </c>
      <c r="BZ16" s="4"/>
      <c r="CA16" s="4"/>
      <c r="CB16" s="4"/>
      <c r="CC16" s="5">
        <f t="shared" si="100"/>
        <v>152.4047619047619</v>
      </c>
      <c r="CD16" s="5"/>
      <c r="CE16" s="5"/>
      <c r="CF16" s="6">
        <f t="shared" si="101"/>
        <v>114.28571428571428</v>
      </c>
      <c r="CG16" s="6"/>
      <c r="CH16" s="6"/>
      <c r="CI16" s="6">
        <f t="shared" si="102"/>
        <v>160.67460317460316</v>
      </c>
      <c r="CJ16" s="6"/>
      <c r="CK16" s="6"/>
      <c r="CM16" s="3" t="s">
        <v>2</v>
      </c>
      <c r="CN16" s="4"/>
      <c r="CO16" s="4"/>
      <c r="CP16" s="4"/>
      <c r="CQ16" s="6">
        <f t="shared" si="103"/>
        <v>119.04325513196478</v>
      </c>
      <c r="CR16" s="6">
        <f t="shared" si="104"/>
        <v>108.5222571570412</v>
      </c>
      <c r="CS16" s="6">
        <f t="shared" si="105"/>
        <v>99.305667689326654</v>
      </c>
      <c r="CT16" s="6">
        <f t="shared" si="106"/>
        <v>96.114369501466271</v>
      </c>
      <c r="CU16" s="6">
        <f t="shared" si="107"/>
        <v>82.277014727784206</v>
      </c>
      <c r="CV16" s="6">
        <f t="shared" si="108"/>
        <v>67.560148554819961</v>
      </c>
      <c r="CW16" s="6">
        <f t="shared" si="109"/>
        <v>117.59530791788855</v>
      </c>
      <c r="CX16" s="6">
        <f t="shared" si="110"/>
        <v>97.186827734568922</v>
      </c>
      <c r="CY16" s="6">
        <f t="shared" si="111"/>
        <v>128.46762473760697</v>
      </c>
      <c r="DA16" s="3" t="s">
        <v>2</v>
      </c>
      <c r="DB16" s="4"/>
      <c r="DC16" s="4"/>
      <c r="DD16" s="4"/>
      <c r="DE16" s="6">
        <f t="shared" si="112"/>
        <v>108.95705999277754</v>
      </c>
      <c r="DF16" s="6"/>
      <c r="DG16" s="6"/>
      <c r="DH16" s="6">
        <f t="shared" si="113"/>
        <v>81.983844261356822</v>
      </c>
      <c r="DI16" s="6"/>
      <c r="DJ16" s="6"/>
      <c r="DK16" s="6">
        <f t="shared" si="114"/>
        <v>114.41658679668815</v>
      </c>
      <c r="DL16" s="6"/>
      <c r="DM16" s="6"/>
      <c r="DO16" s="3" t="s">
        <v>2</v>
      </c>
      <c r="DP16" s="4"/>
      <c r="DQ16" s="4"/>
      <c r="DR16" s="4"/>
      <c r="DS16" s="5">
        <f t="shared" ref="DS16:DS22" si="136">$CN$19-CQ16</f>
        <v>-19.043255131964784</v>
      </c>
      <c r="DT16" s="5">
        <f t="shared" ref="DT16:DT22" si="137">$CO$19-CR16</f>
        <v>-8.5222571570411958</v>
      </c>
      <c r="DU16" s="5">
        <f t="shared" ref="DU16:DU22" si="138">$CP$19-CS16</f>
        <v>0.69433231067334589</v>
      </c>
      <c r="DV16" s="5">
        <f t="shared" si="115"/>
        <v>3.8856304985337289</v>
      </c>
      <c r="DW16" s="5">
        <f t="shared" si="116"/>
        <v>17.722985272215794</v>
      </c>
      <c r="DX16" s="5">
        <f t="shared" si="117"/>
        <v>32.439851445180039</v>
      </c>
      <c r="DY16" s="5">
        <f t="shared" si="118"/>
        <v>-17.595307917888547</v>
      </c>
      <c r="DZ16" s="5">
        <f t="shared" si="119"/>
        <v>2.8131722654310778</v>
      </c>
      <c r="EA16" s="5">
        <f t="shared" si="120"/>
        <v>-28.467624737606968</v>
      </c>
      <c r="EC16" s="3" t="s">
        <v>2</v>
      </c>
      <c r="ED16" s="4"/>
      <c r="EE16" s="4"/>
      <c r="EF16" s="4"/>
      <c r="EG16" s="5">
        <f t="shared" si="121"/>
        <v>-8.9570599927775447</v>
      </c>
      <c r="EH16" s="5"/>
      <c r="EI16" s="5">
        <f t="shared" ref="EI16:EI22" si="139">EU16</f>
        <v>9.8759748705340407</v>
      </c>
      <c r="EJ16" s="6">
        <f t="shared" si="122"/>
        <v>18.016155738643189</v>
      </c>
      <c r="EK16" s="6"/>
      <c r="EL16" s="24">
        <f t="shared" ref="EL16:EL22" si="140">EX16</f>
        <v>14.279367813711595</v>
      </c>
      <c r="EM16" s="6">
        <f t="shared" si="123"/>
        <v>-14.416586796688145</v>
      </c>
      <c r="EN16" s="6"/>
      <c r="EO16" s="6">
        <f t="shared" ref="EO16:EO22" si="141">FA16</f>
        <v>15.880814407992201</v>
      </c>
      <c r="EQ16" s="3" t="s">
        <v>2</v>
      </c>
      <c r="ER16" s="4"/>
      <c r="ES16" s="4"/>
      <c r="ET16" s="4"/>
      <c r="EU16" s="6">
        <f t="shared" si="124"/>
        <v>9.8759748705340407</v>
      </c>
      <c r="EV16" s="5"/>
      <c r="EW16" s="5"/>
      <c r="EX16" s="6">
        <f t="shared" si="125"/>
        <v>14.279367813711595</v>
      </c>
      <c r="EY16" s="6"/>
      <c r="EZ16" s="6"/>
      <c r="FA16" s="6">
        <f t="shared" si="126"/>
        <v>15.880814407992201</v>
      </c>
      <c r="FB16" s="6"/>
      <c r="FC16" s="6"/>
    </row>
    <row r="17" spans="1:159" x14ac:dyDescent="0.2">
      <c r="A17" s="1" t="s">
        <v>3</v>
      </c>
      <c r="B17" s="47" t="s">
        <v>4</v>
      </c>
      <c r="C17" s="47"/>
      <c r="D17" s="47"/>
      <c r="E17" s="42" t="s">
        <v>61</v>
      </c>
      <c r="F17" s="42"/>
      <c r="G17" s="42"/>
      <c r="H17" s="42" t="s">
        <v>69</v>
      </c>
      <c r="I17" s="42"/>
      <c r="J17" s="42"/>
      <c r="K17" s="42" t="s">
        <v>77</v>
      </c>
      <c r="L17" s="42"/>
      <c r="M17" s="42"/>
      <c r="O17" s="3" t="s">
        <v>3</v>
      </c>
      <c r="P17">
        <v>0.48230000000000001</v>
      </c>
      <c r="Q17">
        <v>0.49059999999999998</v>
      </c>
      <c r="R17">
        <v>0.47660000000000002</v>
      </c>
      <c r="S17">
        <v>0.75619999999999998</v>
      </c>
      <c r="T17">
        <v>0.80359999999999998</v>
      </c>
      <c r="U17">
        <v>0.76539999999999997</v>
      </c>
      <c r="V17">
        <v>0.78290000000000004</v>
      </c>
      <c r="W17">
        <v>0.70669999999999999</v>
      </c>
      <c r="X17">
        <v>0.68520000000000003</v>
      </c>
      <c r="Y17">
        <v>0.49569999999999997</v>
      </c>
      <c r="Z17">
        <v>0.48099999999999998</v>
      </c>
      <c r="AA17">
        <v>0.56910000000000005</v>
      </c>
      <c r="AC17" s="3" t="s">
        <v>3</v>
      </c>
      <c r="AD17" s="4">
        <f t="shared" si="127"/>
        <v>0.38190000000000002</v>
      </c>
      <c r="AE17" s="4">
        <f t="shared" ref="AE17:AE22" si="142">Q17-$Q$15</f>
        <v>0.38169999999999998</v>
      </c>
      <c r="AF17" s="4">
        <f t="shared" si="128"/>
        <v>0.37620000000000003</v>
      </c>
      <c r="AG17" s="4">
        <f t="shared" si="129"/>
        <v>0.65579999999999994</v>
      </c>
      <c r="AH17" s="4">
        <f t="shared" si="130"/>
        <v>0.69469999999999998</v>
      </c>
      <c r="AI17" s="4">
        <f t="shared" si="131"/>
        <v>0.66499999999999992</v>
      </c>
      <c r="AJ17" s="4">
        <f t="shared" si="83"/>
        <v>0.6825</v>
      </c>
      <c r="AK17" s="4">
        <f t="shared" si="84"/>
        <v>0.5978</v>
      </c>
      <c r="AL17" s="4">
        <f t="shared" si="85"/>
        <v>0.58479999999999999</v>
      </c>
      <c r="AM17" s="4">
        <f t="shared" si="86"/>
        <v>0.39529999999999998</v>
      </c>
      <c r="AN17" s="4">
        <f t="shared" si="87"/>
        <v>0.37209999999999999</v>
      </c>
      <c r="AO17" s="4">
        <f t="shared" si="88"/>
        <v>0.46870000000000006</v>
      </c>
      <c r="AQ17" s="3">
        <v>10</v>
      </c>
      <c r="AR17" s="7">
        <f t="shared" ref="AR17:AR18" si="143">AD17</f>
        <v>0.38190000000000002</v>
      </c>
      <c r="AS17" s="7">
        <f t="shared" si="132"/>
        <v>0.38169999999999998</v>
      </c>
      <c r="AT17" s="7">
        <f t="shared" si="133"/>
        <v>0.37620000000000003</v>
      </c>
      <c r="AU17" s="7">
        <f t="shared" si="134"/>
        <v>0.3799333333333334</v>
      </c>
      <c r="AW17" s="3" t="s">
        <v>3</v>
      </c>
      <c r="AX17" s="8">
        <f t="shared" ref="AX17:AX22" si="144">(AD17-0.0072)/0.035</f>
        <v>10.705714285714286</v>
      </c>
      <c r="AY17" s="8">
        <f t="shared" si="135"/>
        <v>10.7</v>
      </c>
      <c r="AZ17" s="8">
        <f t="shared" si="135"/>
        <v>10.542857142857143</v>
      </c>
      <c r="BA17" s="8">
        <f t="shared" si="135"/>
        <v>18.531428571428567</v>
      </c>
      <c r="BB17" s="8">
        <f t="shared" si="135"/>
        <v>19.642857142857142</v>
      </c>
      <c r="BC17" s="8">
        <f t="shared" si="135"/>
        <v>18.79428571428571</v>
      </c>
      <c r="BD17" s="8">
        <f t="shared" si="135"/>
        <v>19.294285714285714</v>
      </c>
      <c r="BE17" s="8">
        <f t="shared" si="135"/>
        <v>16.874285714285712</v>
      </c>
      <c r="BF17" s="8">
        <f t="shared" si="135"/>
        <v>16.502857142857142</v>
      </c>
      <c r="BG17" s="8">
        <f t="shared" si="135"/>
        <v>11.088571428571427</v>
      </c>
      <c r="BH17" s="8">
        <f t="shared" si="135"/>
        <v>10.425714285714285</v>
      </c>
      <c r="BI17" s="8">
        <f t="shared" si="135"/>
        <v>13.185714285714287</v>
      </c>
      <c r="BK17" s="3" t="s">
        <v>3</v>
      </c>
      <c r="BL17" s="4"/>
      <c r="BM17" s="4"/>
      <c r="BN17" s="4"/>
      <c r="BO17" s="5">
        <f t="shared" si="99"/>
        <v>154.42857142857139</v>
      </c>
      <c r="BP17" s="5">
        <f t="shared" si="99"/>
        <v>163.6904761904762</v>
      </c>
      <c r="BQ17" s="5">
        <f t="shared" si="99"/>
        <v>156.61904761904759</v>
      </c>
      <c r="BR17" s="6">
        <f t="shared" si="99"/>
        <v>160.78571428571428</v>
      </c>
      <c r="BS17" s="6">
        <f t="shared" si="99"/>
        <v>140.61904761904759</v>
      </c>
      <c r="BT17" s="6">
        <f t="shared" si="99"/>
        <v>137.52380952380952</v>
      </c>
      <c r="BU17" s="5">
        <f t="shared" si="99"/>
        <v>92.404761904761898</v>
      </c>
      <c r="BV17" s="5">
        <f t="shared" si="99"/>
        <v>86.88095238095238</v>
      </c>
      <c r="BW17" s="5">
        <f t="shared" si="99"/>
        <v>109.88095238095239</v>
      </c>
      <c r="BY17" s="3" t="s">
        <v>3</v>
      </c>
      <c r="BZ17" s="4"/>
      <c r="CA17" s="4"/>
      <c r="CB17" s="4"/>
      <c r="CC17" s="5">
        <f t="shared" si="100"/>
        <v>158.24603174603172</v>
      </c>
      <c r="CD17" s="5"/>
      <c r="CE17" s="5"/>
      <c r="CF17" s="6">
        <f t="shared" si="101"/>
        <v>146.3095238095238</v>
      </c>
      <c r="CG17" s="6"/>
      <c r="CH17" s="6"/>
      <c r="CI17" s="5">
        <f t="shared" si="102"/>
        <v>96.3888888888889</v>
      </c>
      <c r="CJ17" s="5"/>
      <c r="CK17" s="5"/>
      <c r="CM17" s="3" t="s">
        <v>3</v>
      </c>
      <c r="CN17" s="4"/>
      <c r="CO17" s="4"/>
      <c r="CP17" s="4"/>
      <c r="CQ17" s="6">
        <f t="shared" si="103"/>
        <v>118.87829912023457</v>
      </c>
      <c r="CR17" s="6">
        <f t="shared" si="104"/>
        <v>113.7679960284627</v>
      </c>
      <c r="CS17" s="6">
        <f t="shared" si="105"/>
        <v>106.21669626998222</v>
      </c>
      <c r="CT17" s="6">
        <f t="shared" si="106"/>
        <v>123.77199413489737</v>
      </c>
      <c r="CU17" s="6">
        <f t="shared" si="107"/>
        <v>97.732914115505523</v>
      </c>
      <c r="CV17" s="6">
        <f t="shared" si="108"/>
        <v>93.266591312772491</v>
      </c>
      <c r="CW17" s="6">
        <f t="shared" si="109"/>
        <v>71.132697947214069</v>
      </c>
      <c r="CX17" s="6">
        <f t="shared" si="110"/>
        <v>60.383915273870592</v>
      </c>
      <c r="CY17" s="6">
        <f t="shared" si="111"/>
        <v>74.519618924592308</v>
      </c>
      <c r="DA17" s="3" t="s">
        <v>3</v>
      </c>
      <c r="DB17" s="4"/>
      <c r="DC17" s="4"/>
      <c r="DD17" s="4"/>
      <c r="DE17" s="6">
        <f t="shared" si="112"/>
        <v>112.95433047289316</v>
      </c>
      <c r="DF17" s="6"/>
      <c r="DG17" s="6"/>
      <c r="DH17" s="6">
        <f t="shared" si="113"/>
        <v>104.92383318772512</v>
      </c>
      <c r="DI17" s="6"/>
      <c r="DJ17" s="6"/>
      <c r="DK17" s="6">
        <f t="shared" si="114"/>
        <v>68.678744048558997</v>
      </c>
      <c r="DL17" s="6"/>
      <c r="DM17" s="6"/>
      <c r="DO17" s="3" t="s">
        <v>3</v>
      </c>
      <c r="DP17" s="4"/>
      <c r="DQ17" s="4"/>
      <c r="DR17" s="4"/>
      <c r="DS17" s="5">
        <f t="shared" si="136"/>
        <v>-18.878299120234573</v>
      </c>
      <c r="DT17" s="5">
        <f t="shared" si="137"/>
        <v>-13.767996028462704</v>
      </c>
      <c r="DU17" s="5">
        <f t="shared" si="138"/>
        <v>-6.2166962699822221</v>
      </c>
      <c r="DV17" s="5">
        <f t="shared" si="115"/>
        <v>-23.771994134897369</v>
      </c>
      <c r="DW17" s="5">
        <f t="shared" si="116"/>
        <v>2.2670858844944775</v>
      </c>
      <c r="DX17" s="5">
        <f t="shared" si="117"/>
        <v>6.7334086872275094</v>
      </c>
      <c r="DY17" s="5">
        <f t="shared" si="118"/>
        <v>28.867302052785931</v>
      </c>
      <c r="DZ17" s="5">
        <f t="shared" si="119"/>
        <v>39.616084726129408</v>
      </c>
      <c r="EA17" s="5">
        <f t="shared" si="120"/>
        <v>25.480381075407692</v>
      </c>
      <c r="EC17" s="3" t="s">
        <v>3</v>
      </c>
      <c r="ED17" s="4"/>
      <c r="EE17" s="4"/>
      <c r="EF17" s="4"/>
      <c r="EG17" s="5">
        <f t="shared" si="121"/>
        <v>-12.954330472893167</v>
      </c>
      <c r="EH17" s="5"/>
      <c r="EI17" s="5">
        <f t="shared" si="139"/>
        <v>6.3698968132631348</v>
      </c>
      <c r="EJ17" s="6">
        <f t="shared" si="122"/>
        <v>-4.9238331877251271</v>
      </c>
      <c r="EK17" s="6"/>
      <c r="EL17" s="24">
        <f t="shared" si="140"/>
        <v>16.475038335689383</v>
      </c>
      <c r="EM17" s="5">
        <f t="shared" si="123"/>
        <v>31.321255951441007</v>
      </c>
      <c r="EN17" s="5"/>
      <c r="EO17" s="5">
        <f t="shared" si="141"/>
        <v>7.3804435319159873</v>
      </c>
      <c r="EQ17" s="3" t="s">
        <v>3</v>
      </c>
      <c r="ER17" s="4"/>
      <c r="ES17" s="4"/>
      <c r="ET17" s="4"/>
      <c r="EU17" s="6">
        <f>STDEV(DS17:DU17)</f>
        <v>6.3698968132631348</v>
      </c>
      <c r="EV17" s="5"/>
      <c r="EW17" s="5"/>
      <c r="EX17" s="6">
        <f t="shared" si="125"/>
        <v>16.475038335689383</v>
      </c>
      <c r="EY17" s="6"/>
      <c r="EZ17" s="6"/>
      <c r="FA17" s="6">
        <f t="shared" si="126"/>
        <v>7.3804435319159873</v>
      </c>
      <c r="FB17" s="5"/>
      <c r="FC17" s="5"/>
    </row>
    <row r="18" spans="1:159" x14ac:dyDescent="0.2">
      <c r="A18" s="1" t="s">
        <v>5</v>
      </c>
      <c r="B18" s="47" t="s">
        <v>6</v>
      </c>
      <c r="C18" s="47"/>
      <c r="D18" s="47"/>
      <c r="E18" s="42" t="s">
        <v>64</v>
      </c>
      <c r="F18" s="42"/>
      <c r="G18" s="42"/>
      <c r="H18" s="42" t="s">
        <v>70</v>
      </c>
      <c r="I18" s="42"/>
      <c r="J18" s="42"/>
      <c r="K18" s="42" t="s">
        <v>78</v>
      </c>
      <c r="L18" s="42"/>
      <c r="M18" s="42"/>
      <c r="O18" s="3" t="s">
        <v>5</v>
      </c>
      <c r="P18">
        <v>0.82950000000000002</v>
      </c>
      <c r="Q18">
        <v>0.79330000000000001</v>
      </c>
      <c r="R18">
        <v>0.7762</v>
      </c>
      <c r="S18">
        <v>0.66420000000000001</v>
      </c>
      <c r="T18">
        <v>0.78129999999999999</v>
      </c>
      <c r="U18">
        <v>0.8095</v>
      </c>
      <c r="V18">
        <v>0.75429999999999997</v>
      </c>
      <c r="W18">
        <v>0.74539999999999995</v>
      </c>
      <c r="X18">
        <v>0.66279999999999994</v>
      </c>
      <c r="Y18">
        <v>0.65280000000000005</v>
      </c>
      <c r="Z18">
        <v>0.70660000000000001</v>
      </c>
      <c r="AA18">
        <v>0.67390000000000005</v>
      </c>
      <c r="AC18" s="3" t="s">
        <v>5</v>
      </c>
      <c r="AD18" s="4">
        <f t="shared" si="127"/>
        <v>0.72909999999999997</v>
      </c>
      <c r="AE18" s="4">
        <f t="shared" si="142"/>
        <v>0.68440000000000001</v>
      </c>
      <c r="AF18" s="4">
        <f t="shared" si="128"/>
        <v>0.67579999999999996</v>
      </c>
      <c r="AG18" s="4">
        <f t="shared" si="129"/>
        <v>0.56379999999999997</v>
      </c>
      <c r="AH18" s="4">
        <f t="shared" si="130"/>
        <v>0.6724</v>
      </c>
      <c r="AI18" s="4">
        <f t="shared" si="131"/>
        <v>0.70909999999999995</v>
      </c>
      <c r="AJ18" s="4">
        <f t="shared" si="83"/>
        <v>0.65389999999999993</v>
      </c>
      <c r="AK18" s="4">
        <f t="shared" si="84"/>
        <v>0.63649999999999995</v>
      </c>
      <c r="AL18" s="4">
        <f t="shared" si="85"/>
        <v>0.5623999999999999</v>
      </c>
      <c r="AM18" s="4">
        <f t="shared" si="86"/>
        <v>0.5524</v>
      </c>
      <c r="AN18" s="4">
        <f t="shared" si="87"/>
        <v>0.59770000000000001</v>
      </c>
      <c r="AO18" s="4">
        <f t="shared" si="88"/>
        <v>0.57350000000000001</v>
      </c>
      <c r="AQ18" s="3">
        <v>20</v>
      </c>
      <c r="AR18" s="7">
        <f t="shared" si="143"/>
        <v>0.72909999999999997</v>
      </c>
      <c r="AS18" s="7">
        <f t="shared" si="132"/>
        <v>0.68440000000000001</v>
      </c>
      <c r="AT18" s="7">
        <f t="shared" si="133"/>
        <v>0.67579999999999996</v>
      </c>
      <c r="AU18" s="7">
        <f t="shared" si="134"/>
        <v>0.69643333333333324</v>
      </c>
      <c r="AW18" s="3" t="s">
        <v>5</v>
      </c>
      <c r="AX18" s="8">
        <f t="shared" si="144"/>
        <v>20.625714285714285</v>
      </c>
      <c r="AY18" s="8">
        <f t="shared" si="135"/>
        <v>19.348571428571429</v>
      </c>
      <c r="AZ18" s="8">
        <f t="shared" si="135"/>
        <v>19.10285714285714</v>
      </c>
      <c r="BA18" s="8">
        <f t="shared" si="135"/>
        <v>15.90285714285714</v>
      </c>
      <c r="BB18" s="8">
        <f t="shared" si="135"/>
        <v>19.005714285714284</v>
      </c>
      <c r="BC18" s="8">
        <f t="shared" si="135"/>
        <v>20.054285714285712</v>
      </c>
      <c r="BD18" s="8">
        <f t="shared" si="135"/>
        <v>18.477142857142855</v>
      </c>
      <c r="BE18" s="8">
        <f t="shared" si="135"/>
        <v>17.979999999999997</v>
      </c>
      <c r="BF18" s="8">
        <f t="shared" si="135"/>
        <v>15.862857142857139</v>
      </c>
      <c r="BG18" s="8">
        <f t="shared" si="135"/>
        <v>15.577142857142857</v>
      </c>
      <c r="BH18" s="8">
        <f t="shared" si="135"/>
        <v>16.87142857142857</v>
      </c>
      <c r="BI18" s="8">
        <f t="shared" si="135"/>
        <v>16.18</v>
      </c>
      <c r="BK18" s="3" t="s">
        <v>5</v>
      </c>
      <c r="BL18" s="4"/>
      <c r="BM18" s="4"/>
      <c r="BN18" s="4"/>
      <c r="BO18" s="6">
        <f t="shared" si="99"/>
        <v>132.52380952380952</v>
      </c>
      <c r="BP18" s="6">
        <f t="shared" si="99"/>
        <v>158.38095238095238</v>
      </c>
      <c r="BQ18" s="6">
        <f t="shared" si="99"/>
        <v>167.11904761904759</v>
      </c>
      <c r="BR18" s="6">
        <f t="shared" si="99"/>
        <v>153.97619047619045</v>
      </c>
      <c r="BS18" s="6">
        <f t="shared" si="99"/>
        <v>149.83333333333331</v>
      </c>
      <c r="BT18" s="6">
        <f t="shared" si="99"/>
        <v>132.19047619047618</v>
      </c>
      <c r="BU18" s="5">
        <f t="shared" si="99"/>
        <v>129.8095238095238</v>
      </c>
      <c r="BV18" s="5">
        <f t="shared" si="99"/>
        <v>140.5952380952381</v>
      </c>
      <c r="BW18" s="5">
        <f t="shared" si="99"/>
        <v>134.83333333333334</v>
      </c>
      <c r="BY18" s="3" t="s">
        <v>5</v>
      </c>
      <c r="BZ18" s="4"/>
      <c r="CA18" s="4"/>
      <c r="CB18" s="4"/>
      <c r="CC18" s="6">
        <f t="shared" si="100"/>
        <v>152.67460317460316</v>
      </c>
      <c r="CD18" s="6"/>
      <c r="CE18" s="6"/>
      <c r="CF18" s="6">
        <f t="shared" si="101"/>
        <v>145.33333333333329</v>
      </c>
      <c r="CG18" s="6"/>
      <c r="CH18" s="6"/>
      <c r="CI18" s="5">
        <f t="shared" si="102"/>
        <v>135.07936507936509</v>
      </c>
      <c r="CJ18" s="5"/>
      <c r="CK18" s="5"/>
      <c r="CM18" s="3" t="s">
        <v>5</v>
      </c>
      <c r="CN18" s="4"/>
      <c r="CO18" s="4"/>
      <c r="CP18" s="4"/>
      <c r="CQ18" s="6">
        <f t="shared" si="103"/>
        <v>102.01612903225808</v>
      </c>
      <c r="CR18" s="6">
        <f t="shared" si="104"/>
        <v>110.07777593910308</v>
      </c>
      <c r="CS18" s="6">
        <f t="shared" si="105"/>
        <v>113.33763927014371</v>
      </c>
      <c r="CT18" s="6">
        <f t="shared" si="106"/>
        <v>118.53005865102637</v>
      </c>
      <c r="CU18" s="6">
        <f t="shared" si="107"/>
        <v>104.13701803739863</v>
      </c>
      <c r="CV18" s="6">
        <f t="shared" si="108"/>
        <v>89.649604392055551</v>
      </c>
      <c r="CW18" s="6">
        <f t="shared" si="109"/>
        <v>99.926686217008793</v>
      </c>
      <c r="CX18" s="6">
        <f t="shared" si="110"/>
        <v>97.716366043355947</v>
      </c>
      <c r="CY18" s="6">
        <f t="shared" si="111"/>
        <v>91.441950589375125</v>
      </c>
      <c r="DA18" s="3" t="s">
        <v>5</v>
      </c>
      <c r="DB18" s="4"/>
      <c r="DC18" s="4"/>
      <c r="DD18" s="4"/>
      <c r="DE18" s="6">
        <f t="shared" si="112"/>
        <v>108.47718141383496</v>
      </c>
      <c r="DF18" s="6"/>
      <c r="DG18" s="6"/>
      <c r="DH18" s="6">
        <f t="shared" si="113"/>
        <v>104.10556036016017</v>
      </c>
      <c r="DI18" s="6"/>
      <c r="DJ18" s="6"/>
      <c r="DK18" s="6">
        <f t="shared" si="114"/>
        <v>96.361667616579965</v>
      </c>
      <c r="DL18" s="6"/>
      <c r="DM18" s="6"/>
      <c r="DO18" s="3" t="s">
        <v>5</v>
      </c>
      <c r="DP18" s="4"/>
      <c r="DQ18" s="4"/>
      <c r="DR18" s="4"/>
      <c r="DS18" s="5">
        <f t="shared" si="136"/>
        <v>-2.0161290322580783</v>
      </c>
      <c r="DT18" s="5">
        <f t="shared" si="137"/>
        <v>-10.077775939103077</v>
      </c>
      <c r="DU18" s="5">
        <f t="shared" si="138"/>
        <v>-13.337639270143711</v>
      </c>
      <c r="DV18" s="5">
        <f t="shared" si="115"/>
        <v>-18.530058651026366</v>
      </c>
      <c r="DW18" s="5">
        <f t="shared" si="116"/>
        <v>-4.1370180373986329</v>
      </c>
      <c r="DX18" s="5">
        <f t="shared" si="117"/>
        <v>10.350395607944449</v>
      </c>
      <c r="DY18" s="5">
        <f t="shared" si="118"/>
        <v>7.3313782991206722E-2</v>
      </c>
      <c r="DZ18" s="5">
        <f t="shared" si="119"/>
        <v>2.2836339566440529</v>
      </c>
      <c r="EA18" s="5">
        <f t="shared" si="120"/>
        <v>8.558049410624875</v>
      </c>
      <c r="EC18" s="3" t="s">
        <v>5</v>
      </c>
      <c r="ED18" s="4"/>
      <c r="EE18" s="4"/>
      <c r="EF18" s="4"/>
      <c r="EG18" s="6">
        <f t="shared" si="121"/>
        <v>-8.4771814138349555</v>
      </c>
      <c r="EH18" s="6"/>
      <c r="EI18" s="24">
        <f t="shared" si="139"/>
        <v>5.827999282976621</v>
      </c>
      <c r="EJ18" s="6">
        <f t="shared" si="122"/>
        <v>-4.1055603601601831</v>
      </c>
      <c r="EK18" s="6"/>
      <c r="EL18" s="24">
        <f t="shared" si="140"/>
        <v>14.440252828126635</v>
      </c>
      <c r="EM18" s="5">
        <f t="shared" si="123"/>
        <v>3.6383323834200447</v>
      </c>
      <c r="EN18" s="5"/>
      <c r="EO18" s="5">
        <f t="shared" si="141"/>
        <v>4.4016009063000068</v>
      </c>
      <c r="EQ18" s="3" t="s">
        <v>5</v>
      </c>
      <c r="ER18" s="4"/>
      <c r="ES18" s="4"/>
      <c r="ET18" s="4"/>
      <c r="EU18" s="6">
        <f t="shared" si="124"/>
        <v>5.827999282976621</v>
      </c>
      <c r="EV18" s="6"/>
      <c r="EW18" s="6"/>
      <c r="EX18" s="6">
        <f t="shared" si="125"/>
        <v>14.440252828126635</v>
      </c>
      <c r="EY18" s="6"/>
      <c r="EZ18" s="6"/>
      <c r="FA18" s="6">
        <f t="shared" si="126"/>
        <v>4.4016009063000068</v>
      </c>
      <c r="FB18" s="5"/>
      <c r="FC18" s="5"/>
    </row>
    <row r="19" spans="1:159" x14ac:dyDescent="0.2">
      <c r="A19" s="1" t="s">
        <v>7</v>
      </c>
      <c r="B19" s="47" t="s">
        <v>8</v>
      </c>
      <c r="C19" s="47"/>
      <c r="D19" s="47"/>
      <c r="E19" s="42" t="s">
        <v>62</v>
      </c>
      <c r="F19" s="42"/>
      <c r="G19" s="42"/>
      <c r="H19" s="42" t="s">
        <v>71</v>
      </c>
      <c r="I19" s="42"/>
      <c r="J19" s="42"/>
      <c r="K19" s="42" t="s">
        <v>79</v>
      </c>
      <c r="L19" s="42"/>
      <c r="M19" s="42"/>
      <c r="O19" s="3" t="s">
        <v>7</v>
      </c>
      <c r="P19">
        <v>0.6532</v>
      </c>
      <c r="Q19">
        <v>0.72040000000000004</v>
      </c>
      <c r="R19">
        <v>0.72689999999999999</v>
      </c>
      <c r="S19">
        <v>0.77710000000000001</v>
      </c>
      <c r="T19">
        <v>0.77790000000000004</v>
      </c>
      <c r="U19">
        <v>0.81379999999999997</v>
      </c>
      <c r="V19">
        <v>0.61980000000000002</v>
      </c>
      <c r="W19">
        <v>0.62329999999999997</v>
      </c>
      <c r="X19">
        <v>0.49340000000000001</v>
      </c>
      <c r="Y19">
        <v>0.69969999999999999</v>
      </c>
      <c r="Z19">
        <v>0.69379999999999997</v>
      </c>
      <c r="AA19">
        <v>0.81020000000000003</v>
      </c>
      <c r="AC19" s="3" t="s">
        <v>7</v>
      </c>
      <c r="AD19" s="4">
        <f t="shared" si="127"/>
        <v>0.55279999999999996</v>
      </c>
      <c r="AE19" s="4">
        <f t="shared" si="142"/>
        <v>0.61150000000000004</v>
      </c>
      <c r="AF19" s="4">
        <f t="shared" si="128"/>
        <v>0.62649999999999995</v>
      </c>
      <c r="AG19" s="4">
        <f t="shared" si="129"/>
        <v>0.67669999999999997</v>
      </c>
      <c r="AH19" s="4">
        <f t="shared" si="130"/>
        <v>0.66900000000000004</v>
      </c>
      <c r="AI19" s="4">
        <f t="shared" si="131"/>
        <v>0.71339999999999992</v>
      </c>
      <c r="AJ19" s="4">
        <f t="shared" si="83"/>
        <v>0.51939999999999997</v>
      </c>
      <c r="AK19" s="4">
        <f t="shared" si="84"/>
        <v>0.51439999999999997</v>
      </c>
      <c r="AL19" s="4">
        <f t="shared" si="85"/>
        <v>0.39300000000000002</v>
      </c>
      <c r="AM19" s="4">
        <f t="shared" si="86"/>
        <v>0.59929999999999994</v>
      </c>
      <c r="AN19" s="4">
        <f t="shared" si="87"/>
        <v>0.58489999999999998</v>
      </c>
      <c r="AO19" s="4">
        <f t="shared" si="88"/>
        <v>0.70979999999999999</v>
      </c>
      <c r="AW19" s="3" t="s">
        <v>7</v>
      </c>
      <c r="AX19" s="8">
        <f t="shared" si="144"/>
        <v>15.588571428571427</v>
      </c>
      <c r="AY19" s="8">
        <f t="shared" si="135"/>
        <v>17.265714285714285</v>
      </c>
      <c r="AZ19" s="8">
        <f t="shared" si="135"/>
        <v>17.694285714285712</v>
      </c>
      <c r="BA19" s="8">
        <f t="shared" si="135"/>
        <v>19.128571428571426</v>
      </c>
      <c r="BB19" s="8">
        <f t="shared" si="135"/>
        <v>18.908571428571427</v>
      </c>
      <c r="BC19" s="8">
        <f t="shared" si="135"/>
        <v>20.177142857142854</v>
      </c>
      <c r="BD19" s="8">
        <f t="shared" si="135"/>
        <v>14.634285714285713</v>
      </c>
      <c r="BE19" s="8">
        <f t="shared" si="135"/>
        <v>14.491428571428569</v>
      </c>
      <c r="BF19" s="8">
        <f t="shared" si="135"/>
        <v>11.022857142857143</v>
      </c>
      <c r="BG19" s="8">
        <f t="shared" si="135"/>
        <v>16.917142857142853</v>
      </c>
      <c r="BH19" s="8">
        <f t="shared" si="135"/>
        <v>16.505714285714284</v>
      </c>
      <c r="BI19" s="8">
        <f t="shared" si="135"/>
        <v>20.074285714285711</v>
      </c>
      <c r="BK19" s="3" t="s">
        <v>7</v>
      </c>
      <c r="BL19" s="6">
        <f>AX19/(0.024*5)</f>
        <v>129.9047619047619</v>
      </c>
      <c r="BM19" s="6">
        <f t="shared" ref="BM19:BO22" si="145">AY19/(0.024*5)</f>
        <v>143.88095238095238</v>
      </c>
      <c r="BN19" s="6">
        <f t="shared" si="145"/>
        <v>147.45238095238093</v>
      </c>
      <c r="BO19" s="6">
        <f t="shared" si="145"/>
        <v>159.4047619047619</v>
      </c>
      <c r="BP19" s="6">
        <f t="shared" si="99"/>
        <v>157.57142857142856</v>
      </c>
      <c r="BQ19" s="6">
        <f t="shared" si="99"/>
        <v>168.14285714285714</v>
      </c>
      <c r="BR19" s="5">
        <f t="shared" si="99"/>
        <v>121.95238095238095</v>
      </c>
      <c r="BS19" s="5">
        <f t="shared" si="99"/>
        <v>120.76190476190474</v>
      </c>
      <c r="BT19" s="5">
        <f t="shared" si="99"/>
        <v>91.857142857142861</v>
      </c>
      <c r="BU19" s="5">
        <f t="shared" si="99"/>
        <v>140.97619047619045</v>
      </c>
      <c r="BV19" s="5">
        <f t="shared" si="99"/>
        <v>137.54761904761904</v>
      </c>
      <c r="BW19" s="5">
        <f t="shared" si="99"/>
        <v>167.28571428571428</v>
      </c>
      <c r="BY19" s="3" t="s">
        <v>7</v>
      </c>
      <c r="BZ19" s="6">
        <f>AVERAGE(BL19:BN19)</f>
        <v>140.4126984126984</v>
      </c>
      <c r="CA19" s="6"/>
      <c r="CB19" s="6"/>
      <c r="CC19" s="6">
        <f t="shared" si="100"/>
        <v>161.70634920634919</v>
      </c>
      <c r="CD19" s="6"/>
      <c r="CE19" s="6"/>
      <c r="CF19" s="5">
        <f t="shared" si="100"/>
        <v>111.52380952380952</v>
      </c>
      <c r="CG19" s="5"/>
      <c r="CH19" s="5"/>
      <c r="CI19" s="5">
        <f t="shared" si="100"/>
        <v>148.60317460317461</v>
      </c>
      <c r="CJ19" s="5"/>
      <c r="CK19" s="5"/>
      <c r="CM19" s="3" t="s">
        <v>7</v>
      </c>
      <c r="CN19" s="6">
        <f>BL19/$BL$19*100</f>
        <v>100</v>
      </c>
      <c r="CO19" s="6">
        <f>BM19/$BM$19*100</f>
        <v>100</v>
      </c>
      <c r="CP19" s="6">
        <f>BN19/$BN$19*100</f>
        <v>100</v>
      </c>
      <c r="CQ19" s="6">
        <f t="shared" ref="CQ19:CQ22" si="146">BO19/$BL$19*100</f>
        <v>122.70894428152492</v>
      </c>
      <c r="CR19" s="6">
        <f t="shared" ref="CR19:CR22" si="147">BP19/$BM$19*100</f>
        <v>109.51514148601686</v>
      </c>
      <c r="CS19" s="6">
        <f t="shared" ref="CS19:CS22" si="148">BQ19/$BN$19*100</f>
        <v>114.03197158081706</v>
      </c>
      <c r="CT19" s="6">
        <f t="shared" ref="CT19:CT22" si="149">BR19/$BL$19*100</f>
        <v>93.878299120234615</v>
      </c>
      <c r="CU19" s="6">
        <f t="shared" ref="CU19:CU22" si="150">BS19/$BM$19*100</f>
        <v>83.931821942743653</v>
      </c>
      <c r="CV19" s="6">
        <f t="shared" ref="CV19:CV22" si="151">BT19/$BN$19*100</f>
        <v>62.296140804133714</v>
      </c>
      <c r="CW19" s="6">
        <f t="shared" ref="CW19:CW22" si="152">BU19/$BL$19*100</f>
        <v>108.52272727272727</v>
      </c>
      <c r="CX19" s="6">
        <f t="shared" ref="CX19:CX22" si="153">BV19/$BM$19*100</f>
        <v>95.598212808207833</v>
      </c>
      <c r="CY19" s="6">
        <f t="shared" ref="CY19:CY22" si="154">BW19/$BN$19*100</f>
        <v>113.45067011141612</v>
      </c>
      <c r="DA19" s="3" t="s">
        <v>7</v>
      </c>
      <c r="DB19" s="6">
        <f>AVERAGE(CN19:CP19)</f>
        <v>100</v>
      </c>
      <c r="DC19" s="6"/>
      <c r="DD19" s="6"/>
      <c r="DE19" s="6">
        <f t="shared" si="112"/>
        <v>115.41868578278628</v>
      </c>
      <c r="DF19" s="6"/>
      <c r="DG19" s="6"/>
      <c r="DH19" s="6">
        <f t="shared" si="112"/>
        <v>80.035420622370665</v>
      </c>
      <c r="DI19" s="6"/>
      <c r="DJ19" s="6"/>
      <c r="DK19" s="6">
        <f t="shared" si="112"/>
        <v>105.85720339745041</v>
      </c>
      <c r="DL19" s="6"/>
      <c r="DM19" s="6"/>
      <c r="DO19" s="3" t="s">
        <v>7</v>
      </c>
      <c r="DP19" s="6">
        <f>$CN$19-CN19</f>
        <v>0</v>
      </c>
      <c r="DQ19" s="6">
        <f>$CO$19-CO19</f>
        <v>0</v>
      </c>
      <c r="DR19" s="6">
        <f>$CP$19-CP19</f>
        <v>0</v>
      </c>
      <c r="DS19" s="5">
        <f t="shared" si="136"/>
        <v>-22.708944281524921</v>
      </c>
      <c r="DT19" s="5">
        <f t="shared" si="137"/>
        <v>-9.5151414860168586</v>
      </c>
      <c r="DU19" s="5">
        <f t="shared" si="138"/>
        <v>-14.031971580817057</v>
      </c>
      <c r="DV19" s="5">
        <f t="shared" si="115"/>
        <v>6.1217008797653847</v>
      </c>
      <c r="DW19" s="5">
        <f t="shared" si="116"/>
        <v>16.068178057256347</v>
      </c>
      <c r="DX19" s="5">
        <f t="shared" si="117"/>
        <v>37.703859195866286</v>
      </c>
      <c r="DY19" s="5">
        <f t="shared" si="118"/>
        <v>-8.5227272727272663</v>
      </c>
      <c r="DZ19" s="5">
        <f t="shared" si="119"/>
        <v>4.4017871917921667</v>
      </c>
      <c r="EA19" s="5">
        <f t="shared" si="120"/>
        <v>-13.450670111416116</v>
      </c>
      <c r="EC19" s="3" t="s">
        <v>7</v>
      </c>
      <c r="ED19" s="6">
        <f>AVERAGE(DP19:DR19)</f>
        <v>0</v>
      </c>
      <c r="EE19" s="6"/>
      <c r="EF19" s="6">
        <f>ER19</f>
        <v>0</v>
      </c>
      <c r="EG19" s="6">
        <f t="shared" si="121"/>
        <v>-15.418685782786278</v>
      </c>
      <c r="EH19" s="6"/>
      <c r="EI19" s="24">
        <f t="shared" si="139"/>
        <v>6.7053217864727728</v>
      </c>
      <c r="EJ19" s="5">
        <f t="shared" si="121"/>
        <v>19.964579377629338</v>
      </c>
      <c r="EK19" s="5"/>
      <c r="EL19" s="5">
        <f t="shared" si="140"/>
        <v>16.147589244616935</v>
      </c>
      <c r="EM19" s="5">
        <f t="shared" si="121"/>
        <v>-5.8572033974504052</v>
      </c>
      <c r="EN19" s="5"/>
      <c r="EO19" s="5">
        <f t="shared" si="141"/>
        <v>9.2198872600467254</v>
      </c>
      <c r="EQ19" s="3" t="s">
        <v>7</v>
      </c>
      <c r="ER19" s="6">
        <f>STDEV(DP19:DR19)</f>
        <v>0</v>
      </c>
      <c r="ES19" s="6"/>
      <c r="ET19" s="6"/>
      <c r="EU19" s="6">
        <f t="shared" si="124"/>
        <v>6.7053217864727728</v>
      </c>
      <c r="EV19" s="6"/>
      <c r="EW19" s="6"/>
      <c r="EX19" s="6">
        <f t="shared" si="125"/>
        <v>16.147589244616935</v>
      </c>
      <c r="EY19" s="5"/>
      <c r="EZ19" s="5"/>
      <c r="FA19" s="6">
        <f t="shared" si="126"/>
        <v>9.2198872600467254</v>
      </c>
      <c r="FB19" s="5"/>
      <c r="FC19" s="5"/>
    </row>
    <row r="20" spans="1:159" x14ac:dyDescent="0.2">
      <c r="A20" s="1" t="s">
        <v>9</v>
      </c>
      <c r="B20" s="47" t="s">
        <v>44</v>
      </c>
      <c r="C20" s="47"/>
      <c r="D20" s="47"/>
      <c r="E20" s="42" t="s">
        <v>63</v>
      </c>
      <c r="F20" s="42"/>
      <c r="G20" s="42"/>
      <c r="H20" s="42" t="s">
        <v>72</v>
      </c>
      <c r="I20" s="42"/>
      <c r="J20" s="42"/>
      <c r="K20" s="42" t="s">
        <v>80</v>
      </c>
      <c r="L20" s="42"/>
      <c r="M20" s="42"/>
      <c r="O20" s="3" t="s">
        <v>9</v>
      </c>
      <c r="P20">
        <v>0.53710000000000002</v>
      </c>
      <c r="Q20">
        <v>0.53680000000000005</v>
      </c>
      <c r="R20">
        <v>0.5343</v>
      </c>
      <c r="S20">
        <v>0.61029999999999995</v>
      </c>
      <c r="T20">
        <v>0.69159999999999999</v>
      </c>
      <c r="U20">
        <v>0.75570000000000004</v>
      </c>
      <c r="V20">
        <v>0.66080000000000005</v>
      </c>
      <c r="W20">
        <v>0.68520000000000003</v>
      </c>
      <c r="X20">
        <v>0.58960000000000001</v>
      </c>
      <c r="Y20">
        <v>0.68669999999999998</v>
      </c>
      <c r="Z20">
        <v>0.69140000000000001</v>
      </c>
      <c r="AA20">
        <v>0.77339999999999998</v>
      </c>
      <c r="AC20" s="3" t="s">
        <v>9</v>
      </c>
      <c r="AD20" s="4">
        <f t="shared" si="127"/>
        <v>0.43670000000000003</v>
      </c>
      <c r="AE20" s="4">
        <f t="shared" si="142"/>
        <v>0.42790000000000006</v>
      </c>
      <c r="AF20" s="4">
        <f t="shared" si="128"/>
        <v>0.43390000000000001</v>
      </c>
      <c r="AG20" s="4">
        <f t="shared" si="129"/>
        <v>0.50989999999999991</v>
      </c>
      <c r="AH20" s="4">
        <f t="shared" si="130"/>
        <v>0.5827</v>
      </c>
      <c r="AI20" s="4">
        <f t="shared" si="131"/>
        <v>0.65529999999999999</v>
      </c>
      <c r="AJ20" s="4">
        <f t="shared" si="83"/>
        <v>0.56040000000000001</v>
      </c>
      <c r="AK20" s="4">
        <f t="shared" si="84"/>
        <v>0.57630000000000003</v>
      </c>
      <c r="AL20" s="4">
        <f t="shared" si="85"/>
        <v>0.48920000000000002</v>
      </c>
      <c r="AM20" s="4">
        <f t="shared" si="86"/>
        <v>0.58629999999999993</v>
      </c>
      <c r="AN20" s="4">
        <f t="shared" si="87"/>
        <v>0.58250000000000002</v>
      </c>
      <c r="AO20" s="4">
        <f t="shared" si="88"/>
        <v>0.67299999999999993</v>
      </c>
      <c r="AW20" s="3" t="s">
        <v>9</v>
      </c>
      <c r="AX20" s="8">
        <f t="shared" si="144"/>
        <v>12.271428571428572</v>
      </c>
      <c r="AY20" s="8">
        <f t="shared" si="135"/>
        <v>12.020000000000001</v>
      </c>
      <c r="AZ20" s="8">
        <f t="shared" si="135"/>
        <v>12.19142857142857</v>
      </c>
      <c r="BA20" s="8">
        <f t="shared" si="135"/>
        <v>14.362857142857139</v>
      </c>
      <c r="BB20" s="8">
        <f t="shared" si="135"/>
        <v>16.442857142857143</v>
      </c>
      <c r="BC20" s="8">
        <f t="shared" si="135"/>
        <v>18.517142857142854</v>
      </c>
      <c r="BD20" s="8">
        <f t="shared" si="135"/>
        <v>15.805714285714284</v>
      </c>
      <c r="BE20" s="8">
        <f t="shared" si="135"/>
        <v>16.260000000000002</v>
      </c>
      <c r="BF20" s="8">
        <f t="shared" si="135"/>
        <v>13.77142857142857</v>
      </c>
      <c r="BG20" s="8">
        <f t="shared" si="135"/>
        <v>16.545714285714283</v>
      </c>
      <c r="BH20" s="8">
        <f t="shared" si="135"/>
        <v>16.437142857142856</v>
      </c>
      <c r="BI20" s="8">
        <f t="shared" si="135"/>
        <v>19.022857142857138</v>
      </c>
      <c r="BK20" s="3" t="s">
        <v>9</v>
      </c>
      <c r="BL20" s="6">
        <f t="shared" ref="BL20:BL22" si="155">AX20/(0.024*5)</f>
        <v>102.26190476190477</v>
      </c>
      <c r="BM20" s="6">
        <f t="shared" si="145"/>
        <v>100.16666666666669</v>
      </c>
      <c r="BN20" s="6">
        <f t="shared" si="145"/>
        <v>101.59523809523809</v>
      </c>
      <c r="BO20" s="6">
        <f t="shared" si="145"/>
        <v>119.69047619047616</v>
      </c>
      <c r="BP20" s="6">
        <f t="shared" si="99"/>
        <v>137.02380952380952</v>
      </c>
      <c r="BQ20" s="6">
        <f t="shared" si="99"/>
        <v>154.3095238095238</v>
      </c>
      <c r="BR20" s="5">
        <f t="shared" si="99"/>
        <v>131.71428571428569</v>
      </c>
      <c r="BS20" s="5">
        <f t="shared" si="99"/>
        <v>135.50000000000003</v>
      </c>
      <c r="BT20" s="5">
        <f t="shared" si="99"/>
        <v>114.76190476190476</v>
      </c>
      <c r="BU20" s="6">
        <f t="shared" si="99"/>
        <v>137.88095238095235</v>
      </c>
      <c r="BV20" s="6">
        <f t="shared" si="99"/>
        <v>136.97619047619048</v>
      </c>
      <c r="BW20" s="6">
        <f t="shared" si="99"/>
        <v>158.52380952380949</v>
      </c>
      <c r="BY20" s="3" t="s">
        <v>9</v>
      </c>
      <c r="BZ20" s="6">
        <f t="shared" ref="BZ20:BZ22" si="156">AVERAGE(BL20:BN20)</f>
        <v>101.34126984126983</v>
      </c>
      <c r="CA20" s="6"/>
      <c r="CB20" s="6"/>
      <c r="CC20" s="6">
        <f t="shared" si="100"/>
        <v>137.00793650793648</v>
      </c>
      <c r="CD20" s="6"/>
      <c r="CE20" s="6"/>
      <c r="CF20" s="5">
        <f t="shared" si="100"/>
        <v>127.32539682539682</v>
      </c>
      <c r="CG20" s="5"/>
      <c r="CH20" s="5"/>
      <c r="CI20" s="6">
        <f t="shared" si="100"/>
        <v>144.46031746031744</v>
      </c>
      <c r="CJ20" s="6"/>
      <c r="CK20" s="6"/>
      <c r="CM20" s="3" t="s">
        <v>9</v>
      </c>
      <c r="CN20" s="6">
        <f t="shared" ref="CN20:CN22" si="157">BL20/$BL$19*100</f>
        <v>78.720674486803532</v>
      </c>
      <c r="CO20" s="6">
        <f t="shared" ref="CO20:CO22" si="158">BM20/$BM$19*100</f>
        <v>69.617739533344377</v>
      </c>
      <c r="CP20" s="6">
        <f t="shared" ref="CP20:CP22" si="159">BN20/$BN$19*100</f>
        <v>68.900371387049901</v>
      </c>
      <c r="CQ20" s="6">
        <f t="shared" si="146"/>
        <v>92.137096774193523</v>
      </c>
      <c r="CR20" s="6">
        <f t="shared" si="147"/>
        <v>95.234155220916762</v>
      </c>
      <c r="CS20" s="6">
        <f t="shared" si="148"/>
        <v>104.6504117552075</v>
      </c>
      <c r="CT20" s="6">
        <f t="shared" si="149"/>
        <v>101.39296187683284</v>
      </c>
      <c r="CU20" s="6">
        <f t="shared" si="150"/>
        <v>94.175078603342726</v>
      </c>
      <c r="CV20" s="6">
        <f t="shared" si="151"/>
        <v>77.829807847569839</v>
      </c>
      <c r="CW20" s="6">
        <f t="shared" si="152"/>
        <v>106.14002932551318</v>
      </c>
      <c r="CX20" s="6">
        <f t="shared" si="153"/>
        <v>95.201059076617582</v>
      </c>
      <c r="CY20" s="6">
        <f t="shared" si="154"/>
        <v>107.50847731309543</v>
      </c>
      <c r="DA20" s="3" t="s">
        <v>9</v>
      </c>
      <c r="DB20" s="6">
        <f t="shared" ref="DB20:DB22" si="160">AVERAGE(CN20:CP20)</f>
        <v>72.412928469065946</v>
      </c>
      <c r="DC20" s="6"/>
      <c r="DD20" s="6"/>
      <c r="DE20" s="6">
        <f t="shared" si="112"/>
        <v>97.340554583439257</v>
      </c>
      <c r="DF20" s="6"/>
      <c r="DG20" s="6"/>
      <c r="DH20" s="6">
        <f t="shared" si="112"/>
        <v>91.132616109248474</v>
      </c>
      <c r="DI20" s="6"/>
      <c r="DJ20" s="6"/>
      <c r="DK20" s="6">
        <f t="shared" si="112"/>
        <v>102.94985523840872</v>
      </c>
      <c r="DL20" s="6"/>
      <c r="DM20" s="6"/>
      <c r="DO20" s="3" t="s">
        <v>9</v>
      </c>
      <c r="DP20" s="6">
        <f t="shared" ref="DP20:DP22" si="161">$CN$19-CN20</f>
        <v>21.279325513196468</v>
      </c>
      <c r="DQ20" s="6">
        <f t="shared" ref="DQ20:DQ22" si="162">$CO$19-CO20</f>
        <v>30.382260466655623</v>
      </c>
      <c r="DR20" s="6">
        <f t="shared" ref="DR20:DR22" si="163">$CP$19-CP20</f>
        <v>31.099628612950099</v>
      </c>
      <c r="DS20" s="5">
        <f t="shared" si="136"/>
        <v>7.8629032258064768</v>
      </c>
      <c r="DT20" s="5">
        <f t="shared" si="137"/>
        <v>4.7658447790832383</v>
      </c>
      <c r="DU20" s="5">
        <f t="shared" si="138"/>
        <v>-4.6504117552075002</v>
      </c>
      <c r="DV20" s="5">
        <f t="shared" si="115"/>
        <v>-1.3929618768328424</v>
      </c>
      <c r="DW20" s="5">
        <f t="shared" si="116"/>
        <v>5.8249213966572739</v>
      </c>
      <c r="DX20" s="5">
        <f t="shared" si="117"/>
        <v>22.170192152430161</v>
      </c>
      <c r="DY20" s="5">
        <f t="shared" si="118"/>
        <v>-6.1400293255131828</v>
      </c>
      <c r="DZ20" s="5">
        <f t="shared" si="119"/>
        <v>4.7989409233824176</v>
      </c>
      <c r="EA20" s="5">
        <f t="shared" si="120"/>
        <v>-7.5084773130954261</v>
      </c>
      <c r="EC20" s="3" t="s">
        <v>9</v>
      </c>
      <c r="ED20" s="6">
        <f t="shared" ref="ED20:ED22" si="164">AVERAGE(DP20:DR20)</f>
        <v>27.587071530934065</v>
      </c>
      <c r="EE20" s="6"/>
      <c r="EF20" s="6">
        <f t="shared" ref="EF20:EF22" si="165">ER20</f>
        <v>5.4744313981036221</v>
      </c>
      <c r="EG20" s="6">
        <f t="shared" si="121"/>
        <v>2.6594454165607382</v>
      </c>
      <c r="EH20" s="6"/>
      <c r="EI20" s="24">
        <f t="shared" si="139"/>
        <v>6.5171659223425946</v>
      </c>
      <c r="EJ20" s="5">
        <f t="shared" si="121"/>
        <v>8.8673838907515314</v>
      </c>
      <c r="EK20" s="5"/>
      <c r="EL20" s="5">
        <f t="shared" si="140"/>
        <v>12.072613241244458</v>
      </c>
      <c r="EM20" s="6">
        <f t="shared" si="121"/>
        <v>-2.9498552384087304</v>
      </c>
      <c r="EN20" s="6"/>
      <c r="EO20" s="6">
        <f t="shared" si="141"/>
        <v>6.7454461632586913</v>
      </c>
      <c r="EQ20" s="3" t="s">
        <v>9</v>
      </c>
      <c r="ER20" s="6">
        <f>STDEV(DP20:DR20)</f>
        <v>5.4744313981036221</v>
      </c>
      <c r="ES20" s="6"/>
      <c r="ET20" s="6"/>
      <c r="EU20" s="6">
        <f t="shared" si="124"/>
        <v>6.5171659223425946</v>
      </c>
      <c r="EV20" s="6"/>
      <c r="EW20" s="6"/>
      <c r="EX20" s="6">
        <f t="shared" si="125"/>
        <v>12.072613241244458</v>
      </c>
      <c r="EY20" s="5"/>
      <c r="EZ20" s="5"/>
      <c r="FA20" s="6">
        <f t="shared" si="126"/>
        <v>6.7454461632586913</v>
      </c>
      <c r="FB20" s="6"/>
      <c r="FC20" s="6"/>
    </row>
    <row r="21" spans="1:159" x14ac:dyDescent="0.2">
      <c r="A21" s="1" t="s">
        <v>10</v>
      </c>
      <c r="B21" s="47" t="s">
        <v>11</v>
      </c>
      <c r="C21" s="47"/>
      <c r="D21" s="47"/>
      <c r="E21" s="42" t="s">
        <v>65</v>
      </c>
      <c r="F21" s="42"/>
      <c r="G21" s="42"/>
      <c r="H21" s="42" t="s">
        <v>73</v>
      </c>
      <c r="I21" s="42"/>
      <c r="J21" s="42"/>
      <c r="K21" s="42" t="s">
        <v>81</v>
      </c>
      <c r="L21" s="42"/>
      <c r="M21" s="42"/>
      <c r="O21" s="3" t="s">
        <v>10</v>
      </c>
      <c r="P21">
        <v>0.4753</v>
      </c>
      <c r="Q21">
        <v>0.4667</v>
      </c>
      <c r="R21">
        <v>0.45479999999999998</v>
      </c>
      <c r="S21">
        <v>0.74980000000000002</v>
      </c>
      <c r="T21">
        <v>0.79049999999999998</v>
      </c>
      <c r="U21">
        <v>0.80649999999999999</v>
      </c>
      <c r="V21">
        <v>0.7218</v>
      </c>
      <c r="W21">
        <v>0.75249999999999995</v>
      </c>
      <c r="X21">
        <v>0.64710000000000001</v>
      </c>
      <c r="Y21">
        <v>0.66090000000000004</v>
      </c>
      <c r="Z21">
        <v>0.72689999999999999</v>
      </c>
      <c r="AA21">
        <v>0.70169999999999999</v>
      </c>
      <c r="AC21" s="3" t="s">
        <v>10</v>
      </c>
      <c r="AD21" s="4">
        <f t="shared" si="127"/>
        <v>0.37490000000000001</v>
      </c>
      <c r="AE21" s="4">
        <f t="shared" si="142"/>
        <v>0.35780000000000001</v>
      </c>
      <c r="AF21" s="4">
        <f t="shared" si="128"/>
        <v>0.35439999999999999</v>
      </c>
      <c r="AG21" s="4">
        <f t="shared" si="129"/>
        <v>0.64939999999999998</v>
      </c>
      <c r="AH21" s="4">
        <f t="shared" si="130"/>
        <v>0.68159999999999998</v>
      </c>
      <c r="AI21" s="4">
        <f t="shared" si="131"/>
        <v>0.70609999999999995</v>
      </c>
      <c r="AJ21" s="4">
        <f t="shared" si="83"/>
        <v>0.62139999999999995</v>
      </c>
      <c r="AK21" s="4">
        <f t="shared" si="84"/>
        <v>0.64359999999999995</v>
      </c>
      <c r="AL21" s="4">
        <f t="shared" si="85"/>
        <v>0.54669999999999996</v>
      </c>
      <c r="AM21" s="4">
        <f t="shared" si="86"/>
        <v>0.5605</v>
      </c>
      <c r="AN21" s="4">
        <f t="shared" si="87"/>
        <v>0.61799999999999999</v>
      </c>
      <c r="AO21" s="4">
        <f t="shared" si="88"/>
        <v>0.60129999999999995</v>
      </c>
      <c r="AW21" s="3" t="s">
        <v>10</v>
      </c>
      <c r="AX21" s="8">
        <f t="shared" si="144"/>
        <v>10.505714285714285</v>
      </c>
      <c r="AY21" s="8">
        <f t="shared" si="135"/>
        <v>10.017142857142856</v>
      </c>
      <c r="AZ21" s="8">
        <f t="shared" si="135"/>
        <v>9.92</v>
      </c>
      <c r="BA21" s="8">
        <f t="shared" si="135"/>
        <v>18.348571428571425</v>
      </c>
      <c r="BB21" s="8">
        <f t="shared" si="135"/>
        <v>19.268571428571427</v>
      </c>
      <c r="BC21" s="8">
        <f t="shared" si="135"/>
        <v>19.968571428571426</v>
      </c>
      <c r="BD21" s="8">
        <f t="shared" si="135"/>
        <v>17.548571428571424</v>
      </c>
      <c r="BE21" s="8">
        <f t="shared" si="135"/>
        <v>18.182857142857141</v>
      </c>
      <c r="BF21" s="8">
        <f t="shared" si="135"/>
        <v>15.414285714285713</v>
      </c>
      <c r="BG21" s="8">
        <f t="shared" si="135"/>
        <v>15.808571428571428</v>
      </c>
      <c r="BH21" s="8">
        <f t="shared" si="135"/>
        <v>17.451428571428568</v>
      </c>
      <c r="BI21" s="8">
        <f t="shared" si="135"/>
        <v>16.974285714285713</v>
      </c>
      <c r="BK21" s="3" t="s">
        <v>10</v>
      </c>
      <c r="BL21" s="6">
        <f t="shared" si="155"/>
        <v>87.547619047619051</v>
      </c>
      <c r="BM21" s="6">
        <f t="shared" si="145"/>
        <v>83.476190476190467</v>
      </c>
      <c r="BN21" s="6">
        <f t="shared" si="145"/>
        <v>82.666666666666671</v>
      </c>
      <c r="BO21" s="5">
        <f t="shared" si="145"/>
        <v>152.90476190476187</v>
      </c>
      <c r="BP21" s="5">
        <f t="shared" si="99"/>
        <v>160.57142857142856</v>
      </c>
      <c r="BQ21" s="5">
        <f t="shared" si="99"/>
        <v>166.4047619047619</v>
      </c>
      <c r="BR21" s="5">
        <f t="shared" si="99"/>
        <v>146.23809523809521</v>
      </c>
      <c r="BS21" s="5">
        <f t="shared" si="99"/>
        <v>151.52380952380952</v>
      </c>
      <c r="BT21" s="5">
        <f t="shared" si="99"/>
        <v>128.45238095238093</v>
      </c>
      <c r="BU21" s="6">
        <f t="shared" si="99"/>
        <v>131.73809523809524</v>
      </c>
      <c r="BV21" s="6">
        <f t="shared" si="99"/>
        <v>145.42857142857142</v>
      </c>
      <c r="BW21" s="6">
        <f t="shared" si="99"/>
        <v>141.45238095238096</v>
      </c>
      <c r="BY21" s="3" t="s">
        <v>10</v>
      </c>
      <c r="BZ21" s="6">
        <f t="shared" si="156"/>
        <v>84.563492063492063</v>
      </c>
      <c r="CA21" s="6"/>
      <c r="CB21" s="6"/>
      <c r="CC21" s="5">
        <f t="shared" si="100"/>
        <v>159.96031746031744</v>
      </c>
      <c r="CD21" s="5"/>
      <c r="CE21" s="5"/>
      <c r="CF21" s="5">
        <f t="shared" si="100"/>
        <v>142.07142857142856</v>
      </c>
      <c r="CG21" s="5"/>
      <c r="CH21" s="5"/>
      <c r="CI21" s="6">
        <f t="shared" si="100"/>
        <v>139.53968253968253</v>
      </c>
      <c r="CJ21" s="6"/>
      <c r="CK21" s="6"/>
      <c r="CM21" s="3" t="s">
        <v>10</v>
      </c>
      <c r="CN21" s="6">
        <f t="shared" si="157"/>
        <v>67.393695014662754</v>
      </c>
      <c r="CO21" s="6">
        <f t="shared" si="158"/>
        <v>58.017540956478562</v>
      </c>
      <c r="CP21" s="6">
        <f t="shared" si="159"/>
        <v>56.063297271112553</v>
      </c>
      <c r="CQ21" s="6">
        <f t="shared" si="146"/>
        <v>117.70527859237534</v>
      </c>
      <c r="CR21" s="6">
        <f t="shared" si="147"/>
        <v>111.60019857686578</v>
      </c>
      <c r="CS21" s="6">
        <f t="shared" si="148"/>
        <v>112.85322137897626</v>
      </c>
      <c r="CT21" s="6">
        <f t="shared" si="149"/>
        <v>112.57331378299118</v>
      </c>
      <c r="CU21" s="6">
        <f t="shared" si="150"/>
        <v>105.31193116001984</v>
      </c>
      <c r="CV21" s="6">
        <f t="shared" si="151"/>
        <v>87.114484094945908</v>
      </c>
      <c r="CW21" s="6">
        <f t="shared" si="152"/>
        <v>101.41129032258065</v>
      </c>
      <c r="CX21" s="6">
        <f t="shared" si="153"/>
        <v>101.07562468972364</v>
      </c>
      <c r="CY21" s="6">
        <f t="shared" si="154"/>
        <v>95.930889714193469</v>
      </c>
      <c r="DA21" s="3" t="s">
        <v>10</v>
      </c>
      <c r="DB21" s="6">
        <f t="shared" si="160"/>
        <v>60.491511080751287</v>
      </c>
      <c r="DC21" s="6"/>
      <c r="DD21" s="6"/>
      <c r="DE21" s="6">
        <f t="shared" si="112"/>
        <v>114.05289951607244</v>
      </c>
      <c r="DF21" s="6"/>
      <c r="DG21" s="6"/>
      <c r="DH21" s="6">
        <f t="shared" si="112"/>
        <v>101.66657634598563</v>
      </c>
      <c r="DI21" s="6"/>
      <c r="DJ21" s="6"/>
      <c r="DK21" s="6">
        <f t="shared" si="112"/>
        <v>99.472601575499255</v>
      </c>
      <c r="DL21" s="6"/>
      <c r="DM21" s="6"/>
      <c r="DO21" s="3" t="s">
        <v>10</v>
      </c>
      <c r="DP21" s="6">
        <f t="shared" si="161"/>
        <v>32.606304985337246</v>
      </c>
      <c r="DQ21" s="6">
        <f t="shared" si="162"/>
        <v>41.982459043521438</v>
      </c>
      <c r="DR21" s="6">
        <f t="shared" si="163"/>
        <v>43.936702728887447</v>
      </c>
      <c r="DS21" s="5">
        <f t="shared" si="136"/>
        <v>-17.705278592375336</v>
      </c>
      <c r="DT21" s="5">
        <f t="shared" si="137"/>
        <v>-11.600198576865779</v>
      </c>
      <c r="DU21" s="5">
        <f t="shared" si="138"/>
        <v>-12.853221378976258</v>
      </c>
      <c r="DV21" s="5">
        <f t="shared" si="115"/>
        <v>-12.573313782991178</v>
      </c>
      <c r="DW21" s="5">
        <f t="shared" si="116"/>
        <v>-5.3119311600198387</v>
      </c>
      <c r="DX21" s="5">
        <f t="shared" si="117"/>
        <v>12.885515905054092</v>
      </c>
      <c r="DY21" s="5">
        <f t="shared" si="118"/>
        <v>-1.4112903225806548</v>
      </c>
      <c r="DZ21" s="5">
        <f t="shared" si="119"/>
        <v>-1.0756246897236394</v>
      </c>
      <c r="EA21" s="5">
        <f t="shared" si="120"/>
        <v>4.0691102858065307</v>
      </c>
      <c r="EC21" s="3" t="s">
        <v>10</v>
      </c>
      <c r="ED21" s="6">
        <f t="shared" si="164"/>
        <v>39.508488919248713</v>
      </c>
      <c r="EE21" s="6"/>
      <c r="EF21" s="6">
        <f t="shared" si="165"/>
        <v>6.0568039747549296</v>
      </c>
      <c r="EG21" s="5">
        <f t="shared" si="121"/>
        <v>-14.052899516072458</v>
      </c>
      <c r="EH21" s="5"/>
      <c r="EI21" s="5">
        <f t="shared" si="139"/>
        <v>3.2245032521945944</v>
      </c>
      <c r="EJ21" s="5">
        <f t="shared" si="121"/>
        <v>-1.6665763459856417</v>
      </c>
      <c r="EK21" s="5"/>
      <c r="EL21" s="5">
        <f t="shared" si="140"/>
        <v>13.115047123871706</v>
      </c>
      <c r="EM21" s="6">
        <f t="shared" si="121"/>
        <v>0.52739842450074548</v>
      </c>
      <c r="EN21" s="6"/>
      <c r="EO21" s="6">
        <f t="shared" si="141"/>
        <v>3.071800780593672</v>
      </c>
      <c r="EQ21" s="3" t="s">
        <v>10</v>
      </c>
      <c r="ER21" s="6">
        <f t="shared" ref="ER21:ER22" si="166">STDEV(DP21:DR21)</f>
        <v>6.0568039747549296</v>
      </c>
      <c r="ES21" s="6"/>
      <c r="ET21" s="6"/>
      <c r="EU21" s="6">
        <f t="shared" si="124"/>
        <v>3.2245032521945944</v>
      </c>
      <c r="EV21" s="5"/>
      <c r="EW21" s="5"/>
      <c r="EX21" s="6">
        <f t="shared" si="125"/>
        <v>13.115047123871706</v>
      </c>
      <c r="EY21" s="5"/>
      <c r="EZ21" s="5"/>
      <c r="FA21" s="6">
        <f t="shared" si="126"/>
        <v>3.071800780593672</v>
      </c>
      <c r="FB21" s="6"/>
      <c r="FC21" s="6"/>
    </row>
    <row r="22" spans="1:159" x14ac:dyDescent="0.2">
      <c r="A22" s="1" t="s">
        <v>12</v>
      </c>
      <c r="B22" s="47" t="s">
        <v>13</v>
      </c>
      <c r="C22" s="47"/>
      <c r="D22" s="47"/>
      <c r="E22" s="42" t="s">
        <v>66</v>
      </c>
      <c r="F22" s="42"/>
      <c r="G22" s="42"/>
      <c r="H22" s="42" t="s">
        <v>76</v>
      </c>
      <c r="I22" s="42"/>
      <c r="J22" s="42"/>
      <c r="K22" s="42" t="s">
        <v>82</v>
      </c>
      <c r="L22" s="42"/>
      <c r="M22" s="42"/>
      <c r="O22" s="3" t="s">
        <v>12</v>
      </c>
      <c r="P22">
        <v>0.4597</v>
      </c>
      <c r="Q22">
        <v>0.37290000000000001</v>
      </c>
      <c r="R22">
        <v>0.38679999999999998</v>
      </c>
      <c r="S22">
        <v>0.76729999999999998</v>
      </c>
      <c r="T22">
        <v>0.86629999999999996</v>
      </c>
      <c r="U22">
        <v>0.89510000000000001</v>
      </c>
      <c r="V22">
        <v>0.78149999999999997</v>
      </c>
      <c r="W22">
        <v>0.83399999999999996</v>
      </c>
      <c r="X22">
        <v>0.66269999999999996</v>
      </c>
      <c r="Y22">
        <v>0.67610000000000003</v>
      </c>
      <c r="Z22">
        <v>0.70030000000000003</v>
      </c>
      <c r="AA22">
        <v>0.69640000000000002</v>
      </c>
      <c r="AC22" s="3" t="s">
        <v>12</v>
      </c>
      <c r="AD22" s="4">
        <f t="shared" si="127"/>
        <v>0.35930000000000001</v>
      </c>
      <c r="AE22" s="4">
        <f t="shared" si="142"/>
        <v>0.26400000000000001</v>
      </c>
      <c r="AF22" s="4">
        <f t="shared" si="128"/>
        <v>0.28639999999999999</v>
      </c>
      <c r="AG22" s="4">
        <f t="shared" si="129"/>
        <v>0.66689999999999994</v>
      </c>
      <c r="AH22" s="4">
        <f t="shared" si="130"/>
        <v>0.75739999999999996</v>
      </c>
      <c r="AI22" s="4">
        <f t="shared" si="131"/>
        <v>0.79469999999999996</v>
      </c>
      <c r="AJ22" s="4">
        <f t="shared" si="83"/>
        <v>0.68109999999999993</v>
      </c>
      <c r="AK22" s="4">
        <f t="shared" si="84"/>
        <v>0.72509999999999997</v>
      </c>
      <c r="AL22" s="4">
        <f t="shared" si="85"/>
        <v>0.56229999999999991</v>
      </c>
      <c r="AM22" s="4">
        <f t="shared" si="86"/>
        <v>0.57569999999999999</v>
      </c>
      <c r="AN22" s="4">
        <f t="shared" si="87"/>
        <v>0.59140000000000004</v>
      </c>
      <c r="AO22" s="4">
        <f t="shared" si="88"/>
        <v>0.59599999999999997</v>
      </c>
      <c r="AW22" s="3" t="s">
        <v>12</v>
      </c>
      <c r="AX22" s="8">
        <f t="shared" si="144"/>
        <v>10.06</v>
      </c>
      <c r="AY22" s="8">
        <f t="shared" si="135"/>
        <v>7.3371428571428572</v>
      </c>
      <c r="AZ22" s="8">
        <f t="shared" si="135"/>
        <v>7.9771428571428569</v>
      </c>
      <c r="BA22" s="8">
        <f t="shared" si="135"/>
        <v>18.848571428571425</v>
      </c>
      <c r="BB22" s="8">
        <f t="shared" si="135"/>
        <v>21.434285714285711</v>
      </c>
      <c r="BC22" s="8">
        <f t="shared" si="135"/>
        <v>22.499999999999996</v>
      </c>
      <c r="BD22" s="8">
        <f t="shared" si="135"/>
        <v>19.254285714285711</v>
      </c>
      <c r="BE22" s="8">
        <f t="shared" si="135"/>
        <v>20.511428571428571</v>
      </c>
      <c r="BF22" s="8">
        <f t="shared" si="135"/>
        <v>15.859999999999996</v>
      </c>
      <c r="BG22" s="8">
        <f t="shared" si="135"/>
        <v>16.24285714285714</v>
      </c>
      <c r="BH22" s="8">
        <f t="shared" si="135"/>
        <v>16.69142857142857</v>
      </c>
      <c r="BI22" s="8">
        <f t="shared" si="135"/>
        <v>16.822857142857142</v>
      </c>
      <c r="BK22" s="3" t="s">
        <v>12</v>
      </c>
      <c r="BL22" s="6">
        <f t="shared" si="155"/>
        <v>83.833333333333343</v>
      </c>
      <c r="BM22" s="6">
        <f t="shared" si="145"/>
        <v>61.142857142857146</v>
      </c>
      <c r="BN22" s="6">
        <f t="shared" si="145"/>
        <v>66.476190476190482</v>
      </c>
      <c r="BO22" s="5">
        <f t="shared" si="145"/>
        <v>157.07142857142856</v>
      </c>
      <c r="BP22" s="5">
        <f t="shared" si="99"/>
        <v>178.61904761904759</v>
      </c>
      <c r="BQ22" s="5">
        <f t="shared" si="99"/>
        <v>187.49999999999997</v>
      </c>
      <c r="BR22" s="6">
        <f t="shared" si="99"/>
        <v>160.45238095238093</v>
      </c>
      <c r="BS22" s="6">
        <f t="shared" si="99"/>
        <v>170.92857142857142</v>
      </c>
      <c r="BT22" s="6">
        <f t="shared" si="99"/>
        <v>132.16666666666663</v>
      </c>
      <c r="BU22" s="6">
        <f t="shared" si="99"/>
        <v>135.35714285714283</v>
      </c>
      <c r="BV22" s="6">
        <f t="shared" si="99"/>
        <v>139.0952380952381</v>
      </c>
      <c r="BW22" s="6">
        <f t="shared" si="99"/>
        <v>140.19047619047618</v>
      </c>
      <c r="BY22" s="3" t="s">
        <v>12</v>
      </c>
      <c r="BZ22" s="6">
        <f t="shared" si="156"/>
        <v>70.484126984126988</v>
      </c>
      <c r="CA22" s="6"/>
      <c r="CB22" s="6"/>
      <c r="CC22" s="5">
        <f t="shared" si="100"/>
        <v>174.39682539682539</v>
      </c>
      <c r="CD22" s="5"/>
      <c r="CE22" s="5"/>
      <c r="CF22" s="6">
        <f t="shared" si="100"/>
        <v>154.51587301587298</v>
      </c>
      <c r="CG22" s="6"/>
      <c r="CH22" s="6"/>
      <c r="CI22" s="6">
        <f t="shared" si="100"/>
        <v>138.21428571428569</v>
      </c>
      <c r="CJ22" s="6"/>
      <c r="CK22" s="6"/>
      <c r="CM22" s="3" t="s">
        <v>12</v>
      </c>
      <c r="CN22" s="6">
        <f t="shared" si="157"/>
        <v>64.534457478005876</v>
      </c>
      <c r="CO22" s="6">
        <f t="shared" si="158"/>
        <v>42.495449280158866</v>
      </c>
      <c r="CP22" s="6">
        <f t="shared" si="159"/>
        <v>45.083158404650419</v>
      </c>
      <c r="CQ22" s="6">
        <f t="shared" si="146"/>
        <v>120.91275659824046</v>
      </c>
      <c r="CR22" s="6">
        <f t="shared" si="147"/>
        <v>124.14363726625845</v>
      </c>
      <c r="CS22" s="6">
        <f t="shared" si="148"/>
        <v>127.15969643145486</v>
      </c>
      <c r="CT22" s="6">
        <f t="shared" si="149"/>
        <v>123.51539589442815</v>
      </c>
      <c r="CU22" s="6">
        <f t="shared" si="150"/>
        <v>118.79860996193943</v>
      </c>
      <c r="CV22" s="6">
        <f t="shared" si="151"/>
        <v>89.63345712901662</v>
      </c>
      <c r="CW22" s="6">
        <f t="shared" si="152"/>
        <v>104.19721407624631</v>
      </c>
      <c r="CX22" s="6">
        <f t="shared" si="153"/>
        <v>96.673837497931487</v>
      </c>
      <c r="CY22" s="6">
        <f t="shared" si="154"/>
        <v>95.075084773130953</v>
      </c>
      <c r="DA22" s="3" t="s">
        <v>12</v>
      </c>
      <c r="DB22" s="6">
        <f t="shared" si="160"/>
        <v>50.704355054271723</v>
      </c>
      <c r="DC22" s="6"/>
      <c r="DD22" s="6"/>
      <c r="DE22" s="6">
        <f t="shared" si="112"/>
        <v>124.07203009865127</v>
      </c>
      <c r="DF22" s="6"/>
      <c r="DG22" s="6"/>
      <c r="DH22" s="6">
        <f t="shared" si="112"/>
        <v>110.64915432846141</v>
      </c>
      <c r="DI22" s="6"/>
      <c r="DJ22" s="6"/>
      <c r="DK22" s="6">
        <f t="shared" si="112"/>
        <v>98.648712115769584</v>
      </c>
      <c r="DL22" s="6"/>
      <c r="DM22" s="6"/>
      <c r="DO22" s="3" t="s">
        <v>12</v>
      </c>
      <c r="DP22" s="6">
        <f t="shared" si="161"/>
        <v>35.465542521994124</v>
      </c>
      <c r="DQ22" s="6">
        <f t="shared" si="162"/>
        <v>57.504550719841134</v>
      </c>
      <c r="DR22" s="6">
        <f t="shared" si="163"/>
        <v>54.916841595349581</v>
      </c>
      <c r="DS22" s="5">
        <f t="shared" si="136"/>
        <v>-20.912756598240463</v>
      </c>
      <c r="DT22" s="5">
        <f t="shared" si="137"/>
        <v>-24.143637266258452</v>
      </c>
      <c r="DU22" s="5">
        <f t="shared" si="138"/>
        <v>-27.159696431454861</v>
      </c>
      <c r="DV22" s="5">
        <f t="shared" si="115"/>
        <v>-23.515395894428153</v>
      </c>
      <c r="DW22" s="5">
        <f t="shared" si="116"/>
        <v>-18.798609961939434</v>
      </c>
      <c r="DX22" s="5">
        <f t="shared" si="117"/>
        <v>10.36654287098338</v>
      </c>
      <c r="DY22" s="5">
        <f t="shared" si="118"/>
        <v>-4.1972140762463113</v>
      </c>
      <c r="DZ22" s="5">
        <f t="shared" si="119"/>
        <v>3.326162502068513</v>
      </c>
      <c r="EA22" s="5">
        <f t="shared" si="120"/>
        <v>4.9249152268690466</v>
      </c>
      <c r="EC22" s="3" t="s">
        <v>12</v>
      </c>
      <c r="ED22" s="6">
        <f t="shared" si="164"/>
        <v>49.295644945728277</v>
      </c>
      <c r="EE22" s="6"/>
      <c r="EF22" s="6">
        <f t="shared" si="165"/>
        <v>12.046902482234898</v>
      </c>
      <c r="EG22" s="5">
        <f t="shared" si="121"/>
        <v>-24.072030098651258</v>
      </c>
      <c r="EH22" s="5"/>
      <c r="EI22" s="5">
        <f t="shared" si="139"/>
        <v>3.1240854677472698</v>
      </c>
      <c r="EJ22" s="6">
        <f t="shared" si="121"/>
        <v>-10.649154328461401</v>
      </c>
      <c r="EK22" s="6"/>
      <c r="EL22" s="24">
        <f t="shared" si="140"/>
        <v>18.352293152826824</v>
      </c>
      <c r="EM22" s="6">
        <f t="shared" si="121"/>
        <v>1.3512878842304161</v>
      </c>
      <c r="EN22" s="6"/>
      <c r="EO22" s="6">
        <f t="shared" si="141"/>
        <v>4.8711813836917273</v>
      </c>
      <c r="EQ22" s="3" t="s">
        <v>12</v>
      </c>
      <c r="ER22" s="6">
        <f t="shared" si="166"/>
        <v>12.046902482234898</v>
      </c>
      <c r="ES22" s="6"/>
      <c r="ET22" s="6"/>
      <c r="EU22" s="6">
        <f t="shared" si="124"/>
        <v>3.1240854677472698</v>
      </c>
      <c r="EV22" s="5"/>
      <c r="EW22" s="5"/>
      <c r="EX22" s="6">
        <f t="shared" si="125"/>
        <v>18.352293152826824</v>
      </c>
      <c r="EY22" s="6"/>
      <c r="EZ22" s="6"/>
      <c r="FA22" s="6">
        <f t="shared" si="126"/>
        <v>4.8711813836917273</v>
      </c>
      <c r="FB22" s="6"/>
      <c r="FC22" s="6"/>
    </row>
    <row r="25" spans="1:159" x14ac:dyDescent="0.2">
      <c r="A25" s="2" t="s">
        <v>57</v>
      </c>
      <c r="B25" t="s">
        <v>58</v>
      </c>
    </row>
    <row r="26" spans="1:159" ht="19" x14ac:dyDescent="0.25">
      <c r="O26" s="15" t="s">
        <v>28</v>
      </c>
    </row>
    <row r="27" spans="1:159" x14ac:dyDescent="0.2">
      <c r="O27" s="49" t="s">
        <v>29</v>
      </c>
      <c r="P27" s="48" t="s">
        <v>45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 spans="1:159" ht="19" x14ac:dyDescent="0.25">
      <c r="O28" s="49"/>
      <c r="P28" s="46" t="s">
        <v>24</v>
      </c>
      <c r="Q28" s="46"/>
      <c r="R28" s="46"/>
      <c r="S28" s="46"/>
      <c r="T28" s="46"/>
      <c r="U28" s="46"/>
      <c r="V28" s="46" t="s">
        <v>25</v>
      </c>
      <c r="W28" s="46"/>
      <c r="X28" s="46"/>
      <c r="Y28" s="46"/>
      <c r="Z28" s="46"/>
      <c r="AA28" s="46"/>
      <c r="AB28" s="10"/>
      <c r="AC28" s="10"/>
      <c r="AD28" s="10"/>
      <c r="AE28" s="10"/>
      <c r="AF28" s="10"/>
      <c r="AG28" s="10"/>
      <c r="AH28" s="10"/>
      <c r="AI28" s="10"/>
      <c r="AJ28" s="10"/>
      <c r="EC28" s="15" t="s">
        <v>28</v>
      </c>
    </row>
    <row r="29" spans="1:159" x14ac:dyDescent="0.2">
      <c r="O29" s="49"/>
      <c r="P29" s="12" t="s">
        <v>34</v>
      </c>
      <c r="Q29" s="12" t="s">
        <v>35</v>
      </c>
      <c r="R29" s="12" t="s">
        <v>36</v>
      </c>
      <c r="S29" s="12" t="s">
        <v>37</v>
      </c>
      <c r="T29" s="12" t="s">
        <v>38</v>
      </c>
      <c r="U29" s="12" t="s">
        <v>39</v>
      </c>
      <c r="V29" s="12" t="s">
        <v>34</v>
      </c>
      <c r="W29" s="12" t="s">
        <v>35</v>
      </c>
      <c r="X29" s="12" t="s">
        <v>36</v>
      </c>
      <c r="Y29" s="12" t="s">
        <v>37</v>
      </c>
      <c r="Z29" s="12" t="s">
        <v>38</v>
      </c>
      <c r="AA29" s="12" t="s">
        <v>39</v>
      </c>
      <c r="AB29" s="10"/>
      <c r="AC29" s="10"/>
      <c r="AD29" s="10"/>
      <c r="AE29" s="10"/>
      <c r="AF29" s="10"/>
      <c r="AG29" s="10"/>
      <c r="AH29" s="10"/>
      <c r="AI29" s="10"/>
      <c r="AJ29" s="10"/>
      <c r="EC29" s="49" t="s">
        <v>29</v>
      </c>
      <c r="ED29" s="48" t="s">
        <v>45</v>
      </c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</row>
    <row r="30" spans="1:159" x14ac:dyDescent="0.2">
      <c r="B30" s="21"/>
      <c r="C30" s="21"/>
      <c r="D30" s="21"/>
      <c r="O30" s="9" t="s">
        <v>30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10"/>
      <c r="AC30" s="10"/>
      <c r="AD30" s="10"/>
      <c r="AE30" s="10"/>
      <c r="AF30" s="10"/>
      <c r="AG30" s="10"/>
      <c r="AH30" s="10"/>
      <c r="AI30" s="10"/>
      <c r="AJ30" s="10"/>
      <c r="EC30" s="49"/>
      <c r="ED30" s="46" t="s">
        <v>24</v>
      </c>
      <c r="EE30" s="46"/>
      <c r="EF30" s="46"/>
      <c r="EG30" s="46"/>
      <c r="EH30" s="46"/>
      <c r="EI30" s="46"/>
      <c r="EJ30" s="46" t="s">
        <v>25</v>
      </c>
      <c r="EK30" s="46"/>
      <c r="EL30" s="46"/>
      <c r="EM30" s="46"/>
      <c r="EN30" s="46"/>
      <c r="EO30" s="46"/>
    </row>
    <row r="31" spans="1:159" x14ac:dyDescent="0.2">
      <c r="O31" s="9" t="s">
        <v>54</v>
      </c>
      <c r="P31" s="6">
        <f>$ED$9</f>
        <v>39.616923953378731</v>
      </c>
      <c r="Q31" s="6">
        <f>$EF$9</f>
        <v>5.3184637174057432</v>
      </c>
      <c r="R31" s="4"/>
      <c r="S31" s="4"/>
      <c r="T31" s="4"/>
      <c r="U31" s="4"/>
      <c r="V31" s="13">
        <f>$ED$20</f>
        <v>27.587071530934065</v>
      </c>
      <c r="W31" s="13">
        <f>$EF$20</f>
        <v>5.4744313981036221</v>
      </c>
      <c r="X31" s="34"/>
      <c r="Y31" s="34"/>
      <c r="Z31" s="34"/>
      <c r="AA31" s="34"/>
      <c r="AB31" s="10"/>
      <c r="AC31" s="10"/>
      <c r="AD31" s="10"/>
      <c r="AE31" s="10"/>
      <c r="AF31" s="10"/>
      <c r="AG31" s="10"/>
      <c r="AH31" s="10"/>
      <c r="AI31" s="10"/>
      <c r="AJ31" s="10"/>
      <c r="EC31" s="49"/>
      <c r="ED31" s="12" t="s">
        <v>34</v>
      </c>
      <c r="EE31" s="12" t="s">
        <v>35</v>
      </c>
      <c r="EF31" s="12" t="s">
        <v>36</v>
      </c>
      <c r="EG31" s="12" t="s">
        <v>37</v>
      </c>
      <c r="EH31" s="12" t="s">
        <v>38</v>
      </c>
      <c r="EI31" s="12" t="s">
        <v>39</v>
      </c>
      <c r="EJ31" s="12" t="s">
        <v>34</v>
      </c>
      <c r="EK31" s="12" t="s">
        <v>35</v>
      </c>
      <c r="EL31" s="12" t="s">
        <v>36</v>
      </c>
      <c r="EM31" s="12" t="s">
        <v>37</v>
      </c>
      <c r="EN31" s="12" t="s">
        <v>38</v>
      </c>
      <c r="EO31" s="12" t="s">
        <v>39</v>
      </c>
    </row>
    <row r="32" spans="1:159" x14ac:dyDescent="0.2">
      <c r="O32" s="9" t="s">
        <v>55</v>
      </c>
      <c r="P32" s="6">
        <f>$ED$10</f>
        <v>51.645702041911342</v>
      </c>
      <c r="Q32" s="6">
        <f>$EF$10</f>
        <v>3.4772542916554765</v>
      </c>
      <c r="R32" s="4"/>
      <c r="S32" s="4"/>
      <c r="T32" s="4"/>
      <c r="U32" s="4"/>
      <c r="V32" s="13">
        <f>$ED$21</f>
        <v>39.508488919248713</v>
      </c>
      <c r="W32" s="13">
        <f>$EF$21</f>
        <v>6.0568039747549296</v>
      </c>
      <c r="X32" s="34"/>
      <c r="Y32" s="34"/>
      <c r="Z32" s="34"/>
      <c r="AA32" s="34"/>
      <c r="AB32" s="10"/>
      <c r="AC32" s="10"/>
      <c r="AD32" s="10"/>
      <c r="AE32" s="10"/>
      <c r="AF32" s="10"/>
      <c r="AG32" s="10"/>
      <c r="AH32" s="10"/>
      <c r="AI32" s="10"/>
      <c r="AJ32" s="10"/>
      <c r="EC32" s="9" t="s">
        <v>30</v>
      </c>
      <c r="ED32" s="9">
        <v>0</v>
      </c>
      <c r="EE32" s="9">
        <v>0</v>
      </c>
      <c r="EF32" s="9">
        <v>0</v>
      </c>
      <c r="EG32" s="9">
        <v>0</v>
      </c>
      <c r="EH32" s="9">
        <v>0</v>
      </c>
      <c r="EI32" s="9">
        <v>0</v>
      </c>
      <c r="EJ32" s="33">
        <v>0</v>
      </c>
      <c r="EK32" s="33">
        <v>0</v>
      </c>
      <c r="EL32" s="33">
        <v>0</v>
      </c>
      <c r="EM32" s="33">
        <v>0</v>
      </c>
      <c r="EN32" s="33">
        <v>0</v>
      </c>
      <c r="EO32" s="33">
        <v>0</v>
      </c>
    </row>
    <row r="33" spans="14:145" x14ac:dyDescent="0.2">
      <c r="O33" s="9" t="s">
        <v>56</v>
      </c>
      <c r="P33" s="6">
        <f>$ED$11</f>
        <v>56.714372349369761</v>
      </c>
      <c r="Q33" s="6">
        <f>$EF$11</f>
        <v>4.0921196693256974</v>
      </c>
      <c r="R33" s="6"/>
      <c r="S33" s="6"/>
      <c r="T33" s="4"/>
      <c r="U33" s="4"/>
      <c r="V33" s="13">
        <f>$ED$22</f>
        <v>49.295644945728277</v>
      </c>
      <c r="W33" s="13">
        <f>$EF$22</f>
        <v>12.046902482234898</v>
      </c>
      <c r="X33" s="13"/>
      <c r="Y33" s="13"/>
      <c r="Z33" s="34"/>
      <c r="AA33" s="34"/>
      <c r="AB33" s="10"/>
      <c r="AC33" s="10"/>
      <c r="AD33" s="10"/>
      <c r="AE33" s="10"/>
      <c r="AF33" s="10"/>
      <c r="AG33" s="10"/>
      <c r="AH33" s="10"/>
      <c r="AI33" s="10"/>
      <c r="AJ33" s="10"/>
      <c r="EC33" s="9" t="s">
        <v>31</v>
      </c>
      <c r="ED33" s="6">
        <f>$ED$9</f>
        <v>39.616923953378731</v>
      </c>
      <c r="EE33" s="6">
        <f>$EF$9</f>
        <v>5.3184637174057432</v>
      </c>
      <c r="EF33" s="4"/>
      <c r="EG33" s="4"/>
      <c r="EH33" s="4"/>
      <c r="EI33" s="4"/>
      <c r="EJ33" s="13">
        <f>$ED$20</f>
        <v>27.587071530934065</v>
      </c>
      <c r="EK33" s="13">
        <f>$EF$20</f>
        <v>5.4744313981036221</v>
      </c>
      <c r="EL33" s="34"/>
      <c r="EM33" s="34"/>
      <c r="EN33" s="34"/>
      <c r="EO33" s="34"/>
    </row>
    <row r="34" spans="14:145" x14ac:dyDescent="0.2">
      <c r="O34" s="35" t="s">
        <v>83</v>
      </c>
      <c r="P34" s="6">
        <f>$EG$4</f>
        <v>50.063888152621722</v>
      </c>
      <c r="Q34" s="6">
        <f>$EI$4</f>
        <v>3.646545937298757</v>
      </c>
      <c r="R34" s="6">
        <f>$EG$5</f>
        <v>-1.0207107740326364</v>
      </c>
      <c r="S34" s="6">
        <f>$EI$5</f>
        <v>5.0462836353013909</v>
      </c>
      <c r="T34" s="6">
        <f>$EG$6</f>
        <v>-3.4209065143669144</v>
      </c>
      <c r="U34" s="6">
        <f>$EI$6</f>
        <v>2.5146011255947007</v>
      </c>
      <c r="V34" s="13">
        <f>$EG$15</f>
        <v>53.925564498337557</v>
      </c>
      <c r="W34" s="13">
        <f>$EI$7</f>
        <v>4.5485642177244756</v>
      </c>
      <c r="X34" s="13">
        <f>$EG$16</f>
        <v>-8.9570599927775447</v>
      </c>
      <c r="Y34" s="13">
        <f>$EI$16</f>
        <v>9.8759748705340407</v>
      </c>
      <c r="Z34" s="13">
        <f>$EG$17</f>
        <v>-12.954330472893167</v>
      </c>
      <c r="AA34" s="13">
        <f>$EI$17</f>
        <v>6.3698968132631348</v>
      </c>
      <c r="AB34" s="10"/>
      <c r="AC34" s="10"/>
      <c r="AD34" s="10"/>
      <c r="AE34" s="10"/>
      <c r="AF34" s="10"/>
      <c r="AG34" s="10"/>
      <c r="AH34" s="10"/>
      <c r="AI34" s="10"/>
      <c r="AJ34" s="10"/>
      <c r="EC34" s="9" t="s">
        <v>32</v>
      </c>
      <c r="ED34" s="6">
        <f>$ED$10</f>
        <v>51.645702041911342</v>
      </c>
      <c r="EE34" s="6">
        <f>$EF$10</f>
        <v>3.4772542916554765</v>
      </c>
      <c r="EF34" s="4"/>
      <c r="EG34" s="4"/>
      <c r="EH34" s="4"/>
      <c r="EI34" s="4"/>
      <c r="EJ34" s="13">
        <f>$ED$21</f>
        <v>39.508488919248713</v>
      </c>
      <c r="EK34" s="13">
        <f>$EF$21</f>
        <v>6.0568039747549296</v>
      </c>
      <c r="EL34" s="34"/>
      <c r="EM34" s="34"/>
      <c r="EN34" s="34"/>
      <c r="EO34" s="34"/>
    </row>
    <row r="35" spans="14:145" x14ac:dyDescent="0.2">
      <c r="O35" s="25" t="s">
        <v>84</v>
      </c>
      <c r="P35" s="6">
        <f>$EG$7</f>
        <v>2.9039636631035108</v>
      </c>
      <c r="Q35" s="6">
        <f>$EI$7</f>
        <v>4.5485642177244756</v>
      </c>
      <c r="R35" s="6">
        <f>$EG$8</f>
        <v>8.0085009465970334E-3</v>
      </c>
      <c r="S35" s="6">
        <f>$EI$8</f>
        <v>5.5234134388898637</v>
      </c>
      <c r="T35" s="6">
        <f>$EG$9</f>
        <v>-4.0937585753213783</v>
      </c>
      <c r="U35" s="6">
        <f>$EI$9</f>
        <v>5.9927534260615989</v>
      </c>
      <c r="V35" s="13">
        <f>$EG$18</f>
        <v>-8.4771814138349555</v>
      </c>
      <c r="W35" s="13">
        <f>$EI$18</f>
        <v>5.827999282976621</v>
      </c>
      <c r="X35" s="13">
        <f>$EG$19</f>
        <v>-15.418685782786278</v>
      </c>
      <c r="Y35" s="13">
        <f>$EI$19</f>
        <v>6.7053217864727728</v>
      </c>
      <c r="Z35" s="13">
        <f>$EG$20</f>
        <v>2.6594454165607382</v>
      </c>
      <c r="AA35" s="13">
        <f>$EI$20</f>
        <v>6.5171659223425946</v>
      </c>
      <c r="AB35" s="10"/>
      <c r="AC35" s="10"/>
      <c r="AD35" s="10"/>
      <c r="AE35" s="10"/>
      <c r="AF35" s="10"/>
      <c r="AG35" s="10"/>
      <c r="AH35" s="10"/>
      <c r="AI35" s="10"/>
      <c r="AJ35" s="10"/>
      <c r="EC35" s="9" t="s">
        <v>33</v>
      </c>
      <c r="ED35" s="6">
        <f>$ED$11</f>
        <v>56.714372349369761</v>
      </c>
      <c r="EE35" s="6">
        <f>$EF$11</f>
        <v>4.0921196693256974</v>
      </c>
      <c r="EF35" s="6"/>
      <c r="EG35" s="6"/>
      <c r="EH35" s="4"/>
      <c r="EI35" s="4"/>
      <c r="EJ35" s="13">
        <f>$ED$22</f>
        <v>49.295644945728277</v>
      </c>
      <c r="EK35" s="13">
        <f>$EF$22</f>
        <v>12.046902482234898</v>
      </c>
      <c r="EL35" s="13"/>
      <c r="EM35" s="13"/>
      <c r="EN35" s="34"/>
      <c r="EO35" s="34"/>
    </row>
    <row r="36" spans="14:145" x14ac:dyDescent="0.2">
      <c r="N36" s="36"/>
      <c r="O36" s="25" t="s">
        <v>85</v>
      </c>
      <c r="P36" s="6">
        <f>$EG$10</f>
        <v>-3.1895635103508746</v>
      </c>
      <c r="Q36" s="6">
        <f>$EI$10</f>
        <v>6.5491754412143859</v>
      </c>
      <c r="R36" s="6">
        <f>$EG$11</f>
        <v>0.51340310504645947</v>
      </c>
      <c r="S36" s="6">
        <f>$EI$11</f>
        <v>5.4846393398542705</v>
      </c>
      <c r="T36" s="6">
        <f>$EJ$4</f>
        <v>-2.9569212925543127</v>
      </c>
      <c r="U36" s="6">
        <f>$EL$4</f>
        <v>4.5794135445091388</v>
      </c>
      <c r="V36" s="13">
        <f>$EG$21</f>
        <v>-14.052899516072458</v>
      </c>
      <c r="W36" s="13">
        <f>$EI$21</f>
        <v>3.2245032521945944</v>
      </c>
      <c r="X36" s="13">
        <f>$EG$22</f>
        <v>-24.072030098651258</v>
      </c>
      <c r="Y36" s="13">
        <f>$EI$22</f>
        <v>3.1240854677472698</v>
      </c>
      <c r="Z36" s="13">
        <f>$EJ$15</f>
        <v>-6.7159910855709386</v>
      </c>
      <c r="AA36" s="13">
        <f>$EL$15</f>
        <v>23.300899057212867</v>
      </c>
      <c r="EC36" s="11" t="s">
        <v>46</v>
      </c>
      <c r="ED36" s="6">
        <f>$EG$4</f>
        <v>50.063888152621722</v>
      </c>
      <c r="EE36" s="6">
        <f>$EI$4</f>
        <v>3.646545937298757</v>
      </c>
      <c r="EF36" s="6">
        <f>$EG$5</f>
        <v>-1.0207107740326364</v>
      </c>
      <c r="EG36" s="6">
        <f>$EI$5</f>
        <v>5.0462836353013909</v>
      </c>
      <c r="EH36" s="6">
        <f>$EG$6</f>
        <v>-3.4209065143669144</v>
      </c>
      <c r="EI36" s="6">
        <f>$EI$6</f>
        <v>2.5146011255947007</v>
      </c>
      <c r="EJ36" s="13">
        <f>$EG$15</f>
        <v>53.925564498337557</v>
      </c>
      <c r="EK36" s="13">
        <f>$EI$7</f>
        <v>4.5485642177244756</v>
      </c>
      <c r="EL36" s="13">
        <f>$EG$16</f>
        <v>-8.9570599927775447</v>
      </c>
      <c r="EM36" s="13">
        <f>$EI$16</f>
        <v>9.8759748705340407</v>
      </c>
      <c r="EN36" s="13">
        <f>$EG$17</f>
        <v>-12.954330472893167</v>
      </c>
      <c r="EO36" s="13">
        <f>$EI$17</f>
        <v>6.3698968132631348</v>
      </c>
    </row>
    <row r="37" spans="14:145" x14ac:dyDescent="0.2">
      <c r="N37" s="36"/>
      <c r="O37" s="25" t="s">
        <v>86</v>
      </c>
      <c r="P37" s="24">
        <f>$EJ$5</f>
        <v>23.738191014318456</v>
      </c>
      <c r="Q37" s="24">
        <f>$EL$5</f>
        <v>0.81933745678926173</v>
      </c>
      <c r="R37" s="24">
        <f>$EJ$6</f>
        <v>9.9491747019847541</v>
      </c>
      <c r="S37" s="24">
        <f>$EL$6</f>
        <v>12.190429517151447</v>
      </c>
      <c r="T37" s="24">
        <f>$EJ$7</f>
        <v>0.1637865704993923</v>
      </c>
      <c r="U37" s="24">
        <f>$EL$7</f>
        <v>4.1343310035786578</v>
      </c>
      <c r="V37" s="13">
        <f>$EJ$16</f>
        <v>18.016155738643189</v>
      </c>
      <c r="W37" s="13">
        <f>$EL$16</f>
        <v>14.279367813711595</v>
      </c>
      <c r="X37" s="13">
        <f>$EJ$17</f>
        <v>-4.9238331877251271</v>
      </c>
      <c r="Y37" s="13">
        <f>$EL$17</f>
        <v>16.475038335689383</v>
      </c>
      <c r="Z37" s="13">
        <f>$EJ$18</f>
        <v>-4.1055603601601831</v>
      </c>
      <c r="AA37" s="13">
        <f>$EL$18</f>
        <v>14.440252828126635</v>
      </c>
      <c r="EC37" s="25" t="s">
        <v>47</v>
      </c>
      <c r="ED37" s="6">
        <f>$EG$7</f>
        <v>2.9039636631035108</v>
      </c>
      <c r="EE37" s="6">
        <f>$EI$7</f>
        <v>4.5485642177244756</v>
      </c>
      <c r="EF37" s="6">
        <f>$EG$8</f>
        <v>8.0085009465970334E-3</v>
      </c>
      <c r="EG37" s="6">
        <f>$EI$8</f>
        <v>5.5234134388898637</v>
      </c>
      <c r="EH37" s="6">
        <f>$EG$9</f>
        <v>-4.0937585753213783</v>
      </c>
      <c r="EI37" s="6">
        <f>$EI$9</f>
        <v>5.9927534260615989</v>
      </c>
      <c r="EJ37" s="13">
        <f>$EG$18</f>
        <v>-8.4771814138349555</v>
      </c>
      <c r="EK37" s="13">
        <f>$EI$18</f>
        <v>5.827999282976621</v>
      </c>
      <c r="EL37" s="13">
        <f>$EG$19</f>
        <v>-15.418685782786278</v>
      </c>
      <c r="EM37" s="13">
        <f>$EI$19</f>
        <v>6.7053217864727728</v>
      </c>
      <c r="EN37" s="13">
        <f>$EG$20</f>
        <v>2.6594454165607382</v>
      </c>
      <c r="EO37" s="13">
        <f>$EI$20</f>
        <v>6.5171659223425946</v>
      </c>
    </row>
    <row r="38" spans="14:145" x14ac:dyDescent="0.2">
      <c r="N38" s="36"/>
      <c r="O38" s="25" t="s">
        <v>87</v>
      </c>
      <c r="P38" s="6">
        <f>$EJ$8</f>
        <v>30.430773494552771</v>
      </c>
      <c r="Q38" s="6">
        <f>$EL$8</f>
        <v>3.4257226600968784</v>
      </c>
      <c r="R38" s="6">
        <f>$EJ$9</f>
        <v>4.6964615182978235</v>
      </c>
      <c r="S38" s="6">
        <f>$EL$9</f>
        <v>6.8981426558038832</v>
      </c>
      <c r="T38" s="6">
        <f>$EJ$10</f>
        <v>-0.58888975666178567</v>
      </c>
      <c r="U38" s="6">
        <f>$EL$10</f>
        <v>12.09920633770556</v>
      </c>
      <c r="V38" s="13">
        <f>$EJ$19</f>
        <v>19.964579377629338</v>
      </c>
      <c r="W38" s="13">
        <f>$EL$19</f>
        <v>16.147589244616935</v>
      </c>
      <c r="X38" s="13">
        <f>$EJ$20</f>
        <v>8.8673838907515314</v>
      </c>
      <c r="Y38" s="13">
        <f>$EL$20</f>
        <v>12.072613241244458</v>
      </c>
      <c r="Z38" s="13">
        <f>$EJ$21</f>
        <v>-1.6665763459856417</v>
      </c>
      <c r="AA38" s="13">
        <f>$EL$21</f>
        <v>13.115047123871706</v>
      </c>
      <c r="EC38" s="25" t="s">
        <v>48</v>
      </c>
      <c r="ED38" s="6">
        <f>$EG$10</f>
        <v>-3.1895635103508746</v>
      </c>
      <c r="EE38" s="6">
        <f>$EI$10</f>
        <v>6.5491754412143859</v>
      </c>
      <c r="EF38" s="6">
        <f>$EG$11</f>
        <v>0.51340310504645947</v>
      </c>
      <c r="EG38" s="6">
        <f>$EI$11</f>
        <v>5.4846393398542705</v>
      </c>
      <c r="EH38" s="6">
        <f>$EJ$4</f>
        <v>-2.9569212925543127</v>
      </c>
      <c r="EI38" s="6">
        <f>$EL$4</f>
        <v>4.5794135445091388</v>
      </c>
      <c r="EJ38" s="13">
        <f>$EG$21</f>
        <v>-14.052899516072458</v>
      </c>
      <c r="EK38" s="13">
        <f>$EI$21</f>
        <v>3.2245032521945944</v>
      </c>
      <c r="EL38" s="13">
        <f>$EG$22</f>
        <v>-24.072030098651258</v>
      </c>
      <c r="EM38" s="13">
        <f>$EI$22</f>
        <v>3.1240854677472698</v>
      </c>
      <c r="EN38" s="13">
        <f>$EJ$15</f>
        <v>-6.7159910855709386</v>
      </c>
      <c r="EO38" s="13">
        <f>$EL$15</f>
        <v>23.300899057212867</v>
      </c>
    </row>
    <row r="39" spans="14:145" x14ac:dyDescent="0.2">
      <c r="N39" s="36"/>
      <c r="O39" s="25" t="s">
        <v>88</v>
      </c>
      <c r="P39" s="6">
        <f>$EJ$11</f>
        <v>8.052436543467266</v>
      </c>
      <c r="Q39" s="6">
        <f>$EL$11</f>
        <v>2.9212677775030427</v>
      </c>
      <c r="R39" s="6">
        <f>$EM$4</f>
        <v>-5.758726520702349</v>
      </c>
      <c r="S39" s="6">
        <f>$EO$4</f>
        <v>13.579870588187624</v>
      </c>
      <c r="T39" s="6">
        <f>$EM$5</f>
        <v>6.7633863687572244</v>
      </c>
      <c r="U39" s="6">
        <f>$EO$5</f>
        <v>6.7270736759020506</v>
      </c>
      <c r="V39" s="13">
        <f>$EJ$22</f>
        <v>-10.649154328461401</v>
      </c>
      <c r="W39" s="13">
        <f>$EL$22</f>
        <v>18.352293152826824</v>
      </c>
      <c r="X39" s="13">
        <f>$EM$15</f>
        <v>-4.0753237464408398</v>
      </c>
      <c r="Y39" s="13">
        <f>$EO$15</f>
        <v>14.083521357747927</v>
      </c>
      <c r="Z39" s="13">
        <f>$EM$16</f>
        <v>-14.416586796688145</v>
      </c>
      <c r="AA39" s="13">
        <f>$EO$16</f>
        <v>15.880814407992201</v>
      </c>
      <c r="AB39" s="10"/>
      <c r="AC39" s="10"/>
      <c r="AD39" s="10"/>
      <c r="AE39" s="10"/>
      <c r="AF39" s="10"/>
      <c r="AG39" s="10"/>
      <c r="AH39" s="10"/>
      <c r="AI39" s="10"/>
      <c r="AJ39" s="10"/>
      <c r="EC39" s="25" t="s">
        <v>49</v>
      </c>
      <c r="ED39" s="24">
        <f>$EJ$5</f>
        <v>23.738191014318456</v>
      </c>
      <c r="EE39" s="24">
        <f>$EL$5</f>
        <v>0.81933745678926173</v>
      </c>
      <c r="EF39" s="24">
        <f>$EJ$6</f>
        <v>9.9491747019847541</v>
      </c>
      <c r="EG39" s="24">
        <f>$EL$6</f>
        <v>12.190429517151447</v>
      </c>
      <c r="EH39" s="24">
        <f>$EJ$7</f>
        <v>0.1637865704993923</v>
      </c>
      <c r="EI39" s="24">
        <f>$EL$7</f>
        <v>4.1343310035786578</v>
      </c>
      <c r="EJ39" s="13">
        <f>$EJ$16</f>
        <v>18.016155738643189</v>
      </c>
      <c r="EK39" s="13">
        <f>$EL$16</f>
        <v>14.279367813711595</v>
      </c>
      <c r="EL39" s="13">
        <f>$EJ$17</f>
        <v>-4.9238331877251271</v>
      </c>
      <c r="EM39" s="13">
        <f>$EL$17</f>
        <v>16.475038335689383</v>
      </c>
      <c r="EN39" s="13">
        <f>$EJ$18</f>
        <v>-4.1055603601601831</v>
      </c>
      <c r="EO39" s="13">
        <f>$EL$18</f>
        <v>14.440252828126635</v>
      </c>
    </row>
    <row r="40" spans="14:145" x14ac:dyDescent="0.2">
      <c r="N40" s="14"/>
      <c r="O40" s="25" t="s">
        <v>89</v>
      </c>
      <c r="P40" s="6">
        <f>$EM$6</f>
        <v>42.486091298475003</v>
      </c>
      <c r="Q40" s="6">
        <f>$EO$6</f>
        <v>6.3757602095863568</v>
      </c>
      <c r="R40" s="6">
        <f>$EM$7</f>
        <v>13.315642320012808</v>
      </c>
      <c r="S40" s="6">
        <f>$EO$7</f>
        <v>7.5728767116824454</v>
      </c>
      <c r="T40" s="6">
        <f>$EM$8</f>
        <v>4.6701068938715435</v>
      </c>
      <c r="U40" s="6">
        <f>$EO$8</f>
        <v>2.8391706534913697</v>
      </c>
      <c r="V40" s="13">
        <f>$EM$17</f>
        <v>31.321255951441007</v>
      </c>
      <c r="W40" s="13">
        <f>$EO$17</f>
        <v>7.3804435319159873</v>
      </c>
      <c r="X40" s="13">
        <f>$EM$18</f>
        <v>3.6383323834200447</v>
      </c>
      <c r="Y40" s="13">
        <f>$EO$18</f>
        <v>4.4016009063000068</v>
      </c>
      <c r="Z40" s="13">
        <f>$EM$19</f>
        <v>-5.8572033974504052</v>
      </c>
      <c r="AA40" s="13">
        <f>$EO$19</f>
        <v>9.2198872600467254</v>
      </c>
      <c r="AB40" s="10"/>
      <c r="AC40" s="10"/>
      <c r="AD40" s="10"/>
      <c r="AE40" s="10"/>
      <c r="AF40" s="10"/>
      <c r="AG40" s="10"/>
      <c r="AH40" s="10"/>
      <c r="AI40" s="10"/>
      <c r="AJ40" s="10"/>
      <c r="EC40" s="25" t="s">
        <v>50</v>
      </c>
      <c r="ED40" s="6">
        <f>$EJ$8</f>
        <v>30.430773494552771</v>
      </c>
      <c r="EE40" s="6">
        <f>$EL$8</f>
        <v>3.4257226600968784</v>
      </c>
      <c r="EF40" s="6">
        <f>$EJ$9</f>
        <v>4.6964615182978235</v>
      </c>
      <c r="EG40" s="6">
        <f>$EL$9</f>
        <v>6.8981426558038832</v>
      </c>
      <c r="EH40" s="6">
        <f>$EJ$10</f>
        <v>-0.58888975666178567</v>
      </c>
      <c r="EI40" s="6">
        <f>$EL$10</f>
        <v>12.09920633770556</v>
      </c>
      <c r="EJ40" s="13">
        <f>$EJ$19</f>
        <v>19.964579377629338</v>
      </c>
      <c r="EK40" s="13">
        <f>$EL$19</f>
        <v>16.147589244616935</v>
      </c>
      <c r="EL40" s="13">
        <f>$EJ$20</f>
        <v>8.8673838907515314</v>
      </c>
      <c r="EM40" s="13">
        <f>$EL$20</f>
        <v>12.072613241244458</v>
      </c>
      <c r="EN40" s="13">
        <f>$EJ$21</f>
        <v>-1.6665763459856417</v>
      </c>
      <c r="EO40" s="13">
        <f>$EL$21</f>
        <v>13.115047123871706</v>
      </c>
    </row>
    <row r="41" spans="14:145" x14ac:dyDescent="0.2">
      <c r="O41" s="25" t="s">
        <v>90</v>
      </c>
      <c r="P41" s="6">
        <f>$EM$9</f>
        <v>3.8036603673798055</v>
      </c>
      <c r="Q41" s="6">
        <f>$EO$9</f>
        <v>8.7095443346906851</v>
      </c>
      <c r="R41" s="6">
        <f>$EM$10</f>
        <v>-1.1753579349519185</v>
      </c>
      <c r="S41" s="6">
        <f>$EO$10</f>
        <v>14.135077088767586</v>
      </c>
      <c r="T41" s="6">
        <f>$EM$11</f>
        <v>6.1166222276300983</v>
      </c>
      <c r="U41" s="6">
        <f>$EO$11</f>
        <v>12.511645870880907</v>
      </c>
      <c r="V41" s="13">
        <f>$EM$20</f>
        <v>-2.9498552384087304</v>
      </c>
      <c r="W41" s="13">
        <f>$EO$20</f>
        <v>6.7454461632586913</v>
      </c>
      <c r="X41" s="13">
        <f>$EM$21</f>
        <v>0.52739842450074548</v>
      </c>
      <c r="Y41" s="13">
        <f>$EO$21</f>
        <v>3.071800780593672</v>
      </c>
      <c r="Z41" s="13">
        <f>$EM$22</f>
        <v>1.3512878842304161</v>
      </c>
      <c r="AA41" s="13">
        <f>$EO$22</f>
        <v>4.8711813836917273</v>
      </c>
      <c r="AB41" s="10"/>
      <c r="AC41" s="10"/>
      <c r="AD41" s="10"/>
      <c r="AE41" s="10"/>
      <c r="AF41" s="10"/>
      <c r="AG41" s="10"/>
      <c r="AH41" s="10"/>
      <c r="AI41" s="10"/>
      <c r="AJ41" s="10"/>
      <c r="EC41" s="25" t="s">
        <v>51</v>
      </c>
      <c r="ED41" s="6">
        <f>$EJ$11</f>
        <v>8.052436543467266</v>
      </c>
      <c r="EE41" s="6">
        <f>$EL$11</f>
        <v>2.9212677775030427</v>
      </c>
      <c r="EF41" s="6">
        <f>$EM$4</f>
        <v>-5.758726520702349</v>
      </c>
      <c r="EG41" s="6">
        <f>$EO$4</f>
        <v>13.579870588187624</v>
      </c>
      <c r="EH41" s="6">
        <f>$EM$5</f>
        <v>6.7633863687572244</v>
      </c>
      <c r="EI41" s="6">
        <f>$EO$5</f>
        <v>6.7270736759020506</v>
      </c>
      <c r="EJ41" s="13">
        <f>$EJ$22</f>
        <v>-10.649154328461401</v>
      </c>
      <c r="EK41" s="13">
        <f>$EL$22</f>
        <v>18.352293152826824</v>
      </c>
      <c r="EL41" s="13">
        <f>$EM$15</f>
        <v>-4.0753237464408398</v>
      </c>
      <c r="EM41" s="13">
        <f>$EO$15</f>
        <v>14.083521357747927</v>
      </c>
      <c r="EN41" s="13">
        <f>$EM$16</f>
        <v>-14.416586796688145</v>
      </c>
      <c r="EO41" s="13">
        <f>$EO$16</f>
        <v>15.880814407992201</v>
      </c>
    </row>
    <row r="42" spans="14:145" x14ac:dyDescent="0.2">
      <c r="O42" s="31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10"/>
      <c r="AC42" s="10"/>
      <c r="AD42" s="10"/>
      <c r="AE42" s="10"/>
      <c r="AF42" s="10"/>
      <c r="AG42" s="10"/>
      <c r="AH42" s="10"/>
      <c r="AI42" s="10"/>
      <c r="AJ42" s="10"/>
      <c r="EC42" s="25" t="s">
        <v>52</v>
      </c>
      <c r="ED42" s="6">
        <f>$EM$6</f>
        <v>42.486091298475003</v>
      </c>
      <c r="EE42" s="6">
        <f>$EO$6</f>
        <v>6.3757602095863568</v>
      </c>
      <c r="EF42" s="6">
        <f>$EM$7</f>
        <v>13.315642320012808</v>
      </c>
      <c r="EG42" s="6">
        <f>$EO$7</f>
        <v>7.5728767116824454</v>
      </c>
      <c r="EH42" s="6">
        <f>$EM$8</f>
        <v>4.6701068938715435</v>
      </c>
      <c r="EI42" s="6">
        <f>$EO$8</f>
        <v>2.8391706534913697</v>
      </c>
      <c r="EJ42" s="13">
        <f>$EM$17</f>
        <v>31.321255951441007</v>
      </c>
      <c r="EK42" s="13">
        <f>$EO$17</f>
        <v>7.3804435319159873</v>
      </c>
      <c r="EL42" s="13">
        <f>$EM$18</f>
        <v>3.6383323834200447</v>
      </c>
      <c r="EM42" s="13">
        <f>$EO$18</f>
        <v>4.4016009063000068</v>
      </c>
      <c r="EN42" s="13">
        <f>$EM$19</f>
        <v>-5.8572033974504052</v>
      </c>
      <c r="EO42" s="13">
        <f>$EO$19</f>
        <v>9.2198872600467254</v>
      </c>
    </row>
    <row r="43" spans="14:145" x14ac:dyDescent="0.2">
      <c r="O43" s="2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0"/>
      <c r="AC43" s="10"/>
      <c r="AD43" s="10"/>
      <c r="AE43" s="10"/>
      <c r="AF43" s="10"/>
      <c r="AG43" s="10"/>
      <c r="AH43" s="10"/>
      <c r="AI43" s="10"/>
      <c r="AJ43" s="10"/>
      <c r="EC43" s="25" t="s">
        <v>53</v>
      </c>
      <c r="ED43" s="6">
        <f>$EM$9</f>
        <v>3.8036603673798055</v>
      </c>
      <c r="EE43" s="6">
        <f>$EO$9</f>
        <v>8.7095443346906851</v>
      </c>
      <c r="EF43" s="6">
        <f>$EM$10</f>
        <v>-1.1753579349519185</v>
      </c>
      <c r="EG43" s="6">
        <f>$EO$10</f>
        <v>14.135077088767586</v>
      </c>
      <c r="EH43" s="6">
        <f>$EM$11</f>
        <v>6.1166222276300983</v>
      </c>
      <c r="EI43" s="6">
        <f>$EO$11</f>
        <v>12.511645870880907</v>
      </c>
      <c r="EJ43" s="13">
        <f>$EM$20</f>
        <v>-2.9498552384087304</v>
      </c>
      <c r="EK43" s="13">
        <f>$EO$20</f>
        <v>6.7454461632586913</v>
      </c>
      <c r="EL43" s="13">
        <f>$EM$21</f>
        <v>0.52739842450074548</v>
      </c>
      <c r="EM43" s="13">
        <f>$EO$21</f>
        <v>3.071800780593672</v>
      </c>
      <c r="EN43" s="13">
        <f>$EM$22</f>
        <v>1.3512878842304161</v>
      </c>
      <c r="EO43" s="13">
        <f>$EO$22</f>
        <v>4.8711813836917273</v>
      </c>
    </row>
    <row r="44" spans="14:145" x14ac:dyDescent="0.2">
      <c r="O44" s="2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4:145" x14ac:dyDescent="0.2">
      <c r="O45" s="2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4:145" x14ac:dyDescent="0.2">
      <c r="O46" s="2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4:145" x14ac:dyDescent="0.2">
      <c r="O47" s="2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spans="14:145" x14ac:dyDescent="0.2">
      <c r="O48" s="2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spans="14:27" x14ac:dyDescent="0.2">
      <c r="O49" s="2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1" spans="14:27" x14ac:dyDescent="0.2">
      <c r="O51" s="22"/>
      <c r="P51" s="23"/>
      <c r="Q51" s="23"/>
      <c r="R51" s="23"/>
      <c r="S51" s="23"/>
      <c r="T51" s="23"/>
    </row>
    <row r="52" spans="14:27" x14ac:dyDescent="0.2">
      <c r="N52" s="26"/>
      <c r="O52" s="50"/>
      <c r="P52" s="16"/>
      <c r="Q52" s="16"/>
      <c r="R52" s="16"/>
      <c r="S52" s="16"/>
      <c r="T52" s="17"/>
      <c r="U52" s="16"/>
    </row>
    <row r="53" spans="14:27" x14ac:dyDescent="0.2">
      <c r="N53" s="26"/>
      <c r="O53" s="50"/>
      <c r="P53" s="17"/>
      <c r="Q53" s="17"/>
      <c r="R53" s="17"/>
      <c r="S53" s="17"/>
      <c r="T53" s="17"/>
      <c r="U53" s="17"/>
    </row>
    <row r="54" spans="14:27" x14ac:dyDescent="0.2">
      <c r="N54" s="26"/>
      <c r="O54" s="18"/>
      <c r="P54" s="18"/>
      <c r="Q54" s="18"/>
      <c r="R54" s="18"/>
      <c r="S54" s="18"/>
      <c r="T54" s="27"/>
    </row>
    <row r="55" spans="14:27" x14ac:dyDescent="0.2">
      <c r="N55" s="26"/>
      <c r="O55" s="18"/>
      <c r="P55" s="19"/>
      <c r="Q55" s="17"/>
      <c r="R55" s="17"/>
      <c r="S55" s="17"/>
      <c r="T55" s="28"/>
    </row>
    <row r="56" spans="14:27" x14ac:dyDescent="0.2">
      <c r="N56" s="26"/>
      <c r="O56" s="18"/>
      <c r="P56" s="19"/>
      <c r="Q56" s="17"/>
      <c r="R56" s="17"/>
      <c r="S56" s="17"/>
      <c r="T56" s="17"/>
    </row>
    <row r="57" spans="14:27" x14ac:dyDescent="0.2">
      <c r="N57" s="26"/>
      <c r="O57" s="18"/>
      <c r="P57" s="28"/>
      <c r="Q57" s="19"/>
      <c r="R57" s="17"/>
      <c r="S57" s="19"/>
      <c r="T57" s="17"/>
      <c r="U57" s="17"/>
    </row>
    <row r="58" spans="14:27" x14ac:dyDescent="0.2">
      <c r="N58" s="26"/>
      <c r="O58" s="29"/>
      <c r="P58" s="28"/>
      <c r="Q58" s="19"/>
      <c r="R58" s="19"/>
      <c r="S58" s="19"/>
      <c r="T58" s="17"/>
      <c r="U58" s="19"/>
    </row>
    <row r="59" spans="14:27" x14ac:dyDescent="0.2">
      <c r="N59" s="26"/>
      <c r="O59" s="29"/>
      <c r="P59" s="28"/>
      <c r="Q59" s="28"/>
      <c r="R59" s="20"/>
      <c r="S59" s="20"/>
      <c r="T59" s="17"/>
      <c r="U59" s="20"/>
    </row>
    <row r="60" spans="14:27" x14ac:dyDescent="0.2">
      <c r="N60" s="26"/>
      <c r="O60" s="29"/>
      <c r="P60" s="28"/>
      <c r="Q60" s="28"/>
      <c r="R60" s="19"/>
      <c r="S60" s="19"/>
      <c r="T60" s="17"/>
      <c r="U60" s="19"/>
    </row>
    <row r="61" spans="14:27" x14ac:dyDescent="0.2">
      <c r="N61" s="26"/>
      <c r="O61" s="29"/>
      <c r="P61" s="28"/>
      <c r="Q61" s="19"/>
      <c r="R61" s="19"/>
      <c r="S61" s="19"/>
      <c r="T61" s="17"/>
      <c r="U61" s="19"/>
    </row>
    <row r="62" spans="14:27" x14ac:dyDescent="0.2">
      <c r="N62" s="26"/>
      <c r="O62" s="29"/>
      <c r="P62" s="28"/>
      <c r="Q62" s="19"/>
      <c r="R62" s="19"/>
      <c r="S62" s="19"/>
      <c r="T62" s="17"/>
      <c r="U62" s="19"/>
    </row>
    <row r="63" spans="14:27" x14ac:dyDescent="0.2">
      <c r="N63" s="26"/>
      <c r="O63" s="29"/>
      <c r="P63" s="28"/>
      <c r="Q63" s="19"/>
      <c r="R63" s="19"/>
      <c r="S63" s="19"/>
      <c r="T63" s="17"/>
      <c r="U63" s="19"/>
    </row>
    <row r="64" spans="14:27" x14ac:dyDescent="0.2">
      <c r="N64" s="30"/>
      <c r="O64" s="29"/>
      <c r="P64" s="28"/>
      <c r="Q64" s="28"/>
      <c r="R64" s="19"/>
      <c r="S64" s="19"/>
      <c r="T64" s="17"/>
      <c r="U64" s="19"/>
    </row>
    <row r="65" spans="14:27" x14ac:dyDescent="0.2">
      <c r="N65" s="26"/>
      <c r="O65" s="29"/>
      <c r="P65" s="28"/>
      <c r="Q65" s="19"/>
      <c r="R65" s="19"/>
      <c r="S65" s="19"/>
      <c r="T65" s="17"/>
      <c r="U65" s="19"/>
    </row>
    <row r="66" spans="14:27" x14ac:dyDescent="0.2">
      <c r="N66" s="26"/>
      <c r="O66" s="29"/>
      <c r="P66" s="28"/>
      <c r="Q66" s="19"/>
      <c r="R66" s="19"/>
      <c r="S66" s="19"/>
      <c r="T66" s="17"/>
      <c r="U66" s="19"/>
    </row>
    <row r="67" spans="14:27" x14ac:dyDescent="0.2">
      <c r="N67" s="26"/>
      <c r="O67" s="29"/>
      <c r="P67" s="28"/>
      <c r="Q67" s="19"/>
      <c r="R67" s="19"/>
      <c r="S67" s="19"/>
      <c r="T67" s="17"/>
      <c r="U67" s="19"/>
    </row>
    <row r="68" spans="14:27" x14ac:dyDescent="0.2">
      <c r="N68" s="26"/>
      <c r="O68" s="29"/>
      <c r="P68" s="28"/>
      <c r="Q68" s="19"/>
      <c r="R68" s="19"/>
      <c r="S68" s="19"/>
      <c r="T68" s="17"/>
      <c r="U68" s="19"/>
    </row>
    <row r="69" spans="14:27" x14ac:dyDescent="0.2">
      <c r="N69" s="26"/>
      <c r="O69" s="29"/>
      <c r="P69" s="37"/>
      <c r="Q69" s="37"/>
      <c r="R69" s="37"/>
      <c r="S69" s="37"/>
      <c r="T69" s="37"/>
      <c r="U69" s="37"/>
      <c r="V69" s="38"/>
      <c r="W69" s="38"/>
      <c r="X69" s="38"/>
      <c r="Y69" s="38"/>
      <c r="Z69" s="38"/>
      <c r="AA69" s="38"/>
    </row>
    <row r="70" spans="14:27" x14ac:dyDescent="0.2">
      <c r="N70" s="26"/>
      <c r="O70" s="29"/>
      <c r="P70" s="39"/>
      <c r="Q70" s="37"/>
      <c r="R70" s="37"/>
      <c r="S70" s="37"/>
      <c r="T70" s="37"/>
      <c r="U70" s="37"/>
      <c r="V70" s="38"/>
      <c r="W70" s="38"/>
      <c r="X70" s="38"/>
      <c r="Y70" s="38"/>
      <c r="Z70" s="38"/>
      <c r="AA70" s="38"/>
    </row>
    <row r="71" spans="14:27" x14ac:dyDescent="0.2">
      <c r="N71" s="26"/>
      <c r="O71" s="29"/>
      <c r="P71" s="39"/>
      <c r="Q71" s="37"/>
      <c r="R71" s="37"/>
      <c r="S71" s="37"/>
      <c r="T71" s="37"/>
      <c r="U71" s="37"/>
      <c r="V71" s="38"/>
      <c r="W71" s="38"/>
      <c r="X71" s="38"/>
      <c r="Y71" s="38"/>
      <c r="Z71" s="38"/>
      <c r="AA71" s="38"/>
    </row>
    <row r="72" spans="14:27" x14ac:dyDescent="0.2">
      <c r="N72" s="26"/>
      <c r="O72" s="29"/>
      <c r="P72" s="39"/>
      <c r="Q72" s="37"/>
      <c r="R72" s="37"/>
      <c r="S72" s="37"/>
      <c r="T72" s="37"/>
      <c r="U72" s="37"/>
      <c r="V72" s="38"/>
      <c r="W72" s="38"/>
      <c r="X72" s="38"/>
      <c r="Y72" s="38"/>
      <c r="Z72" s="38"/>
      <c r="AA72" s="38"/>
    </row>
    <row r="73" spans="14:27" x14ac:dyDescent="0.2">
      <c r="N73" s="26"/>
      <c r="O73" s="29"/>
      <c r="P73" s="37"/>
      <c r="Q73" s="37"/>
      <c r="R73" s="37"/>
      <c r="S73" s="37"/>
      <c r="T73" s="37"/>
      <c r="U73" s="37"/>
      <c r="V73" s="38"/>
      <c r="W73" s="38"/>
      <c r="X73" s="38"/>
      <c r="Y73" s="38"/>
      <c r="Z73" s="38"/>
      <c r="AA73" s="38"/>
    </row>
    <row r="74" spans="14:27" x14ac:dyDescent="0.2"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spans="14:27" x14ac:dyDescent="0.2"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spans="14:27" x14ac:dyDescent="0.2"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</sheetData>
  <mergeCells count="73">
    <mergeCell ref="EC29:EC31"/>
    <mergeCell ref="ED29:EO29"/>
    <mergeCell ref="ED30:EI30"/>
    <mergeCell ref="EJ30:EO30"/>
    <mergeCell ref="V28:AA28"/>
    <mergeCell ref="P27:AA27"/>
    <mergeCell ref="O27:O29"/>
    <mergeCell ref="O52:O53"/>
    <mergeCell ref="P28:U28"/>
    <mergeCell ref="B21:D21"/>
    <mergeCell ref="E21:G21"/>
    <mergeCell ref="H21:J21"/>
    <mergeCell ref="K21:M21"/>
    <mergeCell ref="B22:D22"/>
    <mergeCell ref="E22:G22"/>
    <mergeCell ref="H22:J22"/>
    <mergeCell ref="K22:M22"/>
    <mergeCell ref="B19:D19"/>
    <mergeCell ref="E19:G19"/>
    <mergeCell ref="H19:J19"/>
    <mergeCell ref="K19:M19"/>
    <mergeCell ref="B20:D20"/>
    <mergeCell ref="E20:G20"/>
    <mergeCell ref="H20:J20"/>
    <mergeCell ref="K20:M20"/>
    <mergeCell ref="B17:D17"/>
    <mergeCell ref="E17:G17"/>
    <mergeCell ref="H17:J17"/>
    <mergeCell ref="K17:M17"/>
    <mergeCell ref="B18:D18"/>
    <mergeCell ref="E18:G18"/>
    <mergeCell ref="H18:J18"/>
    <mergeCell ref="K18:M18"/>
    <mergeCell ref="B15:D15"/>
    <mergeCell ref="E15:G15"/>
    <mergeCell ref="H15:J15"/>
    <mergeCell ref="K15:M15"/>
    <mergeCell ref="B16:D16"/>
    <mergeCell ref="E16:G16"/>
    <mergeCell ref="H16:J16"/>
    <mergeCell ref="K16:M16"/>
    <mergeCell ref="B10:D10"/>
    <mergeCell ref="E10:G10"/>
    <mergeCell ref="H10:J10"/>
    <mergeCell ref="K10:M10"/>
    <mergeCell ref="B11:D11"/>
    <mergeCell ref="E11:G11"/>
    <mergeCell ref="H11:J11"/>
    <mergeCell ref="K11:M11"/>
    <mergeCell ref="B8:D8"/>
    <mergeCell ref="E8:G8"/>
    <mergeCell ref="H8:J8"/>
    <mergeCell ref="K8:M8"/>
    <mergeCell ref="B9:D9"/>
    <mergeCell ref="E9:G9"/>
    <mergeCell ref="H9:J9"/>
    <mergeCell ref="K9:M9"/>
    <mergeCell ref="B6:D6"/>
    <mergeCell ref="E6:G6"/>
    <mergeCell ref="H6:J6"/>
    <mergeCell ref="K6:M6"/>
    <mergeCell ref="B7:D7"/>
    <mergeCell ref="E7:G7"/>
    <mergeCell ref="H7:J7"/>
    <mergeCell ref="K7:M7"/>
    <mergeCell ref="B4:D4"/>
    <mergeCell ref="E4:G4"/>
    <mergeCell ref="H4:J4"/>
    <mergeCell ref="K4:M4"/>
    <mergeCell ref="B5:D5"/>
    <mergeCell ref="E5:G5"/>
    <mergeCell ref="H5:J5"/>
    <mergeCell ref="K5:M5"/>
  </mergeCells>
  <phoneticPr fontId="4" type="noConversion"/>
  <pageMargins left="0.7" right="0.7" top="0.75" bottom="0.75" header="0.3" footer="0.3"/>
  <pageSetup paperSize="9" orientation="portrait" horizontalDpi="4294967292" verticalDpi="429496729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F8DFD119D72F4AB06ED5D4286AD8FA" ma:contentTypeVersion="2" ma:contentTypeDescription="Create a new document." ma:contentTypeScope="" ma:versionID="f16bc7a537b317898de7e262c4eaf226">
  <xsd:schema xmlns:xsd="http://www.w3.org/2001/XMLSchema" xmlns:xs="http://www.w3.org/2001/XMLSchema" xmlns:p="http://schemas.microsoft.com/office/2006/metadata/properties" xmlns:ns2="519152a6-f142-4b8d-84b0-cd94f548674d" xmlns:ns3="8b5d049a-759f-4268-acd4-8a1c9fe1d89f" targetNamespace="http://schemas.microsoft.com/office/2006/metadata/properties" ma:root="true" ma:fieldsID="86c78e616b9f0cafbc0a697648b08c33" ns2:_="" ns3:_="">
    <xsd:import namespace="519152a6-f142-4b8d-84b0-cd94f548674d"/>
    <xsd:import namespace="8b5d049a-759f-4268-acd4-8a1c9fe1d89f"/>
    <xsd:element name="properties">
      <xsd:complexType>
        <xsd:sequence>
          <xsd:element name="documentManagement">
            <xsd:complexType>
              <xsd:all>
                <xsd:element ref="ns2:Date_x0020_and_x0020_Time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9152a6-f142-4b8d-84b0-cd94f548674d" elementFormDefault="qualified">
    <xsd:import namespace="http://schemas.microsoft.com/office/2006/documentManagement/types"/>
    <xsd:import namespace="http://schemas.microsoft.com/office/infopath/2007/PartnerControls"/>
    <xsd:element name="Date_x0020_and_x0020_Time" ma:index="8" nillable="true" ma:displayName="Date and Time" ma:format="DateOnly" ma:internalName="Date_x0020_and_x0020_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5d049a-759f-4268-acd4-8a1c9fe1d89f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_x0020_and_x0020_Time xmlns="519152a6-f142-4b8d-84b0-cd94f548674d" xsi:nil="true"/>
  </documentManagement>
</p:properties>
</file>

<file path=customXml/itemProps1.xml><?xml version="1.0" encoding="utf-8"?>
<ds:datastoreItem xmlns:ds="http://schemas.openxmlformats.org/officeDocument/2006/customXml" ds:itemID="{67B5C468-1C1C-4A8D-B5B3-1FCFD20DD418}"/>
</file>

<file path=customXml/itemProps2.xml><?xml version="1.0" encoding="utf-8"?>
<ds:datastoreItem xmlns:ds="http://schemas.openxmlformats.org/officeDocument/2006/customXml" ds:itemID="{162F2750-2552-443F-A937-7BB0A433286F}"/>
</file>

<file path=customXml/itemProps3.xml><?xml version="1.0" encoding="utf-8"?>
<ds:datastoreItem xmlns:ds="http://schemas.openxmlformats.org/officeDocument/2006/customXml" ds:itemID="{EAA05E14-F6F1-48D2-B9B3-1BC4FCFDAA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2016-06-02T06:25:50Z</cp:lastPrinted>
  <dcterms:created xsi:type="dcterms:W3CDTF">2016-06-02T06:10:30Z</dcterms:created>
  <dcterms:modified xsi:type="dcterms:W3CDTF">2016-10-25T07:14:39Z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0x01010045F8DFD119D72F4AB06ED5D4286AD8FA</vt:lpwstr>
  </property>
</Properties>
</file>