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olors4.xml" ContentType="application/vnd.ms-office.chartcolorsty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style4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dilase/Documents/OneDrive/Documents/PostdocReseach_UnivHelsinki/mPPases_Inhibitor/Gusse's_Compounds/131016/"/>
    </mc:Choice>
  </mc:AlternateContent>
  <bookViews>
    <workbookView xWindow="9100" yWindow="4760" windowWidth="38400" windowHeight="15380" tabRatio="500"/>
  </bookViews>
  <sheets>
    <sheet name="Sheet1" sheetId="1" r:id="rId1"/>
  </sheets>
  <definedNames>
    <definedName name="_xlnm.Print_Area" localSheetId="0">Sheet1!$A$2:$M$25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15" i="1" l="1"/>
  <c r="BB15" i="1"/>
  <c r="BC15" i="1"/>
  <c r="BD15" i="1"/>
  <c r="BE15" i="1"/>
  <c r="BF15" i="1"/>
  <c r="BG15" i="1"/>
  <c r="BH15" i="1"/>
  <c r="BI15" i="1"/>
  <c r="AY16" i="1"/>
  <c r="AZ16" i="1"/>
  <c r="BA16" i="1"/>
  <c r="BB16" i="1"/>
  <c r="BC16" i="1"/>
  <c r="BD16" i="1"/>
  <c r="BE16" i="1"/>
  <c r="BF16" i="1"/>
  <c r="BG16" i="1"/>
  <c r="BH16" i="1"/>
  <c r="BI16" i="1"/>
  <c r="AY17" i="1"/>
  <c r="AZ17" i="1"/>
  <c r="BA17" i="1"/>
  <c r="BB17" i="1"/>
  <c r="BC17" i="1"/>
  <c r="BD17" i="1"/>
  <c r="BE17" i="1"/>
  <c r="BF17" i="1"/>
  <c r="BG17" i="1"/>
  <c r="BH17" i="1"/>
  <c r="BI17" i="1"/>
  <c r="AY18" i="1"/>
  <c r="AZ18" i="1"/>
  <c r="BA18" i="1"/>
  <c r="BB18" i="1"/>
  <c r="BC18" i="1"/>
  <c r="BD18" i="1"/>
  <c r="BE18" i="1"/>
  <c r="BF18" i="1"/>
  <c r="BG18" i="1"/>
  <c r="BH18" i="1"/>
  <c r="BI18" i="1"/>
  <c r="AY19" i="1"/>
  <c r="AZ19" i="1"/>
  <c r="BA19" i="1"/>
  <c r="BB19" i="1"/>
  <c r="BC19" i="1"/>
  <c r="BD19" i="1"/>
  <c r="BE19" i="1"/>
  <c r="BF19" i="1"/>
  <c r="BG19" i="1"/>
  <c r="BH19" i="1"/>
  <c r="BI19" i="1"/>
  <c r="AY20" i="1"/>
  <c r="AZ20" i="1"/>
  <c r="BA20" i="1"/>
  <c r="BB20" i="1"/>
  <c r="BC20" i="1"/>
  <c r="BD20" i="1"/>
  <c r="BE20" i="1"/>
  <c r="BF20" i="1"/>
  <c r="BG20" i="1"/>
  <c r="BH20" i="1"/>
  <c r="BI20" i="1"/>
  <c r="AY21" i="1"/>
  <c r="AZ21" i="1"/>
  <c r="BA21" i="1"/>
  <c r="BB21" i="1"/>
  <c r="BC21" i="1"/>
  <c r="BD21" i="1"/>
  <c r="BE21" i="1"/>
  <c r="BF21" i="1"/>
  <c r="BG21" i="1"/>
  <c r="BH21" i="1"/>
  <c r="BI21" i="1"/>
  <c r="AY22" i="1"/>
  <c r="AZ22" i="1"/>
  <c r="BA22" i="1"/>
  <c r="BB22" i="1"/>
  <c r="BC22" i="1"/>
  <c r="BD22" i="1"/>
  <c r="BE22" i="1"/>
  <c r="BF22" i="1"/>
  <c r="BG22" i="1"/>
  <c r="BH22" i="1"/>
  <c r="BI22" i="1"/>
  <c r="AX17" i="1"/>
  <c r="AX18" i="1"/>
  <c r="AX19" i="1"/>
  <c r="AX20" i="1"/>
  <c r="AX21" i="1"/>
  <c r="AX22" i="1"/>
  <c r="AX16" i="1"/>
  <c r="BA4" i="1"/>
  <c r="BB4" i="1"/>
  <c r="BC4" i="1"/>
  <c r="BD4" i="1"/>
  <c r="BE4" i="1"/>
  <c r="BF4" i="1"/>
  <c r="BG4" i="1"/>
  <c r="BH4" i="1"/>
  <c r="BI4" i="1"/>
  <c r="AY5" i="1"/>
  <c r="AZ5" i="1"/>
  <c r="BA5" i="1"/>
  <c r="BB5" i="1"/>
  <c r="BC5" i="1"/>
  <c r="BD5" i="1"/>
  <c r="BE5" i="1"/>
  <c r="BF5" i="1"/>
  <c r="BG5" i="1"/>
  <c r="BH5" i="1"/>
  <c r="BI5" i="1"/>
  <c r="AY6" i="1"/>
  <c r="AZ6" i="1"/>
  <c r="BA6" i="1"/>
  <c r="BB6" i="1"/>
  <c r="BC6" i="1"/>
  <c r="BD6" i="1"/>
  <c r="BE6" i="1"/>
  <c r="BF6" i="1"/>
  <c r="BG6" i="1"/>
  <c r="BH6" i="1"/>
  <c r="BI6" i="1"/>
  <c r="AY7" i="1"/>
  <c r="AZ7" i="1"/>
  <c r="BA7" i="1"/>
  <c r="BB7" i="1"/>
  <c r="BC7" i="1"/>
  <c r="BD7" i="1"/>
  <c r="BE7" i="1"/>
  <c r="BF7" i="1"/>
  <c r="BG7" i="1"/>
  <c r="BH7" i="1"/>
  <c r="BI7" i="1"/>
  <c r="AY8" i="1"/>
  <c r="AZ8" i="1"/>
  <c r="BA8" i="1"/>
  <c r="BB8" i="1"/>
  <c r="BC8" i="1"/>
  <c r="BD8" i="1"/>
  <c r="BE8" i="1"/>
  <c r="BF8" i="1"/>
  <c r="BG8" i="1"/>
  <c r="BH8" i="1"/>
  <c r="BI8" i="1"/>
  <c r="AY9" i="1"/>
  <c r="AZ9" i="1"/>
  <c r="BA9" i="1"/>
  <c r="BB9" i="1"/>
  <c r="BC9" i="1"/>
  <c r="BD9" i="1"/>
  <c r="BE9" i="1"/>
  <c r="BF9" i="1"/>
  <c r="BG9" i="1"/>
  <c r="BH9" i="1"/>
  <c r="BI9" i="1"/>
  <c r="AY10" i="1"/>
  <c r="AZ10" i="1"/>
  <c r="BA10" i="1"/>
  <c r="BB10" i="1"/>
  <c r="BC10" i="1"/>
  <c r="BD10" i="1"/>
  <c r="BE10" i="1"/>
  <c r="BF10" i="1"/>
  <c r="BG10" i="1"/>
  <c r="BH10" i="1"/>
  <c r="BI10" i="1"/>
  <c r="AY11" i="1"/>
  <c r="AZ11" i="1"/>
  <c r="BA11" i="1"/>
  <c r="BB11" i="1"/>
  <c r="BC11" i="1"/>
  <c r="BD11" i="1"/>
  <c r="BE11" i="1"/>
  <c r="BF11" i="1"/>
  <c r="BG11" i="1"/>
  <c r="BH11" i="1"/>
  <c r="BI11" i="1"/>
  <c r="AX6" i="1"/>
  <c r="AX7" i="1"/>
  <c r="AX8" i="1"/>
  <c r="AX9" i="1"/>
  <c r="AX10" i="1"/>
  <c r="AX11" i="1"/>
  <c r="AX5" i="1"/>
  <c r="EF63" i="1"/>
  <c r="EE63" i="1"/>
  <c r="ED63" i="1"/>
  <c r="EC63" i="1"/>
  <c r="EB63" i="1"/>
  <c r="EA63" i="1"/>
  <c r="EF62" i="1"/>
  <c r="EE62" i="1"/>
  <c r="ED62" i="1"/>
  <c r="EC62" i="1"/>
  <c r="EB62" i="1"/>
  <c r="EA62" i="1"/>
  <c r="EE61" i="1"/>
  <c r="ED61" i="1"/>
  <c r="EC61" i="1"/>
  <c r="EB61" i="1"/>
  <c r="EA61" i="1"/>
  <c r="EF61" i="1"/>
  <c r="EF60" i="1"/>
  <c r="EE60" i="1"/>
  <c r="ED60" i="1"/>
  <c r="EC60" i="1"/>
  <c r="EB60" i="1"/>
  <c r="EA60" i="1"/>
  <c r="EF59" i="1"/>
  <c r="EE59" i="1"/>
  <c r="ED59" i="1"/>
  <c r="EC59" i="1"/>
  <c r="EB59" i="1"/>
  <c r="EA59" i="1"/>
  <c r="EF58" i="1"/>
  <c r="EE58" i="1"/>
  <c r="ED58" i="1"/>
  <c r="EC58" i="1"/>
  <c r="EB58" i="1"/>
  <c r="EA58" i="1"/>
  <c r="EF57" i="1"/>
  <c r="EE57" i="1"/>
  <c r="ED57" i="1"/>
  <c r="EC57" i="1"/>
  <c r="EB57" i="1"/>
  <c r="EA57" i="1"/>
  <c r="EF56" i="1"/>
  <c r="EE56" i="1"/>
  <c r="ED56" i="1"/>
  <c r="EC56" i="1"/>
  <c r="EB56" i="1"/>
  <c r="EA56" i="1"/>
  <c r="EB55" i="1"/>
  <c r="EA55" i="1"/>
  <c r="EB54" i="1"/>
  <c r="EA54" i="1"/>
  <c r="EB53" i="1"/>
  <c r="EA53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50" i="1"/>
  <c r="BL8" i="1"/>
  <c r="CN8" i="1"/>
  <c r="BO9" i="1"/>
  <c r="CQ9" i="1"/>
  <c r="DS9" i="1"/>
  <c r="BM8" i="1"/>
  <c r="CO8" i="1"/>
  <c r="BP9" i="1"/>
  <c r="CR9" i="1"/>
  <c r="DT9" i="1"/>
  <c r="BN8" i="1"/>
  <c r="CP8" i="1"/>
  <c r="BQ9" i="1"/>
  <c r="CS9" i="1"/>
  <c r="DU9" i="1"/>
  <c r="EG9" i="1"/>
  <c r="T35" i="1"/>
  <c r="BL19" i="1"/>
  <c r="CN19" i="1"/>
  <c r="BO20" i="1"/>
  <c r="CQ20" i="1"/>
  <c r="DS20" i="1"/>
  <c r="BM19" i="1"/>
  <c r="CO19" i="1"/>
  <c r="BP20" i="1"/>
  <c r="CR20" i="1"/>
  <c r="DT20" i="1"/>
  <c r="BN19" i="1"/>
  <c r="CP19" i="1"/>
  <c r="BQ20" i="1"/>
  <c r="CS20" i="1"/>
  <c r="DU20" i="1"/>
  <c r="EG20" i="1"/>
  <c r="Z35" i="1"/>
  <c r="AG35" i="1"/>
  <c r="BR4" i="1"/>
  <c r="CT4" i="1"/>
  <c r="DV4" i="1"/>
  <c r="BS4" i="1"/>
  <c r="CU4" i="1"/>
  <c r="DW4" i="1"/>
  <c r="BT4" i="1"/>
  <c r="CV4" i="1"/>
  <c r="DX4" i="1"/>
  <c r="EJ4" i="1"/>
  <c r="T36" i="1"/>
  <c r="BR15" i="1"/>
  <c r="CT15" i="1"/>
  <c r="DV15" i="1"/>
  <c r="BS15" i="1"/>
  <c r="CU15" i="1"/>
  <c r="DW15" i="1"/>
  <c r="BT15" i="1"/>
  <c r="CV15" i="1"/>
  <c r="DX15" i="1"/>
  <c r="EJ15" i="1"/>
  <c r="Z36" i="1"/>
  <c r="AG36" i="1"/>
  <c r="BR7" i="1"/>
  <c r="CT7" i="1"/>
  <c r="DV7" i="1"/>
  <c r="BS7" i="1"/>
  <c r="CU7" i="1"/>
  <c r="DW7" i="1"/>
  <c r="BT7" i="1"/>
  <c r="CV7" i="1"/>
  <c r="DX7" i="1"/>
  <c r="EJ7" i="1"/>
  <c r="T37" i="1"/>
  <c r="BR18" i="1"/>
  <c r="CT18" i="1"/>
  <c r="DV18" i="1"/>
  <c r="BS18" i="1"/>
  <c r="CU18" i="1"/>
  <c r="DW18" i="1"/>
  <c r="BT18" i="1"/>
  <c r="CV18" i="1"/>
  <c r="DX18" i="1"/>
  <c r="EJ18" i="1"/>
  <c r="Z37" i="1"/>
  <c r="AG37" i="1"/>
  <c r="BR10" i="1"/>
  <c r="CT10" i="1"/>
  <c r="DV10" i="1"/>
  <c r="BS10" i="1"/>
  <c r="CU10" i="1"/>
  <c r="DW10" i="1"/>
  <c r="BT10" i="1"/>
  <c r="CV10" i="1"/>
  <c r="DX10" i="1"/>
  <c r="EJ10" i="1"/>
  <c r="T38" i="1"/>
  <c r="BR21" i="1"/>
  <c r="CT21" i="1"/>
  <c r="DV21" i="1"/>
  <c r="BS21" i="1"/>
  <c r="CU21" i="1"/>
  <c r="DW21" i="1"/>
  <c r="BT21" i="1"/>
  <c r="CV21" i="1"/>
  <c r="DX21" i="1"/>
  <c r="EJ21" i="1"/>
  <c r="Z38" i="1"/>
  <c r="AG38" i="1"/>
  <c r="BU5" i="1"/>
  <c r="CW5" i="1"/>
  <c r="DY5" i="1"/>
  <c r="BV5" i="1"/>
  <c r="CX5" i="1"/>
  <c r="DZ5" i="1"/>
  <c r="BW5" i="1"/>
  <c r="CY5" i="1"/>
  <c r="EA5" i="1"/>
  <c r="EM5" i="1"/>
  <c r="T39" i="1"/>
  <c r="BU16" i="1"/>
  <c r="CW16" i="1"/>
  <c r="DY16" i="1"/>
  <c r="BV16" i="1"/>
  <c r="CX16" i="1"/>
  <c r="DZ16" i="1"/>
  <c r="BW16" i="1"/>
  <c r="CY16" i="1"/>
  <c r="EA16" i="1"/>
  <c r="EM16" i="1"/>
  <c r="Z39" i="1"/>
  <c r="AG39" i="1"/>
  <c r="BU8" i="1"/>
  <c r="CW8" i="1"/>
  <c r="DY8" i="1"/>
  <c r="BV8" i="1"/>
  <c r="CX8" i="1"/>
  <c r="DZ8" i="1"/>
  <c r="BW8" i="1"/>
  <c r="CY8" i="1"/>
  <c r="EA8" i="1"/>
  <c r="EM8" i="1"/>
  <c r="T40" i="1"/>
  <c r="BU19" i="1"/>
  <c r="CW19" i="1"/>
  <c r="DY19" i="1"/>
  <c r="BV19" i="1"/>
  <c r="CX19" i="1"/>
  <c r="DZ19" i="1"/>
  <c r="BW19" i="1"/>
  <c r="CY19" i="1"/>
  <c r="EA19" i="1"/>
  <c r="EM19" i="1"/>
  <c r="Z40" i="1"/>
  <c r="AG40" i="1"/>
  <c r="BU11" i="1"/>
  <c r="CW11" i="1"/>
  <c r="DY11" i="1"/>
  <c r="BV11" i="1"/>
  <c r="CX11" i="1"/>
  <c r="DZ11" i="1"/>
  <c r="BW11" i="1"/>
  <c r="CY11" i="1"/>
  <c r="EA11" i="1"/>
  <c r="EM11" i="1"/>
  <c r="T41" i="1"/>
  <c r="BU22" i="1"/>
  <c r="CW22" i="1"/>
  <c r="DY22" i="1"/>
  <c r="BV22" i="1"/>
  <c r="CX22" i="1"/>
  <c r="DZ22" i="1"/>
  <c r="BW22" i="1"/>
  <c r="CY22" i="1"/>
  <c r="EA22" i="1"/>
  <c r="EM22" i="1"/>
  <c r="Z41" i="1"/>
  <c r="AG41" i="1"/>
  <c r="BO6" i="1"/>
  <c r="CQ6" i="1"/>
  <c r="DS6" i="1"/>
  <c r="BP6" i="1"/>
  <c r="CR6" i="1"/>
  <c r="DT6" i="1"/>
  <c r="BQ6" i="1"/>
  <c r="CS6" i="1"/>
  <c r="DU6" i="1"/>
  <c r="EG6" i="1"/>
  <c r="T34" i="1"/>
  <c r="BO17" i="1"/>
  <c r="CQ17" i="1"/>
  <c r="DS17" i="1"/>
  <c r="BP17" i="1"/>
  <c r="CR17" i="1"/>
  <c r="DT17" i="1"/>
  <c r="BQ17" i="1"/>
  <c r="CS17" i="1"/>
  <c r="DU17" i="1"/>
  <c r="EG17" i="1"/>
  <c r="Z34" i="1"/>
  <c r="AG34" i="1"/>
  <c r="BO8" i="1"/>
  <c r="CQ8" i="1"/>
  <c r="DS8" i="1"/>
  <c r="BP8" i="1"/>
  <c r="CR8" i="1"/>
  <c r="DT8" i="1"/>
  <c r="BQ8" i="1"/>
  <c r="CS8" i="1"/>
  <c r="DU8" i="1"/>
  <c r="EG8" i="1"/>
  <c r="R35" i="1"/>
  <c r="BO19" i="1"/>
  <c r="CQ19" i="1"/>
  <c r="DS19" i="1"/>
  <c r="BP19" i="1"/>
  <c r="CR19" i="1"/>
  <c r="DT19" i="1"/>
  <c r="BQ19" i="1"/>
  <c r="CS19" i="1"/>
  <c r="DU19" i="1"/>
  <c r="EG19" i="1"/>
  <c r="X35" i="1"/>
  <c r="AE35" i="1"/>
  <c r="BO11" i="1"/>
  <c r="CQ11" i="1"/>
  <c r="DS11" i="1"/>
  <c r="BP11" i="1"/>
  <c r="CR11" i="1"/>
  <c r="DT11" i="1"/>
  <c r="BQ11" i="1"/>
  <c r="CS11" i="1"/>
  <c r="DU11" i="1"/>
  <c r="EG11" i="1"/>
  <c r="R36" i="1"/>
  <c r="BO22" i="1"/>
  <c r="CQ22" i="1"/>
  <c r="DS22" i="1"/>
  <c r="BP22" i="1"/>
  <c r="CR22" i="1"/>
  <c r="DT22" i="1"/>
  <c r="BQ22" i="1"/>
  <c r="CS22" i="1"/>
  <c r="DU22" i="1"/>
  <c r="EG22" i="1"/>
  <c r="X36" i="1"/>
  <c r="AE36" i="1"/>
  <c r="BR6" i="1"/>
  <c r="CT6" i="1"/>
  <c r="DV6" i="1"/>
  <c r="BS6" i="1"/>
  <c r="CU6" i="1"/>
  <c r="DW6" i="1"/>
  <c r="BT6" i="1"/>
  <c r="CV6" i="1"/>
  <c r="DX6" i="1"/>
  <c r="EJ6" i="1"/>
  <c r="R37" i="1"/>
  <c r="BR17" i="1"/>
  <c r="CT17" i="1"/>
  <c r="DV17" i="1"/>
  <c r="BS17" i="1"/>
  <c r="CU17" i="1"/>
  <c r="DW17" i="1"/>
  <c r="BT17" i="1"/>
  <c r="CV17" i="1"/>
  <c r="DX17" i="1"/>
  <c r="EJ17" i="1"/>
  <c r="X37" i="1"/>
  <c r="AE37" i="1"/>
  <c r="BR9" i="1"/>
  <c r="CT9" i="1"/>
  <c r="DV9" i="1"/>
  <c r="BS9" i="1"/>
  <c r="CU9" i="1"/>
  <c r="DW9" i="1"/>
  <c r="BT9" i="1"/>
  <c r="CV9" i="1"/>
  <c r="DX9" i="1"/>
  <c r="EJ9" i="1"/>
  <c r="R38" i="1"/>
  <c r="BR20" i="1"/>
  <c r="CT20" i="1"/>
  <c r="DV20" i="1"/>
  <c r="BS20" i="1"/>
  <c r="CU20" i="1"/>
  <c r="DW20" i="1"/>
  <c r="BT20" i="1"/>
  <c r="CV20" i="1"/>
  <c r="DX20" i="1"/>
  <c r="EJ20" i="1"/>
  <c r="X38" i="1"/>
  <c r="AE38" i="1"/>
  <c r="BU4" i="1"/>
  <c r="CW4" i="1"/>
  <c r="DY4" i="1"/>
  <c r="BV4" i="1"/>
  <c r="CX4" i="1"/>
  <c r="DZ4" i="1"/>
  <c r="BW4" i="1"/>
  <c r="CY4" i="1"/>
  <c r="EA4" i="1"/>
  <c r="EM4" i="1"/>
  <c r="R39" i="1"/>
  <c r="BU15" i="1"/>
  <c r="CW15" i="1"/>
  <c r="DY15" i="1"/>
  <c r="BV15" i="1"/>
  <c r="CX15" i="1"/>
  <c r="DZ15" i="1"/>
  <c r="BW15" i="1"/>
  <c r="CY15" i="1"/>
  <c r="EA15" i="1"/>
  <c r="EM15" i="1"/>
  <c r="X39" i="1"/>
  <c r="AE39" i="1"/>
  <c r="BU7" i="1"/>
  <c r="CW7" i="1"/>
  <c r="DY7" i="1"/>
  <c r="BV7" i="1"/>
  <c r="CX7" i="1"/>
  <c r="DZ7" i="1"/>
  <c r="BW7" i="1"/>
  <c r="CY7" i="1"/>
  <c r="EA7" i="1"/>
  <c r="EM7" i="1"/>
  <c r="R40" i="1"/>
  <c r="BU18" i="1"/>
  <c r="CW18" i="1"/>
  <c r="DY18" i="1"/>
  <c r="BV18" i="1"/>
  <c r="CX18" i="1"/>
  <c r="DZ18" i="1"/>
  <c r="BW18" i="1"/>
  <c r="CY18" i="1"/>
  <c r="EA18" i="1"/>
  <c r="EM18" i="1"/>
  <c r="X40" i="1"/>
  <c r="AE40" i="1"/>
  <c r="BU10" i="1"/>
  <c r="CW10" i="1"/>
  <c r="DY10" i="1"/>
  <c r="BV10" i="1"/>
  <c r="CX10" i="1"/>
  <c r="DZ10" i="1"/>
  <c r="BW10" i="1"/>
  <c r="CY10" i="1"/>
  <c r="EA10" i="1"/>
  <c r="EM10" i="1"/>
  <c r="R41" i="1"/>
  <c r="BU21" i="1"/>
  <c r="CW21" i="1"/>
  <c r="DY21" i="1"/>
  <c r="BV21" i="1"/>
  <c r="CX21" i="1"/>
  <c r="DZ21" i="1"/>
  <c r="BW21" i="1"/>
  <c r="CY21" i="1"/>
  <c r="EA21" i="1"/>
  <c r="EM21" i="1"/>
  <c r="X41" i="1"/>
  <c r="AE41" i="1"/>
  <c r="BO5" i="1"/>
  <c r="CQ5" i="1"/>
  <c r="DS5" i="1"/>
  <c r="BP5" i="1"/>
  <c r="CR5" i="1"/>
  <c r="DT5" i="1"/>
  <c r="BQ5" i="1"/>
  <c r="CS5" i="1"/>
  <c r="DU5" i="1"/>
  <c r="EG5" i="1"/>
  <c r="R34" i="1"/>
  <c r="BO16" i="1"/>
  <c r="CQ16" i="1"/>
  <c r="DS16" i="1"/>
  <c r="BP16" i="1"/>
  <c r="CR16" i="1"/>
  <c r="DT16" i="1"/>
  <c r="BQ16" i="1"/>
  <c r="CS16" i="1"/>
  <c r="DU16" i="1"/>
  <c r="EG16" i="1"/>
  <c r="X34" i="1"/>
  <c r="AE34" i="1"/>
  <c r="BL10" i="1"/>
  <c r="CN10" i="1"/>
  <c r="DP10" i="1"/>
  <c r="BM10" i="1"/>
  <c r="CO10" i="1"/>
  <c r="DQ10" i="1"/>
  <c r="BN10" i="1"/>
  <c r="CP10" i="1"/>
  <c r="DR10" i="1"/>
  <c r="ED10" i="1"/>
  <c r="P32" i="1"/>
  <c r="BL21" i="1"/>
  <c r="CN21" i="1"/>
  <c r="DP21" i="1"/>
  <c r="BM21" i="1"/>
  <c r="CO21" i="1"/>
  <c r="DQ21" i="1"/>
  <c r="BN21" i="1"/>
  <c r="CP21" i="1"/>
  <c r="DR21" i="1"/>
  <c r="ED21" i="1"/>
  <c r="V32" i="1"/>
  <c r="AC32" i="1"/>
  <c r="BL11" i="1"/>
  <c r="CN11" i="1"/>
  <c r="DP11" i="1"/>
  <c r="BM11" i="1"/>
  <c r="CO11" i="1"/>
  <c r="DQ11" i="1"/>
  <c r="BN11" i="1"/>
  <c r="CP11" i="1"/>
  <c r="DR11" i="1"/>
  <c r="ED11" i="1"/>
  <c r="P33" i="1"/>
  <c r="BL22" i="1"/>
  <c r="CN22" i="1"/>
  <c r="DP22" i="1"/>
  <c r="BM22" i="1"/>
  <c r="CO22" i="1"/>
  <c r="DQ22" i="1"/>
  <c r="BN22" i="1"/>
  <c r="CP22" i="1"/>
  <c r="DR22" i="1"/>
  <c r="ED22" i="1"/>
  <c r="V33" i="1"/>
  <c r="AC33" i="1"/>
  <c r="BO4" i="1"/>
  <c r="CQ4" i="1"/>
  <c r="DS4" i="1"/>
  <c r="BP4" i="1"/>
  <c r="CR4" i="1"/>
  <c r="DT4" i="1"/>
  <c r="BQ4" i="1"/>
  <c r="CS4" i="1"/>
  <c r="DU4" i="1"/>
  <c r="EG4" i="1"/>
  <c r="P34" i="1"/>
  <c r="BO15" i="1"/>
  <c r="CQ15" i="1"/>
  <c r="DS15" i="1"/>
  <c r="BP15" i="1"/>
  <c r="CR15" i="1"/>
  <c r="DT15" i="1"/>
  <c r="BQ15" i="1"/>
  <c r="CS15" i="1"/>
  <c r="DU15" i="1"/>
  <c r="EG15" i="1"/>
  <c r="V34" i="1"/>
  <c r="AC34" i="1"/>
  <c r="BO7" i="1"/>
  <c r="CQ7" i="1"/>
  <c r="DS7" i="1"/>
  <c r="BP7" i="1"/>
  <c r="CR7" i="1"/>
  <c r="DT7" i="1"/>
  <c r="BQ7" i="1"/>
  <c r="CS7" i="1"/>
  <c r="DU7" i="1"/>
  <c r="EG7" i="1"/>
  <c r="P35" i="1"/>
  <c r="BO18" i="1"/>
  <c r="CQ18" i="1"/>
  <c r="DS18" i="1"/>
  <c r="BP18" i="1"/>
  <c r="CR18" i="1"/>
  <c r="DT18" i="1"/>
  <c r="BQ18" i="1"/>
  <c r="CS18" i="1"/>
  <c r="DU18" i="1"/>
  <c r="EG18" i="1"/>
  <c r="V35" i="1"/>
  <c r="AC35" i="1"/>
  <c r="BO10" i="1"/>
  <c r="CQ10" i="1"/>
  <c r="DS10" i="1"/>
  <c r="BP10" i="1"/>
  <c r="CR10" i="1"/>
  <c r="DT10" i="1"/>
  <c r="BQ10" i="1"/>
  <c r="CS10" i="1"/>
  <c r="DU10" i="1"/>
  <c r="EG10" i="1"/>
  <c r="P36" i="1"/>
  <c r="BO21" i="1"/>
  <c r="CQ21" i="1"/>
  <c r="DS21" i="1"/>
  <c r="BP21" i="1"/>
  <c r="CR21" i="1"/>
  <c r="DT21" i="1"/>
  <c r="BQ21" i="1"/>
  <c r="CS21" i="1"/>
  <c r="DU21" i="1"/>
  <c r="EG21" i="1"/>
  <c r="V36" i="1"/>
  <c r="AC36" i="1"/>
  <c r="BR5" i="1"/>
  <c r="CT5" i="1"/>
  <c r="DV5" i="1"/>
  <c r="BS5" i="1"/>
  <c r="CU5" i="1"/>
  <c r="DW5" i="1"/>
  <c r="BT5" i="1"/>
  <c r="CV5" i="1"/>
  <c r="DX5" i="1"/>
  <c r="EJ5" i="1"/>
  <c r="P37" i="1"/>
  <c r="BR16" i="1"/>
  <c r="CT16" i="1"/>
  <c r="DV16" i="1"/>
  <c r="BS16" i="1"/>
  <c r="CU16" i="1"/>
  <c r="DW16" i="1"/>
  <c r="BT16" i="1"/>
  <c r="CV16" i="1"/>
  <c r="DX16" i="1"/>
  <c r="EJ16" i="1"/>
  <c r="V37" i="1"/>
  <c r="AC37" i="1"/>
  <c r="BR8" i="1"/>
  <c r="CT8" i="1"/>
  <c r="DV8" i="1"/>
  <c r="BS8" i="1"/>
  <c r="CU8" i="1"/>
  <c r="DW8" i="1"/>
  <c r="BT8" i="1"/>
  <c r="CV8" i="1"/>
  <c r="DX8" i="1"/>
  <c r="EJ8" i="1"/>
  <c r="P38" i="1"/>
  <c r="BR19" i="1"/>
  <c r="CT19" i="1"/>
  <c r="DV19" i="1"/>
  <c r="BS19" i="1"/>
  <c r="CU19" i="1"/>
  <c r="DW19" i="1"/>
  <c r="BT19" i="1"/>
  <c r="CV19" i="1"/>
  <c r="DX19" i="1"/>
  <c r="EJ19" i="1"/>
  <c r="V38" i="1"/>
  <c r="AC38" i="1"/>
  <c r="BR11" i="1"/>
  <c r="CT11" i="1"/>
  <c r="DV11" i="1"/>
  <c r="BS11" i="1"/>
  <c r="CU11" i="1"/>
  <c r="DW11" i="1"/>
  <c r="BT11" i="1"/>
  <c r="CV11" i="1"/>
  <c r="DX11" i="1"/>
  <c r="EJ11" i="1"/>
  <c r="P39" i="1"/>
  <c r="BR22" i="1"/>
  <c r="CT22" i="1"/>
  <c r="DV22" i="1"/>
  <c r="BS22" i="1"/>
  <c r="CU22" i="1"/>
  <c r="DW22" i="1"/>
  <c r="BT22" i="1"/>
  <c r="CV22" i="1"/>
  <c r="DX22" i="1"/>
  <c r="EJ22" i="1"/>
  <c r="V39" i="1"/>
  <c r="AC39" i="1"/>
  <c r="BU6" i="1"/>
  <c r="CW6" i="1"/>
  <c r="DY6" i="1"/>
  <c r="BV6" i="1"/>
  <c r="CX6" i="1"/>
  <c r="DZ6" i="1"/>
  <c r="BW6" i="1"/>
  <c r="CY6" i="1"/>
  <c r="EA6" i="1"/>
  <c r="EM6" i="1"/>
  <c r="P40" i="1"/>
  <c r="BU17" i="1"/>
  <c r="CW17" i="1"/>
  <c r="DY17" i="1"/>
  <c r="BV17" i="1"/>
  <c r="CX17" i="1"/>
  <c r="DZ17" i="1"/>
  <c r="BW17" i="1"/>
  <c r="CY17" i="1"/>
  <c r="EA17" i="1"/>
  <c r="EM17" i="1"/>
  <c r="V40" i="1"/>
  <c r="AC40" i="1"/>
  <c r="BU9" i="1"/>
  <c r="CW9" i="1"/>
  <c r="DY9" i="1"/>
  <c r="BV9" i="1"/>
  <c r="CX9" i="1"/>
  <c r="DZ9" i="1"/>
  <c r="BW9" i="1"/>
  <c r="CY9" i="1"/>
  <c r="EA9" i="1"/>
  <c r="EM9" i="1"/>
  <c r="P41" i="1"/>
  <c r="BU20" i="1"/>
  <c r="CW20" i="1"/>
  <c r="DY20" i="1"/>
  <c r="BV20" i="1"/>
  <c r="CX20" i="1"/>
  <c r="DZ20" i="1"/>
  <c r="BW20" i="1"/>
  <c r="CY20" i="1"/>
  <c r="EA20" i="1"/>
  <c r="EM20" i="1"/>
  <c r="V41" i="1"/>
  <c r="AC41" i="1"/>
  <c r="BL9" i="1"/>
  <c r="CN9" i="1"/>
  <c r="DP9" i="1"/>
  <c r="BM9" i="1"/>
  <c r="CO9" i="1"/>
  <c r="DQ9" i="1"/>
  <c r="BN9" i="1"/>
  <c r="CP9" i="1"/>
  <c r="DR9" i="1"/>
  <c r="ED9" i="1"/>
  <c r="P31" i="1"/>
  <c r="BL20" i="1"/>
  <c r="CN20" i="1"/>
  <c r="DP20" i="1"/>
  <c r="BM20" i="1"/>
  <c r="CO20" i="1"/>
  <c r="DQ20" i="1"/>
  <c r="BN20" i="1"/>
  <c r="CP20" i="1"/>
  <c r="DR20" i="1"/>
  <c r="ED20" i="1"/>
  <c r="V31" i="1"/>
  <c r="AC31" i="1"/>
  <c r="FA22" i="1"/>
  <c r="EO22" i="1"/>
  <c r="AH41" i="1"/>
  <c r="FA21" i="1"/>
  <c r="EO21" i="1"/>
  <c r="AF41" i="1"/>
  <c r="FA20" i="1"/>
  <c r="EO20" i="1"/>
  <c r="AD41" i="1"/>
  <c r="FA19" i="1"/>
  <c r="EO19" i="1"/>
  <c r="AH40" i="1"/>
  <c r="FA18" i="1"/>
  <c r="EO18" i="1"/>
  <c r="AF40" i="1"/>
  <c r="FA17" i="1"/>
  <c r="EO17" i="1"/>
  <c r="AD40" i="1"/>
  <c r="FA16" i="1"/>
  <c r="EO16" i="1"/>
  <c r="AH39" i="1"/>
  <c r="FA15" i="1"/>
  <c r="EO15" i="1"/>
  <c r="AF39" i="1"/>
  <c r="EX22" i="1"/>
  <c r="EL22" i="1"/>
  <c r="AD39" i="1"/>
  <c r="EX21" i="1"/>
  <c r="EL21" i="1"/>
  <c r="AH38" i="1"/>
  <c r="EX20" i="1"/>
  <c r="EL20" i="1"/>
  <c r="AF38" i="1"/>
  <c r="EX19" i="1"/>
  <c r="EL19" i="1"/>
  <c r="AD38" i="1"/>
  <c r="EX18" i="1"/>
  <c r="EL18" i="1"/>
  <c r="AH37" i="1"/>
  <c r="EX17" i="1"/>
  <c r="EL17" i="1"/>
  <c r="AF37" i="1"/>
  <c r="EX16" i="1"/>
  <c r="EL16" i="1"/>
  <c r="AD37" i="1"/>
  <c r="EX15" i="1"/>
  <c r="EL15" i="1"/>
  <c r="AH36" i="1"/>
  <c r="EU22" i="1"/>
  <c r="EI22" i="1"/>
  <c r="AF36" i="1"/>
  <c r="EU21" i="1"/>
  <c r="EI21" i="1"/>
  <c r="AD36" i="1"/>
  <c r="EU20" i="1"/>
  <c r="EI20" i="1"/>
  <c r="AH35" i="1"/>
  <c r="EU19" i="1"/>
  <c r="EI19" i="1"/>
  <c r="AF35" i="1"/>
  <c r="EU18" i="1"/>
  <c r="EI18" i="1"/>
  <c r="AD35" i="1"/>
  <c r="EU17" i="1"/>
  <c r="EI17" i="1"/>
  <c r="AH34" i="1"/>
  <c r="EU16" i="1"/>
  <c r="EI16" i="1"/>
  <c r="AF34" i="1"/>
  <c r="EU7" i="1"/>
  <c r="EI7" i="1"/>
  <c r="AD34" i="1"/>
  <c r="ER22" i="1"/>
  <c r="EF22" i="1"/>
  <c r="AD33" i="1"/>
  <c r="ER21" i="1"/>
  <c r="EF21" i="1"/>
  <c r="AD32" i="1"/>
  <c r="ER20" i="1"/>
  <c r="EF20" i="1"/>
  <c r="AD31" i="1"/>
  <c r="AD5" i="1"/>
  <c r="AR5" i="1"/>
  <c r="AD19" i="1"/>
  <c r="AM22" i="1"/>
  <c r="AE19" i="1"/>
  <c r="AN22" i="1"/>
  <c r="AF19" i="1"/>
  <c r="AO22" i="1"/>
  <c r="AA41" i="1"/>
  <c r="AM21" i="1"/>
  <c r="AN21" i="1"/>
  <c r="AO21" i="1"/>
  <c r="Y41" i="1"/>
  <c r="AM20" i="1"/>
  <c r="AN20" i="1"/>
  <c r="AO20" i="1"/>
  <c r="W41" i="1"/>
  <c r="AD8" i="1"/>
  <c r="AM11" i="1"/>
  <c r="AE8" i="1"/>
  <c r="AN11" i="1"/>
  <c r="AF8" i="1"/>
  <c r="AO11" i="1"/>
  <c r="FA11" i="1"/>
  <c r="EO11" i="1"/>
  <c r="U41" i="1"/>
  <c r="AM10" i="1"/>
  <c r="AN10" i="1"/>
  <c r="AO10" i="1"/>
  <c r="FA10" i="1"/>
  <c r="EO10" i="1"/>
  <c r="S41" i="1"/>
  <c r="AM9" i="1"/>
  <c r="AN9" i="1"/>
  <c r="AO9" i="1"/>
  <c r="FA9" i="1"/>
  <c r="EO9" i="1"/>
  <c r="Q41" i="1"/>
  <c r="AM19" i="1"/>
  <c r="AN19" i="1"/>
  <c r="AO19" i="1"/>
  <c r="AA40" i="1"/>
  <c r="AM18" i="1"/>
  <c r="AN18" i="1"/>
  <c r="AO18" i="1"/>
  <c r="Y40" i="1"/>
  <c r="AM17" i="1"/>
  <c r="AN17" i="1"/>
  <c r="AO17" i="1"/>
  <c r="W40" i="1"/>
  <c r="AM8" i="1"/>
  <c r="AN8" i="1"/>
  <c r="AO8" i="1"/>
  <c r="FA8" i="1"/>
  <c r="EO8" i="1"/>
  <c r="U40" i="1"/>
  <c r="AM7" i="1"/>
  <c r="AN7" i="1"/>
  <c r="AO7" i="1"/>
  <c r="FA7" i="1"/>
  <c r="EO7" i="1"/>
  <c r="S40" i="1"/>
  <c r="AM6" i="1"/>
  <c r="AN6" i="1"/>
  <c r="AO6" i="1"/>
  <c r="FA6" i="1"/>
  <c r="EO6" i="1"/>
  <c r="Q40" i="1"/>
  <c r="AM16" i="1"/>
  <c r="AN16" i="1"/>
  <c r="AO16" i="1"/>
  <c r="AA39" i="1"/>
  <c r="AM15" i="1"/>
  <c r="AN15" i="1"/>
  <c r="AO15" i="1"/>
  <c r="Y39" i="1"/>
  <c r="AJ22" i="1"/>
  <c r="AK22" i="1"/>
  <c r="AL22" i="1"/>
  <c r="W39" i="1"/>
  <c r="AM5" i="1"/>
  <c r="AN5" i="1"/>
  <c r="AO5" i="1"/>
  <c r="FA5" i="1"/>
  <c r="EO5" i="1"/>
  <c r="U39" i="1"/>
  <c r="AM4" i="1"/>
  <c r="AN4" i="1"/>
  <c r="AO4" i="1"/>
  <c r="FA4" i="1"/>
  <c r="EO4" i="1"/>
  <c r="S39" i="1"/>
  <c r="AJ11" i="1"/>
  <c r="AK11" i="1"/>
  <c r="AL11" i="1"/>
  <c r="EX11" i="1"/>
  <c r="EL11" i="1"/>
  <c r="Q39" i="1"/>
  <c r="AJ21" i="1"/>
  <c r="AK21" i="1"/>
  <c r="AL21" i="1"/>
  <c r="AA38" i="1"/>
  <c r="AJ20" i="1"/>
  <c r="AK20" i="1"/>
  <c r="AL20" i="1"/>
  <c r="Y38" i="1"/>
  <c r="AJ19" i="1"/>
  <c r="AK19" i="1"/>
  <c r="AL19" i="1"/>
  <c r="W38" i="1"/>
  <c r="AJ10" i="1"/>
  <c r="AK10" i="1"/>
  <c r="AL10" i="1"/>
  <c r="EX10" i="1"/>
  <c r="EL10" i="1"/>
  <c r="U38" i="1"/>
  <c r="AJ9" i="1"/>
  <c r="AK9" i="1"/>
  <c r="AL9" i="1"/>
  <c r="EX9" i="1"/>
  <c r="EL9" i="1"/>
  <c r="S38" i="1"/>
  <c r="AJ8" i="1"/>
  <c r="AK8" i="1"/>
  <c r="AL8" i="1"/>
  <c r="EX8" i="1"/>
  <c r="EL8" i="1"/>
  <c r="Q38" i="1"/>
  <c r="AJ18" i="1"/>
  <c r="AK18" i="1"/>
  <c r="AL18" i="1"/>
  <c r="AA37" i="1"/>
  <c r="AJ17" i="1"/>
  <c r="AK17" i="1"/>
  <c r="AL17" i="1"/>
  <c r="Y37" i="1"/>
  <c r="AJ16" i="1"/>
  <c r="AK16" i="1"/>
  <c r="AL16" i="1"/>
  <c r="W37" i="1"/>
  <c r="AJ7" i="1"/>
  <c r="AK7" i="1"/>
  <c r="AL7" i="1"/>
  <c r="EX7" i="1"/>
  <c r="EL7" i="1"/>
  <c r="U37" i="1"/>
  <c r="AJ6" i="1"/>
  <c r="AK6" i="1"/>
  <c r="AL6" i="1"/>
  <c r="EX6" i="1"/>
  <c r="EL6" i="1"/>
  <c r="S37" i="1"/>
  <c r="AJ5" i="1"/>
  <c r="AK5" i="1"/>
  <c r="AL5" i="1"/>
  <c r="EX5" i="1"/>
  <c r="EL5" i="1"/>
  <c r="Q37" i="1"/>
  <c r="AJ15" i="1"/>
  <c r="AK15" i="1"/>
  <c r="AL15" i="1"/>
  <c r="AA36" i="1"/>
  <c r="AG22" i="1"/>
  <c r="AH22" i="1"/>
  <c r="AI22" i="1"/>
  <c r="Y36" i="1"/>
  <c r="AG21" i="1"/>
  <c r="AH21" i="1"/>
  <c r="AI21" i="1"/>
  <c r="W36" i="1"/>
  <c r="AJ4" i="1"/>
  <c r="AK4" i="1"/>
  <c r="AL4" i="1"/>
  <c r="EX4" i="1"/>
  <c r="EL4" i="1"/>
  <c r="U36" i="1"/>
  <c r="AG11" i="1"/>
  <c r="AH11" i="1"/>
  <c r="AI11" i="1"/>
  <c r="EU11" i="1"/>
  <c r="EI11" i="1"/>
  <c r="S36" i="1"/>
  <c r="AG10" i="1"/>
  <c r="AH10" i="1"/>
  <c r="AI10" i="1"/>
  <c r="EU10" i="1"/>
  <c r="EI10" i="1"/>
  <c r="Q36" i="1"/>
  <c r="AG20" i="1"/>
  <c r="AH20" i="1"/>
  <c r="AI20" i="1"/>
  <c r="AA35" i="1"/>
  <c r="AG19" i="1"/>
  <c r="AH19" i="1"/>
  <c r="AI19" i="1"/>
  <c r="Y35" i="1"/>
  <c r="AG18" i="1"/>
  <c r="AH18" i="1"/>
  <c r="AI18" i="1"/>
  <c r="W35" i="1"/>
  <c r="AG9" i="1"/>
  <c r="AH9" i="1"/>
  <c r="AI9" i="1"/>
  <c r="EU9" i="1"/>
  <c r="EI9" i="1"/>
  <c r="U35" i="1"/>
  <c r="AG8" i="1"/>
  <c r="AH8" i="1"/>
  <c r="AI8" i="1"/>
  <c r="EU8" i="1"/>
  <c r="EI8" i="1"/>
  <c r="S35" i="1"/>
  <c r="AG7" i="1"/>
  <c r="AH7" i="1"/>
  <c r="AI7" i="1"/>
  <c r="Q35" i="1"/>
  <c r="AG17" i="1"/>
  <c r="AH17" i="1"/>
  <c r="AI17" i="1"/>
  <c r="AA34" i="1"/>
  <c r="AG16" i="1"/>
  <c r="AH16" i="1"/>
  <c r="AI16" i="1"/>
  <c r="Y34" i="1"/>
  <c r="W34" i="1"/>
  <c r="AG15" i="1"/>
  <c r="AH15" i="1"/>
  <c r="AI15" i="1"/>
  <c r="AG6" i="1"/>
  <c r="AH6" i="1"/>
  <c r="AI6" i="1"/>
  <c r="EU6" i="1"/>
  <c r="EI6" i="1"/>
  <c r="U34" i="1"/>
  <c r="AG5" i="1"/>
  <c r="AH5" i="1"/>
  <c r="AI5" i="1"/>
  <c r="EU5" i="1"/>
  <c r="EI5" i="1"/>
  <c r="S34" i="1"/>
  <c r="AG4" i="1"/>
  <c r="AH4" i="1"/>
  <c r="AI4" i="1"/>
  <c r="EU4" i="1"/>
  <c r="EI4" i="1"/>
  <c r="Q34" i="1"/>
  <c r="AD22" i="1"/>
  <c r="AE22" i="1"/>
  <c r="AF22" i="1"/>
  <c r="W33" i="1"/>
  <c r="AD11" i="1"/>
  <c r="AE11" i="1"/>
  <c r="AF11" i="1"/>
  <c r="ER11" i="1"/>
  <c r="EF11" i="1"/>
  <c r="Q33" i="1"/>
  <c r="AD21" i="1"/>
  <c r="AE21" i="1"/>
  <c r="AF21" i="1"/>
  <c r="W32" i="1"/>
  <c r="AD10" i="1"/>
  <c r="AE10" i="1"/>
  <c r="AF10" i="1"/>
  <c r="ER10" i="1"/>
  <c r="EF10" i="1"/>
  <c r="Q32" i="1"/>
  <c r="AD20" i="1"/>
  <c r="AE20" i="1"/>
  <c r="AF20" i="1"/>
  <c r="W31" i="1"/>
  <c r="AD9" i="1"/>
  <c r="AE9" i="1"/>
  <c r="AF9" i="1"/>
  <c r="ER9" i="1"/>
  <c r="EF9" i="1"/>
  <c r="Q31" i="1"/>
  <c r="EK35" i="1"/>
  <c r="EJ35" i="1"/>
  <c r="EK34" i="1"/>
  <c r="EJ34" i="1"/>
  <c r="EK33" i="1"/>
  <c r="EJ33" i="1"/>
  <c r="EO42" i="1"/>
  <c r="EO43" i="1"/>
  <c r="EJ43" i="1"/>
  <c r="EK43" i="1"/>
  <c r="EL43" i="1"/>
  <c r="EN43" i="1"/>
  <c r="EM43" i="1"/>
  <c r="EI43" i="1"/>
  <c r="EH43" i="1"/>
  <c r="EG43" i="1"/>
  <c r="EF43" i="1"/>
  <c r="EE43" i="1"/>
  <c r="ED43" i="1"/>
  <c r="EN42" i="1"/>
  <c r="EM42" i="1"/>
  <c r="EL42" i="1"/>
  <c r="EK42" i="1"/>
  <c r="EJ42" i="1"/>
  <c r="EI42" i="1"/>
  <c r="EH42" i="1"/>
  <c r="EG42" i="1"/>
  <c r="EF42" i="1"/>
  <c r="EE42" i="1"/>
  <c r="ED42" i="1"/>
  <c r="EN41" i="1"/>
  <c r="EO41" i="1"/>
  <c r="EM41" i="1"/>
  <c r="EL41" i="1"/>
  <c r="EK41" i="1"/>
  <c r="EJ41" i="1"/>
  <c r="EI41" i="1"/>
  <c r="EH41" i="1"/>
  <c r="EG41" i="1"/>
  <c r="EF41" i="1"/>
  <c r="EE41" i="1"/>
  <c r="ED41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O39" i="1"/>
  <c r="EN39" i="1"/>
  <c r="EM39" i="1"/>
  <c r="EL39" i="1"/>
  <c r="EK39" i="1"/>
  <c r="EK38" i="1"/>
  <c r="EK36" i="1"/>
  <c r="EK37" i="1"/>
  <c r="EJ39" i="1"/>
  <c r="EI39" i="1"/>
  <c r="EH39" i="1"/>
  <c r="EH38" i="1"/>
  <c r="EG39" i="1"/>
  <c r="EF39" i="1"/>
  <c r="EE39" i="1"/>
  <c r="ED39" i="1"/>
  <c r="EO38" i="1"/>
  <c r="EN38" i="1"/>
  <c r="EM38" i="1"/>
  <c r="EL38" i="1"/>
  <c r="EJ38" i="1"/>
  <c r="EJ37" i="1"/>
  <c r="EI38" i="1"/>
  <c r="EG38" i="1"/>
  <c r="EF38" i="1"/>
  <c r="EE38" i="1"/>
  <c r="ED38" i="1"/>
  <c r="EO37" i="1"/>
  <c r="EN37" i="1"/>
  <c r="EM37" i="1"/>
  <c r="EL37" i="1"/>
  <c r="EN36" i="1"/>
  <c r="EM36" i="1"/>
  <c r="EL36" i="1"/>
  <c r="EO36" i="1"/>
  <c r="EI37" i="1"/>
  <c r="EH37" i="1"/>
  <c r="EE37" i="1"/>
  <c r="EG37" i="1"/>
  <c r="EF37" i="1"/>
  <c r="ED37" i="1"/>
  <c r="EJ36" i="1"/>
  <c r="EI36" i="1"/>
  <c r="EH36" i="1"/>
  <c r="EG36" i="1"/>
  <c r="EF36" i="1"/>
  <c r="EE36" i="1"/>
  <c r="ED36" i="1"/>
  <c r="ED34" i="1"/>
  <c r="EE35" i="1"/>
  <c r="ED35" i="1"/>
  <c r="EE34" i="1"/>
  <c r="EE33" i="1"/>
  <c r="ED33" i="1"/>
  <c r="AD16" i="1"/>
  <c r="AR16" i="1"/>
  <c r="DP8" i="1"/>
  <c r="AE5" i="1"/>
  <c r="AF5" i="1"/>
  <c r="AE6" i="1"/>
  <c r="AF6" i="1"/>
  <c r="AE7" i="1"/>
  <c r="AF7" i="1"/>
  <c r="AD6" i="1"/>
  <c r="AD7" i="1"/>
  <c r="AR6" i="1"/>
  <c r="AR7" i="1"/>
  <c r="AD4" i="1"/>
  <c r="EU15" i="1"/>
  <c r="EI15" i="1"/>
  <c r="DP19" i="1"/>
  <c r="DQ19" i="1"/>
  <c r="DR19" i="1"/>
  <c r="ER19" i="1"/>
  <c r="EF19" i="1"/>
  <c r="BZ19" i="1"/>
  <c r="DB19" i="1"/>
  <c r="AD17" i="1"/>
  <c r="AE17" i="1"/>
  <c r="AF17" i="1"/>
  <c r="AD18" i="1"/>
  <c r="AE18" i="1"/>
  <c r="AF18" i="1"/>
  <c r="AF16" i="1"/>
  <c r="AE16" i="1"/>
  <c r="AE15" i="1"/>
  <c r="AY15" i="1"/>
  <c r="AF15" i="1"/>
  <c r="AZ15" i="1"/>
  <c r="AD15" i="1"/>
  <c r="AX15" i="1"/>
  <c r="AX4" i="1"/>
  <c r="AS16" i="1"/>
  <c r="AT16" i="1"/>
  <c r="AR17" i="1"/>
  <c r="AS17" i="1"/>
  <c r="AT17" i="1"/>
  <c r="AR18" i="1"/>
  <c r="AS18" i="1"/>
  <c r="AT18" i="1"/>
  <c r="AT15" i="1"/>
  <c r="AS15" i="1"/>
  <c r="AR15" i="1"/>
  <c r="DQ8" i="1"/>
  <c r="DR8" i="1"/>
  <c r="ER8" i="1"/>
  <c r="EF8" i="1"/>
  <c r="DB8" i="1"/>
  <c r="BZ8" i="1"/>
  <c r="AS5" i="1"/>
  <c r="AT5" i="1"/>
  <c r="AS6" i="1"/>
  <c r="AT6" i="1"/>
  <c r="AS7" i="1"/>
  <c r="AT7" i="1"/>
  <c r="AF4" i="1"/>
  <c r="AT4" i="1"/>
  <c r="AE4" i="1"/>
  <c r="AS4" i="1"/>
  <c r="AR4" i="1"/>
  <c r="DK22" i="1"/>
  <c r="DH22" i="1"/>
  <c r="DE22" i="1"/>
  <c r="DB22" i="1"/>
  <c r="CI22" i="1"/>
  <c r="CF22" i="1"/>
  <c r="CC22" i="1"/>
  <c r="BZ22" i="1"/>
  <c r="DK21" i="1"/>
  <c r="DH21" i="1"/>
  <c r="DE21" i="1"/>
  <c r="DB21" i="1"/>
  <c r="CI21" i="1"/>
  <c r="CF21" i="1"/>
  <c r="CC21" i="1"/>
  <c r="BZ21" i="1"/>
  <c r="DK20" i="1"/>
  <c r="DH20" i="1"/>
  <c r="DE20" i="1"/>
  <c r="DB20" i="1"/>
  <c r="CI20" i="1"/>
  <c r="CF20" i="1"/>
  <c r="CC20" i="1"/>
  <c r="BZ20" i="1"/>
  <c r="ED19" i="1"/>
  <c r="DK19" i="1"/>
  <c r="DH19" i="1"/>
  <c r="DE19" i="1"/>
  <c r="CI19" i="1"/>
  <c r="CF19" i="1"/>
  <c r="CC19" i="1"/>
  <c r="DK18" i="1"/>
  <c r="DH18" i="1"/>
  <c r="DE18" i="1"/>
  <c r="CI18" i="1"/>
  <c r="CF18" i="1"/>
  <c r="CC18" i="1"/>
  <c r="AU18" i="1"/>
  <c r="DK17" i="1"/>
  <c r="DH17" i="1"/>
  <c r="DE17" i="1"/>
  <c r="CI17" i="1"/>
  <c r="CF17" i="1"/>
  <c r="CC17" i="1"/>
  <c r="AU17" i="1"/>
  <c r="DK16" i="1"/>
  <c r="DH16" i="1"/>
  <c r="DE16" i="1"/>
  <c r="CI16" i="1"/>
  <c r="CF16" i="1"/>
  <c r="CC16" i="1"/>
  <c r="AU16" i="1"/>
  <c r="DK15" i="1"/>
  <c r="DH15" i="1"/>
  <c r="DE15" i="1"/>
  <c r="CI15" i="1"/>
  <c r="CF15" i="1"/>
  <c r="CC15" i="1"/>
  <c r="AU15" i="1"/>
  <c r="DK11" i="1"/>
  <c r="DH11" i="1"/>
  <c r="DE11" i="1"/>
  <c r="DB11" i="1"/>
  <c r="CI11" i="1"/>
  <c r="CF11" i="1"/>
  <c r="CC11" i="1"/>
  <c r="BZ11" i="1"/>
  <c r="DK10" i="1"/>
  <c r="DH10" i="1"/>
  <c r="DE10" i="1"/>
  <c r="DB10" i="1"/>
  <c r="CI10" i="1"/>
  <c r="CF10" i="1"/>
  <c r="CC10" i="1"/>
  <c r="BZ10" i="1"/>
  <c r="DK9" i="1"/>
  <c r="DH9" i="1"/>
  <c r="DE9" i="1"/>
  <c r="DB9" i="1"/>
  <c r="CI9" i="1"/>
  <c r="CF9" i="1"/>
  <c r="CC9" i="1"/>
  <c r="BZ9" i="1"/>
  <c r="ED8" i="1"/>
  <c r="DK8" i="1"/>
  <c r="DH8" i="1"/>
  <c r="DE8" i="1"/>
  <c r="CI8" i="1"/>
  <c r="CF8" i="1"/>
  <c r="CC8" i="1"/>
  <c r="DK7" i="1"/>
  <c r="DH7" i="1"/>
  <c r="DE7" i="1"/>
  <c r="CI7" i="1"/>
  <c r="CF7" i="1"/>
  <c r="CC7" i="1"/>
  <c r="AU7" i="1"/>
  <c r="DK6" i="1"/>
  <c r="DH6" i="1"/>
  <c r="DE6" i="1"/>
  <c r="CI6" i="1"/>
  <c r="CF6" i="1"/>
  <c r="CC6" i="1"/>
  <c r="AU6" i="1"/>
  <c r="DK5" i="1"/>
  <c r="DH5" i="1"/>
  <c r="DE5" i="1"/>
  <c r="CI5" i="1"/>
  <c r="CF5" i="1"/>
  <c r="CC5" i="1"/>
  <c r="AU5" i="1"/>
  <c r="DK4" i="1"/>
  <c r="DH4" i="1"/>
  <c r="DE4" i="1"/>
  <c r="CI4" i="1"/>
  <c r="CF4" i="1"/>
  <c r="CC4" i="1"/>
  <c r="AZ4" i="1"/>
  <c r="AY4" i="1"/>
  <c r="AU4" i="1"/>
</calcChain>
</file>

<file path=xl/sharedStrings.xml><?xml version="1.0" encoding="utf-8"?>
<sst xmlns="http://schemas.openxmlformats.org/spreadsheetml/2006/main" count="407" uniqueCount="107">
  <si>
    <t>A</t>
  </si>
  <si>
    <t xml:space="preserve">NoTmPPase </t>
  </si>
  <si>
    <t>B</t>
  </si>
  <si>
    <t>C</t>
  </si>
  <si>
    <t>Pi 10 nmol</t>
  </si>
  <si>
    <t>D</t>
  </si>
  <si>
    <t>Pi 20 nmol</t>
  </si>
  <si>
    <t>E</t>
  </si>
  <si>
    <t>TmPPase no Inhibitor</t>
  </si>
  <si>
    <t>F</t>
  </si>
  <si>
    <t>G</t>
  </si>
  <si>
    <t>MTI61 100uM</t>
  </si>
  <si>
    <t>H</t>
  </si>
  <si>
    <t>AKI XVII103 5uM</t>
  </si>
  <si>
    <t>Raw Data - Blank</t>
  </si>
  <si>
    <t>Pi released (nmol)</t>
  </si>
  <si>
    <t>Specific activity (umol/mg/min)</t>
  </si>
  <si>
    <t>Average Specific activity (umol/mg/min)</t>
  </si>
  <si>
    <t>% activity</t>
  </si>
  <si>
    <t>Average % Activity</t>
  </si>
  <si>
    <t>% of Inhibition</t>
  </si>
  <si>
    <t>Average % of Inhibition</t>
  </si>
  <si>
    <t>Standard deviation</t>
  </si>
  <si>
    <t>Pi (nmol)</t>
  </si>
  <si>
    <t>A1</t>
  </si>
  <si>
    <t>A2</t>
  </si>
  <si>
    <t>A3</t>
  </si>
  <si>
    <t>Average</t>
  </si>
  <si>
    <t>Results sumary</t>
  </si>
  <si>
    <t>Sample</t>
  </si>
  <si>
    <t>No Inhibitor</t>
  </si>
  <si>
    <t>IDP</t>
  </si>
  <si>
    <t>MTI61</t>
  </si>
  <si>
    <t>AKI XVII103</t>
  </si>
  <si>
    <r>
      <t xml:space="preserve">Conc1 </t>
    </r>
    <r>
      <rPr>
        <b/>
        <sz val="12"/>
        <color rgb="FFFF0000"/>
        <rFont val="Calibri (Body)"/>
      </rPr>
      <t>*</t>
    </r>
  </si>
  <si>
    <t>STDEV c1</t>
  </si>
  <si>
    <r>
      <t xml:space="preserve">Conc2 </t>
    </r>
    <r>
      <rPr>
        <b/>
        <sz val="12"/>
        <color rgb="FFFF0000"/>
        <rFont val="Calibri (Body)"/>
      </rPr>
      <t>*</t>
    </r>
  </si>
  <si>
    <t>STDEV c2</t>
  </si>
  <si>
    <r>
      <t xml:space="preserve">Conc3 </t>
    </r>
    <r>
      <rPr>
        <b/>
        <sz val="12"/>
        <color rgb="FFFF0000"/>
        <rFont val="Calibri (Body)"/>
      </rPr>
      <t>*</t>
    </r>
  </si>
  <si>
    <t>STDEV c3</t>
  </si>
  <si>
    <t>Raw Data</t>
  </si>
  <si>
    <t>Pi 2,5 nmol</t>
  </si>
  <si>
    <t>IDP 50uM</t>
  </si>
  <si>
    <t>Inhibition (%)</t>
  </si>
  <si>
    <t>Amb519</t>
  </si>
  <si>
    <t>Amb529</t>
  </si>
  <si>
    <t>Amb032</t>
  </si>
  <si>
    <t>Amb221</t>
  </si>
  <si>
    <t>Amb861</t>
  </si>
  <si>
    <t>Amb874</t>
  </si>
  <si>
    <t>Amb879</t>
  </si>
  <si>
    <t>Amb884</t>
  </si>
  <si>
    <t>IDP (50uM)</t>
  </si>
  <si>
    <t>MTI61 (50uM)</t>
  </si>
  <si>
    <t>AKI XVII103 (5uM)</t>
  </si>
  <si>
    <t>*</t>
  </si>
  <si>
    <t>Insoluble; use concentartion of 20, 5, and 1uM</t>
  </si>
  <si>
    <t>AKI XVIII181 20uM</t>
  </si>
  <si>
    <t>AKI XVIII181 5uM</t>
  </si>
  <si>
    <t>AKI XVIII181 1uM</t>
  </si>
  <si>
    <t>RA-B23+91 20uM</t>
  </si>
  <si>
    <t>RA-B23+91 5uM</t>
  </si>
  <si>
    <t>RA-B23+91 1uM</t>
  </si>
  <si>
    <t>H2L 511411 5uM</t>
  </si>
  <si>
    <t>H2L 511411 1uM</t>
  </si>
  <si>
    <t>H2L 5491098 5uM</t>
  </si>
  <si>
    <t>H2L 54910981uM</t>
  </si>
  <si>
    <t>H2L 5227205 5uM</t>
  </si>
  <si>
    <t>H2L 5227205 1uM</t>
  </si>
  <si>
    <t>H2L 5527436 20uM</t>
  </si>
  <si>
    <t>H2L 511411 50uM</t>
  </si>
  <si>
    <t>H2L 5491098 50uM</t>
  </si>
  <si>
    <t>H2L 5227205 50uM</t>
  </si>
  <si>
    <t>H2L 5527436 5uM</t>
  </si>
  <si>
    <t>H2L 5527436 1uM</t>
  </si>
  <si>
    <t>H2L 5737076 20uM</t>
  </si>
  <si>
    <t>H2L 5737076  5uM</t>
  </si>
  <si>
    <t>H2L 5737076 1uM</t>
  </si>
  <si>
    <t>H2L 5856500 50uM</t>
  </si>
  <si>
    <t>H2L 5856500 5uM</t>
  </si>
  <si>
    <t>H2L 5856500 1uM</t>
  </si>
  <si>
    <t>13.10.2016</t>
  </si>
  <si>
    <t>B1</t>
  </si>
  <si>
    <t>B2</t>
  </si>
  <si>
    <t>AKI XVIII181</t>
  </si>
  <si>
    <t>RA-B23+91</t>
  </si>
  <si>
    <t>H2L 511411</t>
  </si>
  <si>
    <t>H2L 5491098</t>
  </si>
  <si>
    <t>H2L 5227205</t>
  </si>
  <si>
    <t>H2L 5527436</t>
  </si>
  <si>
    <t>H2L 5737076</t>
  </si>
  <si>
    <t>H2L 5856500</t>
  </si>
  <si>
    <t>A1+A2</t>
  </si>
  <si>
    <t>Stdev</t>
  </si>
  <si>
    <t>Conc1 *</t>
  </si>
  <si>
    <t>Conc2 *</t>
  </si>
  <si>
    <t>Conc3 *</t>
  </si>
  <si>
    <t>X1</t>
  </si>
  <si>
    <t>X2</t>
  </si>
  <si>
    <t>X3</t>
  </si>
  <si>
    <t>X4</t>
  </si>
  <si>
    <t>X5</t>
  </si>
  <si>
    <t>X6</t>
  </si>
  <si>
    <t>X average</t>
  </si>
  <si>
    <t>Inhibitor</t>
  </si>
  <si>
    <t>% Activity</t>
  </si>
  <si>
    <t>Data1+Data2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</si>
</sst>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#,##0.0000"/>
    <numFmt numFmtId="167" formatCode="0.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 (Body)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4" borderId="1" xfId="0" applyFill="1" applyBorder="1"/>
    <xf numFmtId="0" fontId="0" fillId="0" borderId="1" xfId="0" applyBorder="1"/>
    <xf numFmtId="164" fontId="0" fillId="5" borderId="1" xfId="0" applyNumberFormat="1" applyFill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vertical="top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164" fontId="0" fillId="6" borderId="1" xfId="0" applyNumberFormat="1" applyFill="1" applyBorder="1"/>
    <xf numFmtId="0" fontId="0" fillId="0" borderId="0" xfId="0" applyAlignment="1">
      <alignment horizontal="right" vertical="center"/>
    </xf>
    <xf numFmtId="0" fontId="6" fillId="0" borderId="0" xfId="0" applyFo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164" fontId="0" fillId="0" borderId="0" xfId="0" applyNumberFormat="1" applyFill="1" applyBorder="1"/>
    <xf numFmtId="164" fontId="0" fillId="0" borderId="0" xfId="0" applyNumberFormat="1" applyFont="1" applyFill="1" applyBorder="1"/>
    <xf numFmtId="166" fontId="0" fillId="0" borderId="0" xfId="0" applyNumberFormat="1"/>
    <xf numFmtId="0" fontId="1" fillId="0" borderId="0" xfId="0" applyFont="1" applyFill="1"/>
    <xf numFmtId="0" fontId="0" fillId="0" borderId="0" xfId="0" applyFill="1"/>
    <xf numFmtId="16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5" xfId="0" applyFill="1" applyBorder="1" applyAlignment="1">
      <alignment horizontal="center" vertical="center"/>
    </xf>
    <xf numFmtId="164" fontId="0" fillId="0" borderId="5" xfId="0" applyNumberFormat="1" applyFill="1" applyBorder="1"/>
    <xf numFmtId="0" fontId="0" fillId="6" borderId="1" xfId="0" applyFill="1" applyBorder="1" applyAlignment="1">
      <alignment vertical="top"/>
    </xf>
    <xf numFmtId="0" fontId="0" fillId="6" borderId="1" xfId="0" applyFill="1" applyBorder="1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67" fontId="0" fillId="0" borderId="0" xfId="0" applyNumberFormat="1" applyFont="1" applyFill="1" applyBorder="1"/>
    <xf numFmtId="167" fontId="0" fillId="0" borderId="0" xfId="0" applyNumberFormat="1" applyFill="1" applyBorder="1"/>
    <xf numFmtId="167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4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Calibration curve 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225805094754"/>
          <c:y val="0.197762491649527"/>
          <c:w val="0.735577374192317"/>
          <c:h val="0.549869798357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14231922591"/>
                  <c:y val="0.201736943309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Sheet1!$AQ$4:$AQ$7</c:f>
              <c:numCache>
                <c:formatCode>General</c:formatCode>
                <c:ptCount val="4"/>
                <c:pt idx="0">
                  <c:v>0.0</c:v>
                </c:pt>
                <c:pt idx="1">
                  <c:v>2.5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Sheet1!$AU$4:$AU$7</c:f>
              <c:numCache>
                <c:formatCode>General</c:formatCode>
                <c:ptCount val="4"/>
                <c:pt idx="0">
                  <c:v>0.0</c:v>
                </c:pt>
                <c:pt idx="1">
                  <c:v>0.0809666666666666</c:v>
                </c:pt>
                <c:pt idx="2">
                  <c:v>0.3552</c:v>
                </c:pt>
                <c:pt idx="3">
                  <c:v>0.649466666666667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3639248"/>
        <c:axId val="-1742708304"/>
      </c:scatterChart>
      <c:valAx>
        <c:axId val="-174363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2708304"/>
        <c:crosses val="autoZero"/>
        <c:crossBetween val="midCat"/>
      </c:valAx>
      <c:valAx>
        <c:axId val="-174270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36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Calibration curve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4343258978401"/>
          <c:y val="0.257935531131186"/>
          <c:w val="0.730216680574766"/>
          <c:h val="0.4906689416577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740835800126"/>
                  <c:y val="0.1681694121900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Sheet1!$AQ$15:$AQ$18</c:f>
              <c:numCache>
                <c:formatCode>General</c:formatCode>
                <c:ptCount val="4"/>
                <c:pt idx="0">
                  <c:v>0.0</c:v>
                </c:pt>
                <c:pt idx="1">
                  <c:v>2.5</c:v>
                </c:pt>
                <c:pt idx="2">
                  <c:v>10.0</c:v>
                </c:pt>
                <c:pt idx="3">
                  <c:v>20.0</c:v>
                </c:pt>
              </c:numCache>
            </c:numRef>
          </c:xVal>
          <c:yVal>
            <c:numRef>
              <c:f>Sheet1!$AU$15:$AU$18</c:f>
              <c:numCache>
                <c:formatCode>0.000</c:formatCode>
                <c:ptCount val="4"/>
                <c:pt idx="0">
                  <c:v>0.0</c:v>
                </c:pt>
                <c:pt idx="1">
                  <c:v>0.0908</c:v>
                </c:pt>
                <c:pt idx="2">
                  <c:v>0.3787</c:v>
                </c:pt>
                <c:pt idx="3">
                  <c:v>0.733666666666667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0051552"/>
        <c:axId val="-1799481728"/>
      </c:scatterChart>
      <c:valAx>
        <c:axId val="-180005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layout>
            <c:manualLayout>
              <c:xMode val="edge"/>
              <c:yMode val="edge"/>
              <c:x val="0.428539373569219"/>
              <c:y val="0.834281282149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9481728"/>
        <c:crosses val="autoZero"/>
        <c:crossBetween val="midCat"/>
      </c:valAx>
      <c:valAx>
        <c:axId val="-179948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005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Compound Screening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2530055106052"/>
          <c:y val="0.0981839904420549"/>
          <c:w val="0.917456700803942"/>
          <c:h val="0.697636854532968"/>
        </c:manualLayout>
      </c:layout>
      <c:barChart>
        <c:barDir val="col"/>
        <c:grouping val="clustered"/>
        <c:varyColors val="0"/>
        <c:ser>
          <c:idx val="0"/>
          <c:order val="0"/>
          <c:tx>
            <c:v>Conc1_A1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Sheet1!$Q$31:$Q$41</c:f>
                <c:numCache>
                  <c:formatCode>General</c:formatCode>
                  <c:ptCount val="11"/>
                  <c:pt idx="0">
                    <c:v>2.18627257982805</c:v>
                  </c:pt>
                  <c:pt idx="1">
                    <c:v>10.90782326451795</c:v>
                  </c:pt>
                  <c:pt idx="2">
                    <c:v>5.914474149657478</c:v>
                  </c:pt>
                  <c:pt idx="3">
                    <c:v>15.46158026674174</c:v>
                  </c:pt>
                  <c:pt idx="4">
                    <c:v>1.373396134673475</c:v>
                  </c:pt>
                  <c:pt idx="5">
                    <c:v>1.125920532518751</c:v>
                  </c:pt>
                  <c:pt idx="6">
                    <c:v>7.517873291906001</c:v>
                  </c:pt>
                  <c:pt idx="7">
                    <c:v>0.628521707914194</c:v>
                  </c:pt>
                  <c:pt idx="8">
                    <c:v>6.538523489948087</c:v>
                  </c:pt>
                  <c:pt idx="9">
                    <c:v>13.22534200902878</c:v>
                  </c:pt>
                  <c:pt idx="10">
                    <c:v>12.06448944938674</c:v>
                  </c:pt>
                </c:numCache>
              </c:numRef>
            </c:plus>
            <c:minus>
              <c:numRef>
                <c:f>Sheet1!$Q$31:$Q$41</c:f>
                <c:numCache>
                  <c:formatCode>General</c:formatCode>
                  <c:ptCount val="11"/>
                  <c:pt idx="0">
                    <c:v>2.18627257982805</c:v>
                  </c:pt>
                  <c:pt idx="1">
                    <c:v>10.90782326451795</c:v>
                  </c:pt>
                  <c:pt idx="2">
                    <c:v>5.914474149657478</c:v>
                  </c:pt>
                  <c:pt idx="3">
                    <c:v>15.46158026674174</c:v>
                  </c:pt>
                  <c:pt idx="4">
                    <c:v>1.373396134673475</c:v>
                  </c:pt>
                  <c:pt idx="5">
                    <c:v>1.125920532518751</c:v>
                  </c:pt>
                  <c:pt idx="6">
                    <c:v>7.517873291906001</c:v>
                  </c:pt>
                  <c:pt idx="7">
                    <c:v>0.628521707914194</c:v>
                  </c:pt>
                  <c:pt idx="8">
                    <c:v>6.538523489948087</c:v>
                  </c:pt>
                  <c:pt idx="9">
                    <c:v>13.22534200902878</c:v>
                  </c:pt>
                  <c:pt idx="10">
                    <c:v>12.06448944938674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XVIII181</c:v>
                </c:pt>
                <c:pt idx="4">
                  <c:v>RA-B23+91</c:v>
                </c:pt>
                <c:pt idx="5">
                  <c:v>H2L 511411</c:v>
                </c:pt>
                <c:pt idx="6">
                  <c:v>H2L 5491098</c:v>
                </c:pt>
                <c:pt idx="7">
                  <c:v>H2L 5227205</c:v>
                </c:pt>
                <c:pt idx="8">
                  <c:v>H2L 5527436</c:v>
                </c:pt>
                <c:pt idx="9">
                  <c:v>H2L 5737076</c:v>
                </c:pt>
                <c:pt idx="10">
                  <c:v>H2L 5856500</c:v>
                </c:pt>
              </c:strCache>
            </c:strRef>
          </c:cat>
          <c:val>
            <c:numRef>
              <c:f>Sheet1!$P$31:$P$41</c:f>
              <c:numCache>
                <c:formatCode>0.0</c:formatCode>
                <c:ptCount val="11"/>
                <c:pt idx="0">
                  <c:v>31.53815309154196</c:v>
                </c:pt>
                <c:pt idx="1">
                  <c:v>38.52947560704995</c:v>
                </c:pt>
                <c:pt idx="2">
                  <c:v>52.86181347736012</c:v>
                </c:pt>
                <c:pt idx="3">
                  <c:v>3.698290708298396</c:v>
                </c:pt>
                <c:pt idx="4">
                  <c:v>-9.299049591558613</c:v>
                </c:pt>
                <c:pt idx="5">
                  <c:v>-15.34663523893615</c:v>
                </c:pt>
                <c:pt idx="6">
                  <c:v>-13.0118112244346</c:v>
                </c:pt>
                <c:pt idx="7">
                  <c:v>-15.74340277198192</c:v>
                </c:pt>
                <c:pt idx="8">
                  <c:v>-3.981112296468614</c:v>
                </c:pt>
                <c:pt idx="9">
                  <c:v>0.525729130239436</c:v>
                </c:pt>
                <c:pt idx="10">
                  <c:v>10.46095651454991</c:v>
                </c:pt>
              </c:numCache>
            </c:numRef>
          </c:val>
        </c:ser>
        <c:ser>
          <c:idx val="1"/>
          <c:order val="1"/>
          <c:tx>
            <c:v>Conc2_A1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Sheet1!$S$31:$S$41</c:f>
                <c:numCache>
                  <c:formatCode>General</c:formatCode>
                  <c:ptCount val="11"/>
                  <c:pt idx="3">
                    <c:v>1.126308138789508</c:v>
                  </c:pt>
                  <c:pt idx="4">
                    <c:v>2.074291777366742</c:v>
                  </c:pt>
                  <c:pt idx="5">
                    <c:v>7.28973041469997</c:v>
                  </c:pt>
                  <c:pt idx="6">
                    <c:v>4.31002988017933</c:v>
                  </c:pt>
                  <c:pt idx="7">
                    <c:v>9.376233616304657</c:v>
                  </c:pt>
                  <c:pt idx="8">
                    <c:v>4.821046436434167</c:v>
                  </c:pt>
                  <c:pt idx="9">
                    <c:v>7.686057237068383</c:v>
                  </c:pt>
                  <c:pt idx="10">
                    <c:v>2.308962021946418</c:v>
                  </c:pt>
                </c:numCache>
              </c:numRef>
            </c:plus>
            <c:minus>
              <c:numRef>
                <c:f>Sheet1!$S$31:$S$41</c:f>
                <c:numCache>
                  <c:formatCode>General</c:formatCode>
                  <c:ptCount val="11"/>
                  <c:pt idx="3">
                    <c:v>1.126308138789508</c:v>
                  </c:pt>
                  <c:pt idx="4">
                    <c:v>2.074291777366742</c:v>
                  </c:pt>
                  <c:pt idx="5">
                    <c:v>7.28973041469997</c:v>
                  </c:pt>
                  <c:pt idx="6">
                    <c:v>4.31002988017933</c:v>
                  </c:pt>
                  <c:pt idx="7">
                    <c:v>9.376233616304657</c:v>
                  </c:pt>
                  <c:pt idx="8">
                    <c:v>4.821046436434167</c:v>
                  </c:pt>
                  <c:pt idx="9">
                    <c:v>7.686057237068383</c:v>
                  </c:pt>
                  <c:pt idx="10">
                    <c:v>2.308962021946418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XVIII181</c:v>
                </c:pt>
                <c:pt idx="4">
                  <c:v>RA-B23+91</c:v>
                </c:pt>
                <c:pt idx="5">
                  <c:v>H2L 511411</c:v>
                </c:pt>
                <c:pt idx="6">
                  <c:v>H2L 5491098</c:v>
                </c:pt>
                <c:pt idx="7">
                  <c:v>H2L 5227205</c:v>
                </c:pt>
                <c:pt idx="8">
                  <c:v>H2L 5527436</c:v>
                </c:pt>
                <c:pt idx="9">
                  <c:v>H2L 5737076</c:v>
                </c:pt>
                <c:pt idx="10">
                  <c:v>H2L 5856500</c:v>
                </c:pt>
              </c:strCache>
            </c:strRef>
          </c:cat>
          <c:val>
            <c:numRef>
              <c:f>Sheet1!$R$31:$R$41</c:f>
              <c:numCache>
                <c:formatCode>General</c:formatCode>
                <c:ptCount val="11"/>
                <c:pt idx="3" formatCode="0.0">
                  <c:v>-3.620250273304867</c:v>
                </c:pt>
                <c:pt idx="4" formatCode="0.0">
                  <c:v>-4.726811053487883</c:v>
                </c:pt>
                <c:pt idx="5" formatCode="0.0">
                  <c:v>-14.76683572326741</c:v>
                </c:pt>
                <c:pt idx="6" formatCode="0.0">
                  <c:v>-11.32063824863218</c:v>
                </c:pt>
                <c:pt idx="7" formatCode="0.0">
                  <c:v>-8.955230646975854</c:v>
                </c:pt>
                <c:pt idx="8" formatCode="0.0">
                  <c:v>4.332529493006906</c:v>
                </c:pt>
                <c:pt idx="9" formatCode="0.0">
                  <c:v>-2.69623025018357</c:v>
                </c:pt>
                <c:pt idx="10" formatCode="0.0">
                  <c:v>-2.635182755324124</c:v>
                </c:pt>
              </c:numCache>
            </c:numRef>
          </c:val>
        </c:ser>
        <c:ser>
          <c:idx val="2"/>
          <c:order val="2"/>
          <c:tx>
            <c:v>Conc3_A1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Sheet1!$U$31:$U$41</c:f>
                <c:numCache>
                  <c:formatCode>General</c:formatCode>
                  <c:ptCount val="11"/>
                  <c:pt idx="3">
                    <c:v>4.29152855331131</c:v>
                  </c:pt>
                  <c:pt idx="4">
                    <c:v>6.302934529659658</c:v>
                  </c:pt>
                  <c:pt idx="5">
                    <c:v>2.288162905562052</c:v>
                  </c:pt>
                  <c:pt idx="6">
                    <c:v>15.25104558321388</c:v>
                  </c:pt>
                  <c:pt idx="7">
                    <c:v>8.64015900931806</c:v>
                  </c:pt>
                  <c:pt idx="8">
                    <c:v>1.349481786612763</c:v>
                  </c:pt>
                  <c:pt idx="9">
                    <c:v>11.54606518713789</c:v>
                  </c:pt>
                  <c:pt idx="10">
                    <c:v>16.41184109232276</c:v>
                  </c:pt>
                </c:numCache>
              </c:numRef>
            </c:plus>
            <c:minus>
              <c:numRef>
                <c:f>Sheet1!$U$31:$U$41</c:f>
                <c:numCache>
                  <c:formatCode>General</c:formatCode>
                  <c:ptCount val="11"/>
                  <c:pt idx="3">
                    <c:v>4.29152855331131</c:v>
                  </c:pt>
                  <c:pt idx="4">
                    <c:v>6.302934529659658</c:v>
                  </c:pt>
                  <c:pt idx="5">
                    <c:v>2.288162905562052</c:v>
                  </c:pt>
                  <c:pt idx="6">
                    <c:v>15.25104558321388</c:v>
                  </c:pt>
                  <c:pt idx="7">
                    <c:v>8.64015900931806</c:v>
                  </c:pt>
                  <c:pt idx="8">
                    <c:v>1.349481786612763</c:v>
                  </c:pt>
                  <c:pt idx="9">
                    <c:v>11.54606518713789</c:v>
                  </c:pt>
                  <c:pt idx="10">
                    <c:v>16.41184109232276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XVIII181</c:v>
                </c:pt>
                <c:pt idx="4">
                  <c:v>RA-B23+91</c:v>
                </c:pt>
                <c:pt idx="5">
                  <c:v>H2L 511411</c:v>
                </c:pt>
                <c:pt idx="6">
                  <c:v>H2L 5491098</c:v>
                </c:pt>
                <c:pt idx="7">
                  <c:v>H2L 5227205</c:v>
                </c:pt>
                <c:pt idx="8">
                  <c:v>H2L 5527436</c:v>
                </c:pt>
                <c:pt idx="9">
                  <c:v>H2L 5737076</c:v>
                </c:pt>
                <c:pt idx="10">
                  <c:v>H2L 5856500</c:v>
                </c:pt>
              </c:strCache>
            </c:strRef>
          </c:cat>
          <c:val>
            <c:numRef>
              <c:f>Sheet1!$T$31:$T$41</c:f>
              <c:numCache>
                <c:formatCode>General</c:formatCode>
                <c:ptCount val="11"/>
                <c:pt idx="3" formatCode="0.0">
                  <c:v>-0.626292031555181</c:v>
                </c:pt>
                <c:pt idx="4" formatCode="0.0">
                  <c:v>-11.59196666604382</c:v>
                </c:pt>
                <c:pt idx="5" formatCode="0.0">
                  <c:v>-5.098943833253557</c:v>
                </c:pt>
                <c:pt idx="6" formatCode="0.0">
                  <c:v>-8.230531134198486</c:v>
                </c:pt>
                <c:pt idx="7" formatCode="0.0">
                  <c:v>-12.29321242481998</c:v>
                </c:pt>
                <c:pt idx="8" formatCode="0.0">
                  <c:v>-12.99155866340568</c:v>
                </c:pt>
                <c:pt idx="9" formatCode="0.0">
                  <c:v>-5.343933027566639</c:v>
                </c:pt>
                <c:pt idx="10" formatCode="0.0">
                  <c:v>-3.119419211526628</c:v>
                </c:pt>
              </c:numCache>
            </c:numRef>
          </c:val>
        </c:ser>
        <c:ser>
          <c:idx val="3"/>
          <c:order val="3"/>
          <c:tx>
            <c:v>Conc1_A2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Sheet1!$W$31:$W$41</c:f>
                <c:numCache>
                  <c:formatCode>General</c:formatCode>
                  <c:ptCount val="11"/>
                  <c:pt idx="0">
                    <c:v>3.821175887136369</c:v>
                  </c:pt>
                  <c:pt idx="1">
                    <c:v>10.44860689252893</c:v>
                  </c:pt>
                  <c:pt idx="2">
                    <c:v>0.669059007809829</c:v>
                  </c:pt>
                  <c:pt idx="3">
                    <c:v>1.373396134673475</c:v>
                  </c:pt>
                  <c:pt idx="4">
                    <c:v>5.809734520716455</c:v>
                  </c:pt>
                  <c:pt idx="5">
                    <c:v>4.049278122651803</c:v>
                  </c:pt>
                  <c:pt idx="6">
                    <c:v>6.363361925564653</c:v>
                  </c:pt>
                  <c:pt idx="7">
                    <c:v>2.514356088793844</c:v>
                  </c:pt>
                  <c:pt idx="8">
                    <c:v>5.256050594976347</c:v>
                  </c:pt>
                  <c:pt idx="9">
                    <c:v>2.884452952229989</c:v>
                  </c:pt>
                  <c:pt idx="10">
                    <c:v>2.851088598550379</c:v>
                  </c:pt>
                </c:numCache>
              </c:numRef>
            </c:plus>
            <c:minus>
              <c:numRef>
                <c:f>Sheet1!$W$31:$W$41</c:f>
                <c:numCache>
                  <c:formatCode>General</c:formatCode>
                  <c:ptCount val="11"/>
                  <c:pt idx="0">
                    <c:v>3.821175887136369</c:v>
                  </c:pt>
                  <c:pt idx="1">
                    <c:v>10.44860689252893</c:v>
                  </c:pt>
                  <c:pt idx="2">
                    <c:v>0.669059007809829</c:v>
                  </c:pt>
                  <c:pt idx="3">
                    <c:v>1.373396134673475</c:v>
                  </c:pt>
                  <c:pt idx="4">
                    <c:v>5.809734520716455</c:v>
                  </c:pt>
                  <c:pt idx="5">
                    <c:v>4.049278122651803</c:v>
                  </c:pt>
                  <c:pt idx="6">
                    <c:v>6.363361925564653</c:v>
                  </c:pt>
                  <c:pt idx="7">
                    <c:v>2.514356088793844</c:v>
                  </c:pt>
                  <c:pt idx="8">
                    <c:v>5.256050594976347</c:v>
                  </c:pt>
                  <c:pt idx="9">
                    <c:v>2.884452952229989</c:v>
                  </c:pt>
                  <c:pt idx="10">
                    <c:v>2.851088598550379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XVIII181</c:v>
                </c:pt>
                <c:pt idx="4">
                  <c:v>RA-B23+91</c:v>
                </c:pt>
                <c:pt idx="5">
                  <c:v>H2L 511411</c:v>
                </c:pt>
                <c:pt idx="6">
                  <c:v>H2L 5491098</c:v>
                </c:pt>
                <c:pt idx="7">
                  <c:v>H2L 5227205</c:v>
                </c:pt>
                <c:pt idx="8">
                  <c:v>H2L 5527436</c:v>
                </c:pt>
                <c:pt idx="9">
                  <c:v>H2L 5737076</c:v>
                </c:pt>
                <c:pt idx="10">
                  <c:v>H2L 5856500</c:v>
                </c:pt>
              </c:strCache>
            </c:strRef>
          </c:cat>
          <c:val>
            <c:numRef>
              <c:f>Sheet1!$V$31:$V$41</c:f>
              <c:numCache>
                <c:formatCode>0.0</c:formatCode>
                <c:ptCount val="11"/>
                <c:pt idx="0">
                  <c:v>23.76132415438202</c:v>
                </c:pt>
                <c:pt idx="1">
                  <c:v>42.61577401388172</c:v>
                </c:pt>
                <c:pt idx="2">
                  <c:v>57.92383877293278</c:v>
                </c:pt>
                <c:pt idx="3">
                  <c:v>14.96208182729757</c:v>
                </c:pt>
                <c:pt idx="4">
                  <c:v>13.31217932154975</c:v>
                </c:pt>
                <c:pt idx="5">
                  <c:v>7.410317038390811</c:v>
                </c:pt>
                <c:pt idx="6">
                  <c:v>-11.92827038919389</c:v>
                </c:pt>
                <c:pt idx="7">
                  <c:v>1.497197584635543</c:v>
                </c:pt>
                <c:pt idx="8">
                  <c:v>-0.870438902620487</c:v>
                </c:pt>
                <c:pt idx="9">
                  <c:v>8.855676860572875</c:v>
                </c:pt>
                <c:pt idx="10">
                  <c:v>4.258756978672693</c:v>
                </c:pt>
              </c:numCache>
            </c:numRef>
          </c:val>
        </c:ser>
        <c:ser>
          <c:idx val="4"/>
          <c:order val="4"/>
          <c:tx>
            <c:v>Conc2_A2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Sheet1!$Y$31:$Y$41</c:f>
                <c:numCache>
                  <c:formatCode>General</c:formatCode>
                  <c:ptCount val="11"/>
                  <c:pt idx="3">
                    <c:v>5.655626013138407</c:v>
                  </c:pt>
                  <c:pt idx="4">
                    <c:v>2.079302145583978</c:v>
                  </c:pt>
                  <c:pt idx="5">
                    <c:v>1.834663749966377</c:v>
                  </c:pt>
                  <c:pt idx="6">
                    <c:v>14.69128811390022</c:v>
                  </c:pt>
                  <c:pt idx="7">
                    <c:v>7.655503964064358</c:v>
                  </c:pt>
                  <c:pt idx="8">
                    <c:v>5.076307558091582</c:v>
                  </c:pt>
                  <c:pt idx="9">
                    <c:v>9.871371623094349</c:v>
                  </c:pt>
                  <c:pt idx="10">
                    <c:v>7.700846992250323</c:v>
                  </c:pt>
                </c:numCache>
              </c:numRef>
            </c:plus>
            <c:minus>
              <c:numRef>
                <c:f>Sheet1!$Y$31:$Y$41</c:f>
                <c:numCache>
                  <c:formatCode>General</c:formatCode>
                  <c:ptCount val="11"/>
                  <c:pt idx="3">
                    <c:v>5.655626013138407</c:v>
                  </c:pt>
                  <c:pt idx="4">
                    <c:v>2.079302145583978</c:v>
                  </c:pt>
                  <c:pt idx="5">
                    <c:v>1.834663749966377</c:v>
                  </c:pt>
                  <c:pt idx="6">
                    <c:v>14.69128811390022</c:v>
                  </c:pt>
                  <c:pt idx="7">
                    <c:v>7.655503964064358</c:v>
                  </c:pt>
                  <c:pt idx="8">
                    <c:v>5.076307558091582</c:v>
                  </c:pt>
                  <c:pt idx="9">
                    <c:v>9.871371623094349</c:v>
                  </c:pt>
                  <c:pt idx="10">
                    <c:v>7.700846992250323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XVIII181</c:v>
                </c:pt>
                <c:pt idx="4">
                  <c:v>RA-B23+91</c:v>
                </c:pt>
                <c:pt idx="5">
                  <c:v>H2L 511411</c:v>
                </c:pt>
                <c:pt idx="6">
                  <c:v>H2L 5491098</c:v>
                </c:pt>
                <c:pt idx="7">
                  <c:v>H2L 5227205</c:v>
                </c:pt>
                <c:pt idx="8">
                  <c:v>H2L 5527436</c:v>
                </c:pt>
                <c:pt idx="9">
                  <c:v>H2L 5737076</c:v>
                </c:pt>
                <c:pt idx="10">
                  <c:v>H2L 5856500</c:v>
                </c:pt>
              </c:strCache>
            </c:strRef>
          </c:cat>
          <c:val>
            <c:numRef>
              <c:f>Sheet1!$X$31:$X$41</c:f>
              <c:numCache>
                <c:formatCode>General</c:formatCode>
                <c:ptCount val="11"/>
                <c:pt idx="3" formatCode="0.0">
                  <c:v>11.14013509086191</c:v>
                </c:pt>
                <c:pt idx="4" formatCode="0.0">
                  <c:v>6.823259108906413</c:v>
                </c:pt>
                <c:pt idx="5" formatCode="0.0">
                  <c:v>1.275482881926375</c:v>
                </c:pt>
                <c:pt idx="6" formatCode="0.0">
                  <c:v>2.914012030805144</c:v>
                </c:pt>
                <c:pt idx="7" formatCode="0.0">
                  <c:v>4.342421915251204</c:v>
                </c:pt>
                <c:pt idx="8" formatCode="0.0">
                  <c:v>-12.39421437627342</c:v>
                </c:pt>
                <c:pt idx="9" formatCode="0.0">
                  <c:v>2.236213139920499</c:v>
                </c:pt>
                <c:pt idx="10" formatCode="0.0">
                  <c:v>1.107540906949732</c:v>
                </c:pt>
              </c:numCache>
            </c:numRef>
          </c:val>
        </c:ser>
        <c:ser>
          <c:idx val="5"/>
          <c:order val="5"/>
          <c:tx>
            <c:v>Conc3_A2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Sheet1!$AA$31:$AA$41</c:f>
                <c:numCache>
                  <c:formatCode>General</c:formatCode>
                  <c:ptCount val="11"/>
                  <c:pt idx="3">
                    <c:v>1.675522345831958</c:v>
                  </c:pt>
                  <c:pt idx="4">
                    <c:v>4.062379425844564</c:v>
                  </c:pt>
                  <c:pt idx="5">
                    <c:v>10.67525024846874</c:v>
                  </c:pt>
                  <c:pt idx="6">
                    <c:v>10.3084932277928</c:v>
                  </c:pt>
                  <c:pt idx="7">
                    <c:v>8.21350426764149</c:v>
                  </c:pt>
                  <c:pt idx="8">
                    <c:v>4.701847747189412</c:v>
                  </c:pt>
                  <c:pt idx="9">
                    <c:v>3.481383023965261</c:v>
                  </c:pt>
                  <c:pt idx="10">
                    <c:v>9.588546437419385</c:v>
                  </c:pt>
                </c:numCache>
              </c:numRef>
            </c:plus>
            <c:minus>
              <c:numRef>
                <c:f>Sheet1!$AA$31:$AA$41</c:f>
                <c:numCache>
                  <c:formatCode>General</c:formatCode>
                  <c:ptCount val="11"/>
                  <c:pt idx="3">
                    <c:v>1.675522345831958</c:v>
                  </c:pt>
                  <c:pt idx="4">
                    <c:v>4.062379425844564</c:v>
                  </c:pt>
                  <c:pt idx="5">
                    <c:v>10.67525024846874</c:v>
                  </c:pt>
                  <c:pt idx="6">
                    <c:v>10.3084932277928</c:v>
                  </c:pt>
                  <c:pt idx="7">
                    <c:v>8.21350426764149</c:v>
                  </c:pt>
                  <c:pt idx="8">
                    <c:v>4.701847747189412</c:v>
                  </c:pt>
                  <c:pt idx="9">
                    <c:v>3.481383023965261</c:v>
                  </c:pt>
                  <c:pt idx="10">
                    <c:v>9.588546437419385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Sheet1!$O$31:$O$41</c:f>
              <c:strCache>
                <c:ptCount val="11"/>
                <c:pt idx="0">
                  <c:v>IDP (50uM)</c:v>
                </c:pt>
                <c:pt idx="1">
                  <c:v>MTI61 (50uM)</c:v>
                </c:pt>
                <c:pt idx="2">
                  <c:v>AKI XVII103 (5uM)</c:v>
                </c:pt>
                <c:pt idx="3">
                  <c:v>AKI XVIII181</c:v>
                </c:pt>
                <c:pt idx="4">
                  <c:v>RA-B23+91</c:v>
                </c:pt>
                <c:pt idx="5">
                  <c:v>H2L 511411</c:v>
                </c:pt>
                <c:pt idx="6">
                  <c:v>H2L 5491098</c:v>
                </c:pt>
                <c:pt idx="7">
                  <c:v>H2L 5227205</c:v>
                </c:pt>
                <c:pt idx="8">
                  <c:v>H2L 5527436</c:v>
                </c:pt>
                <c:pt idx="9">
                  <c:v>H2L 5737076</c:v>
                </c:pt>
                <c:pt idx="10">
                  <c:v>H2L 5856500</c:v>
                </c:pt>
              </c:strCache>
            </c:strRef>
          </c:cat>
          <c:val>
            <c:numRef>
              <c:f>Sheet1!$Z$31:$Z$41</c:f>
              <c:numCache>
                <c:formatCode>General</c:formatCode>
                <c:ptCount val="11"/>
                <c:pt idx="3" formatCode="0.0">
                  <c:v>3.028374926161192</c:v>
                </c:pt>
                <c:pt idx="4" formatCode="0.0">
                  <c:v>3.20896105295417</c:v>
                </c:pt>
                <c:pt idx="5" formatCode="0.0">
                  <c:v>-13.25921054263748</c:v>
                </c:pt>
                <c:pt idx="6" formatCode="0.0">
                  <c:v>-2.288433778878503</c:v>
                </c:pt>
                <c:pt idx="7" formatCode="0.0">
                  <c:v>2.001303817135621</c:v>
                </c:pt>
                <c:pt idx="8" formatCode="0.0">
                  <c:v>-12.79411675648395</c:v>
                </c:pt>
                <c:pt idx="9" formatCode="0.0">
                  <c:v>4.809723269773584</c:v>
                </c:pt>
                <c:pt idx="10" formatCode="0.0">
                  <c:v>-5.071049172966837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4794512"/>
        <c:axId val="-1743683808"/>
      </c:barChart>
      <c:catAx>
        <c:axId val="-175479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Compound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3683808"/>
        <c:crosses val="autoZero"/>
        <c:auto val="1"/>
        <c:lblAlgn val="ctr"/>
        <c:lblOffset val="1000"/>
        <c:tickLblSkip val="1"/>
        <c:noMultiLvlLbl val="0"/>
      </c:catAx>
      <c:valAx>
        <c:axId val="-1743683808"/>
        <c:scaling>
          <c:orientation val="minMax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Inhibition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47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TmPPase inhibition assay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Conc.1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Sheet1!$EB$70:$EB$79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4.997284474539057</c:v>
                  </c:pt>
                  <c:pt idx="2">
                    <c:v>9.87498191662779</c:v>
                  </c:pt>
                  <c:pt idx="3">
                    <c:v>4.829875844930005</c:v>
                  </c:pt>
                  <c:pt idx="4">
                    <c:v>12.755804654255</c:v>
                  </c:pt>
                  <c:pt idx="5">
                    <c:v>6.262396922817373</c:v>
                  </c:pt>
                  <c:pt idx="6">
                    <c:v>9.573416660018445</c:v>
                  </c:pt>
                  <c:pt idx="7">
                    <c:v>5.57699317842818</c:v>
                  </c:pt>
                  <c:pt idx="8">
                    <c:v>9.703067165197428</c:v>
                  </c:pt>
                  <c:pt idx="9">
                    <c:v>8.522982171456918</c:v>
                  </c:pt>
                </c:numCache>
              </c:numRef>
            </c:plus>
            <c:minus>
              <c:numRef>
                <c:f>Sheet1!$EB$70:$EB$79</c:f>
                <c:numCache>
                  <c:formatCode>General</c:formatCode>
                  <c:ptCount val="10"/>
                  <c:pt idx="0">
                    <c:v>0.0</c:v>
                  </c:pt>
                  <c:pt idx="1">
                    <c:v>4.997284474539057</c:v>
                  </c:pt>
                  <c:pt idx="2">
                    <c:v>9.87498191662779</c:v>
                  </c:pt>
                  <c:pt idx="3">
                    <c:v>4.829875844930005</c:v>
                  </c:pt>
                  <c:pt idx="4">
                    <c:v>12.755804654255</c:v>
                  </c:pt>
                  <c:pt idx="5">
                    <c:v>6.262396922817373</c:v>
                  </c:pt>
                  <c:pt idx="6">
                    <c:v>9.573416660018445</c:v>
                  </c:pt>
                  <c:pt idx="7">
                    <c:v>5.57699317842818</c:v>
                  </c:pt>
                  <c:pt idx="8">
                    <c:v>9.703067165197428</c:v>
                  </c:pt>
                  <c:pt idx="9">
                    <c:v>8.522982171456918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Sheet1!$DZ$70:$DZ$79</c:f>
              <c:strCache>
                <c:ptCount val="10"/>
                <c:pt idx="0">
                  <c:v>No Inhibitor</c:v>
                </c:pt>
                <c:pt idx="1">
                  <c:v>IDP (50uM)</c:v>
                </c:pt>
                <c:pt idx="2">
                  <c:v>MTI61 (50uM)</c:v>
                </c:pt>
                <c:pt idx="3">
                  <c:v>AKI XVII103 (5uM)</c:v>
                </c:pt>
                <c:pt idx="4">
                  <c:v>H2L 511411</c:v>
                </c:pt>
                <c:pt idx="5">
                  <c:v>H2L 5491098</c:v>
                </c:pt>
                <c:pt idx="6">
                  <c:v>H2L 5227205</c:v>
                </c:pt>
                <c:pt idx="7">
                  <c:v>H2L 5527436</c:v>
                </c:pt>
                <c:pt idx="8">
                  <c:v>H2L 5737076</c:v>
                </c:pt>
                <c:pt idx="9">
                  <c:v>H2L 5856500</c:v>
                </c:pt>
              </c:strCache>
            </c:strRef>
          </c:cat>
          <c:val>
            <c:numRef>
              <c:f>Sheet1!$EA$70:$EA$79</c:f>
              <c:numCache>
                <c:formatCode>0.00</c:formatCode>
                <c:ptCount val="10"/>
                <c:pt idx="0">
                  <c:v>0.0</c:v>
                </c:pt>
                <c:pt idx="1">
                  <c:v>27.69269151632023</c:v>
                </c:pt>
                <c:pt idx="2">
                  <c:v>40.66802688489764</c:v>
                </c:pt>
                <c:pt idx="3">
                  <c:v>55.52229345281383</c:v>
                </c:pt>
                <c:pt idx="4">
                  <c:v>-3.929371818907382</c:v>
                </c:pt>
                <c:pt idx="5">
                  <c:v>-12.49495576188005</c:v>
                </c:pt>
                <c:pt idx="6">
                  <c:v>-7.102490046317169</c:v>
                </c:pt>
                <c:pt idx="7">
                  <c:v>-2.424722061545135</c:v>
                </c:pt>
                <c:pt idx="8">
                  <c:v>4.71813637039777</c:v>
                </c:pt>
                <c:pt idx="9">
                  <c:v>7.362611507583341</c:v>
                </c:pt>
              </c:numCache>
            </c:numRef>
          </c:val>
        </c:ser>
        <c:ser>
          <c:idx val="1"/>
          <c:order val="1"/>
          <c:tx>
            <c:v>Conc.2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Sheet1!$ED$70:$ED$79</c:f>
                <c:numCache>
                  <c:formatCode>General</c:formatCode>
                  <c:ptCount val="10"/>
                  <c:pt idx="4">
                    <c:v>9.97593099315679</c:v>
                  </c:pt>
                  <c:pt idx="5">
                    <c:v>12.47274544416489</c:v>
                  </c:pt>
                  <c:pt idx="6">
                    <c:v>10.57669138434057</c:v>
                  </c:pt>
                  <c:pt idx="7">
                    <c:v>10.21487439994141</c:v>
                  </c:pt>
                  <c:pt idx="8">
                    <c:v>8.386608804479127</c:v>
                  </c:pt>
                  <c:pt idx="9">
                    <c:v>5.50866334717072</c:v>
                  </c:pt>
                </c:numCache>
              </c:numRef>
            </c:plus>
            <c:minus>
              <c:numRef>
                <c:f>Sheet1!$ED$70:$ED$79</c:f>
                <c:numCache>
                  <c:formatCode>General</c:formatCode>
                  <c:ptCount val="10"/>
                  <c:pt idx="4">
                    <c:v>9.97593099315679</c:v>
                  </c:pt>
                  <c:pt idx="5">
                    <c:v>12.47274544416489</c:v>
                  </c:pt>
                  <c:pt idx="6">
                    <c:v>10.57669138434057</c:v>
                  </c:pt>
                  <c:pt idx="7">
                    <c:v>10.21487439994141</c:v>
                  </c:pt>
                  <c:pt idx="8">
                    <c:v>8.386608804479127</c:v>
                  </c:pt>
                  <c:pt idx="9">
                    <c:v>5.50866334717072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Sheet1!$EC$70:$EC$79</c:f>
              <c:numCache>
                <c:formatCode>0.00</c:formatCode>
                <c:ptCount val="10"/>
                <c:pt idx="4">
                  <c:v>-6.726642158064078</c:v>
                </c:pt>
                <c:pt idx="5">
                  <c:v>-4.18360336734316</c:v>
                </c:pt>
                <c:pt idx="6">
                  <c:v>-2.283904950605597</c:v>
                </c:pt>
                <c:pt idx="7">
                  <c:v>-4.074599516079656</c:v>
                </c:pt>
                <c:pt idx="8">
                  <c:v>-0.220835903568646</c:v>
                </c:pt>
                <c:pt idx="9">
                  <c:v>-0.758234657202117</c:v>
                </c:pt>
              </c:numCache>
            </c:numRef>
          </c:val>
        </c:ser>
        <c:ser>
          <c:idx val="2"/>
          <c:order val="2"/>
          <c:tx>
            <c:v>Conc. 3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errBars>
            <c:errBarType val="both"/>
            <c:errValType val="cust"/>
            <c:noEndCap val="0"/>
            <c:plus>
              <c:numRef>
                <c:f>Sheet1!$EF$70:$EF$79</c:f>
                <c:numCache>
                  <c:formatCode>General</c:formatCode>
                  <c:ptCount val="10"/>
                  <c:pt idx="4">
                    <c:v>8.290106003532242</c:v>
                  </c:pt>
                  <c:pt idx="5">
                    <c:v>12.09078225477425</c:v>
                  </c:pt>
                  <c:pt idx="6">
                    <c:v>10.87438677650923</c:v>
                  </c:pt>
                  <c:pt idx="7">
                    <c:v>3.11367336184066</c:v>
                  </c:pt>
                  <c:pt idx="8">
                    <c:v>9.437374471040417</c:v>
                  </c:pt>
                  <c:pt idx="9">
                    <c:v>12.0722075790835</c:v>
                  </c:pt>
                </c:numCache>
              </c:numRef>
            </c:plus>
            <c:minus>
              <c:numRef>
                <c:f>Sheet1!$EF$70:$EF$79</c:f>
                <c:numCache>
                  <c:formatCode>General</c:formatCode>
                  <c:ptCount val="10"/>
                  <c:pt idx="4">
                    <c:v>8.290106003532242</c:v>
                  </c:pt>
                  <c:pt idx="5">
                    <c:v>12.09078225477425</c:v>
                  </c:pt>
                  <c:pt idx="6">
                    <c:v>10.87438677650923</c:v>
                  </c:pt>
                  <c:pt idx="7">
                    <c:v>3.11367336184066</c:v>
                  </c:pt>
                  <c:pt idx="8">
                    <c:v>9.437374471040417</c:v>
                  </c:pt>
                  <c:pt idx="9">
                    <c:v>12.0722075790835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Sheet1!$EE$70:$EE$79</c:f>
              <c:numCache>
                <c:formatCode>0.00</c:formatCode>
                <c:ptCount val="10"/>
                <c:pt idx="4">
                  <c:v>-9.216710873539765</c:v>
                </c:pt>
                <c:pt idx="5">
                  <c:v>-5.25894746790583</c:v>
                </c:pt>
                <c:pt idx="6">
                  <c:v>-5.127817829364031</c:v>
                </c:pt>
                <c:pt idx="7">
                  <c:v>-12.92041054138397</c:v>
                </c:pt>
                <c:pt idx="8">
                  <c:v>-0.246220981324385</c:v>
                </c:pt>
                <c:pt idx="9">
                  <c:v>-4.108769475987408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754933600"/>
        <c:axId val="-1698358944"/>
      </c:barChart>
      <c:catAx>
        <c:axId val="-175493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Inhibitor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358944"/>
        <c:crosses val="autoZero"/>
        <c:auto val="1"/>
        <c:lblAlgn val="ctr"/>
        <c:lblOffset val="0"/>
        <c:noMultiLvlLbl val="0"/>
      </c:catAx>
      <c:valAx>
        <c:axId val="-16983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% Inhibition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49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236201</xdr:colOff>
      <xdr:row>3</xdr:row>
      <xdr:rowOff>130353</xdr:rowOff>
    </xdr:from>
    <xdr:to>
      <xdr:col>46</xdr:col>
      <xdr:colOff>449348</xdr:colOff>
      <xdr:row>10</xdr:row>
      <xdr:rowOff>198780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532968</xdr:colOff>
      <xdr:row>17</xdr:row>
      <xdr:rowOff>29596</xdr:rowOff>
    </xdr:from>
    <xdr:to>
      <xdr:col>46</xdr:col>
      <xdr:colOff>791163</xdr:colOff>
      <xdr:row>25</xdr:row>
      <xdr:rowOff>26339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3342</xdr:colOff>
      <xdr:row>42</xdr:row>
      <xdr:rowOff>17044</xdr:rowOff>
    </xdr:from>
    <xdr:to>
      <xdr:col>35</xdr:col>
      <xdr:colOff>721894</xdr:colOff>
      <xdr:row>65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136</xdr:col>
      <xdr:colOff>641684</xdr:colOff>
      <xdr:row>63</xdr:row>
      <xdr:rowOff>18716</xdr:rowOff>
    </xdr:from>
    <xdr:to>
      <xdr:col>144</xdr:col>
      <xdr:colOff>106947</xdr:colOff>
      <xdr:row>86</xdr:row>
      <xdr:rowOff>187158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79"/>
  <sheetViews>
    <sheetView tabSelected="1" topLeftCell="A23" zoomScale="95" zoomScaleNormal="95" zoomScalePageLayoutView="95" workbookViewId="0">
      <selection activeCell="BG28" sqref="BG28"/>
    </sheetView>
  </sheetViews>
  <sheetFormatPr baseColWidth="10" defaultColWidth="10.6640625" defaultRowHeight="16" x14ac:dyDescent="0.2"/>
  <cols>
    <col min="1" max="13" width="6" customWidth="1"/>
    <col min="19" max="19" width="11.6640625" bestFit="1" customWidth="1"/>
  </cols>
  <sheetData>
    <row r="1" spans="1:159" x14ac:dyDescent="0.2">
      <c r="O1" t="s">
        <v>40</v>
      </c>
      <c r="AC1" t="s">
        <v>14</v>
      </c>
      <c r="AW1" t="s">
        <v>15</v>
      </c>
      <c r="BK1" t="s">
        <v>16</v>
      </c>
      <c r="BY1" t="s">
        <v>17</v>
      </c>
      <c r="CM1" t="s">
        <v>18</v>
      </c>
      <c r="DA1" t="s">
        <v>19</v>
      </c>
      <c r="DO1" t="s">
        <v>20</v>
      </c>
      <c r="EC1" t="s">
        <v>21</v>
      </c>
      <c r="EQ1" t="s">
        <v>22</v>
      </c>
    </row>
    <row r="2" spans="1:159" x14ac:dyDescent="0.2">
      <c r="A2" t="s">
        <v>82</v>
      </c>
      <c r="B2" t="s">
        <v>81</v>
      </c>
    </row>
    <row r="3" spans="1:159" x14ac:dyDescent="0.2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3"/>
      <c r="P3" s="3">
        <v>1</v>
      </c>
      <c r="Q3" s="3">
        <v>2</v>
      </c>
      <c r="R3" s="3">
        <v>3</v>
      </c>
      <c r="S3" s="3">
        <v>4</v>
      </c>
      <c r="T3" s="3">
        <v>5</v>
      </c>
      <c r="U3" s="3">
        <v>6</v>
      </c>
      <c r="V3" s="3">
        <v>7</v>
      </c>
      <c r="W3" s="3">
        <v>8</v>
      </c>
      <c r="X3" s="3">
        <v>9</v>
      </c>
      <c r="Y3" s="3">
        <v>10</v>
      </c>
      <c r="Z3" s="3">
        <v>11</v>
      </c>
      <c r="AA3" s="3">
        <v>12</v>
      </c>
      <c r="AC3" s="3"/>
      <c r="AD3" s="3">
        <v>1</v>
      </c>
      <c r="AE3" s="3">
        <v>2</v>
      </c>
      <c r="AF3" s="3">
        <v>3</v>
      </c>
      <c r="AG3" s="3">
        <v>4</v>
      </c>
      <c r="AH3" s="3">
        <v>5</v>
      </c>
      <c r="AI3" s="3">
        <v>6</v>
      </c>
      <c r="AJ3" s="3">
        <v>7</v>
      </c>
      <c r="AK3" s="3">
        <v>8</v>
      </c>
      <c r="AL3" s="3">
        <v>9</v>
      </c>
      <c r="AM3" s="3">
        <v>10</v>
      </c>
      <c r="AN3" s="3">
        <v>11</v>
      </c>
      <c r="AO3" s="3">
        <v>12</v>
      </c>
      <c r="AQ3" s="3" t="s">
        <v>23</v>
      </c>
      <c r="AR3" s="3" t="s">
        <v>24</v>
      </c>
      <c r="AS3" s="3" t="s">
        <v>25</v>
      </c>
      <c r="AT3" s="3" t="s">
        <v>26</v>
      </c>
      <c r="AU3" s="3" t="s">
        <v>27</v>
      </c>
      <c r="AW3" s="3"/>
      <c r="AX3" s="3">
        <v>1</v>
      </c>
      <c r="AY3" s="3">
        <v>2</v>
      </c>
      <c r="AZ3" s="3">
        <v>3</v>
      </c>
      <c r="BA3" s="3">
        <v>4</v>
      </c>
      <c r="BB3" s="3">
        <v>5</v>
      </c>
      <c r="BC3" s="3">
        <v>6</v>
      </c>
      <c r="BD3" s="3">
        <v>7</v>
      </c>
      <c r="BE3" s="3">
        <v>8</v>
      </c>
      <c r="BF3" s="3">
        <v>9</v>
      </c>
      <c r="BG3" s="3">
        <v>10</v>
      </c>
      <c r="BH3" s="3">
        <v>11</v>
      </c>
      <c r="BI3" s="3">
        <v>12</v>
      </c>
      <c r="BK3" s="3"/>
      <c r="BL3" s="3">
        <v>1</v>
      </c>
      <c r="BM3" s="3">
        <v>2</v>
      </c>
      <c r="BN3" s="3">
        <v>3</v>
      </c>
      <c r="BO3" s="3">
        <v>4</v>
      </c>
      <c r="BP3" s="3">
        <v>5</v>
      </c>
      <c r="BQ3" s="3">
        <v>6</v>
      </c>
      <c r="BR3" s="3">
        <v>7</v>
      </c>
      <c r="BS3" s="3">
        <v>8</v>
      </c>
      <c r="BT3" s="3">
        <v>9</v>
      </c>
      <c r="BU3" s="3">
        <v>10</v>
      </c>
      <c r="BV3" s="3">
        <v>11</v>
      </c>
      <c r="BW3" s="3">
        <v>12</v>
      </c>
      <c r="BY3" s="3"/>
      <c r="BZ3" s="3">
        <v>1</v>
      </c>
      <c r="CA3" s="3">
        <v>2</v>
      </c>
      <c r="CB3" s="3">
        <v>3</v>
      </c>
      <c r="CC3" s="3">
        <v>4</v>
      </c>
      <c r="CD3" s="3">
        <v>5</v>
      </c>
      <c r="CE3" s="3">
        <v>6</v>
      </c>
      <c r="CF3" s="3">
        <v>7</v>
      </c>
      <c r="CG3" s="3">
        <v>8</v>
      </c>
      <c r="CH3" s="3">
        <v>9</v>
      </c>
      <c r="CI3" s="3">
        <v>10</v>
      </c>
      <c r="CJ3" s="3">
        <v>11</v>
      </c>
      <c r="CK3" s="3">
        <v>12</v>
      </c>
      <c r="CM3" s="3"/>
      <c r="CN3" s="3">
        <v>1</v>
      </c>
      <c r="CO3" s="3">
        <v>2</v>
      </c>
      <c r="CP3" s="3">
        <v>3</v>
      </c>
      <c r="CQ3" s="3">
        <v>4</v>
      </c>
      <c r="CR3" s="3">
        <v>5</v>
      </c>
      <c r="CS3" s="3">
        <v>6</v>
      </c>
      <c r="CT3" s="3">
        <v>7</v>
      </c>
      <c r="CU3" s="3">
        <v>8</v>
      </c>
      <c r="CV3" s="3">
        <v>9</v>
      </c>
      <c r="CW3" s="3">
        <v>10</v>
      </c>
      <c r="CX3" s="3">
        <v>11</v>
      </c>
      <c r="CY3" s="3">
        <v>12</v>
      </c>
      <c r="DA3" s="3"/>
      <c r="DB3" s="3">
        <v>1</v>
      </c>
      <c r="DC3" s="3">
        <v>2</v>
      </c>
      <c r="DD3" s="3">
        <v>3</v>
      </c>
      <c r="DE3" s="3">
        <v>4</v>
      </c>
      <c r="DF3" s="3">
        <v>5</v>
      </c>
      <c r="DG3" s="3">
        <v>6</v>
      </c>
      <c r="DH3" s="3">
        <v>7</v>
      </c>
      <c r="DI3" s="3">
        <v>8</v>
      </c>
      <c r="DJ3" s="3">
        <v>9</v>
      </c>
      <c r="DK3" s="3">
        <v>10</v>
      </c>
      <c r="DL3" s="3">
        <v>11</v>
      </c>
      <c r="DM3" s="3">
        <v>12</v>
      </c>
      <c r="DO3" s="3"/>
      <c r="DP3" s="3">
        <v>1</v>
      </c>
      <c r="DQ3" s="3">
        <v>2</v>
      </c>
      <c r="DR3" s="3">
        <v>3</v>
      </c>
      <c r="DS3" s="3">
        <v>4</v>
      </c>
      <c r="DT3" s="3">
        <v>5</v>
      </c>
      <c r="DU3" s="3">
        <v>6</v>
      </c>
      <c r="DV3" s="3">
        <v>7</v>
      </c>
      <c r="DW3" s="3">
        <v>8</v>
      </c>
      <c r="DX3" s="3">
        <v>9</v>
      </c>
      <c r="DY3" s="3">
        <v>10</v>
      </c>
      <c r="DZ3" s="3">
        <v>11</v>
      </c>
      <c r="EA3" s="3">
        <v>12</v>
      </c>
      <c r="EC3" s="3"/>
      <c r="ED3" s="3">
        <v>1</v>
      </c>
      <c r="EE3" s="3">
        <v>2</v>
      </c>
      <c r="EF3" s="3">
        <v>3</v>
      </c>
      <c r="EG3" s="3">
        <v>4</v>
      </c>
      <c r="EH3" s="3">
        <v>5</v>
      </c>
      <c r="EI3" s="3">
        <v>6</v>
      </c>
      <c r="EJ3" s="3">
        <v>7</v>
      </c>
      <c r="EK3" s="3">
        <v>8</v>
      </c>
      <c r="EL3" s="3">
        <v>9</v>
      </c>
      <c r="EM3" s="3">
        <v>10</v>
      </c>
      <c r="EN3" s="3">
        <v>11</v>
      </c>
      <c r="EO3" s="3">
        <v>12</v>
      </c>
      <c r="EQ3" s="3"/>
      <c r="ER3" s="3">
        <v>1</v>
      </c>
      <c r="ES3" s="3">
        <v>2</v>
      </c>
      <c r="ET3" s="3">
        <v>3</v>
      </c>
      <c r="EU3" s="3">
        <v>4</v>
      </c>
      <c r="EV3" s="3">
        <v>5</v>
      </c>
      <c r="EW3" s="3">
        <v>6</v>
      </c>
      <c r="EX3" s="3">
        <v>7</v>
      </c>
      <c r="EY3" s="3">
        <v>8</v>
      </c>
      <c r="EZ3" s="3">
        <v>9</v>
      </c>
      <c r="FA3" s="3">
        <v>10</v>
      </c>
      <c r="FB3" s="3">
        <v>11</v>
      </c>
      <c r="FC3" s="3">
        <v>12</v>
      </c>
    </row>
    <row r="4" spans="1:159" x14ac:dyDescent="0.2">
      <c r="A4" s="1" t="s">
        <v>0</v>
      </c>
      <c r="B4" s="46" t="s">
        <v>1</v>
      </c>
      <c r="C4" s="46"/>
      <c r="D4" s="46"/>
      <c r="E4" s="45" t="s">
        <v>57</v>
      </c>
      <c r="F4" s="45"/>
      <c r="G4" s="45"/>
      <c r="H4" s="47" t="s">
        <v>64</v>
      </c>
      <c r="I4" s="48"/>
      <c r="J4" s="49"/>
      <c r="K4" s="45" t="s">
        <v>73</v>
      </c>
      <c r="L4" s="45"/>
      <c r="M4" s="45"/>
      <c r="O4" s="3" t="s">
        <v>0</v>
      </c>
      <c r="P4" s="37">
        <v>0.10730000000000001</v>
      </c>
      <c r="Q4" s="38">
        <v>0.1032</v>
      </c>
      <c r="R4" s="38">
        <v>0.1065</v>
      </c>
      <c r="S4" s="38">
        <v>0.66479999999999995</v>
      </c>
      <c r="T4" s="38">
        <v>0.66169999999999995</v>
      </c>
      <c r="U4" s="38">
        <v>0.84599999999999997</v>
      </c>
      <c r="V4" s="39">
        <v>0.76190000000000002</v>
      </c>
      <c r="W4" s="39">
        <v>0.79959999999999998</v>
      </c>
      <c r="X4" s="39">
        <v>0.7772</v>
      </c>
      <c r="Y4" s="39">
        <v>0.72419999999999995</v>
      </c>
      <c r="Z4" s="39">
        <v>0.74219999999999997</v>
      </c>
      <c r="AA4" s="39">
        <v>0.69169999999999998</v>
      </c>
      <c r="AC4" s="3" t="s">
        <v>0</v>
      </c>
      <c r="AD4" s="4">
        <f>P4-$P$4</f>
        <v>0</v>
      </c>
      <c r="AE4" s="4">
        <f>Q4-$Q$4</f>
        <v>0</v>
      </c>
      <c r="AF4" s="4">
        <f>R4-$R$4</f>
        <v>0</v>
      </c>
      <c r="AG4" s="4">
        <f t="shared" ref="AG4:AG11" si="0">S4-$P$4</f>
        <v>0.55749999999999988</v>
      </c>
      <c r="AH4" s="4">
        <f t="shared" ref="AH4:AH11" si="1">T4-$Q$4</f>
        <v>0.5585</v>
      </c>
      <c r="AI4" s="4">
        <f t="shared" ref="AI4:AI11" si="2">U4-$R$4</f>
        <v>0.73949999999999994</v>
      </c>
      <c r="AJ4" s="4">
        <f t="shared" ref="AJ4:AJ11" si="3">V4-$P$4</f>
        <v>0.65460000000000007</v>
      </c>
      <c r="AK4" s="4">
        <f t="shared" ref="AK4:AK11" si="4">W4-$Q$4</f>
        <v>0.69640000000000002</v>
      </c>
      <c r="AL4" s="4">
        <f t="shared" ref="AL4:AL11" si="5">X4-$R$4</f>
        <v>0.67069999999999996</v>
      </c>
      <c r="AM4" s="4">
        <f t="shared" ref="AM4:AM11" si="6">Y4-$P$4</f>
        <v>0.6169</v>
      </c>
      <c r="AN4" s="4">
        <f t="shared" ref="AN4:AN11" si="7">Z4-$Q$4</f>
        <v>0.63900000000000001</v>
      </c>
      <c r="AO4" s="4">
        <f t="shared" ref="AO4:AO11" si="8">AA4-$R$4</f>
        <v>0.58519999999999994</v>
      </c>
      <c r="AQ4" s="3">
        <v>0</v>
      </c>
      <c r="AR4" s="4">
        <f>AD4</f>
        <v>0</v>
      </c>
      <c r="AS4" s="4">
        <f>AE4</f>
        <v>0</v>
      </c>
      <c r="AT4" s="4">
        <f>AF4</f>
        <v>0</v>
      </c>
      <c r="AU4" s="4">
        <f>AVERAGE(AR4:AT4)</f>
        <v>0</v>
      </c>
      <c r="AW4" s="3" t="s">
        <v>0</v>
      </c>
      <c r="AX4" s="8">
        <f>(AD4)/0.0554</f>
        <v>0</v>
      </c>
      <c r="AY4" s="8">
        <f>(AE4)/0.0554</f>
        <v>0</v>
      </c>
      <c r="AZ4" s="8">
        <f>(AF4)/0.0554</f>
        <v>0</v>
      </c>
      <c r="BA4" s="8">
        <f t="shared" ref="BA4" si="9">(AG4-0.0056)/0.0327</f>
        <v>16.87767584097859</v>
      </c>
      <c r="BB4" s="8">
        <f t="shared" ref="BB4" si="10">(AH4-0.0056)/0.0327</f>
        <v>16.908256880733944</v>
      </c>
      <c r="BC4" s="8">
        <f t="shared" ref="BC4" si="11">(AI4-0.0056)/0.0327</f>
        <v>22.443425076452595</v>
      </c>
      <c r="BD4" s="8">
        <f t="shared" ref="BD4" si="12">(AJ4-0.0056)/0.0327</f>
        <v>19.847094801223243</v>
      </c>
      <c r="BE4" s="8">
        <f t="shared" ref="BE4" si="13">(AK4-0.0056)/0.0327</f>
        <v>21.12538226299694</v>
      </c>
      <c r="BF4" s="8">
        <f t="shared" ref="BF4" si="14">(AL4-0.0056)/0.0327</f>
        <v>20.339449541284402</v>
      </c>
      <c r="BG4" s="8">
        <f t="shared" ref="BG4" si="15">(AM4-0.0056)/0.0327</f>
        <v>18.694189602446482</v>
      </c>
      <c r="BH4" s="8">
        <f t="shared" ref="BH4" si="16">(AN4-0.0056)/0.0327</f>
        <v>19.370030581039753</v>
      </c>
      <c r="BI4" s="8">
        <f t="shared" ref="BI4" si="17">(AO4-0.0056)/0.0327</f>
        <v>17.724770642201833</v>
      </c>
      <c r="BK4" s="3" t="s">
        <v>0</v>
      </c>
      <c r="BL4" s="4"/>
      <c r="BM4" s="4"/>
      <c r="BN4" s="4"/>
      <c r="BO4" s="5">
        <f t="shared" ref="BO4:BW11" si="18">BA4/(0.024*5)</f>
        <v>140.6472986748216</v>
      </c>
      <c r="BP4" s="5">
        <f t="shared" si="18"/>
        <v>140.90214067278288</v>
      </c>
      <c r="BQ4" s="5">
        <f t="shared" si="18"/>
        <v>187.02854230377164</v>
      </c>
      <c r="BR4" s="5">
        <f t="shared" si="18"/>
        <v>165.39245667686035</v>
      </c>
      <c r="BS4" s="5">
        <f t="shared" si="18"/>
        <v>176.04485219164118</v>
      </c>
      <c r="BT4" s="5">
        <f t="shared" si="18"/>
        <v>169.49541284403668</v>
      </c>
      <c r="BU4" s="6">
        <f t="shared" si="18"/>
        <v>155.7849133537207</v>
      </c>
      <c r="BV4" s="6">
        <f t="shared" si="18"/>
        <v>161.41692150866461</v>
      </c>
      <c r="BW4" s="6">
        <f t="shared" si="18"/>
        <v>147.7064220183486</v>
      </c>
      <c r="BY4" s="3" t="s">
        <v>0</v>
      </c>
      <c r="BZ4" s="4"/>
      <c r="CA4" s="4"/>
      <c r="CB4" s="4"/>
      <c r="CC4" s="5">
        <f t="shared" ref="CC4:CI11" si="19">AVERAGE(BO4:BQ4)</f>
        <v>156.1926605504587</v>
      </c>
      <c r="CD4" s="5"/>
      <c r="CE4" s="5"/>
      <c r="CF4" s="5">
        <f t="shared" ref="CF4:CF7" si="20">AVERAGE(BR4:BT4)</f>
        <v>170.31090723751274</v>
      </c>
      <c r="CG4" s="5"/>
      <c r="CH4" s="5"/>
      <c r="CI4" s="6">
        <f t="shared" ref="CI4:CI7" si="21">AVERAGE(BU4:BW4)</f>
        <v>154.96941896024464</v>
      </c>
      <c r="CJ4" s="6"/>
      <c r="CK4" s="6"/>
      <c r="CM4" s="3" t="s">
        <v>0</v>
      </c>
      <c r="CN4" s="4"/>
      <c r="CO4" s="4"/>
      <c r="CP4" s="4"/>
      <c r="CQ4" s="6">
        <f t="shared" ref="CQ4:CQ7" si="22">BO4/$BL$8*100</f>
        <v>88.601701717771704</v>
      </c>
      <c r="CR4" s="6">
        <f t="shared" ref="CR4:CR7" si="23">BP4/$BM$8*100</f>
        <v>86.202057998129106</v>
      </c>
      <c r="CS4" s="6">
        <f t="shared" ref="CS4:CS7" si="24">BQ4/$BN$8*100</f>
        <v>114.101368159204</v>
      </c>
      <c r="CT4" s="6">
        <f t="shared" ref="CT4:CT7" si="25">BR4/$BL$8*100</f>
        <v>104.19007866431207</v>
      </c>
      <c r="CU4" s="6">
        <f t="shared" ref="CU4:CU7" si="26">BS4/$BM$8*100</f>
        <v>107.70190208917994</v>
      </c>
      <c r="CV4" s="6">
        <f t="shared" ref="CV4:CV7" si="27">BT4/$BN$8*100</f>
        <v>103.40485074626866</v>
      </c>
      <c r="CW4" s="6">
        <f t="shared" ref="CW4:CW7" si="28">BU4/$BL$8*100</f>
        <v>98.137742815861287</v>
      </c>
      <c r="CX4" s="6">
        <f t="shared" ref="CX4:CX7" si="29">BV4/$BM$8*100</f>
        <v>98.75272840661053</v>
      </c>
      <c r="CY4" s="6">
        <f t="shared" ref="CY4:CY7" si="30">BW4/$BN$8*100</f>
        <v>90.111940298507463</v>
      </c>
      <c r="DA4" s="3" t="s">
        <v>0</v>
      </c>
      <c r="DB4" s="4"/>
      <c r="DC4" s="4"/>
      <c r="DD4" s="4"/>
      <c r="DE4" s="6">
        <f t="shared" ref="DE4:DK11" si="31">AVERAGE(CQ4:CS4)</f>
        <v>96.301709291701613</v>
      </c>
      <c r="DF4" s="6"/>
      <c r="DG4" s="6"/>
      <c r="DH4" s="6">
        <f t="shared" ref="DH4:DH7" si="32">AVERAGE(CT4:CV4)</f>
        <v>105.09894383325356</v>
      </c>
      <c r="DI4" s="6"/>
      <c r="DJ4" s="6"/>
      <c r="DK4" s="6">
        <f t="shared" ref="DK4:DK7" si="33">AVERAGE(CW4:CY4)</f>
        <v>95.667470506993098</v>
      </c>
      <c r="DL4" s="6"/>
      <c r="DM4" s="6"/>
      <c r="DO4" s="3" t="s">
        <v>0</v>
      </c>
      <c r="DP4" s="4"/>
      <c r="DQ4" s="4"/>
      <c r="DR4" s="4"/>
      <c r="DS4" s="6">
        <f>$CN$8-CQ4</f>
        <v>11.398298282228296</v>
      </c>
      <c r="DT4" s="6">
        <f t="shared" ref="DT4:DT11" si="34">$CO$8-CR4</f>
        <v>13.797942001870894</v>
      </c>
      <c r="DU4" s="6">
        <f t="shared" ref="DU4:DU11" si="35">$CP$8-CS4</f>
        <v>-14.101368159204</v>
      </c>
      <c r="DV4" s="6">
        <f t="shared" ref="DV4:DV11" si="36">$CN$8-CT4</f>
        <v>-4.1900786643120682</v>
      </c>
      <c r="DW4" s="6">
        <f t="shared" ref="DW4:DW11" si="37">$CO$8-CU4</f>
        <v>-7.7019020891799386</v>
      </c>
      <c r="DX4" s="6">
        <f t="shared" ref="DX4:DX11" si="38">$CP$8-CV4</f>
        <v>-3.4048507462686644</v>
      </c>
      <c r="DY4" s="6">
        <f t="shared" ref="DY4:DY11" si="39">$CN$8-CW4</f>
        <v>1.8622571841387128</v>
      </c>
      <c r="DZ4" s="6">
        <f t="shared" ref="DZ4:DZ11" si="40">$CO$8-CX4</f>
        <v>1.2472715933894705</v>
      </c>
      <c r="EA4" s="6">
        <f t="shared" ref="EA4:EA11" si="41">$CP$8-CY4</f>
        <v>9.8880597014925371</v>
      </c>
      <c r="EC4" s="3" t="s">
        <v>0</v>
      </c>
      <c r="ED4" s="4"/>
      <c r="EE4" s="4"/>
      <c r="EF4" s="4"/>
      <c r="EG4" s="5">
        <f t="shared" ref="EG4:EM11" si="42">AVERAGE(DS4:DU4)</f>
        <v>3.6982907082983965</v>
      </c>
      <c r="EH4" s="5"/>
      <c r="EI4" s="5">
        <f>EU4</f>
        <v>15.461580266741739</v>
      </c>
      <c r="EJ4" s="5">
        <f t="shared" ref="EJ4:EJ7" si="43">AVERAGE(DV4:DX4)</f>
        <v>-5.098943833253557</v>
      </c>
      <c r="EK4" s="5"/>
      <c r="EL4" s="5">
        <f>EX4</f>
        <v>2.2881629055620518</v>
      </c>
      <c r="EM4" s="6">
        <f t="shared" ref="EM4:EM7" si="44">AVERAGE(DY4:EA4)</f>
        <v>4.3325294930069065</v>
      </c>
      <c r="EN4" s="6"/>
      <c r="EO4" s="6">
        <f>FA4</f>
        <v>4.8210464364341679</v>
      </c>
      <c r="EQ4" s="3" t="s">
        <v>0</v>
      </c>
      <c r="ER4" s="4"/>
      <c r="ES4" s="4"/>
      <c r="ET4" s="4"/>
      <c r="EU4" s="6">
        <f t="shared" ref="EU4:FA11" si="45">STDEV(DS4:DU4)</f>
        <v>15.461580266741739</v>
      </c>
      <c r="EV4" s="6"/>
      <c r="EW4" s="6"/>
      <c r="EX4" s="6">
        <f t="shared" ref="EX4:EX7" si="46">STDEV(DV4:DX4)</f>
        <v>2.2881629055620518</v>
      </c>
      <c r="EY4" s="6"/>
      <c r="EZ4" s="6"/>
      <c r="FA4" s="6">
        <f t="shared" ref="FA4:FA7" si="47">STDEV(DY4:EA4)</f>
        <v>4.8210464364341679</v>
      </c>
      <c r="FB4" s="6"/>
      <c r="FC4" s="6"/>
    </row>
    <row r="5" spans="1:159" x14ac:dyDescent="0.2">
      <c r="A5" s="1" t="s">
        <v>2</v>
      </c>
      <c r="B5" s="42" t="s">
        <v>41</v>
      </c>
      <c r="C5" s="42"/>
      <c r="D5" s="42"/>
      <c r="E5" s="45" t="s">
        <v>58</v>
      </c>
      <c r="F5" s="45"/>
      <c r="G5" s="45"/>
      <c r="H5" s="45" t="s">
        <v>71</v>
      </c>
      <c r="I5" s="45"/>
      <c r="J5" s="45"/>
      <c r="K5" s="45" t="s">
        <v>74</v>
      </c>
      <c r="L5" s="45"/>
      <c r="M5" s="45"/>
      <c r="O5" s="3" t="s">
        <v>2</v>
      </c>
      <c r="P5" s="38">
        <v>0.183</v>
      </c>
      <c r="Q5" s="38">
        <v>0.17949999999999999</v>
      </c>
      <c r="R5" s="38">
        <v>0.19739999999999999</v>
      </c>
      <c r="S5" s="38">
        <v>0.75039999999999996</v>
      </c>
      <c r="T5" s="38">
        <v>0.77890000000000004</v>
      </c>
      <c r="U5" s="38">
        <v>0.78129999999999999</v>
      </c>
      <c r="V5" s="39">
        <v>0.85909999999999997</v>
      </c>
      <c r="W5" s="39">
        <v>0.84199999999999997</v>
      </c>
      <c r="X5" s="39">
        <v>0.78700000000000003</v>
      </c>
      <c r="Y5" s="39">
        <v>0.82299999999999995</v>
      </c>
      <c r="Z5" s="39">
        <v>0.83689999999999998</v>
      </c>
      <c r="AA5" s="39">
        <v>0.82899999999999996</v>
      </c>
      <c r="AC5" s="3" t="s">
        <v>2</v>
      </c>
      <c r="AD5" s="4">
        <f t="shared" ref="AD5:AD11" si="48">P5-$P$4</f>
        <v>7.569999999999999E-2</v>
      </c>
      <c r="AE5" s="4">
        <f t="shared" ref="AE5:AE11" si="49">Q5-$Q$4</f>
        <v>7.6299999999999993E-2</v>
      </c>
      <c r="AF5" s="4">
        <f t="shared" ref="AF5:AF11" si="50">R5-$R$4</f>
        <v>9.0899999999999995E-2</v>
      </c>
      <c r="AG5" s="4">
        <f t="shared" si="0"/>
        <v>0.6431</v>
      </c>
      <c r="AH5" s="4">
        <f t="shared" si="1"/>
        <v>0.67570000000000008</v>
      </c>
      <c r="AI5" s="4">
        <f t="shared" si="2"/>
        <v>0.67479999999999996</v>
      </c>
      <c r="AJ5" s="4">
        <f t="shared" si="3"/>
        <v>0.75180000000000002</v>
      </c>
      <c r="AK5" s="4">
        <f t="shared" si="4"/>
        <v>0.73880000000000001</v>
      </c>
      <c r="AL5" s="4">
        <f t="shared" si="5"/>
        <v>0.68049999999999999</v>
      </c>
      <c r="AM5" s="4">
        <f t="shared" si="6"/>
        <v>0.7157</v>
      </c>
      <c r="AN5" s="4">
        <f t="shared" si="7"/>
        <v>0.73370000000000002</v>
      </c>
      <c r="AO5" s="4">
        <f t="shared" si="8"/>
        <v>0.72249999999999992</v>
      </c>
      <c r="AQ5" s="3">
        <v>2.5</v>
      </c>
      <c r="AR5" s="4">
        <f>AD5</f>
        <v>7.569999999999999E-2</v>
      </c>
      <c r="AS5" s="4">
        <f t="shared" ref="AS5:AS7" si="51">AE5</f>
        <v>7.6299999999999993E-2</v>
      </c>
      <c r="AT5" s="4">
        <f t="shared" ref="AT5:AT7" si="52">AF5</f>
        <v>9.0899999999999995E-2</v>
      </c>
      <c r="AU5" s="4">
        <f t="shared" ref="AU5:AU7" si="53">AVERAGE(AR5:AT5)</f>
        <v>8.0966666666666645E-2</v>
      </c>
      <c r="AW5" s="3" t="s">
        <v>2</v>
      </c>
      <c r="AX5" s="8">
        <f>(AD5-0.0056)/0.0327</f>
        <v>2.1437308868501526</v>
      </c>
      <c r="AY5" s="8">
        <f t="shared" ref="AY5:BI11" si="54">(AE5-0.0056)/0.0327</f>
        <v>2.1620795107033639</v>
      </c>
      <c r="AZ5" s="8">
        <f t="shared" si="54"/>
        <v>2.6085626911314983</v>
      </c>
      <c r="BA5" s="8">
        <f t="shared" si="54"/>
        <v>19.495412844036696</v>
      </c>
      <c r="BB5" s="8">
        <f t="shared" si="54"/>
        <v>20.492354740061163</v>
      </c>
      <c r="BC5" s="8">
        <f t="shared" si="54"/>
        <v>20.464831804281342</v>
      </c>
      <c r="BD5" s="8">
        <f t="shared" si="54"/>
        <v>22.819571865443425</v>
      </c>
      <c r="BE5" s="8">
        <f t="shared" si="54"/>
        <v>22.422018348623851</v>
      </c>
      <c r="BF5" s="8">
        <f t="shared" si="54"/>
        <v>20.639143730886847</v>
      </c>
      <c r="BG5" s="8">
        <f t="shared" si="54"/>
        <v>21.715596330275229</v>
      </c>
      <c r="BH5" s="8">
        <f t="shared" si="54"/>
        <v>22.26605504587156</v>
      </c>
      <c r="BI5" s="8">
        <f t="shared" si="54"/>
        <v>21.923547400611618</v>
      </c>
      <c r="BK5" s="3" t="s">
        <v>2</v>
      </c>
      <c r="BL5" s="4"/>
      <c r="BM5" s="4"/>
      <c r="BN5" s="4"/>
      <c r="BO5" s="5">
        <f t="shared" si="18"/>
        <v>162.4617737003058</v>
      </c>
      <c r="BP5" s="5">
        <f t="shared" si="18"/>
        <v>170.76962283384304</v>
      </c>
      <c r="BQ5" s="5">
        <f t="shared" si="18"/>
        <v>170.54026503567786</v>
      </c>
      <c r="BR5" s="6">
        <f t="shared" si="18"/>
        <v>190.16309887869522</v>
      </c>
      <c r="BS5" s="6">
        <f t="shared" si="18"/>
        <v>186.85015290519877</v>
      </c>
      <c r="BT5" s="6">
        <f t="shared" si="18"/>
        <v>171.99286442405707</v>
      </c>
      <c r="BU5" s="6">
        <f t="shared" si="18"/>
        <v>180.96330275229357</v>
      </c>
      <c r="BV5" s="6">
        <f t="shared" si="18"/>
        <v>185.55045871559633</v>
      </c>
      <c r="BW5" s="6">
        <f t="shared" si="18"/>
        <v>182.69622833843016</v>
      </c>
      <c r="BY5" s="3" t="s">
        <v>2</v>
      </c>
      <c r="BZ5" s="4"/>
      <c r="CA5" s="4"/>
      <c r="CB5" s="4"/>
      <c r="CC5" s="5">
        <f t="shared" si="19"/>
        <v>167.92388718994223</v>
      </c>
      <c r="CD5" s="5"/>
      <c r="CE5" s="5"/>
      <c r="CF5" s="6">
        <f t="shared" si="20"/>
        <v>183.00203873598369</v>
      </c>
      <c r="CG5" s="6"/>
      <c r="CH5" s="6"/>
      <c r="CI5" s="6">
        <f t="shared" si="21"/>
        <v>183.0699966021067</v>
      </c>
      <c r="CJ5" s="6"/>
      <c r="CK5" s="6"/>
      <c r="CM5" s="3" t="s">
        <v>2</v>
      </c>
      <c r="CN5" s="4"/>
      <c r="CO5" s="4"/>
      <c r="CP5" s="4"/>
      <c r="CQ5" s="6">
        <f t="shared" si="22"/>
        <v>102.34387542141594</v>
      </c>
      <c r="CR5" s="6">
        <f t="shared" si="23"/>
        <v>104.47458684128472</v>
      </c>
      <c r="CS5" s="6">
        <f t="shared" si="24"/>
        <v>104.04228855721394</v>
      </c>
      <c r="CT5" s="6">
        <f t="shared" si="25"/>
        <v>119.79450955209504</v>
      </c>
      <c r="CU5" s="6">
        <f t="shared" si="26"/>
        <v>114.31244153414406</v>
      </c>
      <c r="CV5" s="6">
        <f t="shared" si="27"/>
        <v>104.92848258706469</v>
      </c>
      <c r="CW5" s="6">
        <f t="shared" si="28"/>
        <v>113.99903676352542</v>
      </c>
      <c r="CX5" s="6">
        <f t="shared" si="29"/>
        <v>113.51730589335828</v>
      </c>
      <c r="CY5" s="6">
        <f t="shared" si="30"/>
        <v>111.45833333333334</v>
      </c>
      <c r="DA5" s="3" t="s">
        <v>2</v>
      </c>
      <c r="DB5" s="4"/>
      <c r="DC5" s="4"/>
      <c r="DD5" s="4"/>
      <c r="DE5" s="6">
        <f t="shared" si="31"/>
        <v>103.62025027330488</v>
      </c>
      <c r="DF5" s="6"/>
      <c r="DG5" s="6"/>
      <c r="DH5" s="6">
        <f t="shared" si="32"/>
        <v>113.0118112244346</v>
      </c>
      <c r="DI5" s="6"/>
      <c r="DJ5" s="6"/>
      <c r="DK5" s="6">
        <f t="shared" si="33"/>
        <v>112.99155866340568</v>
      </c>
      <c r="DL5" s="6"/>
      <c r="DM5" s="6"/>
      <c r="DO5" s="3" t="s">
        <v>2</v>
      </c>
      <c r="DP5" s="4"/>
      <c r="DQ5" s="4"/>
      <c r="DR5" s="4"/>
      <c r="DS5" s="6">
        <f t="shared" ref="DS5:DS11" si="55">$CN$8-CQ5</f>
        <v>-2.3438754214159445</v>
      </c>
      <c r="DT5" s="6">
        <f t="shared" si="34"/>
        <v>-4.4745868412847187</v>
      </c>
      <c r="DU5" s="6">
        <f t="shared" si="35"/>
        <v>-4.0422885572139364</v>
      </c>
      <c r="DV5" s="6">
        <f t="shared" si="36"/>
        <v>-19.794509552095036</v>
      </c>
      <c r="DW5" s="6">
        <f t="shared" si="37"/>
        <v>-14.312441534144057</v>
      </c>
      <c r="DX5" s="6">
        <f t="shared" si="38"/>
        <v>-4.9284825870646927</v>
      </c>
      <c r="DY5" s="6">
        <f t="shared" si="39"/>
        <v>-13.999036763525424</v>
      </c>
      <c r="DZ5" s="6">
        <f t="shared" si="40"/>
        <v>-13.517305893358284</v>
      </c>
      <c r="EA5" s="6">
        <f t="shared" si="41"/>
        <v>-11.458333333333343</v>
      </c>
      <c r="EC5" s="3" t="s">
        <v>2</v>
      </c>
      <c r="ED5" s="4"/>
      <c r="EE5" s="4"/>
      <c r="EF5" s="4"/>
      <c r="EG5" s="5">
        <f t="shared" si="42"/>
        <v>-3.6202502733048667</v>
      </c>
      <c r="EH5" s="5"/>
      <c r="EI5" s="5">
        <f t="shared" ref="EI5:EI11" si="56">EU5</f>
        <v>1.126308138789508</v>
      </c>
      <c r="EJ5" s="6">
        <f t="shared" si="43"/>
        <v>-13.011811224434595</v>
      </c>
      <c r="EK5" s="6"/>
      <c r="EL5" s="24">
        <f t="shared" ref="EL5:EL11" si="57">EX5</f>
        <v>7.5178732919060005</v>
      </c>
      <c r="EM5" s="6">
        <f t="shared" si="44"/>
        <v>-12.991558663405684</v>
      </c>
      <c r="EN5" s="6"/>
      <c r="EO5" s="6">
        <f t="shared" ref="EO5:EO11" si="58">FA5</f>
        <v>1.3494817866127635</v>
      </c>
      <c r="EQ5" s="3" t="s">
        <v>2</v>
      </c>
      <c r="ER5" s="4"/>
      <c r="ES5" s="4"/>
      <c r="ET5" s="4"/>
      <c r="EU5" s="6">
        <f t="shared" si="45"/>
        <v>1.126308138789508</v>
      </c>
      <c r="EV5" s="6"/>
      <c r="EW5" s="6"/>
      <c r="EX5" s="6">
        <f t="shared" si="46"/>
        <v>7.5178732919060005</v>
      </c>
      <c r="EY5" s="6"/>
      <c r="EZ5" s="6"/>
      <c r="FA5" s="6">
        <f t="shared" si="47"/>
        <v>1.3494817866127635</v>
      </c>
      <c r="FB5" s="6"/>
      <c r="FC5" s="6"/>
    </row>
    <row r="6" spans="1:159" x14ac:dyDescent="0.2">
      <c r="A6" s="1" t="s">
        <v>3</v>
      </c>
      <c r="B6" s="44" t="s">
        <v>4</v>
      </c>
      <c r="C6" s="44"/>
      <c r="D6" s="44"/>
      <c r="E6" s="45" t="s">
        <v>59</v>
      </c>
      <c r="F6" s="45"/>
      <c r="G6" s="45"/>
      <c r="H6" s="45" t="s">
        <v>65</v>
      </c>
      <c r="I6" s="45"/>
      <c r="J6" s="45"/>
      <c r="K6" s="45" t="s">
        <v>75</v>
      </c>
      <c r="L6" s="45"/>
      <c r="M6" s="45"/>
      <c r="O6" s="3" t="s">
        <v>3</v>
      </c>
      <c r="P6" s="37">
        <v>0.43330000000000002</v>
      </c>
      <c r="Q6" s="38">
        <v>0.47820000000000001</v>
      </c>
      <c r="R6" s="38">
        <v>0.47110000000000002</v>
      </c>
      <c r="S6" s="38">
        <v>0.73399999999999999</v>
      </c>
      <c r="T6" s="38">
        <v>0.73009999999999997</v>
      </c>
      <c r="U6" s="38">
        <v>0.78939999999999999</v>
      </c>
      <c r="V6" s="39">
        <v>0.79879999999999995</v>
      </c>
      <c r="W6" s="39">
        <v>0.85350000000000004</v>
      </c>
      <c r="X6" s="39">
        <v>0.80510000000000004</v>
      </c>
      <c r="Y6" s="39">
        <v>0.7762</v>
      </c>
      <c r="Z6" s="39">
        <v>0.79969999999999997</v>
      </c>
      <c r="AA6" s="39">
        <v>0.65380000000000005</v>
      </c>
      <c r="AC6" s="3" t="s">
        <v>3</v>
      </c>
      <c r="AD6" s="4">
        <f t="shared" si="48"/>
        <v>0.32600000000000001</v>
      </c>
      <c r="AE6" s="4">
        <f t="shared" si="49"/>
        <v>0.375</v>
      </c>
      <c r="AF6" s="4">
        <f t="shared" si="50"/>
        <v>0.36460000000000004</v>
      </c>
      <c r="AG6" s="4">
        <f t="shared" si="0"/>
        <v>0.62670000000000003</v>
      </c>
      <c r="AH6" s="4">
        <f t="shared" si="1"/>
        <v>0.62690000000000001</v>
      </c>
      <c r="AI6" s="4">
        <f t="shared" si="2"/>
        <v>0.68289999999999995</v>
      </c>
      <c r="AJ6" s="4">
        <f t="shared" si="3"/>
        <v>0.6915</v>
      </c>
      <c r="AK6" s="4">
        <f t="shared" si="4"/>
        <v>0.75030000000000008</v>
      </c>
      <c r="AL6" s="4">
        <f t="shared" si="5"/>
        <v>0.6986</v>
      </c>
      <c r="AM6" s="4">
        <f t="shared" si="6"/>
        <v>0.66890000000000005</v>
      </c>
      <c r="AN6" s="4">
        <f t="shared" si="7"/>
        <v>0.69650000000000001</v>
      </c>
      <c r="AO6" s="4">
        <f t="shared" si="8"/>
        <v>0.54730000000000001</v>
      </c>
      <c r="AQ6" s="3">
        <v>10</v>
      </c>
      <c r="AR6" s="4">
        <f t="shared" ref="AR6:AR7" si="59">AD6</f>
        <v>0.32600000000000001</v>
      </c>
      <c r="AS6" s="4">
        <f t="shared" si="51"/>
        <v>0.375</v>
      </c>
      <c r="AT6" s="4">
        <f t="shared" si="52"/>
        <v>0.36460000000000004</v>
      </c>
      <c r="AU6" s="4">
        <f t="shared" si="53"/>
        <v>0.35520000000000002</v>
      </c>
      <c r="AW6" s="3" t="s">
        <v>3</v>
      </c>
      <c r="AX6" s="8">
        <f t="shared" ref="AX6:AX11" si="60">(AD6-0.0056)/0.0327</f>
        <v>9.7981651376146797</v>
      </c>
      <c r="AY6" s="8">
        <f t="shared" si="54"/>
        <v>11.296636085626911</v>
      </c>
      <c r="AZ6" s="8">
        <f t="shared" si="54"/>
        <v>10.978593272171254</v>
      </c>
      <c r="BA6" s="8">
        <f t="shared" si="54"/>
        <v>18.99388379204893</v>
      </c>
      <c r="BB6" s="8">
        <f t="shared" si="54"/>
        <v>19</v>
      </c>
      <c r="BC6" s="8">
        <f t="shared" si="54"/>
        <v>20.712538226299692</v>
      </c>
      <c r="BD6" s="8">
        <f t="shared" si="54"/>
        <v>20.975535168195716</v>
      </c>
      <c r="BE6" s="8">
        <f t="shared" si="54"/>
        <v>22.773700305810397</v>
      </c>
      <c r="BF6" s="8">
        <f t="shared" si="54"/>
        <v>21.192660550458715</v>
      </c>
      <c r="BG6" s="8">
        <f t="shared" si="54"/>
        <v>20.284403669724771</v>
      </c>
      <c r="BH6" s="8">
        <f t="shared" si="54"/>
        <v>21.128440366972477</v>
      </c>
      <c r="BI6" s="8">
        <f t="shared" si="54"/>
        <v>16.565749235474005</v>
      </c>
      <c r="BK6" s="3" t="s">
        <v>3</v>
      </c>
      <c r="BL6" s="4"/>
      <c r="BM6" s="4"/>
      <c r="BN6" s="4"/>
      <c r="BO6" s="5">
        <f t="shared" si="18"/>
        <v>158.28236493374109</v>
      </c>
      <c r="BP6" s="5">
        <f t="shared" si="18"/>
        <v>158.33333333333334</v>
      </c>
      <c r="BQ6" s="5">
        <f t="shared" si="18"/>
        <v>172.6044852191641</v>
      </c>
      <c r="BR6" s="6">
        <f t="shared" si="18"/>
        <v>174.79612640163097</v>
      </c>
      <c r="BS6" s="6">
        <f t="shared" si="18"/>
        <v>189.78083588175332</v>
      </c>
      <c r="BT6" s="6">
        <f t="shared" si="18"/>
        <v>176.60550458715596</v>
      </c>
      <c r="BU6" s="5">
        <f t="shared" si="18"/>
        <v>169.03669724770643</v>
      </c>
      <c r="BV6" s="5">
        <f t="shared" si="18"/>
        <v>176.07033639143731</v>
      </c>
      <c r="BW6" s="5">
        <f t="shared" si="18"/>
        <v>138.0479102956167</v>
      </c>
      <c r="BY6" s="3" t="s">
        <v>3</v>
      </c>
      <c r="BZ6" s="4"/>
      <c r="CA6" s="4"/>
      <c r="CB6" s="4"/>
      <c r="CC6" s="5">
        <f t="shared" si="19"/>
        <v>163.07339449541283</v>
      </c>
      <c r="CD6" s="5"/>
      <c r="CE6" s="5"/>
      <c r="CF6" s="6">
        <f t="shared" si="20"/>
        <v>180.39415562351346</v>
      </c>
      <c r="CG6" s="6"/>
      <c r="CH6" s="6"/>
      <c r="CI6" s="5">
        <f t="shared" si="21"/>
        <v>161.0516479782535</v>
      </c>
      <c r="CJ6" s="5"/>
      <c r="CK6" s="5"/>
      <c r="CM6" s="3" t="s">
        <v>3</v>
      </c>
      <c r="CN6" s="4"/>
      <c r="CO6" s="4"/>
      <c r="CP6" s="4"/>
      <c r="CQ6" s="6">
        <f t="shared" si="22"/>
        <v>99.711029057633652</v>
      </c>
      <c r="CR6" s="6">
        <f t="shared" si="23"/>
        <v>96.866230121608993</v>
      </c>
      <c r="CS6" s="6">
        <f t="shared" si="24"/>
        <v>105.3016169154229</v>
      </c>
      <c r="CT6" s="6">
        <f t="shared" si="25"/>
        <v>110.11398298282226</v>
      </c>
      <c r="CU6" s="6">
        <f t="shared" si="26"/>
        <v>116.10539444964141</v>
      </c>
      <c r="CV6" s="6">
        <f t="shared" si="27"/>
        <v>107.74253731343286</v>
      </c>
      <c r="CW6" s="6">
        <f t="shared" si="28"/>
        <v>106.48579226200032</v>
      </c>
      <c r="CX6" s="6">
        <f t="shared" si="29"/>
        <v>107.71749298409729</v>
      </c>
      <c r="CY6" s="6">
        <f t="shared" si="30"/>
        <v>84.219527363184085</v>
      </c>
      <c r="DA6" s="3" t="s">
        <v>3</v>
      </c>
      <c r="DB6" s="4"/>
      <c r="DC6" s="4"/>
      <c r="DD6" s="4"/>
      <c r="DE6" s="6">
        <f t="shared" si="31"/>
        <v>100.62629203155518</v>
      </c>
      <c r="DF6" s="6"/>
      <c r="DG6" s="6"/>
      <c r="DH6" s="6">
        <f t="shared" si="32"/>
        <v>111.32063824863218</v>
      </c>
      <c r="DI6" s="6"/>
      <c r="DJ6" s="6"/>
      <c r="DK6" s="6">
        <f t="shared" si="33"/>
        <v>99.474270869760559</v>
      </c>
      <c r="DL6" s="6"/>
      <c r="DM6" s="6"/>
      <c r="DO6" s="3" t="s">
        <v>3</v>
      </c>
      <c r="DP6" s="4"/>
      <c r="DQ6" s="4"/>
      <c r="DR6" s="4"/>
      <c r="DS6" s="6">
        <f t="shared" si="55"/>
        <v>0.28897094236634757</v>
      </c>
      <c r="DT6" s="6">
        <f t="shared" si="34"/>
        <v>3.1337698783910071</v>
      </c>
      <c r="DU6" s="6">
        <f t="shared" si="35"/>
        <v>-5.3016169154228976</v>
      </c>
      <c r="DV6" s="6">
        <f t="shared" si="36"/>
        <v>-10.113982982822264</v>
      </c>
      <c r="DW6" s="6">
        <f t="shared" si="37"/>
        <v>-16.105394449641409</v>
      </c>
      <c r="DX6" s="6">
        <f t="shared" si="38"/>
        <v>-7.7425373134328623</v>
      </c>
      <c r="DY6" s="6">
        <f t="shared" si="39"/>
        <v>-6.4857922620003166</v>
      </c>
      <c r="DZ6" s="6">
        <f t="shared" si="40"/>
        <v>-7.7174929840972908</v>
      </c>
      <c r="EA6" s="6">
        <f t="shared" si="41"/>
        <v>15.780472636815915</v>
      </c>
      <c r="EC6" s="3" t="s">
        <v>3</v>
      </c>
      <c r="ED6" s="4"/>
      <c r="EE6" s="4"/>
      <c r="EF6" s="4"/>
      <c r="EG6" s="5">
        <f t="shared" si="42"/>
        <v>-0.62629203155518098</v>
      </c>
      <c r="EH6" s="5"/>
      <c r="EI6" s="5">
        <f t="shared" si="56"/>
        <v>4.2915285533113101</v>
      </c>
      <c r="EJ6" s="6">
        <f t="shared" si="43"/>
        <v>-11.320638248632179</v>
      </c>
      <c r="EK6" s="6"/>
      <c r="EL6" s="24">
        <f t="shared" si="57"/>
        <v>4.3100298801793295</v>
      </c>
      <c r="EM6" s="5">
        <f t="shared" si="44"/>
        <v>0.5257291302394359</v>
      </c>
      <c r="EN6" s="5"/>
      <c r="EO6" s="5">
        <f t="shared" si="58"/>
        <v>13.225342009028783</v>
      </c>
      <c r="EQ6" s="3" t="s">
        <v>3</v>
      </c>
      <c r="ER6" s="4"/>
      <c r="ES6" s="4"/>
      <c r="ET6" s="4"/>
      <c r="EU6" s="6">
        <f t="shared" si="45"/>
        <v>4.2915285533113101</v>
      </c>
      <c r="EV6" s="6"/>
      <c r="EW6" s="6"/>
      <c r="EX6" s="6">
        <f t="shared" si="46"/>
        <v>4.3100298801793295</v>
      </c>
      <c r="EY6" s="6"/>
      <c r="EZ6" s="6"/>
      <c r="FA6" s="6">
        <f t="shared" si="47"/>
        <v>13.225342009028783</v>
      </c>
      <c r="FB6" s="6"/>
      <c r="FC6" s="6"/>
    </row>
    <row r="7" spans="1:159" x14ac:dyDescent="0.2">
      <c r="A7" s="1" t="s">
        <v>5</v>
      </c>
      <c r="B7" s="44" t="s">
        <v>6</v>
      </c>
      <c r="C7" s="44"/>
      <c r="D7" s="44"/>
      <c r="E7" s="45" t="s">
        <v>60</v>
      </c>
      <c r="F7" s="45"/>
      <c r="G7" s="45"/>
      <c r="H7" s="45" t="s">
        <v>66</v>
      </c>
      <c r="I7" s="45"/>
      <c r="J7" s="45"/>
      <c r="K7" s="45" t="s">
        <v>76</v>
      </c>
      <c r="L7" s="45"/>
      <c r="M7" s="45"/>
      <c r="O7" s="3" t="s">
        <v>5</v>
      </c>
      <c r="P7" s="37">
        <v>0.75370000000000004</v>
      </c>
      <c r="Q7" s="38">
        <v>0.72419999999999995</v>
      </c>
      <c r="R7" s="38">
        <v>0.78749999999999998</v>
      </c>
      <c r="S7" s="38">
        <v>0.80230000000000001</v>
      </c>
      <c r="T7" s="38">
        <v>0.80979999999999996</v>
      </c>
      <c r="U7" s="38">
        <v>0.80630000000000002</v>
      </c>
      <c r="V7" s="39">
        <v>0.86770000000000003</v>
      </c>
      <c r="W7" s="39">
        <v>0.82779999999999998</v>
      </c>
      <c r="X7" s="39">
        <v>0.70009999999999994</v>
      </c>
      <c r="Y7" s="39">
        <v>0.69820000000000004</v>
      </c>
      <c r="Z7" s="39">
        <v>0.80430000000000001</v>
      </c>
      <c r="AA7" s="39">
        <v>0.79190000000000005</v>
      </c>
      <c r="AC7" s="3" t="s">
        <v>5</v>
      </c>
      <c r="AD7" s="4">
        <f t="shared" si="48"/>
        <v>0.64640000000000009</v>
      </c>
      <c r="AE7" s="4">
        <f t="shared" si="49"/>
        <v>0.621</v>
      </c>
      <c r="AF7" s="4">
        <f t="shared" si="50"/>
        <v>0.68099999999999994</v>
      </c>
      <c r="AG7" s="4">
        <f t="shared" si="0"/>
        <v>0.69500000000000006</v>
      </c>
      <c r="AH7" s="4">
        <f t="shared" si="1"/>
        <v>0.70660000000000001</v>
      </c>
      <c r="AI7" s="4">
        <f t="shared" si="2"/>
        <v>0.69979999999999998</v>
      </c>
      <c r="AJ7" s="4">
        <f t="shared" si="3"/>
        <v>0.76039999999999996</v>
      </c>
      <c r="AK7" s="4">
        <f t="shared" si="4"/>
        <v>0.72460000000000002</v>
      </c>
      <c r="AL7" s="4">
        <f t="shared" si="5"/>
        <v>0.59359999999999991</v>
      </c>
      <c r="AM7" s="4">
        <f t="shared" si="6"/>
        <v>0.59089999999999998</v>
      </c>
      <c r="AN7" s="4">
        <f t="shared" si="7"/>
        <v>0.70110000000000006</v>
      </c>
      <c r="AO7" s="4">
        <f t="shared" si="8"/>
        <v>0.68540000000000001</v>
      </c>
      <c r="AQ7" s="3">
        <v>20</v>
      </c>
      <c r="AR7" s="4">
        <f t="shared" si="59"/>
        <v>0.64640000000000009</v>
      </c>
      <c r="AS7" s="4">
        <f t="shared" si="51"/>
        <v>0.621</v>
      </c>
      <c r="AT7" s="4">
        <f t="shared" si="52"/>
        <v>0.68099999999999994</v>
      </c>
      <c r="AU7" s="4">
        <f t="shared" si="53"/>
        <v>0.64946666666666664</v>
      </c>
      <c r="AW7" s="3" t="s">
        <v>5</v>
      </c>
      <c r="AX7" s="8">
        <f t="shared" si="60"/>
        <v>19.596330275229359</v>
      </c>
      <c r="AY7" s="8">
        <f t="shared" si="54"/>
        <v>18.819571865443425</v>
      </c>
      <c r="AZ7" s="8">
        <f t="shared" si="54"/>
        <v>20.654434250764524</v>
      </c>
      <c r="BA7" s="8">
        <f t="shared" si="54"/>
        <v>21.082568807339449</v>
      </c>
      <c r="BB7" s="8">
        <f t="shared" si="54"/>
        <v>21.437308868501528</v>
      </c>
      <c r="BC7" s="8">
        <f t="shared" si="54"/>
        <v>21.229357798165136</v>
      </c>
      <c r="BD7" s="8">
        <f t="shared" si="54"/>
        <v>23.082568807339445</v>
      </c>
      <c r="BE7" s="8">
        <f t="shared" si="54"/>
        <v>21.98776758409786</v>
      </c>
      <c r="BF7" s="8">
        <f t="shared" si="54"/>
        <v>17.981651376146786</v>
      </c>
      <c r="BG7" s="8">
        <f t="shared" si="54"/>
        <v>17.899082568807337</v>
      </c>
      <c r="BH7" s="8">
        <f t="shared" si="54"/>
        <v>21.269113149847094</v>
      </c>
      <c r="BI7" s="8">
        <f t="shared" si="54"/>
        <v>20.788990825688071</v>
      </c>
      <c r="BK7" s="3" t="s">
        <v>5</v>
      </c>
      <c r="BL7" s="4"/>
      <c r="BM7" s="4"/>
      <c r="BN7" s="4"/>
      <c r="BO7" s="6">
        <f t="shared" si="18"/>
        <v>175.6880733944954</v>
      </c>
      <c r="BP7" s="6">
        <f t="shared" si="18"/>
        <v>178.64424057084608</v>
      </c>
      <c r="BQ7" s="6">
        <f t="shared" si="18"/>
        <v>176.91131498470946</v>
      </c>
      <c r="BR7" s="6">
        <f t="shared" si="18"/>
        <v>192.35474006116206</v>
      </c>
      <c r="BS7" s="6">
        <f t="shared" si="18"/>
        <v>183.23139653414884</v>
      </c>
      <c r="BT7" s="6">
        <f t="shared" si="18"/>
        <v>149.84709480122322</v>
      </c>
      <c r="BU7" s="5">
        <f t="shared" si="18"/>
        <v>149.15902140672782</v>
      </c>
      <c r="BV7" s="5">
        <f t="shared" si="18"/>
        <v>177.24260958205912</v>
      </c>
      <c r="BW7" s="5">
        <f t="shared" si="18"/>
        <v>173.24159021406726</v>
      </c>
      <c r="BY7" s="3" t="s">
        <v>5</v>
      </c>
      <c r="BZ7" s="4"/>
      <c r="CA7" s="4"/>
      <c r="CB7" s="4"/>
      <c r="CC7" s="6">
        <f t="shared" si="19"/>
        <v>177.08120965001697</v>
      </c>
      <c r="CD7" s="6"/>
      <c r="CE7" s="6"/>
      <c r="CF7" s="6">
        <f t="shared" si="20"/>
        <v>175.14441046551136</v>
      </c>
      <c r="CG7" s="6"/>
      <c r="CH7" s="6"/>
      <c r="CI7" s="5">
        <f t="shared" si="21"/>
        <v>166.5477404009514</v>
      </c>
      <c r="CJ7" s="5"/>
      <c r="CK7" s="5"/>
      <c r="CM7" s="3" t="s">
        <v>5</v>
      </c>
      <c r="CN7" s="4"/>
      <c r="CO7" s="4"/>
      <c r="CP7" s="4"/>
      <c r="CQ7" s="6">
        <f t="shared" si="22"/>
        <v>110.6758709263124</v>
      </c>
      <c r="CR7" s="6">
        <f t="shared" si="23"/>
        <v>109.2921733707515</v>
      </c>
      <c r="CS7" s="6">
        <f t="shared" si="24"/>
        <v>107.92910447761194</v>
      </c>
      <c r="CT7" s="6">
        <f t="shared" si="25"/>
        <v>121.17514849895647</v>
      </c>
      <c r="CU7" s="6">
        <f t="shared" si="26"/>
        <v>112.09853445587778</v>
      </c>
      <c r="CV7" s="6">
        <f t="shared" si="27"/>
        <v>91.417910447761201</v>
      </c>
      <c r="CW7" s="6">
        <f t="shared" si="28"/>
        <v>93.963718092791765</v>
      </c>
      <c r="CX7" s="6">
        <f t="shared" si="29"/>
        <v>108.43467415029625</v>
      </c>
      <c r="CY7" s="6">
        <f t="shared" si="30"/>
        <v>105.6902985074627</v>
      </c>
      <c r="DA7" s="3" t="s">
        <v>5</v>
      </c>
      <c r="DB7" s="4"/>
      <c r="DC7" s="4"/>
      <c r="DD7" s="4"/>
      <c r="DE7" s="6">
        <f t="shared" si="31"/>
        <v>109.29904959155861</v>
      </c>
      <c r="DF7" s="6"/>
      <c r="DG7" s="6"/>
      <c r="DH7" s="6">
        <f t="shared" si="32"/>
        <v>108.23053113419849</v>
      </c>
      <c r="DI7" s="6"/>
      <c r="DJ7" s="6"/>
      <c r="DK7" s="6">
        <f t="shared" si="33"/>
        <v>102.69623025018358</v>
      </c>
      <c r="DL7" s="6"/>
      <c r="DM7" s="6"/>
      <c r="DO7" s="3" t="s">
        <v>5</v>
      </c>
      <c r="DP7" s="4"/>
      <c r="DQ7" s="4"/>
      <c r="DR7" s="4"/>
      <c r="DS7" s="6">
        <f t="shared" si="55"/>
        <v>-10.675870926312399</v>
      </c>
      <c r="DT7" s="6">
        <f t="shared" si="34"/>
        <v>-9.2921733707514989</v>
      </c>
      <c r="DU7" s="6">
        <f t="shared" si="35"/>
        <v>-7.9291044776119435</v>
      </c>
      <c r="DV7" s="6">
        <f t="shared" si="36"/>
        <v>-21.175148498956474</v>
      </c>
      <c r="DW7" s="6">
        <f t="shared" si="37"/>
        <v>-12.098534455877783</v>
      </c>
      <c r="DX7" s="6">
        <f t="shared" si="38"/>
        <v>8.5820895522387985</v>
      </c>
      <c r="DY7" s="6">
        <f t="shared" si="39"/>
        <v>6.0362819072082345</v>
      </c>
      <c r="DZ7" s="6">
        <f t="shared" si="40"/>
        <v>-8.4346741502962459</v>
      </c>
      <c r="EA7" s="6">
        <f t="shared" si="41"/>
        <v>-5.6902985074626997</v>
      </c>
      <c r="EC7" s="3" t="s">
        <v>5</v>
      </c>
      <c r="ED7" s="4"/>
      <c r="EE7" s="4"/>
      <c r="EF7" s="4"/>
      <c r="EG7" s="6">
        <f t="shared" si="42"/>
        <v>-9.2990495915586138</v>
      </c>
      <c r="EH7" s="6"/>
      <c r="EI7" s="24">
        <f t="shared" si="56"/>
        <v>1.3733961346734749</v>
      </c>
      <c r="EJ7" s="6">
        <f t="shared" si="43"/>
        <v>-8.2305311341984861</v>
      </c>
      <c r="EK7" s="6"/>
      <c r="EL7" s="24">
        <f t="shared" si="57"/>
        <v>15.251045583213877</v>
      </c>
      <c r="EM7" s="5">
        <f t="shared" si="44"/>
        <v>-2.6962302501835702</v>
      </c>
      <c r="EN7" s="5"/>
      <c r="EO7" s="5">
        <f t="shared" si="58"/>
        <v>7.6860572370683835</v>
      </c>
      <c r="EQ7" s="3" t="s">
        <v>5</v>
      </c>
      <c r="ER7" s="4"/>
      <c r="ES7" s="4"/>
      <c r="ET7" s="4"/>
      <c r="EU7" s="6">
        <f t="shared" si="45"/>
        <v>1.3733961346734749</v>
      </c>
      <c r="EV7" s="6"/>
      <c r="EW7" s="6"/>
      <c r="EX7" s="6">
        <f t="shared" si="46"/>
        <v>15.251045583213877</v>
      </c>
      <c r="EY7" s="6"/>
      <c r="EZ7" s="6"/>
      <c r="FA7" s="6">
        <f t="shared" si="47"/>
        <v>7.6860572370683835</v>
      </c>
      <c r="FB7" s="6"/>
      <c r="FC7" s="6"/>
    </row>
    <row r="8" spans="1:159" x14ac:dyDescent="0.2">
      <c r="A8" s="1" t="s">
        <v>7</v>
      </c>
      <c r="B8" s="44" t="s">
        <v>8</v>
      </c>
      <c r="C8" s="44"/>
      <c r="D8" s="44"/>
      <c r="E8" s="45" t="s">
        <v>61</v>
      </c>
      <c r="F8" s="45"/>
      <c r="G8" s="45"/>
      <c r="H8" s="45" t="s">
        <v>72</v>
      </c>
      <c r="I8" s="45"/>
      <c r="J8" s="45"/>
      <c r="K8" s="45" t="s">
        <v>77</v>
      </c>
      <c r="L8" s="45"/>
      <c r="M8" s="45"/>
      <c r="O8" s="3" t="s">
        <v>7</v>
      </c>
      <c r="P8" s="37">
        <v>0.73580000000000001</v>
      </c>
      <c r="Q8" s="38">
        <v>0.75019999999999998</v>
      </c>
      <c r="R8" s="38">
        <v>0.75529999999999997</v>
      </c>
      <c r="S8" s="38">
        <v>0.77759999999999996</v>
      </c>
      <c r="T8" s="38">
        <v>0.76670000000000005</v>
      </c>
      <c r="U8" s="38">
        <v>0.78680000000000005</v>
      </c>
      <c r="V8" s="39">
        <v>0.83440000000000003</v>
      </c>
      <c r="W8" s="39">
        <v>0.84689999999999999</v>
      </c>
      <c r="X8" s="39">
        <v>0.86029999999999995</v>
      </c>
      <c r="Y8" s="39">
        <v>0.82989999999999997</v>
      </c>
      <c r="Z8" s="39">
        <v>0.80359999999999998</v>
      </c>
      <c r="AA8" s="39">
        <v>0.7077</v>
      </c>
      <c r="AC8" s="3" t="s">
        <v>7</v>
      </c>
      <c r="AD8" s="4">
        <f t="shared" si="48"/>
        <v>0.62850000000000006</v>
      </c>
      <c r="AE8" s="4">
        <f t="shared" si="49"/>
        <v>0.64700000000000002</v>
      </c>
      <c r="AF8" s="4">
        <f t="shared" si="50"/>
        <v>0.64879999999999993</v>
      </c>
      <c r="AG8" s="4">
        <f t="shared" si="0"/>
        <v>0.6702999999999999</v>
      </c>
      <c r="AH8" s="4">
        <f t="shared" si="1"/>
        <v>0.66350000000000009</v>
      </c>
      <c r="AI8" s="4">
        <f t="shared" si="2"/>
        <v>0.68030000000000002</v>
      </c>
      <c r="AJ8" s="4">
        <f t="shared" si="3"/>
        <v>0.72710000000000008</v>
      </c>
      <c r="AK8" s="4">
        <f t="shared" si="4"/>
        <v>0.74370000000000003</v>
      </c>
      <c r="AL8" s="4">
        <f t="shared" si="5"/>
        <v>0.75379999999999991</v>
      </c>
      <c r="AM8" s="4">
        <f t="shared" si="6"/>
        <v>0.72259999999999991</v>
      </c>
      <c r="AN8" s="4">
        <f t="shared" si="7"/>
        <v>0.70040000000000002</v>
      </c>
      <c r="AO8" s="4">
        <f t="shared" si="8"/>
        <v>0.60119999999999996</v>
      </c>
      <c r="AW8" s="3" t="s">
        <v>7</v>
      </c>
      <c r="AX8" s="8">
        <f t="shared" si="60"/>
        <v>19.048929663608565</v>
      </c>
      <c r="AY8" s="8">
        <f t="shared" si="54"/>
        <v>19.614678899082566</v>
      </c>
      <c r="AZ8" s="8">
        <f t="shared" si="54"/>
        <v>19.669724770642198</v>
      </c>
      <c r="BA8" s="8">
        <f t="shared" si="54"/>
        <v>20.327217125382258</v>
      </c>
      <c r="BB8" s="8">
        <f t="shared" si="54"/>
        <v>20.119266055045873</v>
      </c>
      <c r="BC8" s="8">
        <f t="shared" si="54"/>
        <v>20.63302752293578</v>
      </c>
      <c r="BD8" s="8">
        <f t="shared" si="54"/>
        <v>22.064220183486238</v>
      </c>
      <c r="BE8" s="8">
        <f t="shared" si="54"/>
        <v>22.571865443425075</v>
      </c>
      <c r="BF8" s="8">
        <f t="shared" si="54"/>
        <v>22.880733944954123</v>
      </c>
      <c r="BG8" s="8">
        <f t="shared" si="54"/>
        <v>21.926605504587151</v>
      </c>
      <c r="BH8" s="8">
        <f t="shared" si="54"/>
        <v>21.247706422018346</v>
      </c>
      <c r="BI8" s="8">
        <f t="shared" si="54"/>
        <v>18.214067278287459</v>
      </c>
      <c r="BK8" s="3" t="s">
        <v>7</v>
      </c>
      <c r="BL8" s="6">
        <f>AX8/(0.024*5)</f>
        <v>158.74108053007137</v>
      </c>
      <c r="BM8" s="6">
        <f>AY8/(0.024*5)</f>
        <v>163.45565749235473</v>
      </c>
      <c r="BN8" s="6">
        <f t="shared" ref="BN8:BO11" si="61">AZ8/(0.024*5)</f>
        <v>163.91437308868498</v>
      </c>
      <c r="BO8" s="6">
        <f t="shared" si="61"/>
        <v>169.39347604485215</v>
      </c>
      <c r="BP8" s="6">
        <f t="shared" si="18"/>
        <v>167.66055045871562</v>
      </c>
      <c r="BQ8" s="6">
        <f t="shared" si="18"/>
        <v>171.94189602446485</v>
      </c>
      <c r="BR8" s="5">
        <f t="shared" si="18"/>
        <v>183.868501529052</v>
      </c>
      <c r="BS8" s="5">
        <f t="shared" si="18"/>
        <v>188.09887869520895</v>
      </c>
      <c r="BT8" s="5">
        <f t="shared" si="18"/>
        <v>190.6727828746177</v>
      </c>
      <c r="BU8" s="5">
        <f t="shared" si="18"/>
        <v>182.72171253822626</v>
      </c>
      <c r="BV8" s="5">
        <f t="shared" si="18"/>
        <v>177.06422018348621</v>
      </c>
      <c r="BW8" s="5">
        <f t="shared" si="18"/>
        <v>151.78389398572884</v>
      </c>
      <c r="BY8" s="3" t="s">
        <v>7</v>
      </c>
      <c r="BZ8" s="6">
        <f>AVERAGE(BL8:BN8)</f>
        <v>162.03703703703704</v>
      </c>
      <c r="CA8" s="6"/>
      <c r="CB8" s="6"/>
      <c r="CC8" s="6">
        <f t="shared" si="19"/>
        <v>169.66530750934422</v>
      </c>
      <c r="CD8" s="6"/>
      <c r="CE8" s="6"/>
      <c r="CF8" s="5">
        <f t="shared" si="19"/>
        <v>187.54672103295957</v>
      </c>
      <c r="CG8" s="5"/>
      <c r="CH8" s="5"/>
      <c r="CI8" s="5">
        <f t="shared" si="19"/>
        <v>170.5232755691471</v>
      </c>
      <c r="CJ8" s="5"/>
      <c r="CK8" s="5"/>
      <c r="CM8" s="3" t="s">
        <v>7</v>
      </c>
      <c r="CN8" s="6">
        <f>BL8/$BL$8*100</f>
        <v>100</v>
      </c>
      <c r="CO8" s="6">
        <f>BM8/$BM$8*100</f>
        <v>100</v>
      </c>
      <c r="CP8" s="6">
        <f>BN8/$BN$8*100</f>
        <v>100</v>
      </c>
      <c r="CQ8" s="6">
        <f t="shared" ref="CQ8:CQ11" si="62">BO8/$BL$8*100</f>
        <v>106.71054743939634</v>
      </c>
      <c r="CR8" s="6">
        <f t="shared" ref="CR8:CR11" si="63">BP8/$BM$8*100</f>
        <v>102.57249766136579</v>
      </c>
      <c r="CS8" s="6">
        <f t="shared" ref="CS8:CS11" si="64">BQ8/$BN$8*100</f>
        <v>104.89738805970153</v>
      </c>
      <c r="CT8" s="6">
        <f t="shared" ref="CT8:CT11" si="65">BR8/$BL$8*100</f>
        <v>115.829186065179</v>
      </c>
      <c r="CU8" s="6">
        <f t="shared" ref="CU8:CU11" si="66">BS8/$BM$8*100</f>
        <v>115.07639538509511</v>
      </c>
      <c r="CV8" s="6">
        <f t="shared" ref="CV8:CV11" si="67">BT8/$BN$8*100</f>
        <v>116.32462686567165</v>
      </c>
      <c r="CW8" s="6">
        <f t="shared" ref="CW8:CW11" si="68">BU8/$BL$8*100</f>
        <v>115.10675870926308</v>
      </c>
      <c r="CX8" s="6">
        <f t="shared" ref="CX8:CX11" si="69">BV8/$BM$8*100</f>
        <v>108.32553788587464</v>
      </c>
      <c r="CY8" s="6">
        <f t="shared" ref="CY8:CY11" si="70">BW8/$BN$8*100</f>
        <v>92.599502487562205</v>
      </c>
      <c r="DA8" s="3" t="s">
        <v>7</v>
      </c>
      <c r="DB8" s="6">
        <f>AVERAGE(CN8:CP8)</f>
        <v>100</v>
      </c>
      <c r="DC8" s="6"/>
      <c r="DD8" s="6"/>
      <c r="DE8" s="6">
        <f t="shared" si="31"/>
        <v>104.72681105348789</v>
      </c>
      <c r="DF8" s="6"/>
      <c r="DG8" s="6"/>
      <c r="DH8" s="6">
        <f t="shared" si="31"/>
        <v>115.74340277198191</v>
      </c>
      <c r="DI8" s="6"/>
      <c r="DJ8" s="6"/>
      <c r="DK8" s="6">
        <f t="shared" si="31"/>
        <v>105.34393302756662</v>
      </c>
      <c r="DL8" s="6"/>
      <c r="DM8" s="6"/>
      <c r="DO8" s="3" t="s">
        <v>7</v>
      </c>
      <c r="DP8" s="6">
        <f>$CN$8-CN8</f>
        <v>0</v>
      </c>
      <c r="DQ8" s="6">
        <f>$CO$8-CO8</f>
        <v>0</v>
      </c>
      <c r="DR8" s="6">
        <f>$CP$8-CP8</f>
        <v>0</v>
      </c>
      <c r="DS8" s="6">
        <f t="shared" si="55"/>
        <v>-6.7105474393963362</v>
      </c>
      <c r="DT8" s="6">
        <f t="shared" si="34"/>
        <v>-2.5724976613657873</v>
      </c>
      <c r="DU8" s="6">
        <f t="shared" si="35"/>
        <v>-4.8973880597015267</v>
      </c>
      <c r="DV8" s="6">
        <f t="shared" si="36"/>
        <v>-15.829186065179002</v>
      </c>
      <c r="DW8" s="6">
        <f t="shared" si="37"/>
        <v>-15.076395385095111</v>
      </c>
      <c r="DX8" s="6">
        <f t="shared" si="38"/>
        <v>-16.324626865671647</v>
      </c>
      <c r="DY8" s="6">
        <f t="shared" si="39"/>
        <v>-15.106758709263076</v>
      </c>
      <c r="DZ8" s="6">
        <f t="shared" si="40"/>
        <v>-8.3255378858746383</v>
      </c>
      <c r="EA8" s="6">
        <f t="shared" si="41"/>
        <v>7.400497512437795</v>
      </c>
      <c r="EC8" s="3" t="s">
        <v>7</v>
      </c>
      <c r="ED8" s="6">
        <f>AVERAGE(DP8:DR8)</f>
        <v>0</v>
      </c>
      <c r="EE8" s="6"/>
      <c r="EF8" s="6">
        <f>ER8</f>
        <v>0</v>
      </c>
      <c r="EG8" s="6">
        <f t="shared" si="42"/>
        <v>-4.7268110534878831</v>
      </c>
      <c r="EH8" s="6"/>
      <c r="EI8" s="24">
        <f t="shared" si="56"/>
        <v>2.0742917773667418</v>
      </c>
      <c r="EJ8" s="5">
        <f t="shared" si="42"/>
        <v>-15.74340277198192</v>
      </c>
      <c r="EK8" s="5"/>
      <c r="EL8" s="5">
        <f t="shared" si="57"/>
        <v>0.62852170791419359</v>
      </c>
      <c r="EM8" s="5">
        <f t="shared" si="42"/>
        <v>-5.3439330275666395</v>
      </c>
      <c r="EN8" s="5"/>
      <c r="EO8" s="5">
        <f t="shared" si="58"/>
        <v>11.54606518713789</v>
      </c>
      <c r="EQ8" s="3" t="s">
        <v>7</v>
      </c>
      <c r="ER8" s="6">
        <f>STDEV(DP8:DR8)</f>
        <v>0</v>
      </c>
      <c r="ES8" s="6"/>
      <c r="ET8" s="6"/>
      <c r="EU8" s="6">
        <f t="shared" si="45"/>
        <v>2.0742917773667418</v>
      </c>
      <c r="EV8" s="6"/>
      <c r="EW8" s="6"/>
      <c r="EX8" s="6">
        <f t="shared" si="45"/>
        <v>0.62852170791419359</v>
      </c>
      <c r="EY8" s="6"/>
      <c r="EZ8" s="6"/>
      <c r="FA8" s="6">
        <f t="shared" si="45"/>
        <v>11.54606518713789</v>
      </c>
      <c r="FB8" s="6"/>
      <c r="FC8" s="6"/>
    </row>
    <row r="9" spans="1:159" x14ac:dyDescent="0.2">
      <c r="A9" s="1" t="s">
        <v>9</v>
      </c>
      <c r="B9" s="44" t="s">
        <v>42</v>
      </c>
      <c r="C9" s="44"/>
      <c r="D9" s="44"/>
      <c r="E9" s="45" t="s">
        <v>62</v>
      </c>
      <c r="F9" s="45"/>
      <c r="G9" s="45"/>
      <c r="H9" s="45" t="s">
        <v>67</v>
      </c>
      <c r="I9" s="45"/>
      <c r="J9" s="45"/>
      <c r="K9" s="45" t="s">
        <v>78</v>
      </c>
      <c r="L9" s="45"/>
      <c r="M9" s="45"/>
      <c r="O9" s="3" t="s">
        <v>9</v>
      </c>
      <c r="P9" s="38">
        <v>0.53839999999999999</v>
      </c>
      <c r="Q9" s="38">
        <v>0.56240000000000001</v>
      </c>
      <c r="R9" s="38">
        <v>0.53890000000000005</v>
      </c>
      <c r="S9" s="38">
        <v>0.84140000000000004</v>
      </c>
      <c r="T9" s="38">
        <v>0.8347</v>
      </c>
      <c r="U9" s="38">
        <v>0.78520000000000001</v>
      </c>
      <c r="V9" s="39">
        <v>0.81279999999999997</v>
      </c>
      <c r="W9" s="39">
        <v>0.8538</v>
      </c>
      <c r="X9" s="39">
        <v>0.74470000000000003</v>
      </c>
      <c r="Y9" s="39">
        <v>0.73880000000000001</v>
      </c>
      <c r="Z9" s="39">
        <v>0.69589999999999996</v>
      </c>
      <c r="AA9" s="39">
        <v>0.6048</v>
      </c>
      <c r="AC9" s="3" t="s">
        <v>9</v>
      </c>
      <c r="AD9" s="4">
        <f t="shared" si="48"/>
        <v>0.43109999999999998</v>
      </c>
      <c r="AE9" s="4">
        <f t="shared" si="49"/>
        <v>0.4592</v>
      </c>
      <c r="AF9" s="4">
        <f t="shared" si="50"/>
        <v>0.43240000000000006</v>
      </c>
      <c r="AG9" s="4">
        <f t="shared" si="0"/>
        <v>0.73409999999999997</v>
      </c>
      <c r="AH9" s="4">
        <f t="shared" si="1"/>
        <v>0.73150000000000004</v>
      </c>
      <c r="AI9" s="4">
        <f t="shared" si="2"/>
        <v>0.67869999999999997</v>
      </c>
      <c r="AJ9" s="4">
        <f t="shared" si="3"/>
        <v>0.70550000000000002</v>
      </c>
      <c r="AK9" s="4">
        <f t="shared" si="4"/>
        <v>0.75060000000000004</v>
      </c>
      <c r="AL9" s="4">
        <f t="shared" si="5"/>
        <v>0.63819999999999999</v>
      </c>
      <c r="AM9" s="4">
        <f t="shared" si="6"/>
        <v>0.63149999999999995</v>
      </c>
      <c r="AN9" s="4">
        <f t="shared" si="7"/>
        <v>0.5927</v>
      </c>
      <c r="AO9" s="4">
        <f t="shared" si="8"/>
        <v>0.49830000000000002</v>
      </c>
      <c r="AW9" s="3" t="s">
        <v>9</v>
      </c>
      <c r="AX9" s="8">
        <f t="shared" si="60"/>
        <v>13.01223241590214</v>
      </c>
      <c r="AY9" s="8">
        <f t="shared" si="54"/>
        <v>13.871559633027523</v>
      </c>
      <c r="AZ9" s="8">
        <f t="shared" si="54"/>
        <v>13.0519877675841</v>
      </c>
      <c r="BA9" s="8">
        <f t="shared" si="54"/>
        <v>22.278287461773697</v>
      </c>
      <c r="BB9" s="8">
        <f t="shared" si="54"/>
        <v>22.198776758409785</v>
      </c>
      <c r="BC9" s="8">
        <f t="shared" si="54"/>
        <v>20.584097859327215</v>
      </c>
      <c r="BD9" s="8">
        <f t="shared" si="54"/>
        <v>21.403669724770641</v>
      </c>
      <c r="BE9" s="8">
        <f t="shared" si="54"/>
        <v>22.782874617737004</v>
      </c>
      <c r="BF9" s="8">
        <f t="shared" si="54"/>
        <v>19.345565749235472</v>
      </c>
      <c r="BG9" s="8">
        <f t="shared" si="54"/>
        <v>19.140672782874613</v>
      </c>
      <c r="BH9" s="8">
        <f t="shared" si="54"/>
        <v>17.954128440366972</v>
      </c>
      <c r="BI9" s="8">
        <f t="shared" si="54"/>
        <v>15.067278287461775</v>
      </c>
      <c r="BK9" s="3" t="s">
        <v>9</v>
      </c>
      <c r="BL9" s="6">
        <f>AX9/(0.024*5)</f>
        <v>108.43527013251784</v>
      </c>
      <c r="BM9" s="6">
        <f t="shared" ref="BL9:BN11" si="71">AY9/(0.024*5)</f>
        <v>115.59633027522936</v>
      </c>
      <c r="BN9" s="6">
        <f>AZ9/(0.024*5)</f>
        <v>108.7665647298675</v>
      </c>
      <c r="BO9" s="6">
        <f t="shared" si="61"/>
        <v>185.65239551478081</v>
      </c>
      <c r="BP9" s="6">
        <f t="shared" si="18"/>
        <v>184.98980632008156</v>
      </c>
      <c r="BQ9" s="6">
        <f t="shared" si="18"/>
        <v>171.5341488277268</v>
      </c>
      <c r="BR9" s="5">
        <f t="shared" si="18"/>
        <v>178.36391437308868</v>
      </c>
      <c r="BS9" s="5">
        <f t="shared" si="18"/>
        <v>189.85728848114172</v>
      </c>
      <c r="BT9" s="5">
        <f t="shared" si="18"/>
        <v>161.21304791029561</v>
      </c>
      <c r="BU9" s="6">
        <f t="shared" si="18"/>
        <v>159.50560652395512</v>
      </c>
      <c r="BV9" s="6">
        <f t="shared" si="18"/>
        <v>149.6177370030581</v>
      </c>
      <c r="BW9" s="6">
        <f t="shared" si="18"/>
        <v>125.56065239551479</v>
      </c>
      <c r="BY9" s="3" t="s">
        <v>9</v>
      </c>
      <c r="BZ9" s="6">
        <f t="shared" ref="BZ9:BZ11" si="72">AVERAGE(BL9:BN9)</f>
        <v>110.93272171253822</v>
      </c>
      <c r="CA9" s="6"/>
      <c r="CB9" s="6"/>
      <c r="CC9" s="6">
        <f t="shared" si="19"/>
        <v>180.72545022086305</v>
      </c>
      <c r="CD9" s="6"/>
      <c r="CE9" s="6"/>
      <c r="CF9" s="5">
        <f t="shared" si="19"/>
        <v>176.47808358817534</v>
      </c>
      <c r="CG9" s="5"/>
      <c r="CH9" s="5"/>
      <c r="CI9" s="6">
        <f t="shared" si="19"/>
        <v>144.89466530750934</v>
      </c>
      <c r="CJ9" s="6"/>
      <c r="CK9" s="6"/>
      <c r="CM9" s="3" t="s">
        <v>9</v>
      </c>
      <c r="CN9" s="6">
        <f t="shared" ref="CN9:CN11" si="73">BL9/$BL$8*100</f>
        <v>68.309519987156847</v>
      </c>
      <c r="CO9" s="6">
        <f t="shared" ref="CO9:CO11" si="74">BM9/$BM$8*100</f>
        <v>70.720299345182426</v>
      </c>
      <c r="CP9" s="6">
        <f t="shared" ref="CP9:CP11" si="75">BN9/$BN$8*100</f>
        <v>66.355721393034855</v>
      </c>
      <c r="CQ9" s="6">
        <f t="shared" si="62"/>
        <v>116.95296195215923</v>
      </c>
      <c r="CR9" s="6">
        <f t="shared" si="63"/>
        <v>113.17430620517619</v>
      </c>
      <c r="CS9" s="6">
        <f t="shared" si="64"/>
        <v>104.64863184079603</v>
      </c>
      <c r="CT9" s="6">
        <f t="shared" si="65"/>
        <v>112.36153475678276</v>
      </c>
      <c r="CU9" s="6">
        <f t="shared" si="66"/>
        <v>116.15216713439354</v>
      </c>
      <c r="CV9" s="6">
        <f t="shared" si="67"/>
        <v>98.351990049751265</v>
      </c>
      <c r="CW9" s="6">
        <f t="shared" si="68"/>
        <v>100.48161823727722</v>
      </c>
      <c r="CX9" s="6">
        <f t="shared" si="69"/>
        <v>91.534144059869035</v>
      </c>
      <c r="CY9" s="6">
        <f t="shared" si="70"/>
        <v>76.601368159204014</v>
      </c>
      <c r="DA9" s="3" t="s">
        <v>9</v>
      </c>
      <c r="DB9" s="6">
        <f t="shared" ref="DB9:DB11" si="76">AVERAGE(CN9:CP9)</f>
        <v>68.461846908458043</v>
      </c>
      <c r="DC9" s="6"/>
      <c r="DD9" s="6"/>
      <c r="DE9" s="6">
        <f t="shared" si="31"/>
        <v>111.59196666604383</v>
      </c>
      <c r="DF9" s="6"/>
      <c r="DG9" s="6"/>
      <c r="DH9" s="6">
        <f t="shared" si="31"/>
        <v>108.95523064697586</v>
      </c>
      <c r="DI9" s="6"/>
      <c r="DJ9" s="6"/>
      <c r="DK9" s="6">
        <f t="shared" si="31"/>
        <v>89.53904348545008</v>
      </c>
      <c r="DL9" s="6"/>
      <c r="DM9" s="6"/>
      <c r="DO9" s="3" t="s">
        <v>9</v>
      </c>
      <c r="DP9" s="6">
        <f>$CN$8-CN9</f>
        <v>31.690480012843153</v>
      </c>
      <c r="DQ9" s="6">
        <f>$CO$8-CO9</f>
        <v>29.279700654817574</v>
      </c>
      <c r="DR9" s="6">
        <f t="shared" ref="DR9:DR11" si="77">$CP$8-CP9</f>
        <v>33.644278606965145</v>
      </c>
      <c r="DS9" s="6">
        <f t="shared" si="55"/>
        <v>-16.952961952159228</v>
      </c>
      <c r="DT9" s="6">
        <f t="shared" si="34"/>
        <v>-13.174306205176194</v>
      </c>
      <c r="DU9" s="6">
        <f t="shared" si="35"/>
        <v>-4.6486318407960283</v>
      </c>
      <c r="DV9" s="6">
        <f t="shared" si="36"/>
        <v>-12.36153475678276</v>
      </c>
      <c r="DW9" s="6">
        <f t="shared" si="37"/>
        <v>-16.152167134393537</v>
      </c>
      <c r="DX9" s="6">
        <f t="shared" si="38"/>
        <v>1.6480099502487349</v>
      </c>
      <c r="DY9" s="6">
        <f t="shared" si="39"/>
        <v>-0.48161823727721753</v>
      </c>
      <c r="DZ9" s="6">
        <f t="shared" si="40"/>
        <v>8.4658559401309645</v>
      </c>
      <c r="EA9" s="6">
        <f t="shared" si="41"/>
        <v>23.398631840795986</v>
      </c>
      <c r="EC9" s="3" t="s">
        <v>9</v>
      </c>
      <c r="ED9" s="6">
        <f t="shared" ref="ED9:ED11" si="78">AVERAGE(DP9:DR9)</f>
        <v>31.538153091541957</v>
      </c>
      <c r="EE9" s="6"/>
      <c r="EF9" s="6">
        <f t="shared" ref="EF9:EF11" si="79">ER9</f>
        <v>2.1862725798280498</v>
      </c>
      <c r="EG9" s="6">
        <f t="shared" si="42"/>
        <v>-11.591966666043817</v>
      </c>
      <c r="EH9" s="6"/>
      <c r="EI9" s="24">
        <f t="shared" si="56"/>
        <v>6.3029345296596579</v>
      </c>
      <c r="EJ9" s="5">
        <f t="shared" si="42"/>
        <v>-8.9552306469758545</v>
      </c>
      <c r="EK9" s="5"/>
      <c r="EL9" s="5">
        <f t="shared" si="57"/>
        <v>9.376233616304658</v>
      </c>
      <c r="EM9" s="6">
        <f t="shared" si="42"/>
        <v>10.460956514549911</v>
      </c>
      <c r="EN9" s="6"/>
      <c r="EO9" s="6">
        <f t="shared" si="58"/>
        <v>12.064489449386736</v>
      </c>
      <c r="EQ9" s="3" t="s">
        <v>9</v>
      </c>
      <c r="ER9" s="6">
        <f t="shared" ref="ER9:ER11" si="80">STDEV(DP9:DR9)</f>
        <v>2.1862725798280498</v>
      </c>
      <c r="ES9" s="6"/>
      <c r="ET9" s="6"/>
      <c r="EU9" s="6">
        <f t="shared" si="45"/>
        <v>6.3029345296596579</v>
      </c>
      <c r="EV9" s="6"/>
      <c r="EW9" s="6"/>
      <c r="EX9" s="6">
        <f t="shared" si="45"/>
        <v>9.376233616304658</v>
      </c>
      <c r="EY9" s="6"/>
      <c r="EZ9" s="6"/>
      <c r="FA9" s="6">
        <f t="shared" si="45"/>
        <v>12.064489449386736</v>
      </c>
      <c r="FB9" s="6"/>
      <c r="FC9" s="6"/>
    </row>
    <row r="10" spans="1:159" x14ac:dyDescent="0.2">
      <c r="A10" s="1" t="s">
        <v>10</v>
      </c>
      <c r="B10" s="44" t="s">
        <v>11</v>
      </c>
      <c r="C10" s="44"/>
      <c r="D10" s="44"/>
      <c r="E10" s="45" t="s">
        <v>70</v>
      </c>
      <c r="F10" s="45"/>
      <c r="G10" s="45"/>
      <c r="H10" s="45" t="s">
        <v>68</v>
      </c>
      <c r="I10" s="45"/>
      <c r="J10" s="45"/>
      <c r="K10" s="45" t="s">
        <v>79</v>
      </c>
      <c r="L10" s="45"/>
      <c r="M10" s="45"/>
      <c r="O10" s="3" t="s">
        <v>10</v>
      </c>
      <c r="P10" s="39">
        <v>0.54379999999999995</v>
      </c>
      <c r="Q10" s="39">
        <v>0.53369999999999995</v>
      </c>
      <c r="R10" s="39">
        <v>0.42720000000000002</v>
      </c>
      <c r="S10" s="39">
        <v>0.82569999999999999</v>
      </c>
      <c r="T10" s="39">
        <v>0.85670000000000002</v>
      </c>
      <c r="U10" s="39">
        <v>0.8518</v>
      </c>
      <c r="V10" s="39">
        <v>0.75060000000000004</v>
      </c>
      <c r="W10" s="39">
        <v>0.8669</v>
      </c>
      <c r="X10" s="39">
        <v>0.86019999999999996</v>
      </c>
      <c r="Y10" s="39">
        <v>0.76649999999999996</v>
      </c>
      <c r="Z10" s="39">
        <v>0.76729999999999998</v>
      </c>
      <c r="AA10" s="39">
        <v>0.75729999999999997</v>
      </c>
      <c r="AC10" s="3" t="s">
        <v>10</v>
      </c>
      <c r="AD10" s="4">
        <f t="shared" si="48"/>
        <v>0.43649999999999994</v>
      </c>
      <c r="AE10" s="4">
        <f t="shared" si="49"/>
        <v>0.43049999999999994</v>
      </c>
      <c r="AF10" s="4">
        <f t="shared" si="50"/>
        <v>0.32070000000000004</v>
      </c>
      <c r="AG10" s="4">
        <f t="shared" si="0"/>
        <v>0.71839999999999993</v>
      </c>
      <c r="AH10" s="4">
        <f t="shared" si="1"/>
        <v>0.75350000000000006</v>
      </c>
      <c r="AI10" s="4">
        <f t="shared" si="2"/>
        <v>0.74529999999999996</v>
      </c>
      <c r="AJ10" s="4">
        <f t="shared" si="3"/>
        <v>0.64329999999999998</v>
      </c>
      <c r="AK10" s="4">
        <f t="shared" si="4"/>
        <v>0.76370000000000005</v>
      </c>
      <c r="AL10" s="4">
        <f t="shared" si="5"/>
        <v>0.75369999999999993</v>
      </c>
      <c r="AM10" s="4">
        <f t="shared" si="6"/>
        <v>0.65920000000000001</v>
      </c>
      <c r="AN10" s="4">
        <f t="shared" si="7"/>
        <v>0.66410000000000002</v>
      </c>
      <c r="AO10" s="4">
        <f t="shared" si="8"/>
        <v>0.65079999999999993</v>
      </c>
      <c r="AW10" s="3" t="s">
        <v>10</v>
      </c>
      <c r="AX10" s="8">
        <f t="shared" si="60"/>
        <v>13.177370030581038</v>
      </c>
      <c r="AY10" s="8">
        <f t="shared" si="54"/>
        <v>12.993883792048928</v>
      </c>
      <c r="AZ10" s="8">
        <f t="shared" si="54"/>
        <v>9.6360856269113171</v>
      </c>
      <c r="BA10" s="8">
        <f t="shared" si="54"/>
        <v>21.798165137614674</v>
      </c>
      <c r="BB10" s="8">
        <f t="shared" si="54"/>
        <v>22.871559633027523</v>
      </c>
      <c r="BC10" s="8">
        <f t="shared" si="54"/>
        <v>22.620795107033636</v>
      </c>
      <c r="BD10" s="8">
        <f t="shared" si="54"/>
        <v>19.501529051987767</v>
      </c>
      <c r="BE10" s="8">
        <f t="shared" si="54"/>
        <v>23.183486238532112</v>
      </c>
      <c r="BF10" s="8">
        <f t="shared" si="54"/>
        <v>22.87767584097859</v>
      </c>
      <c r="BG10" s="8">
        <f t="shared" si="54"/>
        <v>19.98776758409786</v>
      </c>
      <c r="BH10" s="8">
        <f t="shared" si="54"/>
        <v>20.13761467889908</v>
      </c>
      <c r="BI10" s="8">
        <f t="shared" si="54"/>
        <v>19.730886850152903</v>
      </c>
      <c r="BK10" s="3" t="s">
        <v>10</v>
      </c>
      <c r="BL10" s="6">
        <f t="shared" si="71"/>
        <v>109.81141692150865</v>
      </c>
      <c r="BM10" s="6">
        <f t="shared" si="71"/>
        <v>108.28236493374106</v>
      </c>
      <c r="BN10" s="6">
        <f t="shared" si="71"/>
        <v>80.300713557594307</v>
      </c>
      <c r="BO10" s="5">
        <f t="shared" si="61"/>
        <v>181.65137614678895</v>
      </c>
      <c r="BP10" s="5">
        <f t="shared" si="18"/>
        <v>190.59633027522938</v>
      </c>
      <c r="BQ10" s="5">
        <f t="shared" si="18"/>
        <v>188.50662589194698</v>
      </c>
      <c r="BR10" s="5">
        <f t="shared" si="18"/>
        <v>162.51274209989805</v>
      </c>
      <c r="BS10" s="5">
        <f t="shared" si="18"/>
        <v>193.19571865443427</v>
      </c>
      <c r="BT10" s="5">
        <f t="shared" si="18"/>
        <v>190.6472986748216</v>
      </c>
      <c r="BU10" s="6">
        <f t="shared" si="18"/>
        <v>166.56472986748216</v>
      </c>
      <c r="BV10" s="6">
        <f t="shared" si="18"/>
        <v>167.81345565749234</v>
      </c>
      <c r="BW10" s="6">
        <f t="shared" si="18"/>
        <v>164.42405708460754</v>
      </c>
      <c r="BY10" s="3" t="s">
        <v>10</v>
      </c>
      <c r="BZ10" s="6">
        <f t="shared" si="72"/>
        <v>99.464831804281346</v>
      </c>
      <c r="CA10" s="6"/>
      <c r="CB10" s="6"/>
      <c r="CC10" s="5">
        <f t="shared" si="19"/>
        <v>186.91811077132175</v>
      </c>
      <c r="CD10" s="5"/>
      <c r="CE10" s="5"/>
      <c r="CF10" s="5">
        <f t="shared" si="19"/>
        <v>182.11858647638465</v>
      </c>
      <c r="CG10" s="5"/>
      <c r="CH10" s="5"/>
      <c r="CI10" s="6">
        <f t="shared" si="19"/>
        <v>166.26741420319399</v>
      </c>
      <c r="CJ10" s="6"/>
      <c r="CK10" s="6"/>
      <c r="CM10" s="3" t="s">
        <v>10</v>
      </c>
      <c r="CN10" s="6">
        <f t="shared" si="73"/>
        <v>69.17643281425589</v>
      </c>
      <c r="CO10" s="6">
        <f t="shared" si="74"/>
        <v>66.245712503897707</v>
      </c>
      <c r="CP10" s="6">
        <f t="shared" si="75"/>
        <v>48.989427860696537</v>
      </c>
      <c r="CQ10" s="6">
        <f t="shared" si="62"/>
        <v>114.43249317707493</v>
      </c>
      <c r="CR10" s="6">
        <f t="shared" si="63"/>
        <v>116.60430308699721</v>
      </c>
      <c r="CS10" s="6">
        <f t="shared" si="64"/>
        <v>115.00310945273633</v>
      </c>
      <c r="CT10" s="6">
        <f t="shared" si="65"/>
        <v>102.37598330390109</v>
      </c>
      <c r="CU10" s="6">
        <f t="shared" si="66"/>
        <v>118.19457436856877</v>
      </c>
      <c r="CV10" s="6">
        <f t="shared" si="67"/>
        <v>116.30907960199006</v>
      </c>
      <c r="CW10" s="6">
        <f t="shared" si="68"/>
        <v>104.92855996147053</v>
      </c>
      <c r="CX10" s="6">
        <f t="shared" si="69"/>
        <v>102.66604303086997</v>
      </c>
      <c r="CY10" s="6">
        <f t="shared" si="70"/>
        <v>100.31094527363187</v>
      </c>
      <c r="DA10" s="3" t="s">
        <v>10</v>
      </c>
      <c r="DB10" s="6">
        <f t="shared" si="76"/>
        <v>61.47052439295004</v>
      </c>
      <c r="DC10" s="6"/>
      <c r="DD10" s="6"/>
      <c r="DE10" s="6">
        <f t="shared" si="31"/>
        <v>115.34663523893614</v>
      </c>
      <c r="DF10" s="6"/>
      <c r="DG10" s="6"/>
      <c r="DH10" s="6">
        <f t="shared" si="31"/>
        <v>112.29321242481997</v>
      </c>
      <c r="DI10" s="6"/>
      <c r="DJ10" s="6"/>
      <c r="DK10" s="6">
        <f t="shared" si="31"/>
        <v>102.63518275532412</v>
      </c>
      <c r="DL10" s="6"/>
      <c r="DM10" s="6"/>
      <c r="DO10" s="3" t="s">
        <v>10</v>
      </c>
      <c r="DP10" s="6">
        <f t="shared" ref="DP10:DP11" si="81">$CN$8-CN10</f>
        <v>30.82356718574411</v>
      </c>
      <c r="DQ10" s="6">
        <f t="shared" ref="DQ10:DQ11" si="82">$CO$8-CO10</f>
        <v>33.754287496102293</v>
      </c>
      <c r="DR10" s="6">
        <f t="shared" si="77"/>
        <v>51.010572139303463</v>
      </c>
      <c r="DS10" s="6">
        <f t="shared" si="55"/>
        <v>-14.432493177074932</v>
      </c>
      <c r="DT10" s="6">
        <f t="shared" si="34"/>
        <v>-16.604303086997206</v>
      </c>
      <c r="DU10" s="6">
        <f t="shared" si="35"/>
        <v>-15.003109452736325</v>
      </c>
      <c r="DV10" s="6">
        <f t="shared" si="36"/>
        <v>-2.3759833039010942</v>
      </c>
      <c r="DW10" s="6">
        <f t="shared" si="37"/>
        <v>-18.194574368568766</v>
      </c>
      <c r="DX10" s="6">
        <f t="shared" si="38"/>
        <v>-16.309079601990064</v>
      </c>
      <c r="DY10" s="6">
        <f t="shared" si="39"/>
        <v>-4.9285599614705262</v>
      </c>
      <c r="DZ10" s="6">
        <f t="shared" si="40"/>
        <v>-2.6660430308699716</v>
      </c>
      <c r="EA10" s="6">
        <f t="shared" si="41"/>
        <v>-0.31094527363187296</v>
      </c>
      <c r="EC10" s="3" t="s">
        <v>10</v>
      </c>
      <c r="ED10" s="6">
        <f t="shared" si="78"/>
        <v>38.529475607049953</v>
      </c>
      <c r="EE10" s="6"/>
      <c r="EF10" s="6">
        <f t="shared" si="79"/>
        <v>10.907823264517953</v>
      </c>
      <c r="EG10" s="5">
        <f t="shared" si="42"/>
        <v>-15.346635238936154</v>
      </c>
      <c r="EH10" s="5"/>
      <c r="EI10" s="5">
        <f t="shared" si="56"/>
        <v>1.1259205325187507</v>
      </c>
      <c r="EJ10" s="5">
        <f t="shared" si="42"/>
        <v>-12.293212424819975</v>
      </c>
      <c r="EK10" s="5"/>
      <c r="EL10" s="5">
        <f t="shared" si="57"/>
        <v>8.6401590093180598</v>
      </c>
      <c r="EM10" s="6">
        <f t="shared" si="42"/>
        <v>-2.6351827553241236</v>
      </c>
      <c r="EN10" s="6"/>
      <c r="EO10" s="6">
        <f t="shared" si="58"/>
        <v>2.3089620219464182</v>
      </c>
      <c r="EQ10" s="3" t="s">
        <v>10</v>
      </c>
      <c r="ER10" s="6">
        <f t="shared" si="80"/>
        <v>10.907823264517953</v>
      </c>
      <c r="ES10" s="6"/>
      <c r="ET10" s="6"/>
      <c r="EU10" s="6">
        <f t="shared" si="45"/>
        <v>1.1259205325187507</v>
      </c>
      <c r="EV10" s="6"/>
      <c r="EW10" s="6"/>
      <c r="EX10" s="6">
        <f t="shared" si="45"/>
        <v>8.6401590093180598</v>
      </c>
      <c r="EY10" s="6"/>
      <c r="EZ10" s="6"/>
      <c r="FA10" s="6">
        <f t="shared" si="45"/>
        <v>2.3089620219464182</v>
      </c>
      <c r="FB10" s="6"/>
      <c r="FC10" s="6"/>
    </row>
    <row r="11" spans="1:159" x14ac:dyDescent="0.2">
      <c r="A11" s="1" t="s">
        <v>12</v>
      </c>
      <c r="B11" s="44" t="s">
        <v>13</v>
      </c>
      <c r="C11" s="44"/>
      <c r="D11" s="44"/>
      <c r="E11" s="45" t="s">
        <v>63</v>
      </c>
      <c r="F11" s="45"/>
      <c r="G11" s="45"/>
      <c r="H11" s="45" t="s">
        <v>69</v>
      </c>
      <c r="I11" s="45"/>
      <c r="J11" s="45"/>
      <c r="K11" s="45" t="s">
        <v>80</v>
      </c>
      <c r="L11" s="45"/>
      <c r="M11" s="45"/>
      <c r="O11" s="3" t="s">
        <v>12</v>
      </c>
      <c r="P11" s="39">
        <v>0.44190000000000002</v>
      </c>
      <c r="Q11" s="39">
        <v>0.41399999999999998</v>
      </c>
      <c r="R11" s="39">
        <v>0.37590000000000001</v>
      </c>
      <c r="S11" s="39">
        <v>0.87309999999999999</v>
      </c>
      <c r="T11" s="39">
        <v>0.84509999999999996</v>
      </c>
      <c r="U11" s="39">
        <v>0.80330000000000001</v>
      </c>
      <c r="V11" s="39">
        <v>0.7581</v>
      </c>
      <c r="W11" s="39">
        <v>0.81889999999999996</v>
      </c>
      <c r="X11" s="39">
        <v>0.74019999999999997</v>
      </c>
      <c r="Y11" s="39">
        <v>0.80449999999999999</v>
      </c>
      <c r="Z11" s="39">
        <v>0.84050000000000002</v>
      </c>
      <c r="AA11" s="39">
        <v>0.65400000000000003</v>
      </c>
      <c r="AC11" s="3" t="s">
        <v>12</v>
      </c>
      <c r="AD11" s="4">
        <f t="shared" si="48"/>
        <v>0.33460000000000001</v>
      </c>
      <c r="AE11" s="4">
        <f t="shared" si="49"/>
        <v>0.31079999999999997</v>
      </c>
      <c r="AF11" s="4">
        <f t="shared" si="50"/>
        <v>0.26940000000000003</v>
      </c>
      <c r="AG11" s="4">
        <f t="shared" si="0"/>
        <v>0.76580000000000004</v>
      </c>
      <c r="AH11" s="4">
        <f t="shared" si="1"/>
        <v>0.7419</v>
      </c>
      <c r="AI11" s="4">
        <f t="shared" si="2"/>
        <v>0.69679999999999997</v>
      </c>
      <c r="AJ11" s="4">
        <f t="shared" si="3"/>
        <v>0.65080000000000005</v>
      </c>
      <c r="AK11" s="4">
        <f t="shared" si="4"/>
        <v>0.7157</v>
      </c>
      <c r="AL11" s="4">
        <f t="shared" si="5"/>
        <v>0.63369999999999993</v>
      </c>
      <c r="AM11" s="4">
        <f t="shared" si="6"/>
        <v>0.69720000000000004</v>
      </c>
      <c r="AN11" s="4">
        <f t="shared" si="7"/>
        <v>0.73730000000000007</v>
      </c>
      <c r="AO11" s="4">
        <f t="shared" si="8"/>
        <v>0.54749999999999999</v>
      </c>
      <c r="AW11" s="3" t="s">
        <v>12</v>
      </c>
      <c r="AX11" s="8">
        <f t="shared" si="60"/>
        <v>10.061162079510703</v>
      </c>
      <c r="AY11" s="8">
        <f t="shared" si="54"/>
        <v>9.3333333333333321</v>
      </c>
      <c r="AZ11" s="8">
        <f t="shared" si="54"/>
        <v>8.0672782874617752</v>
      </c>
      <c r="BA11" s="8">
        <f t="shared" si="54"/>
        <v>23.24770642201835</v>
      </c>
      <c r="BB11" s="8">
        <f t="shared" si="54"/>
        <v>22.516819571865444</v>
      </c>
      <c r="BC11" s="8">
        <f t="shared" si="54"/>
        <v>21.13761467889908</v>
      </c>
      <c r="BD11" s="8">
        <f t="shared" si="54"/>
        <v>19.730886850152906</v>
      </c>
      <c r="BE11" s="8">
        <f t="shared" si="54"/>
        <v>21.715596330275229</v>
      </c>
      <c r="BF11" s="8">
        <f t="shared" si="54"/>
        <v>19.207951070336389</v>
      </c>
      <c r="BG11" s="8">
        <f t="shared" si="54"/>
        <v>21.149847094801224</v>
      </c>
      <c r="BH11" s="8">
        <f t="shared" si="54"/>
        <v>22.376146788990827</v>
      </c>
      <c r="BI11" s="8">
        <f t="shared" si="54"/>
        <v>16.571865443425075</v>
      </c>
      <c r="BK11" s="3" t="s">
        <v>12</v>
      </c>
      <c r="BL11" s="6">
        <f t="shared" si="71"/>
        <v>83.843017329255858</v>
      </c>
      <c r="BM11" s="6">
        <f t="shared" si="71"/>
        <v>77.777777777777771</v>
      </c>
      <c r="BN11" s="6">
        <f t="shared" si="71"/>
        <v>67.227319062181465</v>
      </c>
      <c r="BO11" s="5">
        <f t="shared" si="61"/>
        <v>193.73088685015293</v>
      </c>
      <c r="BP11" s="5">
        <f t="shared" si="18"/>
        <v>187.6401630988787</v>
      </c>
      <c r="BQ11" s="5">
        <f t="shared" si="18"/>
        <v>176.14678899082568</v>
      </c>
      <c r="BR11" s="6">
        <f t="shared" si="18"/>
        <v>164.42405708460757</v>
      </c>
      <c r="BS11" s="6">
        <f t="shared" si="18"/>
        <v>180.96330275229357</v>
      </c>
      <c r="BT11" s="6">
        <f t="shared" si="18"/>
        <v>160.0662589194699</v>
      </c>
      <c r="BU11" s="6">
        <f t="shared" si="18"/>
        <v>176.24872579001021</v>
      </c>
      <c r="BV11" s="6">
        <f t="shared" si="18"/>
        <v>186.46788990825689</v>
      </c>
      <c r="BW11" s="6">
        <f t="shared" si="18"/>
        <v>138.09887869520895</v>
      </c>
      <c r="BY11" s="3" t="s">
        <v>12</v>
      </c>
      <c r="BZ11" s="6">
        <f t="shared" si="72"/>
        <v>76.282704723071703</v>
      </c>
      <c r="CA11" s="6"/>
      <c r="CB11" s="6"/>
      <c r="CC11" s="5">
        <f t="shared" si="19"/>
        <v>185.83927964661913</v>
      </c>
      <c r="CD11" s="5"/>
      <c r="CE11" s="5"/>
      <c r="CF11" s="6">
        <f t="shared" si="19"/>
        <v>168.48453958545701</v>
      </c>
      <c r="CG11" s="6"/>
      <c r="CH11" s="6"/>
      <c r="CI11" s="6">
        <f t="shared" si="19"/>
        <v>166.9384981311587</v>
      </c>
      <c r="CJ11" s="6"/>
      <c r="CK11" s="6"/>
      <c r="CM11" s="3" t="s">
        <v>12</v>
      </c>
      <c r="CN11" s="6">
        <f t="shared" si="73"/>
        <v>52.81746668807191</v>
      </c>
      <c r="CO11" s="6">
        <f t="shared" si="74"/>
        <v>47.58341128780792</v>
      </c>
      <c r="CP11" s="6">
        <f t="shared" si="75"/>
        <v>41.013681592039816</v>
      </c>
      <c r="CQ11" s="6">
        <f t="shared" si="62"/>
        <v>122.04206132605555</v>
      </c>
      <c r="CR11" s="6">
        <f t="shared" si="63"/>
        <v>114.79575927658247</v>
      </c>
      <c r="CS11" s="6">
        <f t="shared" si="64"/>
        <v>107.4626865671642</v>
      </c>
      <c r="CT11" s="6">
        <f t="shared" si="65"/>
        <v>103.58002889709424</v>
      </c>
      <c r="CU11" s="6">
        <f t="shared" si="66"/>
        <v>110.710944808232</v>
      </c>
      <c r="CV11" s="6">
        <f t="shared" si="67"/>
        <v>97.652363184079604</v>
      </c>
      <c r="CW11" s="6">
        <f t="shared" si="68"/>
        <v>111.02905763364905</v>
      </c>
      <c r="CX11" s="6">
        <f t="shared" si="69"/>
        <v>114.07857811038356</v>
      </c>
      <c r="CY11" s="6">
        <f t="shared" si="70"/>
        <v>84.250621890547279</v>
      </c>
      <c r="DA11" s="3" t="s">
        <v>12</v>
      </c>
      <c r="DB11" s="6">
        <f t="shared" si="76"/>
        <v>47.138186522639877</v>
      </c>
      <c r="DC11" s="6"/>
      <c r="DD11" s="6"/>
      <c r="DE11" s="6">
        <f t="shared" si="31"/>
        <v>114.76683572326742</v>
      </c>
      <c r="DF11" s="6"/>
      <c r="DG11" s="6"/>
      <c r="DH11" s="6">
        <f t="shared" si="31"/>
        <v>103.98111229646861</v>
      </c>
      <c r="DI11" s="6"/>
      <c r="DJ11" s="6"/>
      <c r="DK11" s="6">
        <f t="shared" si="31"/>
        <v>103.11941921152663</v>
      </c>
      <c r="DL11" s="6"/>
      <c r="DM11" s="6"/>
      <c r="DO11" s="3" t="s">
        <v>12</v>
      </c>
      <c r="DP11" s="6">
        <f t="shared" si="81"/>
        <v>47.18253331192809</v>
      </c>
      <c r="DQ11" s="6">
        <f t="shared" si="82"/>
        <v>52.41658871219208</v>
      </c>
      <c r="DR11" s="6">
        <f t="shared" si="77"/>
        <v>58.986318407960184</v>
      </c>
      <c r="DS11" s="6">
        <f t="shared" si="55"/>
        <v>-22.042061326055546</v>
      </c>
      <c r="DT11" s="6">
        <f t="shared" si="34"/>
        <v>-14.795759276582473</v>
      </c>
      <c r="DU11" s="6">
        <f t="shared" si="35"/>
        <v>-7.462686567164198</v>
      </c>
      <c r="DV11" s="6">
        <f t="shared" si="36"/>
        <v>-3.5800288970942375</v>
      </c>
      <c r="DW11" s="6">
        <f t="shared" si="37"/>
        <v>-10.710944808232</v>
      </c>
      <c r="DX11" s="6">
        <f t="shared" si="38"/>
        <v>2.3476368159203957</v>
      </c>
      <c r="DY11" s="6">
        <f t="shared" si="39"/>
        <v>-11.029057633649046</v>
      </c>
      <c r="DZ11" s="6">
        <f t="shared" si="40"/>
        <v>-14.07857811038356</v>
      </c>
      <c r="EA11" s="6">
        <f t="shared" si="41"/>
        <v>15.749378109452721</v>
      </c>
      <c r="EC11" s="3" t="s">
        <v>12</v>
      </c>
      <c r="ED11" s="6">
        <f t="shared" si="78"/>
        <v>52.861813477360123</v>
      </c>
      <c r="EE11" s="6"/>
      <c r="EF11" s="6">
        <f t="shared" si="79"/>
        <v>5.9144741496574778</v>
      </c>
      <c r="EG11" s="5">
        <f t="shared" si="42"/>
        <v>-14.766835723267405</v>
      </c>
      <c r="EH11" s="5"/>
      <c r="EI11" s="5">
        <f t="shared" si="56"/>
        <v>7.28973041469997</v>
      </c>
      <c r="EJ11" s="6">
        <f t="shared" si="42"/>
        <v>-3.9811122964686141</v>
      </c>
      <c r="EK11" s="6"/>
      <c r="EL11" s="24">
        <f t="shared" si="57"/>
        <v>6.538523489948088</v>
      </c>
      <c r="EM11" s="6">
        <f t="shared" si="42"/>
        <v>-3.1194192115266284</v>
      </c>
      <c r="EN11" s="6"/>
      <c r="EO11" s="6">
        <f t="shared" si="58"/>
        <v>16.41184109232276</v>
      </c>
      <c r="EQ11" s="3" t="s">
        <v>12</v>
      </c>
      <c r="ER11" s="6">
        <f t="shared" si="80"/>
        <v>5.9144741496574778</v>
      </c>
      <c r="ES11" s="6"/>
      <c r="ET11" s="6"/>
      <c r="EU11" s="6">
        <f t="shared" si="45"/>
        <v>7.28973041469997</v>
      </c>
      <c r="EV11" s="6"/>
      <c r="EW11" s="6"/>
      <c r="EX11" s="6">
        <f t="shared" si="45"/>
        <v>6.538523489948088</v>
      </c>
      <c r="EY11" s="6"/>
      <c r="EZ11" s="6"/>
      <c r="FA11" s="6">
        <f t="shared" si="45"/>
        <v>16.41184109232276</v>
      </c>
      <c r="FB11" s="6"/>
      <c r="FC11" s="6"/>
    </row>
    <row r="13" spans="1:159" x14ac:dyDescent="0.2">
      <c r="A13" s="2" t="s">
        <v>83</v>
      </c>
      <c r="B13" t="s">
        <v>81</v>
      </c>
    </row>
    <row r="14" spans="1:159" x14ac:dyDescent="0.2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O14" s="3"/>
      <c r="P14" s="3">
        <v>1</v>
      </c>
      <c r="Q14" s="3">
        <v>2</v>
      </c>
      <c r="R14" s="3">
        <v>3</v>
      </c>
      <c r="S14" s="3">
        <v>4</v>
      </c>
      <c r="T14" s="3">
        <v>5</v>
      </c>
      <c r="U14" s="3">
        <v>6</v>
      </c>
      <c r="V14" s="3">
        <v>7</v>
      </c>
      <c r="W14" s="3">
        <v>8</v>
      </c>
      <c r="X14" s="3">
        <v>9</v>
      </c>
      <c r="Y14" s="3">
        <v>10</v>
      </c>
      <c r="Z14" s="3">
        <v>11</v>
      </c>
      <c r="AA14" s="3">
        <v>12</v>
      </c>
      <c r="AC14" s="3"/>
      <c r="AD14" s="3">
        <v>1</v>
      </c>
      <c r="AE14" s="3">
        <v>2</v>
      </c>
      <c r="AF14" s="3">
        <v>3</v>
      </c>
      <c r="AG14" s="3">
        <v>4</v>
      </c>
      <c r="AH14" s="3">
        <v>5</v>
      </c>
      <c r="AI14" s="3">
        <v>6</v>
      </c>
      <c r="AJ14" s="3">
        <v>7</v>
      </c>
      <c r="AK14" s="3">
        <v>8</v>
      </c>
      <c r="AL14" s="3">
        <v>9</v>
      </c>
      <c r="AM14" s="3">
        <v>10</v>
      </c>
      <c r="AN14" s="3">
        <v>11</v>
      </c>
      <c r="AO14" s="3">
        <v>12</v>
      </c>
      <c r="AQ14" s="3" t="s">
        <v>23</v>
      </c>
      <c r="AR14" s="3" t="s">
        <v>24</v>
      </c>
      <c r="AS14" s="3" t="s">
        <v>25</v>
      </c>
      <c r="AT14" s="3" t="s">
        <v>26</v>
      </c>
      <c r="AU14" s="3" t="s">
        <v>27</v>
      </c>
      <c r="AW14" s="3"/>
      <c r="AX14" s="3">
        <v>1</v>
      </c>
      <c r="AY14" s="3">
        <v>2</v>
      </c>
      <c r="AZ14" s="3">
        <v>3</v>
      </c>
      <c r="BA14" s="3">
        <v>4</v>
      </c>
      <c r="BB14" s="3">
        <v>5</v>
      </c>
      <c r="BC14" s="3">
        <v>6</v>
      </c>
      <c r="BD14" s="3">
        <v>7</v>
      </c>
      <c r="BE14" s="3">
        <v>8</v>
      </c>
      <c r="BF14" s="3">
        <v>9</v>
      </c>
      <c r="BG14" s="3">
        <v>10</v>
      </c>
      <c r="BH14" s="3">
        <v>11</v>
      </c>
      <c r="BI14" s="3">
        <v>12</v>
      </c>
      <c r="BK14" s="3"/>
      <c r="BL14" s="3">
        <v>1</v>
      </c>
      <c r="BM14" s="3">
        <v>2</v>
      </c>
      <c r="BN14" s="3">
        <v>3</v>
      </c>
      <c r="BO14" s="3">
        <v>4</v>
      </c>
      <c r="BP14" s="3">
        <v>5</v>
      </c>
      <c r="BQ14" s="3">
        <v>6</v>
      </c>
      <c r="BR14" s="3">
        <v>7</v>
      </c>
      <c r="BS14" s="3">
        <v>8</v>
      </c>
      <c r="BT14" s="3">
        <v>9</v>
      </c>
      <c r="BU14" s="3">
        <v>10</v>
      </c>
      <c r="BV14" s="3">
        <v>11</v>
      </c>
      <c r="BW14" s="3">
        <v>12</v>
      </c>
      <c r="BY14" s="3"/>
      <c r="BZ14" s="3">
        <v>1</v>
      </c>
      <c r="CA14" s="3">
        <v>2</v>
      </c>
      <c r="CB14" s="3">
        <v>3</v>
      </c>
      <c r="CC14" s="3">
        <v>4</v>
      </c>
      <c r="CD14" s="3">
        <v>5</v>
      </c>
      <c r="CE14" s="3">
        <v>6</v>
      </c>
      <c r="CF14" s="3">
        <v>7</v>
      </c>
      <c r="CG14" s="3">
        <v>8</v>
      </c>
      <c r="CH14" s="3">
        <v>9</v>
      </c>
      <c r="CI14" s="3">
        <v>10</v>
      </c>
      <c r="CJ14" s="3">
        <v>11</v>
      </c>
      <c r="CK14" s="3">
        <v>12</v>
      </c>
      <c r="CM14" s="3"/>
      <c r="CN14" s="3">
        <v>1</v>
      </c>
      <c r="CO14" s="3">
        <v>2</v>
      </c>
      <c r="CP14" s="3">
        <v>3</v>
      </c>
      <c r="CQ14" s="3">
        <v>4</v>
      </c>
      <c r="CR14" s="3">
        <v>5</v>
      </c>
      <c r="CS14" s="3">
        <v>6</v>
      </c>
      <c r="CT14" s="3">
        <v>7</v>
      </c>
      <c r="CU14" s="3">
        <v>8</v>
      </c>
      <c r="CV14" s="3">
        <v>9</v>
      </c>
      <c r="CW14" s="3">
        <v>10</v>
      </c>
      <c r="CX14" s="3">
        <v>11</v>
      </c>
      <c r="CY14" s="3">
        <v>12</v>
      </c>
      <c r="DA14" s="3"/>
      <c r="DB14" s="3">
        <v>1</v>
      </c>
      <c r="DC14" s="3">
        <v>2</v>
      </c>
      <c r="DD14" s="3">
        <v>3</v>
      </c>
      <c r="DE14" s="3">
        <v>4</v>
      </c>
      <c r="DF14" s="3">
        <v>5</v>
      </c>
      <c r="DG14" s="3">
        <v>6</v>
      </c>
      <c r="DH14" s="3">
        <v>7</v>
      </c>
      <c r="DI14" s="3">
        <v>8</v>
      </c>
      <c r="DJ14" s="3">
        <v>9</v>
      </c>
      <c r="DK14" s="3">
        <v>10</v>
      </c>
      <c r="DL14" s="3">
        <v>11</v>
      </c>
      <c r="DM14" s="3">
        <v>12</v>
      </c>
      <c r="DO14" s="3"/>
      <c r="DP14" s="3">
        <v>1</v>
      </c>
      <c r="DQ14" s="3">
        <v>2</v>
      </c>
      <c r="DR14" s="3">
        <v>3</v>
      </c>
      <c r="DS14" s="3">
        <v>4</v>
      </c>
      <c r="DT14" s="3">
        <v>5</v>
      </c>
      <c r="DU14" s="3">
        <v>6</v>
      </c>
      <c r="DV14" s="3">
        <v>7</v>
      </c>
      <c r="DW14" s="3">
        <v>8</v>
      </c>
      <c r="DX14" s="3">
        <v>9</v>
      </c>
      <c r="DY14" s="3">
        <v>10</v>
      </c>
      <c r="DZ14" s="3">
        <v>11</v>
      </c>
      <c r="EA14" s="3">
        <v>12</v>
      </c>
      <c r="EC14" s="3"/>
      <c r="ED14" s="3">
        <v>1</v>
      </c>
      <c r="EE14" s="3">
        <v>2</v>
      </c>
      <c r="EF14" s="3">
        <v>3</v>
      </c>
      <c r="EG14" s="3">
        <v>4</v>
      </c>
      <c r="EH14" s="3">
        <v>5</v>
      </c>
      <c r="EI14" s="3">
        <v>6</v>
      </c>
      <c r="EJ14" s="3">
        <v>7</v>
      </c>
      <c r="EK14" s="3">
        <v>8</v>
      </c>
      <c r="EL14" s="3">
        <v>9</v>
      </c>
      <c r="EM14" s="3">
        <v>10</v>
      </c>
      <c r="EN14" s="3">
        <v>11</v>
      </c>
      <c r="EO14" s="3">
        <v>12</v>
      </c>
      <c r="EQ14" s="3"/>
      <c r="ER14" s="3">
        <v>1</v>
      </c>
      <c r="ES14" s="3">
        <v>2</v>
      </c>
      <c r="ET14" s="3">
        <v>3</v>
      </c>
      <c r="EU14" s="3">
        <v>4</v>
      </c>
      <c r="EV14" s="3">
        <v>5</v>
      </c>
      <c r="EW14" s="3">
        <v>6</v>
      </c>
      <c r="EX14" s="3">
        <v>7</v>
      </c>
      <c r="EY14" s="3">
        <v>8</v>
      </c>
      <c r="EZ14" s="3">
        <v>9</v>
      </c>
      <c r="FA14" s="3">
        <v>10</v>
      </c>
      <c r="FB14" s="3">
        <v>11</v>
      </c>
      <c r="FC14" s="3">
        <v>12</v>
      </c>
    </row>
    <row r="15" spans="1:159" x14ac:dyDescent="0.2">
      <c r="A15" s="1" t="s">
        <v>0</v>
      </c>
      <c r="B15" s="46" t="s">
        <v>1</v>
      </c>
      <c r="C15" s="46"/>
      <c r="D15" s="46"/>
      <c r="E15" s="45" t="s">
        <v>57</v>
      </c>
      <c r="F15" s="45"/>
      <c r="G15" s="45"/>
      <c r="H15" s="47" t="s">
        <v>64</v>
      </c>
      <c r="I15" s="48"/>
      <c r="J15" s="49"/>
      <c r="K15" s="45" t="s">
        <v>73</v>
      </c>
      <c r="L15" s="45"/>
      <c r="M15" s="45"/>
      <c r="O15" s="3" t="s">
        <v>0</v>
      </c>
      <c r="P15">
        <v>0.108</v>
      </c>
      <c r="Q15">
        <v>0.1052</v>
      </c>
      <c r="R15">
        <v>0.1079</v>
      </c>
      <c r="S15">
        <v>0.65839999999999999</v>
      </c>
      <c r="T15">
        <v>0.68149999999999999</v>
      </c>
      <c r="U15">
        <v>0.64890000000000003</v>
      </c>
      <c r="V15">
        <v>0.80710000000000004</v>
      </c>
      <c r="W15">
        <v>0.88680000000000003</v>
      </c>
      <c r="X15">
        <v>0.84460000000000002</v>
      </c>
      <c r="Y15">
        <v>0.87629999999999997</v>
      </c>
      <c r="Z15">
        <v>0.84470000000000001</v>
      </c>
      <c r="AA15">
        <v>0.80510000000000004</v>
      </c>
      <c r="AC15" s="3" t="s">
        <v>0</v>
      </c>
      <c r="AD15" s="4">
        <f>P15-$P$15</f>
        <v>0</v>
      </c>
      <c r="AE15" s="4">
        <f>Q15-$Q$15</f>
        <v>0</v>
      </c>
      <c r="AF15" s="4">
        <f>R15-$R$15</f>
        <v>0</v>
      </c>
      <c r="AG15" s="4">
        <f>S15-$P$15</f>
        <v>0.5504</v>
      </c>
      <c r="AH15" s="4">
        <f>T15-$Q$15</f>
        <v>0.57630000000000003</v>
      </c>
      <c r="AI15" s="4">
        <f>U15-$R$15</f>
        <v>0.54100000000000004</v>
      </c>
      <c r="AJ15" s="4">
        <f t="shared" ref="AJ15:AJ22" si="83">V15-$P$15</f>
        <v>0.69910000000000005</v>
      </c>
      <c r="AK15" s="4">
        <f t="shared" ref="AK15:AK22" si="84">W15-$Q$15</f>
        <v>0.78160000000000007</v>
      </c>
      <c r="AL15" s="4">
        <f t="shared" ref="AL15:AL22" si="85">X15-$R$15</f>
        <v>0.73670000000000002</v>
      </c>
      <c r="AM15" s="4">
        <f t="shared" ref="AM15:AM22" si="86">Y15-$P$15</f>
        <v>0.76829999999999998</v>
      </c>
      <c r="AN15" s="4">
        <f t="shared" ref="AN15:AN22" si="87">Z15-$Q$15</f>
        <v>0.73950000000000005</v>
      </c>
      <c r="AO15" s="4">
        <f t="shared" ref="AO15:AO22" si="88">AA15-$R$15</f>
        <v>0.69720000000000004</v>
      </c>
      <c r="AQ15" s="3">
        <v>0</v>
      </c>
      <c r="AR15" s="7">
        <f>AD15</f>
        <v>0</v>
      </c>
      <c r="AS15" s="7">
        <f>AE15</f>
        <v>0</v>
      </c>
      <c r="AT15" s="7">
        <f>AF15</f>
        <v>0</v>
      </c>
      <c r="AU15" s="7">
        <f>AVERAGE(AR15:AT15)</f>
        <v>0</v>
      </c>
      <c r="AW15" s="3" t="s">
        <v>0</v>
      </c>
      <c r="AX15" s="8">
        <f>(AD15)/0.0059</f>
        <v>0</v>
      </c>
      <c r="AY15" s="8">
        <f t="shared" ref="AY15:AZ15" si="89">(AE15)/0.0059</f>
        <v>0</v>
      </c>
      <c r="AZ15" s="8">
        <f t="shared" si="89"/>
        <v>0</v>
      </c>
      <c r="BA15" s="8">
        <f t="shared" ref="BA15" si="90">(AG15-0.0018)/0.0368</f>
        <v>14.907608695652174</v>
      </c>
      <c r="BB15" s="8">
        <f t="shared" ref="BB15" si="91">(AH15-0.0018)/0.0368</f>
        <v>15.611413043478262</v>
      </c>
      <c r="BC15" s="8">
        <f t="shared" ref="BC15" si="92">(AI15-0.0018)/0.0368</f>
        <v>14.652173913043478</v>
      </c>
      <c r="BD15" s="8">
        <f t="shared" ref="BD15" si="93">(AJ15-0.0018)/0.0368</f>
        <v>18.948369565217394</v>
      </c>
      <c r="BE15" s="8">
        <f t="shared" ref="BE15" si="94">(AK15-0.0018)/0.0368</f>
        <v>21.190217391304351</v>
      </c>
      <c r="BF15" s="8">
        <f t="shared" ref="BF15" si="95">(AL15-0.0018)/0.0368</f>
        <v>19.970108695652176</v>
      </c>
      <c r="BG15" s="8">
        <f t="shared" ref="BG15" si="96">(AM15-0.0018)/0.0368</f>
        <v>20.828804347826086</v>
      </c>
      <c r="BH15" s="8">
        <f t="shared" ref="BH15" si="97">(AN15-0.0018)/0.0368</f>
        <v>20.046195652173914</v>
      </c>
      <c r="BI15" s="8">
        <f t="shared" ref="BI15" si="98">(AO15-0.0018)/0.0368</f>
        <v>18.896739130434785</v>
      </c>
      <c r="BK15" s="3" t="s">
        <v>0</v>
      </c>
      <c r="BL15" s="4"/>
      <c r="BM15" s="4"/>
      <c r="BN15" s="4"/>
      <c r="BO15" s="5">
        <f t="shared" ref="BO15:BW22" si="99">BA15/(0.024*5)</f>
        <v>124.23007246376812</v>
      </c>
      <c r="BP15" s="5">
        <f t="shared" si="99"/>
        <v>130.09510869565219</v>
      </c>
      <c r="BQ15" s="5">
        <f t="shared" si="99"/>
        <v>122.10144927536233</v>
      </c>
      <c r="BR15" s="5">
        <f t="shared" si="99"/>
        <v>157.90307971014497</v>
      </c>
      <c r="BS15" s="5">
        <f t="shared" si="99"/>
        <v>176.58514492753628</v>
      </c>
      <c r="BT15" s="5">
        <f t="shared" si="99"/>
        <v>166.41757246376812</v>
      </c>
      <c r="BU15" s="6">
        <f t="shared" si="99"/>
        <v>173.57336956521738</v>
      </c>
      <c r="BV15" s="6">
        <f t="shared" si="99"/>
        <v>167.05163043478262</v>
      </c>
      <c r="BW15" s="6">
        <f t="shared" si="99"/>
        <v>157.47282608695656</v>
      </c>
      <c r="BY15" s="3" t="s">
        <v>0</v>
      </c>
      <c r="BZ15" s="4"/>
      <c r="CA15" s="4"/>
      <c r="CB15" s="4"/>
      <c r="CC15" s="5">
        <f t="shared" ref="CC15:CI22" si="100">AVERAGE(BO15:BQ15)</f>
        <v>125.47554347826087</v>
      </c>
      <c r="CD15" s="5"/>
      <c r="CE15" s="5"/>
      <c r="CF15" s="5">
        <f t="shared" ref="CF15:CF18" si="101">AVERAGE(BR15:BT15)</f>
        <v>166.96859903381645</v>
      </c>
      <c r="CG15" s="5"/>
      <c r="CH15" s="5"/>
      <c r="CI15" s="6">
        <f t="shared" ref="CI15:CI18" si="102">AVERAGE(BU15:BW15)</f>
        <v>166.03260869565219</v>
      </c>
      <c r="CJ15" s="6"/>
      <c r="CK15" s="6"/>
      <c r="CM15" s="3" t="s">
        <v>0</v>
      </c>
      <c r="CN15" s="4"/>
      <c r="CO15" s="4"/>
      <c r="CP15" s="4"/>
      <c r="CQ15" s="6">
        <f t="shared" ref="CQ15:CQ18" si="103">BO15/$BL$19*100</f>
        <v>80.723955267804598</v>
      </c>
      <c r="CR15" s="6">
        <f t="shared" ref="CR15:CR18" si="104">BP15/$BM$19*100</f>
        <v>91.320934668574154</v>
      </c>
      <c r="CS15" s="6">
        <f t="shared" ref="CS15:CS18" si="105">BQ15/$BN$19*100</f>
        <v>83.068864581728548</v>
      </c>
      <c r="CT15" s="6">
        <f t="shared" ref="CT15:CT18" si="106">BR15/$BL$19*100</f>
        <v>102.60447321954094</v>
      </c>
      <c r="CU15" s="6">
        <f t="shared" ref="CU15:CU18" si="107">BS15/$BM$19*100</f>
        <v>123.95485614369734</v>
      </c>
      <c r="CV15" s="6">
        <f t="shared" ref="CV15:CV18" si="108">BT15/$BN$19*100</f>
        <v>113.21830226467418</v>
      </c>
      <c r="CW15" s="6">
        <f t="shared" ref="CW15:CW18" si="109">BU15/$BL$19*100</f>
        <v>112.7869334902884</v>
      </c>
      <c r="CX15" s="6">
        <f t="shared" ref="CX15:CX18" si="110">BV15/$BM$19*100</f>
        <v>117.2627563185503</v>
      </c>
      <c r="CY15" s="6">
        <f t="shared" ref="CY15:CY18" si="111">BW15/$BN$19*100</f>
        <v>107.13295331998154</v>
      </c>
      <c r="DA15" s="3" t="s">
        <v>0</v>
      </c>
      <c r="DB15" s="4"/>
      <c r="DC15" s="4"/>
      <c r="DD15" s="4"/>
      <c r="DE15" s="6">
        <f t="shared" ref="DE15:DK22" si="112">AVERAGE(CQ15:CS15)</f>
        <v>85.037918172702433</v>
      </c>
      <c r="DF15" s="6"/>
      <c r="DG15" s="6"/>
      <c r="DH15" s="6">
        <f t="shared" ref="DH15:DH18" si="113">AVERAGE(CT15:CV15)</f>
        <v>113.25921054263749</v>
      </c>
      <c r="DI15" s="6"/>
      <c r="DJ15" s="6"/>
      <c r="DK15" s="6">
        <f t="shared" ref="DK15:DK18" si="114">AVERAGE(CW15:CY15)</f>
        <v>112.39421437627341</v>
      </c>
      <c r="DL15" s="6"/>
      <c r="DM15" s="6"/>
      <c r="DO15" s="3" t="s">
        <v>0</v>
      </c>
      <c r="DP15" s="4"/>
      <c r="DQ15" s="4"/>
      <c r="DR15" s="4"/>
      <c r="DS15" s="5">
        <f>$CN$19-CQ15</f>
        <v>19.276044732195402</v>
      </c>
      <c r="DT15" s="5">
        <f>$CO$19-CR15</f>
        <v>8.6790653314258464</v>
      </c>
      <c r="DU15" s="5">
        <f>$CP$19-CS15</f>
        <v>16.931135418271452</v>
      </c>
      <c r="DV15" s="5">
        <f t="shared" ref="DV15:DV22" si="115">$CN$19-CT15</f>
        <v>-2.6044732195409352</v>
      </c>
      <c r="DW15" s="5">
        <f t="shared" ref="DW15:DW22" si="116">$CO$19-CU15</f>
        <v>-23.954856143697342</v>
      </c>
      <c r="DX15" s="5">
        <f t="shared" ref="DX15:DX22" si="117">$CP$19-CV15</f>
        <v>-13.218302264674179</v>
      </c>
      <c r="DY15" s="5">
        <f t="shared" ref="DY15:DY22" si="118">$CN$19-CW15</f>
        <v>-12.786933490288405</v>
      </c>
      <c r="DZ15" s="5">
        <f t="shared" ref="DZ15:DZ22" si="119">$CO$19-CX15</f>
        <v>-17.262756318550302</v>
      </c>
      <c r="EA15" s="5">
        <f t="shared" ref="EA15:EA22" si="120">$CP$19-CY15</f>
        <v>-7.1329533199815387</v>
      </c>
      <c r="EC15" s="3" t="s">
        <v>0</v>
      </c>
      <c r="ED15" s="4"/>
      <c r="EE15" s="4"/>
      <c r="EF15" s="4"/>
      <c r="EG15" s="5">
        <f t="shared" ref="EG15:EM22" si="121">AVERAGE(DS15:DU15)</f>
        <v>14.962081827297567</v>
      </c>
      <c r="EH15" s="5"/>
      <c r="EI15" s="5">
        <f>EU15</f>
        <v>5.5661361947206176</v>
      </c>
      <c r="EJ15" s="5">
        <f t="shared" ref="EJ15:EJ18" si="122">AVERAGE(DV15:DX15)</f>
        <v>-13.259210542637485</v>
      </c>
      <c r="EK15" s="5"/>
      <c r="EL15" s="5">
        <f>EX15</f>
        <v>10.675250248468739</v>
      </c>
      <c r="EM15" s="6">
        <f t="shared" ref="EM15:EM18" si="123">AVERAGE(DY15:EA15)</f>
        <v>-12.394214376273416</v>
      </c>
      <c r="EN15" s="6"/>
      <c r="EO15" s="6">
        <f>FA15</f>
        <v>5.0763075580915817</v>
      </c>
      <c r="EQ15" s="3" t="s">
        <v>0</v>
      </c>
      <c r="ER15" s="4"/>
      <c r="ES15" s="4"/>
      <c r="ET15" s="4"/>
      <c r="EU15" s="6">
        <f t="shared" ref="EU15:EU22" si="124">STDEV(DS15:DU15)</f>
        <v>5.5661361947206176</v>
      </c>
      <c r="EV15" s="5"/>
      <c r="EW15" s="5"/>
      <c r="EX15" s="6">
        <f t="shared" ref="EX15:EX22" si="125">STDEV(DV15:DX15)</f>
        <v>10.675250248468739</v>
      </c>
      <c r="EY15" s="5"/>
      <c r="EZ15" s="5"/>
      <c r="FA15" s="6">
        <f t="shared" ref="FA15:FA22" si="126">STDEV(DY15:EA15)</f>
        <v>5.0763075580915817</v>
      </c>
      <c r="FB15" s="6"/>
      <c r="FC15" s="6"/>
    </row>
    <row r="16" spans="1:159" x14ac:dyDescent="0.2">
      <c r="A16" s="1" t="s">
        <v>2</v>
      </c>
      <c r="B16" s="42" t="s">
        <v>41</v>
      </c>
      <c r="C16" s="42"/>
      <c r="D16" s="42"/>
      <c r="E16" s="45" t="s">
        <v>58</v>
      </c>
      <c r="F16" s="45"/>
      <c r="G16" s="45"/>
      <c r="H16" s="45" t="s">
        <v>71</v>
      </c>
      <c r="I16" s="45"/>
      <c r="J16" s="45"/>
      <c r="K16" s="45" t="s">
        <v>74</v>
      </c>
      <c r="L16" s="45"/>
      <c r="M16" s="45"/>
      <c r="O16" s="3" t="s">
        <v>2</v>
      </c>
      <c r="P16">
        <v>0.20200000000000001</v>
      </c>
      <c r="Q16">
        <v>0.19220000000000001</v>
      </c>
      <c r="R16">
        <v>0.1993</v>
      </c>
      <c r="S16">
        <v>0.70179999999999998</v>
      </c>
      <c r="T16">
        <v>0.70579999999999998</v>
      </c>
      <c r="U16">
        <v>0.65680000000000005</v>
      </c>
      <c r="V16">
        <v>0.82569999999999999</v>
      </c>
      <c r="W16">
        <v>0.84960000000000002</v>
      </c>
      <c r="X16">
        <v>0.83930000000000005</v>
      </c>
      <c r="Y16">
        <v>0.85129999999999995</v>
      </c>
      <c r="Z16">
        <v>0.84989999999999999</v>
      </c>
      <c r="AA16">
        <v>0.83140000000000003</v>
      </c>
      <c r="AC16" s="3" t="s">
        <v>2</v>
      </c>
      <c r="AD16" s="4">
        <f t="shared" ref="AD16:AD22" si="127">P16-$P$15</f>
        <v>9.4000000000000014E-2</v>
      </c>
      <c r="AE16" s="4">
        <f>Q16-$Q$15</f>
        <v>8.7000000000000008E-2</v>
      </c>
      <c r="AF16" s="4">
        <f t="shared" ref="AF16:AF22" si="128">R16-$R$15</f>
        <v>9.1400000000000009E-2</v>
      </c>
      <c r="AG16" s="4">
        <f t="shared" ref="AG16:AG22" si="129">S16-$P$15</f>
        <v>0.59379999999999999</v>
      </c>
      <c r="AH16" s="4">
        <f t="shared" ref="AH16:AH22" si="130">T16-$Q$15</f>
        <v>0.60060000000000002</v>
      </c>
      <c r="AI16" s="4">
        <f t="shared" ref="AI16:AI22" si="131">U16-$R$15</f>
        <v>0.54890000000000005</v>
      </c>
      <c r="AJ16" s="4">
        <f t="shared" si="83"/>
        <v>0.7177</v>
      </c>
      <c r="AK16" s="4">
        <f t="shared" si="84"/>
        <v>0.74440000000000006</v>
      </c>
      <c r="AL16" s="4">
        <f t="shared" si="85"/>
        <v>0.73140000000000005</v>
      </c>
      <c r="AM16" s="4">
        <f t="shared" si="86"/>
        <v>0.74329999999999996</v>
      </c>
      <c r="AN16" s="4">
        <f t="shared" si="87"/>
        <v>0.74470000000000003</v>
      </c>
      <c r="AO16" s="4">
        <f t="shared" si="88"/>
        <v>0.72350000000000003</v>
      </c>
      <c r="AQ16" s="3">
        <v>2.5</v>
      </c>
      <c r="AR16" s="7">
        <f>AD16</f>
        <v>9.4000000000000014E-2</v>
      </c>
      <c r="AS16" s="7">
        <f t="shared" ref="AS16:AS18" si="132">AE16</f>
        <v>8.7000000000000008E-2</v>
      </c>
      <c r="AT16" s="7">
        <f t="shared" ref="AT16:AT18" si="133">AF16</f>
        <v>9.1400000000000009E-2</v>
      </c>
      <c r="AU16" s="7">
        <f t="shared" ref="AU16:AU18" si="134">AVERAGE(AR16:AT16)</f>
        <v>9.0800000000000006E-2</v>
      </c>
      <c r="AW16" s="3" t="s">
        <v>2</v>
      </c>
      <c r="AX16" s="8">
        <f>(AD16-0.0018)/0.0368</f>
        <v>2.5054347826086962</v>
      </c>
      <c r="AY16" s="8">
        <f t="shared" ref="AY16:BI22" si="135">(AE16-0.0018)/0.0368</f>
        <v>2.3152173913043481</v>
      </c>
      <c r="AZ16" s="8">
        <f t="shared" si="135"/>
        <v>2.4347826086956528</v>
      </c>
      <c r="BA16" s="8">
        <f t="shared" si="135"/>
        <v>16.086956521739129</v>
      </c>
      <c r="BB16" s="8">
        <f t="shared" si="135"/>
        <v>16.271739130434781</v>
      </c>
      <c r="BC16" s="8">
        <f t="shared" si="135"/>
        <v>14.866847826086957</v>
      </c>
      <c r="BD16" s="8">
        <f t="shared" si="135"/>
        <v>19.453804347826086</v>
      </c>
      <c r="BE16" s="8">
        <f t="shared" si="135"/>
        <v>20.179347826086957</v>
      </c>
      <c r="BF16" s="8">
        <f t="shared" si="135"/>
        <v>19.826086956521742</v>
      </c>
      <c r="BG16" s="8">
        <f t="shared" si="135"/>
        <v>20.149456521739129</v>
      </c>
      <c r="BH16" s="8">
        <f t="shared" si="135"/>
        <v>20.1875</v>
      </c>
      <c r="BI16" s="8">
        <f t="shared" si="135"/>
        <v>19.611413043478262</v>
      </c>
      <c r="BK16" s="3" t="s">
        <v>2</v>
      </c>
      <c r="BL16" s="4"/>
      <c r="BM16" s="4"/>
      <c r="BN16" s="4"/>
      <c r="BO16" s="5">
        <f t="shared" si="99"/>
        <v>134.05797101449275</v>
      </c>
      <c r="BP16" s="5">
        <f t="shared" si="99"/>
        <v>135.59782608695653</v>
      </c>
      <c r="BQ16" s="5">
        <f t="shared" si="99"/>
        <v>123.89039855072464</v>
      </c>
      <c r="BR16" s="6">
        <f t="shared" si="99"/>
        <v>162.11503623188406</v>
      </c>
      <c r="BS16" s="6">
        <f t="shared" si="99"/>
        <v>168.16123188405797</v>
      </c>
      <c r="BT16" s="6">
        <f t="shared" si="99"/>
        <v>165.21739130434784</v>
      </c>
      <c r="BU16" s="6">
        <f t="shared" si="99"/>
        <v>167.91213768115941</v>
      </c>
      <c r="BV16" s="6">
        <f t="shared" si="99"/>
        <v>168.22916666666669</v>
      </c>
      <c r="BW16" s="6">
        <f t="shared" si="99"/>
        <v>163.42844202898553</v>
      </c>
      <c r="BY16" s="3" t="s">
        <v>2</v>
      </c>
      <c r="BZ16" s="4"/>
      <c r="CA16" s="4"/>
      <c r="CB16" s="4"/>
      <c r="CC16" s="5">
        <f t="shared" si="100"/>
        <v>131.18206521739128</v>
      </c>
      <c r="CD16" s="5"/>
      <c r="CE16" s="5"/>
      <c r="CF16" s="6">
        <f t="shared" si="101"/>
        <v>165.16455314009661</v>
      </c>
      <c r="CG16" s="6"/>
      <c r="CH16" s="6"/>
      <c r="CI16" s="6">
        <f t="shared" si="102"/>
        <v>166.52324879227055</v>
      </c>
      <c r="CJ16" s="6"/>
      <c r="CK16" s="6"/>
      <c r="CM16" s="3" t="s">
        <v>2</v>
      </c>
      <c r="CN16" s="4"/>
      <c r="CO16" s="4"/>
      <c r="CP16" s="4"/>
      <c r="CQ16" s="6">
        <f t="shared" si="103"/>
        <v>87.110064743967044</v>
      </c>
      <c r="CR16" s="6">
        <f t="shared" si="104"/>
        <v>95.183595612780152</v>
      </c>
      <c r="CS16" s="6">
        <f t="shared" si="105"/>
        <v>84.285934370667078</v>
      </c>
      <c r="CT16" s="6">
        <f t="shared" si="106"/>
        <v>105.34137728075339</v>
      </c>
      <c r="CU16" s="6">
        <f t="shared" si="107"/>
        <v>118.04164679701159</v>
      </c>
      <c r="CV16" s="6">
        <f t="shared" si="108"/>
        <v>112.40178708981668</v>
      </c>
      <c r="CW16" s="6">
        <f t="shared" si="109"/>
        <v>109.10829899941142</v>
      </c>
      <c r="CX16" s="6">
        <f t="shared" si="110"/>
        <v>118.08933396916228</v>
      </c>
      <c r="CY16" s="6">
        <f t="shared" si="111"/>
        <v>111.18471730087816</v>
      </c>
      <c r="DA16" s="3" t="s">
        <v>2</v>
      </c>
      <c r="DB16" s="4"/>
      <c r="DC16" s="4"/>
      <c r="DD16" s="4"/>
      <c r="DE16" s="6">
        <f t="shared" si="112"/>
        <v>88.859864909138082</v>
      </c>
      <c r="DF16" s="6"/>
      <c r="DG16" s="6"/>
      <c r="DH16" s="6">
        <f t="shared" si="113"/>
        <v>111.92827038919388</v>
      </c>
      <c r="DI16" s="6"/>
      <c r="DJ16" s="6"/>
      <c r="DK16" s="6">
        <f t="shared" si="114"/>
        <v>112.79411675648396</v>
      </c>
      <c r="DL16" s="6"/>
      <c r="DM16" s="6"/>
      <c r="DO16" s="3" t="s">
        <v>2</v>
      </c>
      <c r="DP16" s="4"/>
      <c r="DQ16" s="4"/>
      <c r="DR16" s="4"/>
      <c r="DS16" s="5">
        <f t="shared" ref="DS16:DS22" si="136">$CN$19-CQ16</f>
        <v>12.889935256032956</v>
      </c>
      <c r="DT16" s="5">
        <f t="shared" ref="DT16:DT22" si="137">$CO$19-CR16</f>
        <v>4.8164043872198476</v>
      </c>
      <c r="DU16" s="5">
        <f t="shared" ref="DU16:DU22" si="138">$CP$19-CS16</f>
        <v>15.714065629332922</v>
      </c>
      <c r="DV16" s="5">
        <f t="shared" si="115"/>
        <v>-5.3413772807533917</v>
      </c>
      <c r="DW16" s="5">
        <f t="shared" si="116"/>
        <v>-18.041646797011595</v>
      </c>
      <c r="DX16" s="5">
        <f t="shared" si="117"/>
        <v>-12.401787089816679</v>
      </c>
      <c r="DY16" s="5">
        <f t="shared" si="118"/>
        <v>-9.1082989994114172</v>
      </c>
      <c r="DZ16" s="5">
        <f t="shared" si="119"/>
        <v>-18.089333969162283</v>
      </c>
      <c r="EA16" s="5">
        <f t="shared" si="120"/>
        <v>-11.184717300878162</v>
      </c>
      <c r="EC16" s="3" t="s">
        <v>2</v>
      </c>
      <c r="ED16" s="4"/>
      <c r="EE16" s="4"/>
      <c r="EF16" s="4"/>
      <c r="EG16" s="5">
        <f t="shared" si="121"/>
        <v>11.140135090861909</v>
      </c>
      <c r="EH16" s="5"/>
      <c r="EI16" s="5">
        <f t="shared" ref="EI16:EI22" si="139">EU16</f>
        <v>5.6556260131384066</v>
      </c>
      <c r="EJ16" s="6">
        <f t="shared" si="122"/>
        <v>-11.928270389193889</v>
      </c>
      <c r="EK16" s="6"/>
      <c r="EL16" s="24">
        <f t="shared" ref="EL16:EL22" si="140">EX16</f>
        <v>6.3633619255646536</v>
      </c>
      <c r="EM16" s="6">
        <f t="shared" si="123"/>
        <v>-12.794116756483954</v>
      </c>
      <c r="EN16" s="6"/>
      <c r="EO16" s="6">
        <f t="shared" ref="EO16:EO22" si="141">FA16</f>
        <v>4.7018477471894125</v>
      </c>
      <c r="EQ16" s="3" t="s">
        <v>2</v>
      </c>
      <c r="ER16" s="4"/>
      <c r="ES16" s="4"/>
      <c r="ET16" s="4"/>
      <c r="EU16" s="6">
        <f t="shared" si="124"/>
        <v>5.6556260131384066</v>
      </c>
      <c r="EV16" s="5"/>
      <c r="EW16" s="5"/>
      <c r="EX16" s="6">
        <f t="shared" si="125"/>
        <v>6.3633619255646536</v>
      </c>
      <c r="EY16" s="6"/>
      <c r="EZ16" s="6"/>
      <c r="FA16" s="6">
        <f t="shared" si="126"/>
        <v>4.7018477471894125</v>
      </c>
      <c r="FB16" s="6"/>
      <c r="FC16" s="6"/>
    </row>
    <row r="17" spans="1:159" x14ac:dyDescent="0.2">
      <c r="A17" s="1" t="s">
        <v>3</v>
      </c>
      <c r="B17" s="44" t="s">
        <v>4</v>
      </c>
      <c r="C17" s="44"/>
      <c r="D17" s="44"/>
      <c r="E17" s="45" t="s">
        <v>59</v>
      </c>
      <c r="F17" s="45"/>
      <c r="G17" s="45"/>
      <c r="H17" s="45" t="s">
        <v>65</v>
      </c>
      <c r="I17" s="45"/>
      <c r="J17" s="45"/>
      <c r="K17" s="45" t="s">
        <v>75</v>
      </c>
      <c r="L17" s="45"/>
      <c r="M17" s="45"/>
      <c r="O17" s="3" t="s">
        <v>3</v>
      </c>
      <c r="P17">
        <v>0.47460000000000002</v>
      </c>
      <c r="Q17">
        <v>0.47889999999999999</v>
      </c>
      <c r="R17">
        <v>0.50370000000000004</v>
      </c>
      <c r="S17">
        <v>0.75960000000000005</v>
      </c>
      <c r="T17">
        <v>0.71379999999999999</v>
      </c>
      <c r="U17">
        <v>0.75129999999999997</v>
      </c>
      <c r="V17">
        <v>0.70099999999999996</v>
      </c>
      <c r="W17">
        <v>0.82379999999999998</v>
      </c>
      <c r="X17">
        <v>0.69599999999999995</v>
      </c>
      <c r="Y17">
        <v>0.72489999999999999</v>
      </c>
      <c r="Z17">
        <v>0.70020000000000004</v>
      </c>
      <c r="AA17">
        <v>0.68500000000000005</v>
      </c>
      <c r="AC17" s="3" t="s">
        <v>3</v>
      </c>
      <c r="AD17" s="4">
        <f t="shared" si="127"/>
        <v>0.36660000000000004</v>
      </c>
      <c r="AE17" s="4">
        <f t="shared" ref="AE17:AE22" si="142">Q17-$Q$15</f>
        <v>0.37369999999999998</v>
      </c>
      <c r="AF17" s="4">
        <f t="shared" si="128"/>
        <v>0.39580000000000004</v>
      </c>
      <c r="AG17" s="4">
        <f t="shared" si="129"/>
        <v>0.65160000000000007</v>
      </c>
      <c r="AH17" s="4">
        <f t="shared" si="130"/>
        <v>0.60860000000000003</v>
      </c>
      <c r="AI17" s="4">
        <f t="shared" si="131"/>
        <v>0.64339999999999997</v>
      </c>
      <c r="AJ17" s="4">
        <f t="shared" si="83"/>
        <v>0.59299999999999997</v>
      </c>
      <c r="AK17" s="4">
        <f t="shared" si="84"/>
        <v>0.71860000000000002</v>
      </c>
      <c r="AL17" s="4">
        <f t="shared" si="85"/>
        <v>0.58809999999999996</v>
      </c>
      <c r="AM17" s="4">
        <f t="shared" si="86"/>
        <v>0.6169</v>
      </c>
      <c r="AN17" s="4">
        <f t="shared" si="87"/>
        <v>0.59500000000000008</v>
      </c>
      <c r="AO17" s="4">
        <f t="shared" si="88"/>
        <v>0.57710000000000006</v>
      </c>
      <c r="AQ17" s="3">
        <v>10</v>
      </c>
      <c r="AR17" s="7">
        <f t="shared" ref="AR17:AR18" si="143">AD17</f>
        <v>0.36660000000000004</v>
      </c>
      <c r="AS17" s="7">
        <f t="shared" si="132"/>
        <v>0.37369999999999998</v>
      </c>
      <c r="AT17" s="7">
        <f t="shared" si="133"/>
        <v>0.39580000000000004</v>
      </c>
      <c r="AU17" s="7">
        <f t="shared" si="134"/>
        <v>0.37869999999999998</v>
      </c>
      <c r="AW17" s="3" t="s">
        <v>3</v>
      </c>
      <c r="AX17" s="8">
        <f t="shared" ref="AX17:AX22" si="144">(AD17-0.0018)/0.0368</f>
        <v>9.913043478260871</v>
      </c>
      <c r="AY17" s="8">
        <f t="shared" si="135"/>
        <v>10.105978260869565</v>
      </c>
      <c r="AZ17" s="8">
        <f t="shared" si="135"/>
        <v>10.706521739130435</v>
      </c>
      <c r="BA17" s="8">
        <f t="shared" si="135"/>
        <v>17.657608695652176</v>
      </c>
      <c r="BB17" s="8">
        <f t="shared" si="135"/>
        <v>16.489130434782609</v>
      </c>
      <c r="BC17" s="8">
        <f t="shared" si="135"/>
        <v>17.434782608695652</v>
      </c>
      <c r="BD17" s="8">
        <f t="shared" si="135"/>
        <v>16.065217391304348</v>
      </c>
      <c r="BE17" s="8">
        <f t="shared" si="135"/>
        <v>19.478260869565219</v>
      </c>
      <c r="BF17" s="8">
        <f t="shared" si="135"/>
        <v>15.932065217391303</v>
      </c>
      <c r="BG17" s="8">
        <f t="shared" si="135"/>
        <v>16.714673913043477</v>
      </c>
      <c r="BH17" s="8">
        <f t="shared" si="135"/>
        <v>16.119565217391305</v>
      </c>
      <c r="BI17" s="8">
        <f t="shared" si="135"/>
        <v>15.633152173913045</v>
      </c>
      <c r="BK17" s="3" t="s">
        <v>3</v>
      </c>
      <c r="BL17" s="4"/>
      <c r="BM17" s="4"/>
      <c r="BN17" s="4"/>
      <c r="BO17" s="5">
        <f t="shared" si="99"/>
        <v>147.14673913043481</v>
      </c>
      <c r="BP17" s="5">
        <f t="shared" si="99"/>
        <v>137.40942028985509</v>
      </c>
      <c r="BQ17" s="5">
        <f t="shared" si="99"/>
        <v>145.28985507246378</v>
      </c>
      <c r="BR17" s="6">
        <f t="shared" si="99"/>
        <v>133.87681159420291</v>
      </c>
      <c r="BS17" s="6">
        <f t="shared" si="99"/>
        <v>162.31884057971016</v>
      </c>
      <c r="BT17" s="6">
        <f t="shared" si="99"/>
        <v>132.76721014492753</v>
      </c>
      <c r="BU17" s="5">
        <f t="shared" si="99"/>
        <v>139.28894927536231</v>
      </c>
      <c r="BV17" s="5">
        <f t="shared" si="99"/>
        <v>134.32971014492753</v>
      </c>
      <c r="BW17" s="5">
        <f t="shared" si="99"/>
        <v>130.27626811594203</v>
      </c>
      <c r="BY17" s="3" t="s">
        <v>3</v>
      </c>
      <c r="BZ17" s="4"/>
      <c r="CA17" s="4"/>
      <c r="CB17" s="4"/>
      <c r="CC17" s="5">
        <f t="shared" si="100"/>
        <v>143.28200483091788</v>
      </c>
      <c r="CD17" s="5"/>
      <c r="CE17" s="5"/>
      <c r="CF17" s="6">
        <f t="shared" si="101"/>
        <v>142.98762077294688</v>
      </c>
      <c r="CG17" s="6"/>
      <c r="CH17" s="6"/>
      <c r="CI17" s="5">
        <f t="shared" si="102"/>
        <v>134.63164251207729</v>
      </c>
      <c r="CJ17" s="5"/>
      <c r="CK17" s="5"/>
      <c r="CM17" s="3" t="s">
        <v>3</v>
      </c>
      <c r="CN17" s="4"/>
      <c r="CO17" s="4"/>
      <c r="CP17" s="4"/>
      <c r="CQ17" s="6">
        <f t="shared" si="103"/>
        <v>95.615067686874653</v>
      </c>
      <c r="CR17" s="6">
        <f t="shared" si="104"/>
        <v>96.455253536798594</v>
      </c>
      <c r="CS17" s="6">
        <f t="shared" si="105"/>
        <v>98.844553997843178</v>
      </c>
      <c r="CT17" s="6">
        <f t="shared" si="106"/>
        <v>86.992348440258979</v>
      </c>
      <c r="CU17" s="6">
        <f t="shared" si="107"/>
        <v>113.94054999205213</v>
      </c>
      <c r="CV17" s="6">
        <f t="shared" si="108"/>
        <v>90.325065475273462</v>
      </c>
      <c r="CW17" s="6">
        <f t="shared" si="109"/>
        <v>90.509123013537376</v>
      </c>
      <c r="CX17" s="6">
        <f t="shared" si="110"/>
        <v>94.29343506596723</v>
      </c>
      <c r="CY17" s="6">
        <f t="shared" si="111"/>
        <v>88.630411338776767</v>
      </c>
      <c r="DA17" s="3" t="s">
        <v>3</v>
      </c>
      <c r="DB17" s="4"/>
      <c r="DC17" s="4"/>
      <c r="DD17" s="4"/>
      <c r="DE17" s="6">
        <f t="shared" si="112"/>
        <v>96.971625073838823</v>
      </c>
      <c r="DF17" s="6"/>
      <c r="DG17" s="6"/>
      <c r="DH17" s="6">
        <f t="shared" si="113"/>
        <v>97.085987969194846</v>
      </c>
      <c r="DI17" s="6"/>
      <c r="DJ17" s="6"/>
      <c r="DK17" s="6">
        <f t="shared" si="114"/>
        <v>91.144323139427115</v>
      </c>
      <c r="DL17" s="6"/>
      <c r="DM17" s="6"/>
      <c r="DO17" s="3" t="s">
        <v>3</v>
      </c>
      <c r="DP17" s="4"/>
      <c r="DQ17" s="4"/>
      <c r="DR17" s="4"/>
      <c r="DS17" s="5">
        <f t="shared" si="136"/>
        <v>4.384932313125347</v>
      </c>
      <c r="DT17" s="5">
        <f t="shared" si="137"/>
        <v>3.5447464632014061</v>
      </c>
      <c r="DU17" s="5">
        <f t="shared" si="138"/>
        <v>1.1554460021568218</v>
      </c>
      <c r="DV17" s="5">
        <f t="shared" si="115"/>
        <v>13.007651559741021</v>
      </c>
      <c r="DW17" s="5">
        <f t="shared" si="116"/>
        <v>-13.940549992052127</v>
      </c>
      <c r="DX17" s="5">
        <f t="shared" si="117"/>
        <v>9.6749345247265381</v>
      </c>
      <c r="DY17" s="5">
        <f t="shared" si="118"/>
        <v>9.4908769864626237</v>
      </c>
      <c r="DZ17" s="5">
        <f t="shared" si="119"/>
        <v>5.7065649340327695</v>
      </c>
      <c r="EA17" s="5">
        <f t="shared" si="120"/>
        <v>11.369588661223233</v>
      </c>
      <c r="EC17" s="3" t="s">
        <v>3</v>
      </c>
      <c r="ED17" s="4"/>
      <c r="EE17" s="4"/>
      <c r="EF17" s="4"/>
      <c r="EG17" s="5">
        <f t="shared" si="121"/>
        <v>3.0283749261611916</v>
      </c>
      <c r="EH17" s="5"/>
      <c r="EI17" s="5">
        <f t="shared" si="139"/>
        <v>1.6755223458319581</v>
      </c>
      <c r="EJ17" s="6">
        <f t="shared" si="122"/>
        <v>2.9140120308051443</v>
      </c>
      <c r="EK17" s="6"/>
      <c r="EL17" s="24">
        <f t="shared" si="140"/>
        <v>14.691288113900219</v>
      </c>
      <c r="EM17" s="5">
        <f t="shared" si="123"/>
        <v>8.855676860572876</v>
      </c>
      <c r="EN17" s="5"/>
      <c r="EO17" s="5">
        <f t="shared" si="141"/>
        <v>2.8844529522299887</v>
      </c>
      <c r="EQ17" s="3" t="s">
        <v>3</v>
      </c>
      <c r="ER17" s="4"/>
      <c r="ES17" s="4"/>
      <c r="ET17" s="4"/>
      <c r="EU17" s="6">
        <f>STDEV(DS17:DU17)</f>
        <v>1.6755223458319581</v>
      </c>
      <c r="EV17" s="5"/>
      <c r="EW17" s="5"/>
      <c r="EX17" s="6">
        <f t="shared" si="125"/>
        <v>14.691288113900219</v>
      </c>
      <c r="EY17" s="6"/>
      <c r="EZ17" s="6"/>
      <c r="FA17" s="6">
        <f t="shared" si="126"/>
        <v>2.8844529522299887</v>
      </c>
      <c r="FB17" s="5"/>
      <c r="FC17" s="5"/>
    </row>
    <row r="18" spans="1:159" x14ac:dyDescent="0.2">
      <c r="A18" s="1" t="s">
        <v>5</v>
      </c>
      <c r="B18" s="44" t="s">
        <v>6</v>
      </c>
      <c r="C18" s="44"/>
      <c r="D18" s="44"/>
      <c r="E18" s="45" t="s">
        <v>60</v>
      </c>
      <c r="F18" s="45"/>
      <c r="G18" s="45"/>
      <c r="H18" s="45" t="s">
        <v>66</v>
      </c>
      <c r="I18" s="45"/>
      <c r="J18" s="45"/>
      <c r="K18" s="45" t="s">
        <v>76</v>
      </c>
      <c r="L18" s="45"/>
      <c r="M18" s="45"/>
      <c r="O18" s="3" t="s">
        <v>5</v>
      </c>
      <c r="P18">
        <v>0.86280000000000001</v>
      </c>
      <c r="Q18">
        <v>0.8105</v>
      </c>
      <c r="R18">
        <v>0.8488</v>
      </c>
      <c r="S18">
        <v>0.71579999999999999</v>
      </c>
      <c r="T18">
        <v>0.67849999999999999</v>
      </c>
      <c r="U18">
        <v>0.62929999999999997</v>
      </c>
      <c r="V18">
        <v>0.75229999999999997</v>
      </c>
      <c r="W18">
        <v>0.82410000000000005</v>
      </c>
      <c r="X18">
        <v>0.748</v>
      </c>
      <c r="Y18">
        <v>0.748</v>
      </c>
      <c r="Z18">
        <v>0.79259999999999997</v>
      </c>
      <c r="AA18">
        <v>0.69650000000000001</v>
      </c>
      <c r="AC18" s="3" t="s">
        <v>5</v>
      </c>
      <c r="AD18" s="4">
        <f t="shared" si="127"/>
        <v>0.75480000000000003</v>
      </c>
      <c r="AE18" s="4">
        <f t="shared" si="142"/>
        <v>0.70530000000000004</v>
      </c>
      <c r="AF18" s="4">
        <f t="shared" si="128"/>
        <v>0.7409</v>
      </c>
      <c r="AG18" s="4">
        <f t="shared" si="129"/>
        <v>0.60780000000000001</v>
      </c>
      <c r="AH18" s="4">
        <f t="shared" si="130"/>
        <v>0.57330000000000003</v>
      </c>
      <c r="AI18" s="4">
        <f t="shared" si="131"/>
        <v>0.52139999999999997</v>
      </c>
      <c r="AJ18" s="4">
        <f t="shared" si="83"/>
        <v>0.64429999999999998</v>
      </c>
      <c r="AK18" s="4">
        <f t="shared" si="84"/>
        <v>0.71890000000000009</v>
      </c>
      <c r="AL18" s="4">
        <f t="shared" si="85"/>
        <v>0.6401</v>
      </c>
      <c r="AM18" s="4">
        <f t="shared" si="86"/>
        <v>0.64</v>
      </c>
      <c r="AN18" s="4">
        <f t="shared" si="87"/>
        <v>0.68740000000000001</v>
      </c>
      <c r="AO18" s="4">
        <f t="shared" si="88"/>
        <v>0.58860000000000001</v>
      </c>
      <c r="AQ18" s="3">
        <v>20</v>
      </c>
      <c r="AR18" s="7">
        <f t="shared" si="143"/>
        <v>0.75480000000000003</v>
      </c>
      <c r="AS18" s="7">
        <f t="shared" si="132"/>
        <v>0.70530000000000004</v>
      </c>
      <c r="AT18" s="7">
        <f t="shared" si="133"/>
        <v>0.7409</v>
      </c>
      <c r="AU18" s="7">
        <f t="shared" si="134"/>
        <v>0.73366666666666669</v>
      </c>
      <c r="AW18" s="3" t="s">
        <v>5</v>
      </c>
      <c r="AX18" s="8">
        <f t="shared" si="144"/>
        <v>20.461956521739133</v>
      </c>
      <c r="AY18" s="8">
        <f t="shared" si="135"/>
        <v>19.116847826086957</v>
      </c>
      <c r="AZ18" s="8">
        <f t="shared" si="135"/>
        <v>20.084239130434781</v>
      </c>
      <c r="BA18" s="8">
        <f t="shared" si="135"/>
        <v>16.467391304347824</v>
      </c>
      <c r="BB18" s="8">
        <f t="shared" si="135"/>
        <v>15.529891304347826</v>
      </c>
      <c r="BC18" s="8">
        <f t="shared" si="135"/>
        <v>14.119565217391303</v>
      </c>
      <c r="BD18" s="8">
        <f t="shared" si="135"/>
        <v>17.459239130434781</v>
      </c>
      <c r="BE18" s="8">
        <f t="shared" si="135"/>
        <v>19.486413043478262</v>
      </c>
      <c r="BF18" s="8">
        <f t="shared" si="135"/>
        <v>17.345108695652172</v>
      </c>
      <c r="BG18" s="8">
        <f t="shared" si="135"/>
        <v>17.342391304347824</v>
      </c>
      <c r="BH18" s="8">
        <f t="shared" si="135"/>
        <v>18.630434782608695</v>
      </c>
      <c r="BI18" s="8">
        <f t="shared" si="135"/>
        <v>15.945652173913043</v>
      </c>
      <c r="BK18" s="3" t="s">
        <v>5</v>
      </c>
      <c r="BL18" s="4"/>
      <c r="BM18" s="4"/>
      <c r="BN18" s="4"/>
      <c r="BO18" s="6">
        <f t="shared" si="99"/>
        <v>137.22826086956522</v>
      </c>
      <c r="BP18" s="6">
        <f t="shared" si="99"/>
        <v>129.41576086956522</v>
      </c>
      <c r="BQ18" s="6">
        <f t="shared" si="99"/>
        <v>117.66304347826086</v>
      </c>
      <c r="BR18" s="6">
        <f t="shared" si="99"/>
        <v>145.49365942028984</v>
      </c>
      <c r="BS18" s="6">
        <f t="shared" si="99"/>
        <v>162.38677536231884</v>
      </c>
      <c r="BT18" s="6">
        <f t="shared" si="99"/>
        <v>144.5425724637681</v>
      </c>
      <c r="BU18" s="5">
        <f t="shared" si="99"/>
        <v>144.51992753623188</v>
      </c>
      <c r="BV18" s="5">
        <f t="shared" si="99"/>
        <v>155.25362318840581</v>
      </c>
      <c r="BW18" s="5">
        <f t="shared" si="99"/>
        <v>132.88043478260869</v>
      </c>
      <c r="BY18" s="3" t="s">
        <v>5</v>
      </c>
      <c r="BZ18" s="4"/>
      <c r="CA18" s="4"/>
      <c r="CB18" s="4"/>
      <c r="CC18" s="6">
        <f t="shared" si="100"/>
        <v>128.10235507246378</v>
      </c>
      <c r="CD18" s="6"/>
      <c r="CE18" s="6"/>
      <c r="CF18" s="6">
        <f t="shared" si="101"/>
        <v>150.80766908212559</v>
      </c>
      <c r="CG18" s="6"/>
      <c r="CH18" s="6"/>
      <c r="CI18" s="5">
        <f t="shared" si="102"/>
        <v>144.21799516908212</v>
      </c>
      <c r="CJ18" s="5"/>
      <c r="CK18" s="5"/>
      <c r="CM18" s="3" t="s">
        <v>5</v>
      </c>
      <c r="CN18" s="4"/>
      <c r="CO18" s="4"/>
      <c r="CP18" s="4"/>
      <c r="CQ18" s="6">
        <f t="shared" si="103"/>
        <v>89.170100058858154</v>
      </c>
      <c r="CR18" s="6">
        <f t="shared" si="104"/>
        <v>90.844062947067229</v>
      </c>
      <c r="CS18" s="6">
        <f t="shared" si="105"/>
        <v>80.049299029425356</v>
      </c>
      <c r="CT18" s="6">
        <f t="shared" si="106"/>
        <v>94.540906415538544</v>
      </c>
      <c r="CU18" s="6">
        <f t="shared" si="107"/>
        <v>113.98823716420281</v>
      </c>
      <c r="CV18" s="6">
        <f t="shared" si="108"/>
        <v>98.336157756894153</v>
      </c>
      <c r="CW18" s="6">
        <f t="shared" si="109"/>
        <v>93.908181283107709</v>
      </c>
      <c r="CX18" s="6">
        <f t="shared" si="110"/>
        <v>108.98108408838021</v>
      </c>
      <c r="CY18" s="6">
        <f t="shared" si="111"/>
        <v>90.40209520875058</v>
      </c>
      <c r="DA18" s="3" t="s">
        <v>5</v>
      </c>
      <c r="DB18" s="4"/>
      <c r="DC18" s="4"/>
      <c r="DD18" s="4"/>
      <c r="DE18" s="6">
        <f t="shared" si="112"/>
        <v>86.687820678450251</v>
      </c>
      <c r="DF18" s="6"/>
      <c r="DG18" s="6"/>
      <c r="DH18" s="6">
        <f t="shared" si="113"/>
        <v>102.28843377887851</v>
      </c>
      <c r="DI18" s="6"/>
      <c r="DJ18" s="6"/>
      <c r="DK18" s="6">
        <f t="shared" si="114"/>
        <v>97.763786860079492</v>
      </c>
      <c r="DL18" s="6"/>
      <c r="DM18" s="6"/>
      <c r="DO18" s="3" t="s">
        <v>5</v>
      </c>
      <c r="DP18" s="4"/>
      <c r="DQ18" s="4"/>
      <c r="DR18" s="4"/>
      <c r="DS18" s="5">
        <f t="shared" si="136"/>
        <v>10.829899941141846</v>
      </c>
      <c r="DT18" s="5">
        <f t="shared" si="137"/>
        <v>9.1559370529327708</v>
      </c>
      <c r="DU18" s="5">
        <f t="shared" si="138"/>
        <v>19.950700970574644</v>
      </c>
      <c r="DV18" s="5">
        <f t="shared" si="115"/>
        <v>5.4590935844614563</v>
      </c>
      <c r="DW18" s="5">
        <f t="shared" si="116"/>
        <v>-13.988237164202815</v>
      </c>
      <c r="DX18" s="5">
        <f t="shared" si="117"/>
        <v>1.6638422431058473</v>
      </c>
      <c r="DY18" s="5">
        <f t="shared" si="118"/>
        <v>6.0918187168922913</v>
      </c>
      <c r="DZ18" s="5">
        <f t="shared" si="119"/>
        <v>-8.9810840883802143</v>
      </c>
      <c r="EA18" s="5">
        <f t="shared" si="120"/>
        <v>9.5979047912494195</v>
      </c>
      <c r="EC18" s="3" t="s">
        <v>5</v>
      </c>
      <c r="ED18" s="4"/>
      <c r="EE18" s="4"/>
      <c r="EF18" s="4"/>
      <c r="EG18" s="6">
        <f t="shared" si="121"/>
        <v>13.312179321549754</v>
      </c>
      <c r="EH18" s="6"/>
      <c r="EI18" s="24">
        <f t="shared" si="139"/>
        <v>5.8097345207164546</v>
      </c>
      <c r="EJ18" s="6">
        <f t="shared" si="122"/>
        <v>-2.2884337788785039</v>
      </c>
      <c r="EK18" s="6"/>
      <c r="EL18" s="24">
        <f t="shared" si="140"/>
        <v>10.3084932277928</v>
      </c>
      <c r="EM18" s="5">
        <f t="shared" si="123"/>
        <v>2.236213139920499</v>
      </c>
      <c r="EN18" s="5"/>
      <c r="EO18" s="5">
        <f t="shared" si="141"/>
        <v>9.8713716230943493</v>
      </c>
      <c r="EQ18" s="3" t="s">
        <v>5</v>
      </c>
      <c r="ER18" s="4"/>
      <c r="ES18" s="4"/>
      <c r="ET18" s="4"/>
      <c r="EU18" s="6">
        <f t="shared" si="124"/>
        <v>5.8097345207164546</v>
      </c>
      <c r="EV18" s="6"/>
      <c r="EW18" s="6"/>
      <c r="EX18" s="6">
        <f t="shared" si="125"/>
        <v>10.3084932277928</v>
      </c>
      <c r="EY18" s="6"/>
      <c r="EZ18" s="6"/>
      <c r="FA18" s="6">
        <f t="shared" si="126"/>
        <v>9.8713716230943493</v>
      </c>
      <c r="FB18" s="5"/>
      <c r="FC18" s="5"/>
    </row>
    <row r="19" spans="1:159" x14ac:dyDescent="0.2">
      <c r="A19" s="1" t="s">
        <v>7</v>
      </c>
      <c r="B19" s="44" t="s">
        <v>8</v>
      </c>
      <c r="C19" s="44"/>
      <c r="D19" s="44"/>
      <c r="E19" s="45" t="s">
        <v>61</v>
      </c>
      <c r="F19" s="45"/>
      <c r="G19" s="45"/>
      <c r="H19" s="45" t="s">
        <v>72</v>
      </c>
      <c r="I19" s="45"/>
      <c r="J19" s="45"/>
      <c r="K19" s="45" t="s">
        <v>77</v>
      </c>
      <c r="L19" s="45"/>
      <c r="M19" s="45"/>
      <c r="O19" s="3" t="s">
        <v>7</v>
      </c>
      <c r="P19">
        <v>0.78939999999999999</v>
      </c>
      <c r="Q19">
        <v>0.73609999999999998</v>
      </c>
      <c r="R19">
        <v>0.75880000000000003</v>
      </c>
      <c r="S19">
        <v>0.7591</v>
      </c>
      <c r="T19">
        <v>0.68799999999999994</v>
      </c>
      <c r="U19">
        <v>0.70450000000000002</v>
      </c>
      <c r="V19">
        <v>0.75949999999999995</v>
      </c>
      <c r="W19">
        <v>0.73619999999999997</v>
      </c>
      <c r="X19">
        <v>0.7581</v>
      </c>
      <c r="Y19">
        <v>0.77610000000000001</v>
      </c>
      <c r="Z19">
        <v>0.71230000000000004</v>
      </c>
      <c r="AA19">
        <v>0.70240000000000002</v>
      </c>
      <c r="AC19" s="3" t="s">
        <v>7</v>
      </c>
      <c r="AD19" s="4">
        <f t="shared" si="127"/>
        <v>0.68140000000000001</v>
      </c>
      <c r="AE19" s="4">
        <f t="shared" si="142"/>
        <v>0.63090000000000002</v>
      </c>
      <c r="AF19" s="4">
        <f t="shared" si="128"/>
        <v>0.65090000000000003</v>
      </c>
      <c r="AG19" s="4">
        <f t="shared" si="129"/>
        <v>0.65110000000000001</v>
      </c>
      <c r="AH19" s="4">
        <f t="shared" si="130"/>
        <v>0.58279999999999998</v>
      </c>
      <c r="AI19" s="4">
        <f t="shared" si="131"/>
        <v>0.59660000000000002</v>
      </c>
      <c r="AJ19" s="4">
        <f t="shared" si="83"/>
        <v>0.65149999999999997</v>
      </c>
      <c r="AK19" s="4">
        <f t="shared" si="84"/>
        <v>0.63100000000000001</v>
      </c>
      <c r="AL19" s="4">
        <f t="shared" si="85"/>
        <v>0.6502</v>
      </c>
      <c r="AM19" s="4">
        <f t="shared" si="86"/>
        <v>0.66810000000000003</v>
      </c>
      <c r="AN19" s="4">
        <f t="shared" si="87"/>
        <v>0.60710000000000008</v>
      </c>
      <c r="AO19" s="4">
        <f t="shared" si="88"/>
        <v>0.59450000000000003</v>
      </c>
      <c r="AW19" s="3" t="s">
        <v>7</v>
      </c>
      <c r="AX19" s="8">
        <f t="shared" si="144"/>
        <v>18.467391304347824</v>
      </c>
      <c r="AY19" s="8">
        <f t="shared" si="135"/>
        <v>17.095108695652176</v>
      </c>
      <c r="AZ19" s="8">
        <f t="shared" si="135"/>
        <v>17.638586956521738</v>
      </c>
      <c r="BA19" s="8">
        <f t="shared" si="135"/>
        <v>17.644021739130434</v>
      </c>
      <c r="BB19" s="8">
        <f t="shared" si="135"/>
        <v>15.788043478260869</v>
      </c>
      <c r="BC19" s="8">
        <f t="shared" si="135"/>
        <v>16.163043478260871</v>
      </c>
      <c r="BD19" s="8">
        <f t="shared" si="135"/>
        <v>17.654891304347824</v>
      </c>
      <c r="BE19" s="8">
        <f t="shared" si="135"/>
        <v>17.097826086956523</v>
      </c>
      <c r="BF19" s="8">
        <f t="shared" si="135"/>
        <v>17.619565217391305</v>
      </c>
      <c r="BG19" s="8">
        <f t="shared" si="135"/>
        <v>18.105978260869566</v>
      </c>
      <c r="BH19" s="8">
        <f t="shared" si="135"/>
        <v>16.448369565217394</v>
      </c>
      <c r="BI19" s="8">
        <f t="shared" si="135"/>
        <v>16.105978260869566</v>
      </c>
      <c r="BK19" s="3" t="s">
        <v>7</v>
      </c>
      <c r="BL19" s="6">
        <f>AX19/(0.024*5)</f>
        <v>153.89492753623188</v>
      </c>
      <c r="BM19" s="6">
        <f t="shared" ref="BM19:BO22" si="145">AY19/(0.024*5)</f>
        <v>142.45923913043481</v>
      </c>
      <c r="BN19" s="6">
        <f t="shared" si="145"/>
        <v>146.98822463768116</v>
      </c>
      <c r="BO19" s="6">
        <f t="shared" si="145"/>
        <v>147.03351449275362</v>
      </c>
      <c r="BP19" s="6">
        <f t="shared" si="99"/>
        <v>131.56702898550725</v>
      </c>
      <c r="BQ19" s="6">
        <f t="shared" si="99"/>
        <v>134.69202898550725</v>
      </c>
      <c r="BR19" s="5">
        <f t="shared" si="99"/>
        <v>147.12409420289853</v>
      </c>
      <c r="BS19" s="5">
        <f t="shared" si="99"/>
        <v>142.48188405797103</v>
      </c>
      <c r="BT19" s="5">
        <f t="shared" si="99"/>
        <v>146.82971014492753</v>
      </c>
      <c r="BU19" s="5">
        <f t="shared" si="99"/>
        <v>150.88315217391306</v>
      </c>
      <c r="BV19" s="5">
        <f t="shared" si="99"/>
        <v>137.06974637681162</v>
      </c>
      <c r="BW19" s="5">
        <f t="shared" si="99"/>
        <v>134.2164855072464</v>
      </c>
      <c r="BY19" s="3" t="s">
        <v>7</v>
      </c>
      <c r="BZ19" s="6">
        <f>AVERAGE(BL19:BN19)</f>
        <v>147.78079710144928</v>
      </c>
      <c r="CA19" s="6"/>
      <c r="CB19" s="6"/>
      <c r="CC19" s="6">
        <f t="shared" si="100"/>
        <v>137.76419082125605</v>
      </c>
      <c r="CD19" s="6"/>
      <c r="CE19" s="6"/>
      <c r="CF19" s="5">
        <f t="shared" si="100"/>
        <v>145.47856280193238</v>
      </c>
      <c r="CG19" s="5"/>
      <c r="CH19" s="5"/>
      <c r="CI19" s="5">
        <f t="shared" si="100"/>
        <v>140.7231280193237</v>
      </c>
      <c r="CJ19" s="5"/>
      <c r="CK19" s="5"/>
      <c r="CM19" s="3" t="s">
        <v>7</v>
      </c>
      <c r="CN19" s="6">
        <f>BL19/$BL$19*100</f>
        <v>100</v>
      </c>
      <c r="CO19" s="6">
        <f>BM19/$BM$19*100</f>
        <v>100</v>
      </c>
      <c r="CP19" s="6">
        <f>BN19/$BN$19*100</f>
        <v>100</v>
      </c>
      <c r="CQ19" s="6">
        <f t="shared" ref="CQ19:CQ22" si="146">BO19/$BL$19*100</f>
        <v>95.5414949970571</v>
      </c>
      <c r="CR19" s="6">
        <f t="shared" ref="CR19:CR22" si="147">BP19/$BM$19*100</f>
        <v>92.354156731839126</v>
      </c>
      <c r="CS19" s="6">
        <f t="shared" ref="CS19:CS22" si="148">BQ19/$BN$19*100</f>
        <v>91.634570944384535</v>
      </c>
      <c r="CT19" s="6">
        <f t="shared" ref="CT19:CT22" si="149">BR19/$BL$19*100</f>
        <v>95.600353148911125</v>
      </c>
      <c r="CU19" s="6">
        <f t="shared" ref="CU19:CU22" si="150">BS19/$BM$19*100</f>
        <v>100.01589572405022</v>
      </c>
      <c r="CV19" s="6">
        <f t="shared" ref="CV19:CV22" si="151">BT19/$BN$19*100</f>
        <v>99.89215837313202</v>
      </c>
      <c r="CW19" s="6">
        <f t="shared" ref="CW19:CW22" si="152">BU19/$BL$19*100</f>
        <v>98.04296645085347</v>
      </c>
      <c r="CX19" s="6">
        <f t="shared" ref="CX19:CX22" si="153">BV19/$BM$19*100</f>
        <v>96.216817676045139</v>
      </c>
      <c r="CY19" s="6">
        <f t="shared" ref="CY19:CY22" si="154">BW19/$BN$19*100</f>
        <v>91.311046063780637</v>
      </c>
      <c r="DA19" s="3" t="s">
        <v>7</v>
      </c>
      <c r="DB19" s="6">
        <f>AVERAGE(CN19:CP19)</f>
        <v>100</v>
      </c>
      <c r="DC19" s="6"/>
      <c r="DD19" s="6"/>
      <c r="DE19" s="6">
        <f t="shared" si="112"/>
        <v>93.176740891093573</v>
      </c>
      <c r="DF19" s="6"/>
      <c r="DG19" s="6"/>
      <c r="DH19" s="6">
        <f t="shared" si="112"/>
        <v>98.502802415364457</v>
      </c>
      <c r="DI19" s="6"/>
      <c r="DJ19" s="6"/>
      <c r="DK19" s="6">
        <f t="shared" si="112"/>
        <v>95.190276730226415</v>
      </c>
      <c r="DL19" s="6"/>
      <c r="DM19" s="6"/>
      <c r="DO19" s="3" t="s">
        <v>7</v>
      </c>
      <c r="DP19" s="6">
        <f>$CN$19-CN19</f>
        <v>0</v>
      </c>
      <c r="DQ19" s="6">
        <f>$CO$19-CO19</f>
        <v>0</v>
      </c>
      <c r="DR19" s="6">
        <f>$CP$19-CP19</f>
        <v>0</v>
      </c>
      <c r="DS19" s="5">
        <f t="shared" si="136"/>
        <v>4.4585050029428999</v>
      </c>
      <c r="DT19" s="5">
        <f t="shared" si="137"/>
        <v>7.6458432681608741</v>
      </c>
      <c r="DU19" s="5">
        <f t="shared" si="138"/>
        <v>8.3654290556154649</v>
      </c>
      <c r="DV19" s="5">
        <f t="shared" si="115"/>
        <v>4.3996468510888747</v>
      </c>
      <c r="DW19" s="5">
        <f t="shared" si="116"/>
        <v>-1.5895724050224658E-2</v>
      </c>
      <c r="DX19" s="5">
        <f t="shared" si="117"/>
        <v>0.10784162686798027</v>
      </c>
      <c r="DY19" s="5">
        <f t="shared" si="118"/>
        <v>1.95703354914653</v>
      </c>
      <c r="DZ19" s="5">
        <f t="shared" si="119"/>
        <v>3.7831823239548612</v>
      </c>
      <c r="EA19" s="5">
        <f t="shared" si="120"/>
        <v>8.6889539362193631</v>
      </c>
      <c r="EC19" s="3" t="s">
        <v>7</v>
      </c>
      <c r="ED19" s="6">
        <f>AVERAGE(DP19:DR19)</f>
        <v>0</v>
      </c>
      <c r="EE19" s="6"/>
      <c r="EF19" s="6">
        <f>ER19</f>
        <v>0</v>
      </c>
      <c r="EG19" s="6">
        <f t="shared" si="121"/>
        <v>6.823259108906413</v>
      </c>
      <c r="EH19" s="6"/>
      <c r="EI19" s="24">
        <f t="shared" si="139"/>
        <v>2.0793021455839775</v>
      </c>
      <c r="EJ19" s="5">
        <f t="shared" si="121"/>
        <v>1.4971975846355434</v>
      </c>
      <c r="EK19" s="5"/>
      <c r="EL19" s="5">
        <f t="shared" si="140"/>
        <v>2.5143560887938436</v>
      </c>
      <c r="EM19" s="5">
        <f t="shared" si="121"/>
        <v>4.8097232697735848</v>
      </c>
      <c r="EN19" s="5"/>
      <c r="EO19" s="5">
        <f t="shared" si="141"/>
        <v>3.4813830239652614</v>
      </c>
      <c r="EQ19" s="3" t="s">
        <v>7</v>
      </c>
      <c r="ER19" s="6">
        <f>STDEV(DP19:DR19)</f>
        <v>0</v>
      </c>
      <c r="ES19" s="6"/>
      <c r="ET19" s="6"/>
      <c r="EU19" s="6">
        <f t="shared" si="124"/>
        <v>2.0793021455839775</v>
      </c>
      <c r="EV19" s="6"/>
      <c r="EW19" s="6"/>
      <c r="EX19" s="6">
        <f t="shared" si="125"/>
        <v>2.5143560887938436</v>
      </c>
      <c r="EY19" s="5"/>
      <c r="EZ19" s="5"/>
      <c r="FA19" s="6">
        <f t="shared" si="126"/>
        <v>3.4813830239652614</v>
      </c>
      <c r="FB19" s="5"/>
      <c r="FC19" s="5"/>
    </row>
    <row r="20" spans="1:159" x14ac:dyDescent="0.2">
      <c r="A20" s="1" t="s">
        <v>9</v>
      </c>
      <c r="B20" s="44" t="s">
        <v>42</v>
      </c>
      <c r="C20" s="44"/>
      <c r="D20" s="44"/>
      <c r="E20" s="45" t="s">
        <v>62</v>
      </c>
      <c r="F20" s="45"/>
      <c r="G20" s="45"/>
      <c r="H20" s="45" t="s">
        <v>67</v>
      </c>
      <c r="I20" s="45"/>
      <c r="J20" s="45"/>
      <c r="K20" s="45" t="s">
        <v>78</v>
      </c>
      <c r="L20" s="45"/>
      <c r="M20" s="45"/>
      <c r="O20" s="3" t="s">
        <v>9</v>
      </c>
      <c r="P20">
        <v>0.63529999999999998</v>
      </c>
      <c r="Q20">
        <v>0.60650000000000004</v>
      </c>
      <c r="R20">
        <v>0.57699999999999996</v>
      </c>
      <c r="S20">
        <v>0.77459999999999996</v>
      </c>
      <c r="T20">
        <v>0.73760000000000003</v>
      </c>
      <c r="U20">
        <v>0.70889999999999997</v>
      </c>
      <c r="V20">
        <v>0.70469999999999999</v>
      </c>
      <c r="W20">
        <v>0.71530000000000005</v>
      </c>
      <c r="X20">
        <v>0.77659999999999996</v>
      </c>
      <c r="Y20">
        <v>0.75219999999999998</v>
      </c>
      <c r="Z20">
        <v>0.7298</v>
      </c>
      <c r="AA20">
        <v>0.71789999999999998</v>
      </c>
      <c r="AC20" s="3" t="s">
        <v>9</v>
      </c>
      <c r="AD20" s="4">
        <f t="shared" si="127"/>
        <v>0.52729999999999999</v>
      </c>
      <c r="AE20" s="4">
        <f t="shared" si="142"/>
        <v>0.50130000000000008</v>
      </c>
      <c r="AF20" s="4">
        <f t="shared" si="128"/>
        <v>0.46909999999999996</v>
      </c>
      <c r="AG20" s="4">
        <f t="shared" si="129"/>
        <v>0.66659999999999997</v>
      </c>
      <c r="AH20" s="4">
        <f t="shared" si="130"/>
        <v>0.63240000000000007</v>
      </c>
      <c r="AI20" s="4">
        <f t="shared" si="131"/>
        <v>0.60099999999999998</v>
      </c>
      <c r="AJ20" s="4">
        <f t="shared" si="83"/>
        <v>0.59670000000000001</v>
      </c>
      <c r="AK20" s="4">
        <f t="shared" si="84"/>
        <v>0.61010000000000009</v>
      </c>
      <c r="AL20" s="4">
        <f t="shared" si="85"/>
        <v>0.66869999999999996</v>
      </c>
      <c r="AM20" s="4">
        <f t="shared" si="86"/>
        <v>0.64419999999999999</v>
      </c>
      <c r="AN20" s="4">
        <f t="shared" si="87"/>
        <v>0.62460000000000004</v>
      </c>
      <c r="AO20" s="4">
        <f t="shared" si="88"/>
        <v>0.61</v>
      </c>
      <c r="AW20" s="3" t="s">
        <v>9</v>
      </c>
      <c r="AX20" s="8">
        <f t="shared" si="144"/>
        <v>14.279891304347826</v>
      </c>
      <c r="AY20" s="8">
        <f t="shared" si="135"/>
        <v>13.573369565217392</v>
      </c>
      <c r="AZ20" s="8">
        <f t="shared" si="135"/>
        <v>12.698369565217391</v>
      </c>
      <c r="BA20" s="8">
        <f t="shared" si="135"/>
        <v>18.065217391304348</v>
      </c>
      <c r="BB20" s="8">
        <f t="shared" si="135"/>
        <v>17.135869565217394</v>
      </c>
      <c r="BC20" s="8">
        <f t="shared" si="135"/>
        <v>16.282608695652172</v>
      </c>
      <c r="BD20" s="8">
        <f t="shared" si="135"/>
        <v>16.165760869565219</v>
      </c>
      <c r="BE20" s="8">
        <f t="shared" si="135"/>
        <v>16.529891304347828</v>
      </c>
      <c r="BF20" s="8">
        <f t="shared" si="135"/>
        <v>18.122282608695652</v>
      </c>
      <c r="BG20" s="8">
        <f t="shared" si="135"/>
        <v>17.456521739130434</v>
      </c>
      <c r="BH20" s="8">
        <f t="shared" si="135"/>
        <v>16.923913043478262</v>
      </c>
      <c r="BI20" s="8">
        <f t="shared" si="135"/>
        <v>16.527173913043477</v>
      </c>
      <c r="BK20" s="3" t="s">
        <v>9</v>
      </c>
      <c r="BL20" s="6">
        <f t="shared" ref="BL20:BL22" si="155">AX20/(0.024*5)</f>
        <v>118.99909420289856</v>
      </c>
      <c r="BM20" s="6">
        <f t="shared" si="145"/>
        <v>113.11141304347828</v>
      </c>
      <c r="BN20" s="6">
        <f t="shared" si="145"/>
        <v>105.81974637681159</v>
      </c>
      <c r="BO20" s="6">
        <f t="shared" si="145"/>
        <v>150.54347826086956</v>
      </c>
      <c r="BP20" s="6">
        <f t="shared" si="99"/>
        <v>142.79891304347828</v>
      </c>
      <c r="BQ20" s="6">
        <f t="shared" si="99"/>
        <v>135.68840579710144</v>
      </c>
      <c r="BR20" s="5">
        <f t="shared" si="99"/>
        <v>134.7146739130435</v>
      </c>
      <c r="BS20" s="5">
        <f t="shared" si="99"/>
        <v>137.74909420289856</v>
      </c>
      <c r="BT20" s="5">
        <f t="shared" si="99"/>
        <v>151.01902173913044</v>
      </c>
      <c r="BU20" s="6">
        <f t="shared" si="99"/>
        <v>145.47101449275362</v>
      </c>
      <c r="BV20" s="6">
        <f t="shared" si="99"/>
        <v>141.03260869565219</v>
      </c>
      <c r="BW20" s="6">
        <f t="shared" si="99"/>
        <v>137.72644927536231</v>
      </c>
      <c r="BY20" s="3" t="s">
        <v>9</v>
      </c>
      <c r="BZ20" s="6">
        <f t="shared" ref="BZ20:BZ22" si="156">AVERAGE(BL20:BN20)</f>
        <v>112.64341787439615</v>
      </c>
      <c r="CA20" s="6"/>
      <c r="CB20" s="6"/>
      <c r="CC20" s="6">
        <f t="shared" si="100"/>
        <v>143.0102657004831</v>
      </c>
      <c r="CD20" s="6"/>
      <c r="CE20" s="6"/>
      <c r="CF20" s="5">
        <f t="shared" si="100"/>
        <v>141.16092995169083</v>
      </c>
      <c r="CG20" s="5"/>
      <c r="CH20" s="5"/>
      <c r="CI20" s="6">
        <f t="shared" si="100"/>
        <v>141.41002415458937</v>
      </c>
      <c r="CJ20" s="6"/>
      <c r="CK20" s="6"/>
      <c r="CM20" s="3" t="s">
        <v>9</v>
      </c>
      <c r="CN20" s="6">
        <f t="shared" ref="CN20:CN22" si="157">BL20/$BL$19*100</f>
        <v>77.324896998234266</v>
      </c>
      <c r="CO20" s="6">
        <f t="shared" ref="CO20:CO22" si="158">BM20/$BM$19*100</f>
        <v>79.399141630901283</v>
      </c>
      <c r="CP20" s="6">
        <f t="shared" ref="CP20:CP22" si="159">BN20/$BN$19*100</f>
        <v>71.99198890771838</v>
      </c>
      <c r="CQ20" s="6">
        <f t="shared" si="146"/>
        <v>97.822248381400826</v>
      </c>
      <c r="CR20" s="6">
        <f t="shared" si="147"/>
        <v>100.23843586075346</v>
      </c>
      <c r="CS20" s="6">
        <f t="shared" si="148"/>
        <v>92.312432598983207</v>
      </c>
      <c r="CT20" s="6">
        <f t="shared" si="149"/>
        <v>87.536786344908791</v>
      </c>
      <c r="CU20" s="6">
        <f t="shared" si="150"/>
        <v>96.693689397552049</v>
      </c>
      <c r="CV20" s="6">
        <f t="shared" si="151"/>
        <v>102.74225851178555</v>
      </c>
      <c r="CW20" s="6">
        <f t="shared" si="152"/>
        <v>94.526191877575044</v>
      </c>
      <c r="CX20" s="6">
        <f t="shared" si="153"/>
        <v>98.998569384835463</v>
      </c>
      <c r="CY20" s="6">
        <f t="shared" si="154"/>
        <v>93.698967801571413</v>
      </c>
      <c r="DA20" s="3" t="s">
        <v>9</v>
      </c>
      <c r="DB20" s="6">
        <f t="shared" ref="DB20:DB22" si="160">AVERAGE(CN20:CP20)</f>
        <v>76.238675845617976</v>
      </c>
      <c r="DC20" s="6"/>
      <c r="DD20" s="6"/>
      <c r="DE20" s="6">
        <f t="shared" si="112"/>
        <v>96.791038947045834</v>
      </c>
      <c r="DF20" s="6"/>
      <c r="DG20" s="6"/>
      <c r="DH20" s="6">
        <f t="shared" si="112"/>
        <v>95.657578084748806</v>
      </c>
      <c r="DI20" s="6"/>
      <c r="DJ20" s="6"/>
      <c r="DK20" s="6">
        <f t="shared" si="112"/>
        <v>95.741243021327307</v>
      </c>
      <c r="DL20" s="6"/>
      <c r="DM20" s="6"/>
      <c r="DO20" s="3" t="s">
        <v>9</v>
      </c>
      <c r="DP20" s="6">
        <f t="shared" ref="DP20:DP22" si="161">$CN$19-CN20</f>
        <v>22.675103001765734</v>
      </c>
      <c r="DQ20" s="6">
        <f t="shared" ref="DQ20:DQ22" si="162">$CO$19-CO20</f>
        <v>20.600858369098717</v>
      </c>
      <c r="DR20" s="6">
        <f t="shared" ref="DR20:DR22" si="163">$CP$19-CP20</f>
        <v>28.00801109228162</v>
      </c>
      <c r="DS20" s="5">
        <f t="shared" si="136"/>
        <v>2.1777516185991743</v>
      </c>
      <c r="DT20" s="5">
        <f t="shared" si="137"/>
        <v>-0.23843586075345513</v>
      </c>
      <c r="DU20" s="5">
        <f t="shared" si="138"/>
        <v>7.6875674010167927</v>
      </c>
      <c r="DV20" s="5">
        <f t="shared" si="115"/>
        <v>12.463213655091209</v>
      </c>
      <c r="DW20" s="5">
        <f t="shared" si="116"/>
        <v>3.3063106024479509</v>
      </c>
      <c r="DX20" s="5">
        <f t="shared" si="117"/>
        <v>-2.7422585117855505</v>
      </c>
      <c r="DY20" s="5">
        <f t="shared" si="118"/>
        <v>5.4738081224249555</v>
      </c>
      <c r="DZ20" s="5">
        <f t="shared" si="119"/>
        <v>1.0014306151645371</v>
      </c>
      <c r="EA20" s="5">
        <f t="shared" si="120"/>
        <v>6.3010321984285866</v>
      </c>
      <c r="EC20" s="3" t="s">
        <v>9</v>
      </c>
      <c r="ED20" s="6">
        <f t="shared" ref="ED20:ED22" si="164">AVERAGE(DP20:DR20)</f>
        <v>23.761324154382024</v>
      </c>
      <c r="EE20" s="6"/>
      <c r="EF20" s="6">
        <f t="shared" ref="EF20:EF22" si="165">ER20</f>
        <v>3.8211758871363686</v>
      </c>
      <c r="EG20" s="6">
        <f t="shared" si="121"/>
        <v>3.2089610529541708</v>
      </c>
      <c r="EH20" s="6"/>
      <c r="EI20" s="24">
        <f t="shared" si="139"/>
        <v>4.0623794258445649</v>
      </c>
      <c r="EJ20" s="5">
        <f t="shared" si="121"/>
        <v>4.3424219152512036</v>
      </c>
      <c r="EK20" s="5"/>
      <c r="EL20" s="5">
        <f t="shared" si="140"/>
        <v>7.6555039640643585</v>
      </c>
      <c r="EM20" s="6">
        <f t="shared" si="121"/>
        <v>4.2587569786726931</v>
      </c>
      <c r="EN20" s="6"/>
      <c r="EO20" s="6">
        <f t="shared" si="141"/>
        <v>2.8510885985503793</v>
      </c>
      <c r="EQ20" s="3" t="s">
        <v>9</v>
      </c>
      <c r="ER20" s="6">
        <f>STDEV(DP20:DR20)</f>
        <v>3.8211758871363686</v>
      </c>
      <c r="ES20" s="6"/>
      <c r="ET20" s="6"/>
      <c r="EU20" s="6">
        <f t="shared" si="124"/>
        <v>4.0623794258445649</v>
      </c>
      <c r="EV20" s="6"/>
      <c r="EW20" s="6"/>
      <c r="EX20" s="6">
        <f t="shared" si="125"/>
        <v>7.6555039640643585</v>
      </c>
      <c r="EY20" s="5"/>
      <c r="EZ20" s="5"/>
      <c r="FA20" s="6">
        <f t="shared" si="126"/>
        <v>2.8510885985503793</v>
      </c>
      <c r="FB20" s="6"/>
      <c r="FC20" s="6"/>
    </row>
    <row r="21" spans="1:159" x14ac:dyDescent="0.2">
      <c r="A21" s="1" t="s">
        <v>10</v>
      </c>
      <c r="B21" s="44" t="s">
        <v>11</v>
      </c>
      <c r="C21" s="44"/>
      <c r="D21" s="44"/>
      <c r="E21" s="45" t="s">
        <v>70</v>
      </c>
      <c r="F21" s="45"/>
      <c r="G21" s="45"/>
      <c r="H21" s="45" t="s">
        <v>68</v>
      </c>
      <c r="I21" s="45"/>
      <c r="J21" s="45"/>
      <c r="K21" s="45" t="s">
        <v>79</v>
      </c>
      <c r="L21" s="45"/>
      <c r="M21" s="45"/>
      <c r="O21" s="3" t="s">
        <v>10</v>
      </c>
      <c r="P21">
        <v>0.5131</v>
      </c>
      <c r="Q21">
        <v>0.52669999999999995</v>
      </c>
      <c r="R21">
        <v>0.40889999999999999</v>
      </c>
      <c r="S21">
        <v>0.71630000000000005</v>
      </c>
      <c r="T21">
        <v>0.71779999999999999</v>
      </c>
      <c r="U21">
        <v>0.70320000000000005</v>
      </c>
      <c r="V21">
        <v>0.72899999999999998</v>
      </c>
      <c r="W21">
        <v>0.78069999999999995</v>
      </c>
      <c r="X21">
        <v>0.73150000000000004</v>
      </c>
      <c r="Y21">
        <v>0.72660000000000002</v>
      </c>
      <c r="Z21">
        <v>0.77429999999999999</v>
      </c>
      <c r="AA21">
        <v>0.75780000000000003</v>
      </c>
      <c r="AC21" s="3" t="s">
        <v>10</v>
      </c>
      <c r="AD21" s="4">
        <f t="shared" si="127"/>
        <v>0.40510000000000002</v>
      </c>
      <c r="AE21" s="4">
        <f t="shared" si="142"/>
        <v>0.42149999999999993</v>
      </c>
      <c r="AF21" s="4">
        <f t="shared" si="128"/>
        <v>0.30099999999999999</v>
      </c>
      <c r="AG21" s="4">
        <f t="shared" si="129"/>
        <v>0.60830000000000006</v>
      </c>
      <c r="AH21" s="4">
        <f t="shared" si="130"/>
        <v>0.61260000000000003</v>
      </c>
      <c r="AI21" s="4">
        <f t="shared" si="131"/>
        <v>0.59530000000000005</v>
      </c>
      <c r="AJ21" s="4">
        <f t="shared" si="83"/>
        <v>0.621</v>
      </c>
      <c r="AK21" s="4">
        <f t="shared" si="84"/>
        <v>0.67549999999999999</v>
      </c>
      <c r="AL21" s="4">
        <f t="shared" si="85"/>
        <v>0.62360000000000004</v>
      </c>
      <c r="AM21" s="4">
        <f t="shared" si="86"/>
        <v>0.61860000000000004</v>
      </c>
      <c r="AN21" s="4">
        <f t="shared" si="87"/>
        <v>0.66910000000000003</v>
      </c>
      <c r="AO21" s="4">
        <f t="shared" si="88"/>
        <v>0.64990000000000003</v>
      </c>
      <c r="AW21" s="3" t="s">
        <v>10</v>
      </c>
      <c r="AX21" s="8">
        <f t="shared" si="144"/>
        <v>10.959239130434783</v>
      </c>
      <c r="AY21" s="8">
        <f t="shared" si="135"/>
        <v>11.404891304347824</v>
      </c>
      <c r="AZ21" s="8">
        <f t="shared" si="135"/>
        <v>8.1304347826086953</v>
      </c>
      <c r="BA21" s="8">
        <f t="shared" si="135"/>
        <v>16.480978260869566</v>
      </c>
      <c r="BB21" s="8">
        <f t="shared" si="135"/>
        <v>16.597826086956523</v>
      </c>
      <c r="BC21" s="8">
        <f t="shared" si="135"/>
        <v>16.127717391304348</v>
      </c>
      <c r="BD21" s="8">
        <f t="shared" si="135"/>
        <v>16.826086956521738</v>
      </c>
      <c r="BE21" s="8">
        <f t="shared" si="135"/>
        <v>18.307065217391305</v>
      </c>
      <c r="BF21" s="8">
        <f t="shared" si="135"/>
        <v>16.896739130434785</v>
      </c>
      <c r="BG21" s="8">
        <f t="shared" si="135"/>
        <v>16.760869565217391</v>
      </c>
      <c r="BH21" s="8">
        <f t="shared" si="135"/>
        <v>18.133152173913043</v>
      </c>
      <c r="BI21" s="8">
        <f t="shared" si="135"/>
        <v>17.611413043478262</v>
      </c>
      <c r="BK21" s="3" t="s">
        <v>10</v>
      </c>
      <c r="BL21" s="6">
        <f t="shared" si="155"/>
        <v>91.326992753623202</v>
      </c>
      <c r="BM21" s="6">
        <f t="shared" si="145"/>
        <v>95.040760869565204</v>
      </c>
      <c r="BN21" s="6">
        <f t="shared" si="145"/>
        <v>67.753623188405797</v>
      </c>
      <c r="BO21" s="5">
        <f t="shared" si="145"/>
        <v>137.3414855072464</v>
      </c>
      <c r="BP21" s="5">
        <f t="shared" si="99"/>
        <v>138.31521739130437</v>
      </c>
      <c r="BQ21" s="5">
        <f t="shared" si="99"/>
        <v>134.39764492753625</v>
      </c>
      <c r="BR21" s="5">
        <f t="shared" si="99"/>
        <v>140.21739130434781</v>
      </c>
      <c r="BS21" s="5">
        <f t="shared" si="99"/>
        <v>152.55887681159422</v>
      </c>
      <c r="BT21" s="5">
        <f t="shared" si="99"/>
        <v>140.80615942028987</v>
      </c>
      <c r="BU21" s="6">
        <f t="shared" si="99"/>
        <v>139.67391304347825</v>
      </c>
      <c r="BV21" s="6">
        <f t="shared" si="99"/>
        <v>151.10960144927537</v>
      </c>
      <c r="BW21" s="6">
        <f t="shared" si="99"/>
        <v>146.76177536231884</v>
      </c>
      <c r="BY21" s="3" t="s">
        <v>10</v>
      </c>
      <c r="BZ21" s="6">
        <f t="shared" si="156"/>
        <v>84.707125603864725</v>
      </c>
      <c r="CA21" s="6"/>
      <c r="CB21" s="6"/>
      <c r="CC21" s="5">
        <f t="shared" si="100"/>
        <v>136.68478260869566</v>
      </c>
      <c r="CD21" s="5"/>
      <c r="CE21" s="5"/>
      <c r="CF21" s="5">
        <f t="shared" si="100"/>
        <v>144.52747584541063</v>
      </c>
      <c r="CG21" s="5"/>
      <c r="CH21" s="5"/>
      <c r="CI21" s="6">
        <f t="shared" si="100"/>
        <v>145.84842995169083</v>
      </c>
      <c r="CJ21" s="6"/>
      <c r="CK21" s="6"/>
      <c r="CM21" s="3" t="s">
        <v>10</v>
      </c>
      <c r="CN21" s="6">
        <f t="shared" si="157"/>
        <v>59.343731606827554</v>
      </c>
      <c r="CO21" s="6">
        <f t="shared" si="158"/>
        <v>66.714353838817345</v>
      </c>
      <c r="CP21" s="6">
        <f t="shared" si="159"/>
        <v>46.094592512709909</v>
      </c>
      <c r="CQ21" s="6">
        <f t="shared" si="146"/>
        <v>89.243672748675721</v>
      </c>
      <c r="CR21" s="6">
        <f t="shared" si="147"/>
        <v>97.091082498807822</v>
      </c>
      <c r="CS21" s="6">
        <f t="shared" si="148"/>
        <v>91.434293637344027</v>
      </c>
      <c r="CT21" s="6">
        <f t="shared" si="149"/>
        <v>91.112419070041199</v>
      </c>
      <c r="CU21" s="6">
        <f t="shared" si="150"/>
        <v>107.0894929264028</v>
      </c>
      <c r="CV21" s="6">
        <f t="shared" si="151"/>
        <v>95.794176552149139</v>
      </c>
      <c r="CW21" s="6">
        <f t="shared" si="152"/>
        <v>90.759270158917005</v>
      </c>
      <c r="CX21" s="6">
        <f t="shared" si="153"/>
        <v>106.07216658718804</v>
      </c>
      <c r="CY21" s="6">
        <f t="shared" si="154"/>
        <v>99.845940533045763</v>
      </c>
      <c r="DA21" s="3" t="s">
        <v>10</v>
      </c>
      <c r="DB21" s="6">
        <f t="shared" si="160"/>
        <v>57.384225986118274</v>
      </c>
      <c r="DC21" s="6"/>
      <c r="DD21" s="6"/>
      <c r="DE21" s="6">
        <f t="shared" si="112"/>
        <v>92.589682961609185</v>
      </c>
      <c r="DF21" s="6"/>
      <c r="DG21" s="6"/>
      <c r="DH21" s="6">
        <f t="shared" si="112"/>
        <v>97.998696182864364</v>
      </c>
      <c r="DI21" s="6"/>
      <c r="DJ21" s="6"/>
      <c r="DK21" s="6">
        <f t="shared" si="112"/>
        <v>98.892459093050277</v>
      </c>
      <c r="DL21" s="6"/>
      <c r="DM21" s="6"/>
      <c r="DO21" s="3" t="s">
        <v>10</v>
      </c>
      <c r="DP21" s="6">
        <f t="shared" si="161"/>
        <v>40.656268393172446</v>
      </c>
      <c r="DQ21" s="6">
        <f t="shared" si="162"/>
        <v>33.285646161182655</v>
      </c>
      <c r="DR21" s="6">
        <f t="shared" si="163"/>
        <v>53.905407487290091</v>
      </c>
      <c r="DS21" s="5">
        <f t="shared" si="136"/>
        <v>10.756327251324279</v>
      </c>
      <c r="DT21" s="5">
        <f t="shared" si="137"/>
        <v>2.9089175011921782</v>
      </c>
      <c r="DU21" s="5">
        <f t="shared" si="138"/>
        <v>8.5657063626559733</v>
      </c>
      <c r="DV21" s="5">
        <f t="shared" si="115"/>
        <v>8.8875809299588013</v>
      </c>
      <c r="DW21" s="5">
        <f t="shared" si="116"/>
        <v>-7.0894929264027979</v>
      </c>
      <c r="DX21" s="5">
        <f t="shared" si="117"/>
        <v>4.2058234478508609</v>
      </c>
      <c r="DY21" s="5">
        <f t="shared" si="118"/>
        <v>9.2407298410829952</v>
      </c>
      <c r="DZ21" s="5">
        <f t="shared" si="119"/>
        <v>-6.0721665871880361</v>
      </c>
      <c r="EA21" s="5">
        <f t="shared" si="120"/>
        <v>0.15405946695423722</v>
      </c>
      <c r="EC21" s="3" t="s">
        <v>10</v>
      </c>
      <c r="ED21" s="6">
        <f t="shared" si="164"/>
        <v>42.615774013881726</v>
      </c>
      <c r="EE21" s="6"/>
      <c r="EF21" s="6">
        <f t="shared" si="165"/>
        <v>10.448606892528927</v>
      </c>
      <c r="EG21" s="5">
        <f t="shared" si="121"/>
        <v>7.4103170383908106</v>
      </c>
      <c r="EH21" s="5"/>
      <c r="EI21" s="5">
        <f t="shared" si="139"/>
        <v>4.0492781226518035</v>
      </c>
      <c r="EJ21" s="5">
        <f t="shared" si="121"/>
        <v>2.0013038171356214</v>
      </c>
      <c r="EK21" s="5"/>
      <c r="EL21" s="5">
        <f t="shared" si="140"/>
        <v>8.2135042676414898</v>
      </c>
      <c r="EM21" s="6">
        <f t="shared" si="121"/>
        <v>1.1075409069497322</v>
      </c>
      <c r="EN21" s="6"/>
      <c r="EO21" s="6">
        <f t="shared" si="141"/>
        <v>7.7008469922503231</v>
      </c>
      <c r="EQ21" s="3" t="s">
        <v>10</v>
      </c>
      <c r="ER21" s="6">
        <f t="shared" ref="ER21:ER22" si="166">STDEV(DP21:DR21)</f>
        <v>10.448606892528927</v>
      </c>
      <c r="ES21" s="6"/>
      <c r="ET21" s="6"/>
      <c r="EU21" s="6">
        <f t="shared" si="124"/>
        <v>4.0492781226518035</v>
      </c>
      <c r="EV21" s="5"/>
      <c r="EW21" s="5"/>
      <c r="EX21" s="6">
        <f t="shared" si="125"/>
        <v>8.2135042676414898</v>
      </c>
      <c r="EY21" s="5"/>
      <c r="EZ21" s="5"/>
      <c r="FA21" s="6">
        <f t="shared" si="126"/>
        <v>7.7008469922503231</v>
      </c>
      <c r="FB21" s="6"/>
      <c r="FC21" s="6"/>
    </row>
    <row r="22" spans="1:159" x14ac:dyDescent="0.2">
      <c r="A22" s="1" t="s">
        <v>12</v>
      </c>
      <c r="B22" s="44" t="s">
        <v>13</v>
      </c>
      <c r="C22" s="44"/>
      <c r="D22" s="44"/>
      <c r="E22" s="45" t="s">
        <v>63</v>
      </c>
      <c r="F22" s="45"/>
      <c r="G22" s="45"/>
      <c r="H22" s="45" t="s">
        <v>69</v>
      </c>
      <c r="I22" s="45"/>
      <c r="J22" s="45"/>
      <c r="K22" s="45" t="s">
        <v>80</v>
      </c>
      <c r="L22" s="45"/>
      <c r="M22" s="45"/>
      <c r="O22" s="3" t="s">
        <v>12</v>
      </c>
      <c r="P22">
        <v>0.40089999999999998</v>
      </c>
      <c r="Q22">
        <v>0.36849999999999999</v>
      </c>
      <c r="R22">
        <v>0.38119999999999998</v>
      </c>
      <c r="S22">
        <v>0.76700000000000002</v>
      </c>
      <c r="T22">
        <v>0.7379</v>
      </c>
      <c r="U22">
        <v>0.75349999999999995</v>
      </c>
      <c r="V22">
        <v>0.78669999999999995</v>
      </c>
      <c r="W22">
        <v>0.77790000000000004</v>
      </c>
      <c r="X22">
        <v>0.73519999999999996</v>
      </c>
      <c r="Y22">
        <v>0.75019999999999998</v>
      </c>
      <c r="Z22">
        <v>0.81440000000000001</v>
      </c>
      <c r="AA22">
        <v>0.81420000000000003</v>
      </c>
      <c r="AC22" s="3" t="s">
        <v>12</v>
      </c>
      <c r="AD22" s="4">
        <f t="shared" si="127"/>
        <v>0.29289999999999999</v>
      </c>
      <c r="AE22" s="4">
        <f t="shared" si="142"/>
        <v>0.26329999999999998</v>
      </c>
      <c r="AF22" s="4">
        <f t="shared" si="128"/>
        <v>0.27329999999999999</v>
      </c>
      <c r="AG22" s="4">
        <f t="shared" si="129"/>
        <v>0.65900000000000003</v>
      </c>
      <c r="AH22" s="4">
        <f t="shared" si="130"/>
        <v>0.63270000000000004</v>
      </c>
      <c r="AI22" s="4">
        <f t="shared" si="131"/>
        <v>0.64559999999999995</v>
      </c>
      <c r="AJ22" s="4">
        <f t="shared" si="83"/>
        <v>0.67869999999999997</v>
      </c>
      <c r="AK22" s="4">
        <f t="shared" si="84"/>
        <v>0.67270000000000008</v>
      </c>
      <c r="AL22" s="4">
        <f t="shared" si="85"/>
        <v>0.62729999999999997</v>
      </c>
      <c r="AM22" s="4">
        <f t="shared" si="86"/>
        <v>0.64219999999999999</v>
      </c>
      <c r="AN22" s="4">
        <f t="shared" si="87"/>
        <v>0.70920000000000005</v>
      </c>
      <c r="AO22" s="4">
        <f t="shared" si="88"/>
        <v>0.70630000000000004</v>
      </c>
      <c r="AW22" s="3" t="s">
        <v>12</v>
      </c>
      <c r="AX22" s="8">
        <f t="shared" si="144"/>
        <v>7.9103260869565206</v>
      </c>
      <c r="AY22" s="8">
        <f t="shared" si="135"/>
        <v>7.1059782608695645</v>
      </c>
      <c r="AZ22" s="8">
        <f t="shared" si="135"/>
        <v>7.3777173913043468</v>
      </c>
      <c r="BA22" s="8">
        <f t="shared" si="135"/>
        <v>17.858695652173914</v>
      </c>
      <c r="BB22" s="8">
        <f t="shared" si="135"/>
        <v>17.144021739130437</v>
      </c>
      <c r="BC22" s="8">
        <f t="shared" si="135"/>
        <v>17.494565217391301</v>
      </c>
      <c r="BD22" s="8">
        <f t="shared" si="135"/>
        <v>18.394021739130434</v>
      </c>
      <c r="BE22" s="8">
        <f t="shared" si="135"/>
        <v>18.230978260869566</v>
      </c>
      <c r="BF22" s="8">
        <f t="shared" si="135"/>
        <v>16.997282608695652</v>
      </c>
      <c r="BG22" s="8">
        <f t="shared" si="135"/>
        <v>17.402173913043477</v>
      </c>
      <c r="BH22" s="8">
        <f t="shared" si="135"/>
        <v>19.222826086956523</v>
      </c>
      <c r="BI22" s="8">
        <f t="shared" si="135"/>
        <v>19.144021739130437</v>
      </c>
      <c r="BK22" s="3" t="s">
        <v>12</v>
      </c>
      <c r="BL22" s="6">
        <f t="shared" si="155"/>
        <v>65.919384057971001</v>
      </c>
      <c r="BM22" s="6">
        <f t="shared" si="145"/>
        <v>59.216485507246375</v>
      </c>
      <c r="BN22" s="6">
        <f t="shared" si="145"/>
        <v>61.480978260869556</v>
      </c>
      <c r="BO22" s="5">
        <f t="shared" si="145"/>
        <v>148.82246376811597</v>
      </c>
      <c r="BP22" s="5">
        <f t="shared" si="99"/>
        <v>142.866847826087</v>
      </c>
      <c r="BQ22" s="5">
        <f t="shared" si="99"/>
        <v>145.78804347826085</v>
      </c>
      <c r="BR22" s="6">
        <f t="shared" si="99"/>
        <v>153.28351449275362</v>
      </c>
      <c r="BS22" s="6">
        <f t="shared" si="99"/>
        <v>151.92481884057972</v>
      </c>
      <c r="BT22" s="6">
        <f t="shared" si="99"/>
        <v>141.64402173913044</v>
      </c>
      <c r="BU22" s="6">
        <f t="shared" si="99"/>
        <v>145.01811594202897</v>
      </c>
      <c r="BV22" s="6">
        <f t="shared" si="99"/>
        <v>160.19021739130437</v>
      </c>
      <c r="BW22" s="6">
        <f t="shared" si="99"/>
        <v>159.53351449275365</v>
      </c>
      <c r="BY22" s="3" t="s">
        <v>12</v>
      </c>
      <c r="BZ22" s="6">
        <f t="shared" si="156"/>
        <v>62.205615942028977</v>
      </c>
      <c r="CA22" s="6"/>
      <c r="CB22" s="6"/>
      <c r="CC22" s="5">
        <f t="shared" si="100"/>
        <v>145.82578502415461</v>
      </c>
      <c r="CD22" s="5"/>
      <c r="CE22" s="5"/>
      <c r="CF22" s="6">
        <f t="shared" si="100"/>
        <v>148.95078502415461</v>
      </c>
      <c r="CG22" s="6"/>
      <c r="CH22" s="6"/>
      <c r="CI22" s="6">
        <f t="shared" si="100"/>
        <v>154.91394927536234</v>
      </c>
      <c r="CJ22" s="6"/>
      <c r="CK22" s="6"/>
      <c r="CM22" s="3" t="s">
        <v>12</v>
      </c>
      <c r="CN22" s="6">
        <f t="shared" si="157"/>
        <v>42.834020011771621</v>
      </c>
      <c r="CO22" s="6">
        <f t="shared" si="158"/>
        <v>41.567318391352714</v>
      </c>
      <c r="CP22" s="6">
        <f t="shared" si="159"/>
        <v>41.827145278077332</v>
      </c>
      <c r="CQ22" s="6">
        <f t="shared" si="146"/>
        <v>96.703943496174233</v>
      </c>
      <c r="CR22" s="6">
        <f t="shared" si="147"/>
        <v>100.28612303290416</v>
      </c>
      <c r="CS22" s="6">
        <f t="shared" si="148"/>
        <v>99.183484825142486</v>
      </c>
      <c r="CT22" s="6">
        <f t="shared" si="149"/>
        <v>99.602707474985294</v>
      </c>
      <c r="CU22" s="6">
        <f t="shared" si="150"/>
        <v>106.64441265299634</v>
      </c>
      <c r="CV22" s="6">
        <f t="shared" si="151"/>
        <v>96.364196579879831</v>
      </c>
      <c r="CW22" s="6">
        <f t="shared" si="152"/>
        <v>94.23190111830489</v>
      </c>
      <c r="CX22" s="6">
        <f t="shared" si="153"/>
        <v>112.44635193133045</v>
      </c>
      <c r="CY22" s="6">
        <f t="shared" si="154"/>
        <v>108.53489446926517</v>
      </c>
      <c r="DA22" s="3" t="s">
        <v>12</v>
      </c>
      <c r="DB22" s="6">
        <f t="shared" si="160"/>
        <v>42.076161227067217</v>
      </c>
      <c r="DC22" s="6"/>
      <c r="DD22" s="6"/>
      <c r="DE22" s="6">
        <f t="shared" si="112"/>
        <v>98.724517118073621</v>
      </c>
      <c r="DF22" s="6"/>
      <c r="DG22" s="6"/>
      <c r="DH22" s="6">
        <f t="shared" si="112"/>
        <v>100.87043890262049</v>
      </c>
      <c r="DI22" s="6"/>
      <c r="DJ22" s="6"/>
      <c r="DK22" s="6">
        <f t="shared" si="112"/>
        <v>105.07104917296685</v>
      </c>
      <c r="DL22" s="6"/>
      <c r="DM22" s="6"/>
      <c r="DO22" s="3" t="s">
        <v>12</v>
      </c>
      <c r="DP22" s="6">
        <f t="shared" si="161"/>
        <v>57.165979988228379</v>
      </c>
      <c r="DQ22" s="6">
        <f t="shared" si="162"/>
        <v>58.432681608647286</v>
      </c>
      <c r="DR22" s="6">
        <f t="shared" si="163"/>
        <v>58.172854721922668</v>
      </c>
      <c r="DS22" s="5">
        <f t="shared" si="136"/>
        <v>3.296056503825767</v>
      </c>
      <c r="DT22" s="5">
        <f t="shared" si="137"/>
        <v>-0.28612303290415753</v>
      </c>
      <c r="DU22" s="5">
        <f t="shared" si="138"/>
        <v>0.81651517485751413</v>
      </c>
      <c r="DV22" s="5">
        <f t="shared" si="115"/>
        <v>0.39729252501470569</v>
      </c>
      <c r="DW22" s="5">
        <f t="shared" si="116"/>
        <v>-6.644412652996337</v>
      </c>
      <c r="DX22" s="5">
        <f t="shared" si="117"/>
        <v>3.635803420120169</v>
      </c>
      <c r="DY22" s="5">
        <f t="shared" si="118"/>
        <v>5.76809888169511</v>
      </c>
      <c r="DZ22" s="5">
        <f t="shared" si="119"/>
        <v>-12.446351931330454</v>
      </c>
      <c r="EA22" s="5">
        <f t="shared" si="120"/>
        <v>-8.5348944692651685</v>
      </c>
      <c r="EC22" s="3" t="s">
        <v>12</v>
      </c>
      <c r="ED22" s="6">
        <f t="shared" si="164"/>
        <v>57.923838772932783</v>
      </c>
      <c r="EE22" s="6"/>
      <c r="EF22" s="6">
        <f t="shared" si="165"/>
        <v>0.66905900780982908</v>
      </c>
      <c r="EG22" s="5">
        <f t="shared" si="121"/>
        <v>1.2754828819263746</v>
      </c>
      <c r="EH22" s="5"/>
      <c r="EI22" s="5">
        <f t="shared" si="139"/>
        <v>1.8346637499663772</v>
      </c>
      <c r="EJ22" s="6">
        <f t="shared" si="121"/>
        <v>-0.8704389026204874</v>
      </c>
      <c r="EK22" s="6"/>
      <c r="EL22" s="24">
        <f t="shared" si="140"/>
        <v>5.2560505949763474</v>
      </c>
      <c r="EM22" s="6">
        <f t="shared" si="121"/>
        <v>-5.0710491729668377</v>
      </c>
      <c r="EN22" s="6"/>
      <c r="EO22" s="6">
        <f t="shared" si="141"/>
        <v>9.5885464374193852</v>
      </c>
      <c r="EQ22" s="3" t="s">
        <v>12</v>
      </c>
      <c r="ER22" s="6">
        <f t="shared" si="166"/>
        <v>0.66905900780982908</v>
      </c>
      <c r="ES22" s="6"/>
      <c r="ET22" s="6"/>
      <c r="EU22" s="6">
        <f t="shared" si="124"/>
        <v>1.8346637499663772</v>
      </c>
      <c r="EV22" s="5"/>
      <c r="EW22" s="5"/>
      <c r="EX22" s="6">
        <f t="shared" si="125"/>
        <v>5.2560505949763474</v>
      </c>
      <c r="EY22" s="6"/>
      <c r="EZ22" s="6"/>
      <c r="FA22" s="6">
        <f t="shared" si="126"/>
        <v>9.5885464374193852</v>
      </c>
      <c r="FB22" s="6"/>
      <c r="FC22" s="6"/>
    </row>
    <row r="25" spans="1:159" x14ac:dyDescent="0.2">
      <c r="A25" s="2" t="s">
        <v>55</v>
      </c>
      <c r="B25" t="s">
        <v>56</v>
      </c>
    </row>
    <row r="26" spans="1:159" ht="19" x14ac:dyDescent="0.25">
      <c r="O26" s="15" t="s">
        <v>28</v>
      </c>
    </row>
    <row r="27" spans="1:159" x14ac:dyDescent="0.2">
      <c r="O27" s="40" t="s">
        <v>29</v>
      </c>
      <c r="P27" s="41" t="s">
        <v>43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1:159" ht="19" x14ac:dyDescent="0.25">
      <c r="O28" s="40"/>
      <c r="P28" s="42" t="s">
        <v>24</v>
      </c>
      <c r="Q28" s="42"/>
      <c r="R28" s="42"/>
      <c r="S28" s="42"/>
      <c r="T28" s="42"/>
      <c r="U28" s="42"/>
      <c r="V28" s="42" t="s">
        <v>25</v>
      </c>
      <c r="W28" s="42"/>
      <c r="X28" s="42"/>
      <c r="Y28" s="42"/>
      <c r="Z28" s="42"/>
      <c r="AA28" s="42"/>
      <c r="AB28" s="10"/>
      <c r="AC28" s="42" t="s">
        <v>92</v>
      </c>
      <c r="AD28" s="42"/>
      <c r="AE28" s="42"/>
      <c r="AF28" s="42"/>
      <c r="AG28" s="42"/>
      <c r="AH28" s="42"/>
      <c r="AI28" s="10"/>
      <c r="AJ28" s="10"/>
      <c r="EC28" s="15" t="s">
        <v>28</v>
      </c>
    </row>
    <row r="29" spans="1:159" x14ac:dyDescent="0.2">
      <c r="O29" s="40"/>
      <c r="P29" s="12" t="s">
        <v>34</v>
      </c>
      <c r="Q29" s="12" t="s">
        <v>35</v>
      </c>
      <c r="R29" s="12" t="s">
        <v>36</v>
      </c>
      <c r="S29" s="12" t="s">
        <v>37</v>
      </c>
      <c r="T29" s="12" t="s">
        <v>38</v>
      </c>
      <c r="U29" s="12" t="s">
        <v>39</v>
      </c>
      <c r="V29" s="12" t="s">
        <v>34</v>
      </c>
      <c r="W29" s="12" t="s">
        <v>35</v>
      </c>
      <c r="X29" s="12" t="s">
        <v>36</v>
      </c>
      <c r="Y29" s="12" t="s">
        <v>37</v>
      </c>
      <c r="Z29" s="12" t="s">
        <v>38</v>
      </c>
      <c r="AA29" s="12" t="s">
        <v>39</v>
      </c>
      <c r="AB29" s="10"/>
      <c r="AC29" s="12" t="s">
        <v>34</v>
      </c>
      <c r="AD29" s="12" t="s">
        <v>35</v>
      </c>
      <c r="AE29" s="12" t="s">
        <v>36</v>
      </c>
      <c r="AF29" s="12" t="s">
        <v>37</v>
      </c>
      <c r="AG29" s="12" t="s">
        <v>38</v>
      </c>
      <c r="AH29" s="12" t="s">
        <v>39</v>
      </c>
      <c r="AI29" s="10"/>
      <c r="AJ29" s="10"/>
      <c r="EC29" s="40" t="s">
        <v>29</v>
      </c>
      <c r="ED29" s="41" t="s">
        <v>43</v>
      </c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</row>
    <row r="30" spans="1:159" x14ac:dyDescent="0.2">
      <c r="B30" s="21"/>
      <c r="C30" s="21"/>
      <c r="D30" s="21"/>
      <c r="O30" s="9" t="s">
        <v>30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10"/>
      <c r="AC30" s="33">
        <v>0</v>
      </c>
      <c r="AD30" s="33">
        <v>0</v>
      </c>
      <c r="AE30" s="33">
        <v>0</v>
      </c>
      <c r="AF30" s="33">
        <v>0</v>
      </c>
      <c r="AG30" s="33">
        <v>0</v>
      </c>
      <c r="AH30" s="33">
        <v>0</v>
      </c>
      <c r="AI30" s="10"/>
      <c r="AJ30" s="10"/>
      <c r="EC30" s="40"/>
      <c r="ED30" s="42" t="s">
        <v>24</v>
      </c>
      <c r="EE30" s="42"/>
      <c r="EF30" s="42"/>
      <c r="EG30" s="42"/>
      <c r="EH30" s="42"/>
      <c r="EI30" s="42"/>
      <c r="EJ30" s="42" t="s">
        <v>25</v>
      </c>
      <c r="EK30" s="42"/>
      <c r="EL30" s="42"/>
      <c r="EM30" s="42"/>
      <c r="EN30" s="42"/>
      <c r="EO30" s="42"/>
    </row>
    <row r="31" spans="1:159" x14ac:dyDescent="0.2">
      <c r="O31" s="9" t="s">
        <v>52</v>
      </c>
      <c r="P31" s="6">
        <f>$ED$9</f>
        <v>31.538153091541957</v>
      </c>
      <c r="Q31" s="6">
        <f>$EF$9</f>
        <v>2.1862725798280498</v>
      </c>
      <c r="R31" s="4"/>
      <c r="S31" s="4"/>
      <c r="T31" s="4"/>
      <c r="U31" s="4"/>
      <c r="V31" s="13">
        <f>$ED$20</f>
        <v>23.761324154382024</v>
      </c>
      <c r="W31" s="13">
        <f>$EF$20</f>
        <v>3.8211758871363686</v>
      </c>
      <c r="X31" s="34"/>
      <c r="Y31" s="34"/>
      <c r="Z31" s="34"/>
      <c r="AA31" s="34"/>
      <c r="AB31" s="10"/>
      <c r="AC31" s="13">
        <f>(P31+V31)/2</f>
        <v>27.649738622961991</v>
      </c>
      <c r="AD31" s="13">
        <f>$EF$20</f>
        <v>3.8211758871363686</v>
      </c>
      <c r="AE31" s="34"/>
      <c r="AF31" s="34"/>
      <c r="AG31" s="34"/>
      <c r="AH31" s="34"/>
      <c r="AI31" s="10"/>
      <c r="AJ31" s="10"/>
      <c r="EC31" s="40"/>
      <c r="ED31" s="12" t="s">
        <v>34</v>
      </c>
      <c r="EE31" s="12" t="s">
        <v>35</v>
      </c>
      <c r="EF31" s="12" t="s">
        <v>36</v>
      </c>
      <c r="EG31" s="12" t="s">
        <v>37</v>
      </c>
      <c r="EH31" s="12" t="s">
        <v>38</v>
      </c>
      <c r="EI31" s="12" t="s">
        <v>39</v>
      </c>
      <c r="EJ31" s="12" t="s">
        <v>34</v>
      </c>
      <c r="EK31" s="12" t="s">
        <v>35</v>
      </c>
      <c r="EL31" s="12" t="s">
        <v>36</v>
      </c>
      <c r="EM31" s="12" t="s">
        <v>37</v>
      </c>
      <c r="EN31" s="12" t="s">
        <v>38</v>
      </c>
      <c r="EO31" s="12" t="s">
        <v>39</v>
      </c>
    </row>
    <row r="32" spans="1:159" x14ac:dyDescent="0.2">
      <c r="O32" s="9" t="s">
        <v>53</v>
      </c>
      <c r="P32" s="6">
        <f>$ED$10</f>
        <v>38.529475607049953</v>
      </c>
      <c r="Q32" s="6">
        <f>$EF$10</f>
        <v>10.907823264517953</v>
      </c>
      <c r="R32" s="4"/>
      <c r="S32" s="4"/>
      <c r="T32" s="4"/>
      <c r="U32" s="4"/>
      <c r="V32" s="13">
        <f>$ED$21</f>
        <v>42.615774013881726</v>
      </c>
      <c r="W32" s="13">
        <f>$EF$21</f>
        <v>10.448606892528927</v>
      </c>
      <c r="X32" s="34"/>
      <c r="Y32" s="34"/>
      <c r="Z32" s="34"/>
      <c r="AA32" s="34"/>
      <c r="AB32" s="10"/>
      <c r="AC32" s="13">
        <f>(P32+V32)/2</f>
        <v>40.57262481046584</v>
      </c>
      <c r="AD32" s="13">
        <f>$EF$21</f>
        <v>10.448606892528927</v>
      </c>
      <c r="AE32" s="34"/>
      <c r="AF32" s="34"/>
      <c r="AG32" s="34"/>
      <c r="AH32" s="34"/>
      <c r="AI32" s="10"/>
      <c r="AJ32" s="10"/>
      <c r="EC32" s="9" t="s">
        <v>30</v>
      </c>
      <c r="ED32" s="9">
        <v>0</v>
      </c>
      <c r="EE32" s="9">
        <v>0</v>
      </c>
      <c r="EF32" s="9">
        <v>0</v>
      </c>
      <c r="EG32" s="9">
        <v>0</v>
      </c>
      <c r="EH32" s="9">
        <v>0</v>
      </c>
      <c r="EI32" s="9">
        <v>0</v>
      </c>
      <c r="EJ32" s="33">
        <v>0</v>
      </c>
      <c r="EK32" s="33">
        <v>0</v>
      </c>
      <c r="EL32" s="33">
        <v>0</v>
      </c>
      <c r="EM32" s="33">
        <v>0</v>
      </c>
      <c r="EN32" s="33">
        <v>0</v>
      </c>
      <c r="EO32" s="33">
        <v>0</v>
      </c>
    </row>
    <row r="33" spans="14:145" x14ac:dyDescent="0.2">
      <c r="O33" s="9" t="s">
        <v>54</v>
      </c>
      <c r="P33" s="6">
        <f>$ED$11</f>
        <v>52.861813477360123</v>
      </c>
      <c r="Q33" s="6">
        <f>$EF$11</f>
        <v>5.9144741496574778</v>
      </c>
      <c r="R33" s="6"/>
      <c r="S33" s="6"/>
      <c r="T33" s="4"/>
      <c r="U33" s="4"/>
      <c r="V33" s="13">
        <f>$ED$22</f>
        <v>57.923838772932783</v>
      </c>
      <c r="W33" s="13">
        <f>$EF$22</f>
        <v>0.66905900780982908</v>
      </c>
      <c r="X33" s="13"/>
      <c r="Y33" s="13"/>
      <c r="Z33" s="34"/>
      <c r="AA33" s="34"/>
      <c r="AB33" s="10"/>
      <c r="AC33" s="13">
        <f t="shared" ref="AC32:AC41" si="167">(P33+V33)/2</f>
        <v>55.392826125146456</v>
      </c>
      <c r="AD33" s="13">
        <f>$EF$22</f>
        <v>0.66905900780982908</v>
      </c>
      <c r="AE33" s="13"/>
      <c r="AF33" s="13"/>
      <c r="AG33" s="34"/>
      <c r="AH33" s="34"/>
      <c r="AI33" s="10"/>
      <c r="AJ33" s="10"/>
      <c r="EC33" s="9" t="s">
        <v>31</v>
      </c>
      <c r="ED33" s="6">
        <f>$ED$9</f>
        <v>31.538153091541957</v>
      </c>
      <c r="EE33" s="6">
        <f>$EF$9</f>
        <v>2.1862725798280498</v>
      </c>
      <c r="EF33" s="4"/>
      <c r="EG33" s="4"/>
      <c r="EH33" s="4"/>
      <c r="EI33" s="4"/>
      <c r="EJ33" s="13">
        <f>$ED$20</f>
        <v>23.761324154382024</v>
      </c>
      <c r="EK33" s="13">
        <f>$EF$20</f>
        <v>3.8211758871363686</v>
      </c>
      <c r="EL33" s="34"/>
      <c r="EM33" s="34"/>
      <c r="EN33" s="34"/>
      <c r="EO33" s="34"/>
    </row>
    <row r="34" spans="14:145" x14ac:dyDescent="0.2">
      <c r="O34" s="35" t="s">
        <v>84</v>
      </c>
      <c r="P34" s="6">
        <f>$EG$4</f>
        <v>3.6982907082983965</v>
      </c>
      <c r="Q34" s="6">
        <f>$EI$4</f>
        <v>15.461580266741739</v>
      </c>
      <c r="R34" s="6">
        <f>$EG$5</f>
        <v>-3.6202502733048667</v>
      </c>
      <c r="S34" s="6">
        <f>$EI$5</f>
        <v>1.126308138789508</v>
      </c>
      <c r="T34" s="6">
        <f>$EG$6</f>
        <v>-0.62629203155518098</v>
      </c>
      <c r="U34" s="6">
        <f>$EI$6</f>
        <v>4.2915285533113101</v>
      </c>
      <c r="V34" s="13">
        <f>$EG$15</f>
        <v>14.962081827297567</v>
      </c>
      <c r="W34" s="13">
        <f>$EI$7</f>
        <v>1.3733961346734749</v>
      </c>
      <c r="X34" s="13">
        <f>$EG$16</f>
        <v>11.140135090861909</v>
      </c>
      <c r="Y34" s="13">
        <f>$EI$16</f>
        <v>5.6556260131384066</v>
      </c>
      <c r="Z34" s="13">
        <f>$EG$17</f>
        <v>3.0283749261611916</v>
      </c>
      <c r="AA34" s="13">
        <f>$EI$17</f>
        <v>1.6755223458319581</v>
      </c>
      <c r="AB34" s="10"/>
      <c r="AC34" s="13">
        <f t="shared" si="167"/>
        <v>9.3301862677979823</v>
      </c>
      <c r="AD34" s="13">
        <f>$EI$7</f>
        <v>1.3733961346734749</v>
      </c>
      <c r="AE34" s="13">
        <f>(R34+X34)/2</f>
        <v>3.7599424087785209</v>
      </c>
      <c r="AF34" s="13">
        <f>$EI$16</f>
        <v>5.6556260131384066</v>
      </c>
      <c r="AG34" s="13">
        <f>(T34+Z34)/2</f>
        <v>1.2010414473030053</v>
      </c>
      <c r="AH34" s="13">
        <f>$EI$17</f>
        <v>1.6755223458319581</v>
      </c>
      <c r="AI34" s="10"/>
      <c r="AJ34" s="10"/>
      <c r="EC34" s="9" t="s">
        <v>32</v>
      </c>
      <c r="ED34" s="6">
        <f>$ED$10</f>
        <v>38.529475607049953</v>
      </c>
      <c r="EE34" s="6">
        <f>$EF$10</f>
        <v>10.907823264517953</v>
      </c>
      <c r="EF34" s="4"/>
      <c r="EG34" s="4"/>
      <c r="EH34" s="4"/>
      <c r="EI34" s="4"/>
      <c r="EJ34" s="13">
        <f>$ED$21</f>
        <v>42.615774013881726</v>
      </c>
      <c r="EK34" s="13">
        <f>$EF$21</f>
        <v>10.448606892528927</v>
      </c>
      <c r="EL34" s="34"/>
      <c r="EM34" s="34"/>
      <c r="EN34" s="34"/>
      <c r="EO34" s="34"/>
    </row>
    <row r="35" spans="14:145" x14ac:dyDescent="0.2">
      <c r="O35" s="25" t="s">
        <v>85</v>
      </c>
      <c r="P35" s="6">
        <f>$EG$7</f>
        <v>-9.2990495915586138</v>
      </c>
      <c r="Q35" s="6">
        <f>$EI$7</f>
        <v>1.3733961346734749</v>
      </c>
      <c r="R35" s="6">
        <f>$EG$8</f>
        <v>-4.7268110534878831</v>
      </c>
      <c r="S35" s="6">
        <f>$EI$8</f>
        <v>2.0742917773667418</v>
      </c>
      <c r="T35" s="6">
        <f>$EG$9</f>
        <v>-11.591966666043817</v>
      </c>
      <c r="U35" s="6">
        <f>$EI$9</f>
        <v>6.3029345296596579</v>
      </c>
      <c r="V35" s="13">
        <f>$EG$18</f>
        <v>13.312179321549754</v>
      </c>
      <c r="W35" s="13">
        <f>$EI$18</f>
        <v>5.8097345207164546</v>
      </c>
      <c r="X35" s="13">
        <f>$EG$19</f>
        <v>6.823259108906413</v>
      </c>
      <c r="Y35" s="13">
        <f>$EI$19</f>
        <v>2.0793021455839775</v>
      </c>
      <c r="Z35" s="13">
        <f>$EG$20</f>
        <v>3.2089610529541708</v>
      </c>
      <c r="AA35" s="13">
        <f>$EI$20</f>
        <v>4.0623794258445649</v>
      </c>
      <c r="AB35" s="10"/>
      <c r="AC35" s="13">
        <f t="shared" si="167"/>
        <v>2.0065648649955703</v>
      </c>
      <c r="AD35" s="13">
        <f>$EI$18</f>
        <v>5.8097345207164546</v>
      </c>
      <c r="AE35" s="13">
        <f t="shared" ref="AE35:AE41" si="168">(R35+X35)/2</f>
        <v>1.0482240277092649</v>
      </c>
      <c r="AF35" s="13">
        <f>$EI$19</f>
        <v>2.0793021455839775</v>
      </c>
      <c r="AG35" s="13">
        <f t="shared" ref="AG35:AG41" si="169">(T35+Z35)/2</f>
        <v>-4.1915028065448228</v>
      </c>
      <c r="AH35" s="13">
        <f>$EI$20</f>
        <v>4.0623794258445649</v>
      </c>
      <c r="AI35" s="10"/>
      <c r="AJ35" s="10"/>
      <c r="EC35" s="9" t="s">
        <v>33</v>
      </c>
      <c r="ED35" s="6">
        <f>$ED$11</f>
        <v>52.861813477360123</v>
      </c>
      <c r="EE35" s="6">
        <f>$EF$11</f>
        <v>5.9144741496574778</v>
      </c>
      <c r="EF35" s="6"/>
      <c r="EG35" s="6"/>
      <c r="EH35" s="4"/>
      <c r="EI35" s="4"/>
      <c r="EJ35" s="13">
        <f>$ED$22</f>
        <v>57.923838772932783</v>
      </c>
      <c r="EK35" s="13">
        <f>$EF$22</f>
        <v>0.66905900780982908</v>
      </c>
      <c r="EL35" s="13"/>
      <c r="EM35" s="13"/>
      <c r="EN35" s="34"/>
      <c r="EO35" s="34"/>
    </row>
    <row r="36" spans="14:145" x14ac:dyDescent="0.2">
      <c r="N36" s="36"/>
      <c r="O36" s="25" t="s">
        <v>86</v>
      </c>
      <c r="P36" s="6">
        <f>$EG$10</f>
        <v>-15.346635238936154</v>
      </c>
      <c r="Q36" s="6">
        <f>$EI$10</f>
        <v>1.1259205325187507</v>
      </c>
      <c r="R36" s="6">
        <f>$EG$11</f>
        <v>-14.766835723267405</v>
      </c>
      <c r="S36" s="6">
        <f>$EI$11</f>
        <v>7.28973041469997</v>
      </c>
      <c r="T36" s="6">
        <f>$EJ$4</f>
        <v>-5.098943833253557</v>
      </c>
      <c r="U36" s="6">
        <f>$EL$4</f>
        <v>2.2881629055620518</v>
      </c>
      <c r="V36" s="13">
        <f>$EG$21</f>
        <v>7.4103170383908106</v>
      </c>
      <c r="W36" s="13">
        <f>$EI$21</f>
        <v>4.0492781226518035</v>
      </c>
      <c r="X36" s="13">
        <f>$EG$22</f>
        <v>1.2754828819263746</v>
      </c>
      <c r="Y36" s="13">
        <f>$EI$22</f>
        <v>1.8346637499663772</v>
      </c>
      <c r="Z36" s="13">
        <f>$EJ$15</f>
        <v>-13.259210542637485</v>
      </c>
      <c r="AA36" s="13">
        <f>$EL$15</f>
        <v>10.675250248468739</v>
      </c>
      <c r="AC36" s="13">
        <f t="shared" si="167"/>
        <v>-3.9681591002726715</v>
      </c>
      <c r="AD36" s="13">
        <f>$EI$21</f>
        <v>4.0492781226518035</v>
      </c>
      <c r="AE36" s="13">
        <f t="shared" si="168"/>
        <v>-6.7456764206705158</v>
      </c>
      <c r="AF36" s="13">
        <f>$EI$22</f>
        <v>1.8346637499663772</v>
      </c>
      <c r="AG36" s="13">
        <f t="shared" si="169"/>
        <v>-9.17907718794552</v>
      </c>
      <c r="AH36" s="13">
        <f>$EL$15</f>
        <v>10.675250248468739</v>
      </c>
      <c r="EC36" s="11" t="s">
        <v>44</v>
      </c>
      <c r="ED36" s="6">
        <f>$EG$4</f>
        <v>3.6982907082983965</v>
      </c>
      <c r="EE36" s="6">
        <f>$EI$4</f>
        <v>15.461580266741739</v>
      </c>
      <c r="EF36" s="6">
        <f>$EG$5</f>
        <v>-3.6202502733048667</v>
      </c>
      <c r="EG36" s="6">
        <f>$EI$5</f>
        <v>1.126308138789508</v>
      </c>
      <c r="EH36" s="6">
        <f>$EG$6</f>
        <v>-0.62629203155518098</v>
      </c>
      <c r="EI36" s="6">
        <f>$EI$6</f>
        <v>4.2915285533113101</v>
      </c>
      <c r="EJ36" s="13">
        <f>$EG$15</f>
        <v>14.962081827297567</v>
      </c>
      <c r="EK36" s="13">
        <f>$EI$7</f>
        <v>1.3733961346734749</v>
      </c>
      <c r="EL36" s="13">
        <f>$EG$16</f>
        <v>11.140135090861909</v>
      </c>
      <c r="EM36" s="13">
        <f>$EI$16</f>
        <v>5.6556260131384066</v>
      </c>
      <c r="EN36" s="13">
        <f>$EG$17</f>
        <v>3.0283749261611916</v>
      </c>
      <c r="EO36" s="13">
        <f>$EI$17</f>
        <v>1.6755223458319581</v>
      </c>
    </row>
    <row r="37" spans="14:145" x14ac:dyDescent="0.2">
      <c r="N37" s="36"/>
      <c r="O37" s="25" t="s">
        <v>87</v>
      </c>
      <c r="P37" s="24">
        <f>$EJ$5</f>
        <v>-13.011811224434595</v>
      </c>
      <c r="Q37" s="24">
        <f>$EL$5</f>
        <v>7.5178732919060005</v>
      </c>
      <c r="R37" s="24">
        <f>$EJ$6</f>
        <v>-11.320638248632179</v>
      </c>
      <c r="S37" s="24">
        <f>$EL$6</f>
        <v>4.3100298801793295</v>
      </c>
      <c r="T37" s="24">
        <f>$EJ$7</f>
        <v>-8.2305311341984861</v>
      </c>
      <c r="U37" s="24">
        <f>$EL$7</f>
        <v>15.251045583213877</v>
      </c>
      <c r="V37" s="13">
        <f>$EJ$16</f>
        <v>-11.928270389193889</v>
      </c>
      <c r="W37" s="13">
        <f>$EL$16</f>
        <v>6.3633619255646536</v>
      </c>
      <c r="X37" s="13">
        <f>$EJ$17</f>
        <v>2.9140120308051443</v>
      </c>
      <c r="Y37" s="13">
        <f>$EL$17</f>
        <v>14.691288113900219</v>
      </c>
      <c r="Z37" s="13">
        <f>$EJ$18</f>
        <v>-2.2884337788785039</v>
      </c>
      <c r="AA37" s="13">
        <f>$EL$18</f>
        <v>10.3084932277928</v>
      </c>
      <c r="AC37" s="13">
        <f t="shared" si="167"/>
        <v>-12.470040806814243</v>
      </c>
      <c r="AD37" s="13">
        <f>$EL$16</f>
        <v>6.3633619255646536</v>
      </c>
      <c r="AE37" s="13">
        <f t="shared" si="168"/>
        <v>-4.2033131089135169</v>
      </c>
      <c r="AF37" s="13">
        <f>$EL$17</f>
        <v>14.691288113900219</v>
      </c>
      <c r="AG37" s="13">
        <f t="shared" si="169"/>
        <v>-5.2594824565384952</v>
      </c>
      <c r="AH37" s="13">
        <f>$EL$18</f>
        <v>10.3084932277928</v>
      </c>
      <c r="EC37" s="25" t="s">
        <v>45</v>
      </c>
      <c r="ED37" s="6">
        <f>$EG$7</f>
        <v>-9.2990495915586138</v>
      </c>
      <c r="EE37" s="6">
        <f>$EI$7</f>
        <v>1.3733961346734749</v>
      </c>
      <c r="EF37" s="6">
        <f>$EG$8</f>
        <v>-4.7268110534878831</v>
      </c>
      <c r="EG37" s="6">
        <f>$EI$8</f>
        <v>2.0742917773667418</v>
      </c>
      <c r="EH37" s="6">
        <f>$EG$9</f>
        <v>-11.591966666043817</v>
      </c>
      <c r="EI37" s="6">
        <f>$EI$9</f>
        <v>6.3029345296596579</v>
      </c>
      <c r="EJ37" s="13">
        <f>$EG$18</f>
        <v>13.312179321549754</v>
      </c>
      <c r="EK37" s="13">
        <f>$EI$18</f>
        <v>5.8097345207164546</v>
      </c>
      <c r="EL37" s="13">
        <f>$EG$19</f>
        <v>6.823259108906413</v>
      </c>
      <c r="EM37" s="13">
        <f>$EI$19</f>
        <v>2.0793021455839775</v>
      </c>
      <c r="EN37" s="13">
        <f>$EG$20</f>
        <v>3.2089610529541708</v>
      </c>
      <c r="EO37" s="13">
        <f>$EI$20</f>
        <v>4.0623794258445649</v>
      </c>
    </row>
    <row r="38" spans="14:145" x14ac:dyDescent="0.2">
      <c r="N38" s="36"/>
      <c r="O38" s="25" t="s">
        <v>88</v>
      </c>
      <c r="P38" s="6">
        <f>$EJ$8</f>
        <v>-15.74340277198192</v>
      </c>
      <c r="Q38" s="6">
        <f>$EL$8</f>
        <v>0.62852170791419359</v>
      </c>
      <c r="R38" s="6">
        <f>$EJ$9</f>
        <v>-8.9552306469758545</v>
      </c>
      <c r="S38" s="6">
        <f>$EL$9</f>
        <v>9.376233616304658</v>
      </c>
      <c r="T38" s="6">
        <f>$EJ$10</f>
        <v>-12.293212424819975</v>
      </c>
      <c r="U38" s="6">
        <f>$EL$10</f>
        <v>8.6401590093180598</v>
      </c>
      <c r="V38" s="13">
        <f>$EJ$19</f>
        <v>1.4971975846355434</v>
      </c>
      <c r="W38" s="13">
        <f>$EL$19</f>
        <v>2.5143560887938436</v>
      </c>
      <c r="X38" s="13">
        <f>$EJ$20</f>
        <v>4.3424219152512036</v>
      </c>
      <c r="Y38" s="13">
        <f>$EL$20</f>
        <v>7.6555039640643585</v>
      </c>
      <c r="Z38" s="13">
        <f>$EJ$21</f>
        <v>2.0013038171356214</v>
      </c>
      <c r="AA38" s="13">
        <f>$EL$21</f>
        <v>8.2135042676414898</v>
      </c>
      <c r="AC38" s="13">
        <f t="shared" si="167"/>
        <v>-7.1231025936731882</v>
      </c>
      <c r="AD38" s="13">
        <f>$EL$19</f>
        <v>2.5143560887938436</v>
      </c>
      <c r="AE38" s="13">
        <f t="shared" si="168"/>
        <v>-2.3064043658623254</v>
      </c>
      <c r="AF38" s="13">
        <f>$EL$20</f>
        <v>7.6555039640643585</v>
      </c>
      <c r="AG38" s="13">
        <f t="shared" si="169"/>
        <v>-5.1459543038421769</v>
      </c>
      <c r="AH38" s="13">
        <f>$EL$21</f>
        <v>8.2135042676414898</v>
      </c>
      <c r="EC38" s="25" t="s">
        <v>46</v>
      </c>
      <c r="ED38" s="6">
        <f>$EG$10</f>
        <v>-15.346635238936154</v>
      </c>
      <c r="EE38" s="6">
        <f>$EI$10</f>
        <v>1.1259205325187507</v>
      </c>
      <c r="EF38" s="6">
        <f>$EG$11</f>
        <v>-14.766835723267405</v>
      </c>
      <c r="EG38" s="6">
        <f>$EI$11</f>
        <v>7.28973041469997</v>
      </c>
      <c r="EH38" s="6">
        <f>$EJ$4</f>
        <v>-5.098943833253557</v>
      </c>
      <c r="EI38" s="6">
        <f>$EL$4</f>
        <v>2.2881629055620518</v>
      </c>
      <c r="EJ38" s="13">
        <f>$EG$21</f>
        <v>7.4103170383908106</v>
      </c>
      <c r="EK38" s="13">
        <f>$EI$21</f>
        <v>4.0492781226518035</v>
      </c>
      <c r="EL38" s="13">
        <f>$EG$22</f>
        <v>1.2754828819263746</v>
      </c>
      <c r="EM38" s="13">
        <f>$EI$22</f>
        <v>1.8346637499663772</v>
      </c>
      <c r="EN38" s="13">
        <f>$EJ$15</f>
        <v>-13.259210542637485</v>
      </c>
      <c r="EO38" s="13">
        <f>$EL$15</f>
        <v>10.675250248468739</v>
      </c>
    </row>
    <row r="39" spans="14:145" x14ac:dyDescent="0.2">
      <c r="N39" s="36"/>
      <c r="O39" s="25" t="s">
        <v>89</v>
      </c>
      <c r="P39" s="6">
        <f>$EJ$11</f>
        <v>-3.9811122964686141</v>
      </c>
      <c r="Q39" s="6">
        <f>$EL$11</f>
        <v>6.538523489948088</v>
      </c>
      <c r="R39" s="6">
        <f>$EM$4</f>
        <v>4.3325294930069065</v>
      </c>
      <c r="S39" s="6">
        <f>$EO$4</f>
        <v>4.8210464364341679</v>
      </c>
      <c r="T39" s="6">
        <f>$EM$5</f>
        <v>-12.991558663405684</v>
      </c>
      <c r="U39" s="6">
        <f>$EO$5</f>
        <v>1.3494817866127635</v>
      </c>
      <c r="V39" s="13">
        <f>$EJ$22</f>
        <v>-0.8704389026204874</v>
      </c>
      <c r="W39" s="13">
        <f>$EL$22</f>
        <v>5.2560505949763474</v>
      </c>
      <c r="X39" s="13">
        <f>$EM$15</f>
        <v>-12.394214376273416</v>
      </c>
      <c r="Y39" s="13">
        <f>$EO$15</f>
        <v>5.0763075580915817</v>
      </c>
      <c r="Z39" s="13">
        <f>$EM$16</f>
        <v>-12.794116756483954</v>
      </c>
      <c r="AA39" s="13">
        <f>$EO$16</f>
        <v>4.7018477471894125</v>
      </c>
      <c r="AB39" s="10"/>
      <c r="AC39" s="13">
        <f t="shared" si="167"/>
        <v>-2.4257755995445507</v>
      </c>
      <c r="AD39" s="13">
        <f>$EL$22</f>
        <v>5.2560505949763474</v>
      </c>
      <c r="AE39" s="13">
        <f t="shared" si="168"/>
        <v>-4.0308424416332542</v>
      </c>
      <c r="AF39" s="13">
        <f>$EO$15</f>
        <v>5.0763075580915817</v>
      </c>
      <c r="AG39" s="13">
        <f t="shared" si="169"/>
        <v>-12.892837709944818</v>
      </c>
      <c r="AH39" s="13">
        <f>$EO$16</f>
        <v>4.7018477471894125</v>
      </c>
      <c r="AI39" s="10"/>
      <c r="AJ39" s="10"/>
      <c r="EC39" s="25" t="s">
        <v>47</v>
      </c>
      <c r="ED39" s="24">
        <f>$EJ$5</f>
        <v>-13.011811224434595</v>
      </c>
      <c r="EE39" s="24">
        <f>$EL$5</f>
        <v>7.5178732919060005</v>
      </c>
      <c r="EF39" s="24">
        <f>$EJ$6</f>
        <v>-11.320638248632179</v>
      </c>
      <c r="EG39" s="24">
        <f>$EL$6</f>
        <v>4.3100298801793295</v>
      </c>
      <c r="EH39" s="24">
        <f>$EJ$7</f>
        <v>-8.2305311341984861</v>
      </c>
      <c r="EI39" s="24">
        <f>$EL$7</f>
        <v>15.251045583213877</v>
      </c>
      <c r="EJ39" s="13">
        <f>$EJ$16</f>
        <v>-11.928270389193889</v>
      </c>
      <c r="EK39" s="13">
        <f>$EL$16</f>
        <v>6.3633619255646536</v>
      </c>
      <c r="EL39" s="13">
        <f>$EJ$17</f>
        <v>2.9140120308051443</v>
      </c>
      <c r="EM39" s="13">
        <f>$EL$17</f>
        <v>14.691288113900219</v>
      </c>
      <c r="EN39" s="13">
        <f>$EJ$18</f>
        <v>-2.2884337788785039</v>
      </c>
      <c r="EO39" s="13">
        <f>$EL$18</f>
        <v>10.3084932277928</v>
      </c>
    </row>
    <row r="40" spans="14:145" x14ac:dyDescent="0.2">
      <c r="N40" s="14"/>
      <c r="O40" s="25" t="s">
        <v>90</v>
      </c>
      <c r="P40" s="6">
        <f>$EM$6</f>
        <v>0.5257291302394359</v>
      </c>
      <c r="Q40" s="6">
        <f>$EO$6</f>
        <v>13.225342009028783</v>
      </c>
      <c r="R40" s="6">
        <f>$EM$7</f>
        <v>-2.6962302501835702</v>
      </c>
      <c r="S40" s="6">
        <f>$EO$7</f>
        <v>7.6860572370683835</v>
      </c>
      <c r="T40" s="6">
        <f>$EM$8</f>
        <v>-5.3439330275666395</v>
      </c>
      <c r="U40" s="6">
        <f>$EO$8</f>
        <v>11.54606518713789</v>
      </c>
      <c r="V40" s="13">
        <f>$EM$17</f>
        <v>8.855676860572876</v>
      </c>
      <c r="W40" s="13">
        <f>$EO$17</f>
        <v>2.8844529522299887</v>
      </c>
      <c r="X40" s="13">
        <f>$EM$18</f>
        <v>2.236213139920499</v>
      </c>
      <c r="Y40" s="13">
        <f>$EO$18</f>
        <v>9.8713716230943493</v>
      </c>
      <c r="Z40" s="13">
        <f>$EM$19</f>
        <v>4.8097232697735848</v>
      </c>
      <c r="AA40" s="13">
        <f>$EO$19</f>
        <v>3.4813830239652614</v>
      </c>
      <c r="AB40" s="10"/>
      <c r="AC40" s="13">
        <f t="shared" si="167"/>
        <v>4.6907029954061557</v>
      </c>
      <c r="AD40" s="13">
        <f>$EO$17</f>
        <v>2.8844529522299887</v>
      </c>
      <c r="AE40" s="13">
        <f t="shared" si="168"/>
        <v>-0.23000855513153562</v>
      </c>
      <c r="AF40" s="13">
        <f>$EO$18</f>
        <v>9.8713716230943493</v>
      </c>
      <c r="AG40" s="13">
        <f t="shared" si="169"/>
        <v>-0.26710487889652734</v>
      </c>
      <c r="AH40" s="13">
        <f>$EO$19</f>
        <v>3.4813830239652614</v>
      </c>
      <c r="AI40" s="10"/>
      <c r="AJ40" s="10"/>
      <c r="EC40" s="25" t="s">
        <v>48</v>
      </c>
      <c r="ED40" s="6">
        <f>$EJ$8</f>
        <v>-15.74340277198192</v>
      </c>
      <c r="EE40" s="6">
        <f>$EL$8</f>
        <v>0.62852170791419359</v>
      </c>
      <c r="EF40" s="6">
        <f>$EJ$9</f>
        <v>-8.9552306469758545</v>
      </c>
      <c r="EG40" s="6">
        <f>$EL$9</f>
        <v>9.376233616304658</v>
      </c>
      <c r="EH40" s="6">
        <f>$EJ$10</f>
        <v>-12.293212424819975</v>
      </c>
      <c r="EI40" s="6">
        <f>$EL$10</f>
        <v>8.6401590093180598</v>
      </c>
      <c r="EJ40" s="13">
        <f>$EJ$19</f>
        <v>1.4971975846355434</v>
      </c>
      <c r="EK40" s="13">
        <f>$EL$19</f>
        <v>2.5143560887938436</v>
      </c>
      <c r="EL40" s="13">
        <f>$EJ$20</f>
        <v>4.3424219152512036</v>
      </c>
      <c r="EM40" s="13">
        <f>$EL$20</f>
        <v>7.6555039640643585</v>
      </c>
      <c r="EN40" s="13">
        <f>$EJ$21</f>
        <v>2.0013038171356214</v>
      </c>
      <c r="EO40" s="13">
        <f>$EL$21</f>
        <v>8.2135042676414898</v>
      </c>
    </row>
    <row r="41" spans="14:145" x14ac:dyDescent="0.2">
      <c r="O41" s="25" t="s">
        <v>91</v>
      </c>
      <c r="P41" s="6">
        <f>$EM$9</f>
        <v>10.460956514549911</v>
      </c>
      <c r="Q41" s="6">
        <f>$EO$9</f>
        <v>12.064489449386736</v>
      </c>
      <c r="R41" s="6">
        <f>$EM$10</f>
        <v>-2.6351827553241236</v>
      </c>
      <c r="S41" s="6">
        <f>$EO$10</f>
        <v>2.3089620219464182</v>
      </c>
      <c r="T41" s="6">
        <f>$EM$11</f>
        <v>-3.1194192115266284</v>
      </c>
      <c r="U41" s="6">
        <f>$EO$11</f>
        <v>16.41184109232276</v>
      </c>
      <c r="V41" s="13">
        <f>$EM$20</f>
        <v>4.2587569786726931</v>
      </c>
      <c r="W41" s="13">
        <f>$EO$20</f>
        <v>2.8510885985503793</v>
      </c>
      <c r="X41" s="13">
        <f>$EM$21</f>
        <v>1.1075409069497322</v>
      </c>
      <c r="Y41" s="13">
        <f>$EO$21</f>
        <v>7.7008469922503231</v>
      </c>
      <c r="Z41" s="13">
        <f>$EM$22</f>
        <v>-5.0710491729668377</v>
      </c>
      <c r="AA41" s="13">
        <f>$EO$22</f>
        <v>9.5885464374193852</v>
      </c>
      <c r="AB41" s="10"/>
      <c r="AC41" s="13">
        <f t="shared" si="167"/>
        <v>7.3598567466113023</v>
      </c>
      <c r="AD41" s="13">
        <f>$EO$20</f>
        <v>2.8510885985503793</v>
      </c>
      <c r="AE41" s="13">
        <f t="shared" si="168"/>
        <v>-0.76382092418719572</v>
      </c>
      <c r="AF41" s="13">
        <f>$EO$21</f>
        <v>7.7008469922503231</v>
      </c>
      <c r="AG41" s="13">
        <f t="shared" si="169"/>
        <v>-4.0952341922467328</v>
      </c>
      <c r="AH41" s="13">
        <f>$EO$22</f>
        <v>9.5885464374193852</v>
      </c>
      <c r="AI41" s="10"/>
      <c r="AJ41" s="10"/>
      <c r="EC41" s="25" t="s">
        <v>49</v>
      </c>
      <c r="ED41" s="6">
        <f>$EJ$11</f>
        <v>-3.9811122964686141</v>
      </c>
      <c r="EE41" s="6">
        <f>$EL$11</f>
        <v>6.538523489948088</v>
      </c>
      <c r="EF41" s="6">
        <f>$EM$4</f>
        <v>4.3325294930069065</v>
      </c>
      <c r="EG41" s="6">
        <f>$EO$4</f>
        <v>4.8210464364341679</v>
      </c>
      <c r="EH41" s="6">
        <f>$EM$5</f>
        <v>-12.991558663405684</v>
      </c>
      <c r="EI41" s="6">
        <f>$EO$5</f>
        <v>1.3494817866127635</v>
      </c>
      <c r="EJ41" s="13">
        <f>$EJ$22</f>
        <v>-0.8704389026204874</v>
      </c>
      <c r="EK41" s="13">
        <f>$EL$22</f>
        <v>5.2560505949763474</v>
      </c>
      <c r="EL41" s="13">
        <f>$EM$15</f>
        <v>-12.394214376273416</v>
      </c>
      <c r="EM41" s="13">
        <f>$EO$15</f>
        <v>5.0763075580915817</v>
      </c>
      <c r="EN41" s="13">
        <f>$EM$16</f>
        <v>-12.794116756483954</v>
      </c>
      <c r="EO41" s="13">
        <f>$EO$16</f>
        <v>4.7018477471894125</v>
      </c>
    </row>
    <row r="42" spans="14:145" x14ac:dyDescent="0.2">
      <c r="O42" s="31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10"/>
      <c r="AC42" s="10"/>
      <c r="AD42" s="10"/>
      <c r="AE42" s="10"/>
      <c r="AF42" s="10"/>
      <c r="AG42" s="10"/>
      <c r="AH42" s="10"/>
      <c r="AI42" s="10"/>
      <c r="AJ42" s="10"/>
      <c r="EC42" s="25" t="s">
        <v>50</v>
      </c>
      <c r="ED42" s="6">
        <f>$EM$6</f>
        <v>0.5257291302394359</v>
      </c>
      <c r="EE42" s="6">
        <f>$EO$6</f>
        <v>13.225342009028783</v>
      </c>
      <c r="EF42" s="6">
        <f>$EM$7</f>
        <v>-2.6962302501835702</v>
      </c>
      <c r="EG42" s="6">
        <f>$EO$7</f>
        <v>7.6860572370683835</v>
      </c>
      <c r="EH42" s="6">
        <f>$EM$8</f>
        <v>-5.3439330275666395</v>
      </c>
      <c r="EI42" s="6">
        <f>$EO$8</f>
        <v>11.54606518713789</v>
      </c>
      <c r="EJ42" s="13">
        <f>$EM$17</f>
        <v>8.855676860572876</v>
      </c>
      <c r="EK42" s="13">
        <f>$EO$17</f>
        <v>2.8844529522299887</v>
      </c>
      <c r="EL42" s="13">
        <f>$EM$18</f>
        <v>2.236213139920499</v>
      </c>
      <c r="EM42" s="13">
        <f>$EO$18</f>
        <v>9.8713716230943493</v>
      </c>
      <c r="EN42" s="13">
        <f>$EM$19</f>
        <v>4.8097232697735848</v>
      </c>
      <c r="EO42" s="13">
        <f>$EO$19</f>
        <v>3.4813830239652614</v>
      </c>
    </row>
    <row r="43" spans="14:145" x14ac:dyDescent="0.2">
      <c r="O43" s="2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0"/>
      <c r="AC43" s="10"/>
      <c r="AD43" s="10"/>
      <c r="AE43" s="10"/>
      <c r="AF43" s="10"/>
      <c r="AG43" s="10"/>
      <c r="AH43" s="10"/>
      <c r="AI43" s="10"/>
      <c r="AJ43" s="10"/>
      <c r="EC43" s="25" t="s">
        <v>51</v>
      </c>
      <c r="ED43" s="6">
        <f>$EM$9</f>
        <v>10.460956514549911</v>
      </c>
      <c r="EE43" s="6">
        <f>$EO$9</f>
        <v>12.064489449386736</v>
      </c>
      <c r="EF43" s="6">
        <f>$EM$10</f>
        <v>-2.6351827553241236</v>
      </c>
      <c r="EG43" s="6">
        <f>$EO$10</f>
        <v>2.3089620219464182</v>
      </c>
      <c r="EH43" s="6">
        <f>$EM$11</f>
        <v>-3.1194192115266284</v>
      </c>
      <c r="EI43" s="6">
        <f>$EO$11</f>
        <v>16.41184109232276</v>
      </c>
      <c r="EJ43" s="13">
        <f>$EM$20</f>
        <v>4.2587569786726931</v>
      </c>
      <c r="EK43" s="13">
        <f>$EO$20</f>
        <v>2.8510885985503793</v>
      </c>
      <c r="EL43" s="13">
        <f>$EM$21</f>
        <v>1.1075409069497322</v>
      </c>
      <c r="EM43" s="13">
        <f>$EO$21</f>
        <v>7.7008469922503231</v>
      </c>
      <c r="EN43" s="13">
        <f>$EM$22</f>
        <v>-5.0710491729668377</v>
      </c>
      <c r="EO43" s="13">
        <f>$EO$22</f>
        <v>9.5885464374193852</v>
      </c>
    </row>
    <row r="44" spans="14:145" x14ac:dyDescent="0.2">
      <c r="O44" s="2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4:145" x14ac:dyDescent="0.2">
      <c r="O45" s="2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4:145" x14ac:dyDescent="0.2">
      <c r="O46" s="2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4:145" x14ac:dyDescent="0.2">
      <c r="O47" s="2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</row>
    <row r="48" spans="14:145" x14ac:dyDescent="0.2">
      <c r="O48" s="2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DM48" s="51" t="s">
        <v>104</v>
      </c>
      <c r="DN48" s="51"/>
      <c r="DO48" s="51"/>
      <c r="DP48" s="53" t="s">
        <v>105</v>
      </c>
      <c r="DQ48" s="53"/>
      <c r="DR48" s="53"/>
      <c r="DS48" s="53"/>
      <c r="DT48" s="53"/>
      <c r="DU48" s="53"/>
      <c r="DV48" s="51" t="s">
        <v>103</v>
      </c>
      <c r="DW48" s="51" t="s">
        <v>93</v>
      </c>
    </row>
    <row r="49" spans="14:136" x14ac:dyDescent="0.2">
      <c r="O49" s="2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DM49" s="51"/>
      <c r="DN49" s="51"/>
      <c r="DO49" s="51"/>
      <c r="DP49" s="52" t="s">
        <v>97</v>
      </c>
      <c r="DQ49" s="52" t="s">
        <v>98</v>
      </c>
      <c r="DR49" s="52" t="s">
        <v>99</v>
      </c>
      <c r="DS49" s="52" t="s">
        <v>100</v>
      </c>
      <c r="DT49" s="52" t="s">
        <v>101</v>
      </c>
      <c r="DU49" s="52" t="s">
        <v>102</v>
      </c>
      <c r="DV49" s="51"/>
      <c r="DW49" s="51"/>
      <c r="DZ49" s="40" t="s">
        <v>29</v>
      </c>
    </row>
    <row r="50" spans="14:136" x14ac:dyDescent="0.2">
      <c r="DM50" s="45" t="s">
        <v>8</v>
      </c>
      <c r="DN50" s="45"/>
      <c r="DO50" s="45"/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0</v>
      </c>
      <c r="DV50" s="6">
        <f>AVERAGE(DP50:DU50)</f>
        <v>0</v>
      </c>
      <c r="DW50" s="6">
        <f>STDEV(DP50:DU50)</f>
        <v>0</v>
      </c>
      <c r="DZ50" s="40"/>
      <c r="EA50" s="42" t="s">
        <v>92</v>
      </c>
      <c r="EB50" s="42"/>
      <c r="EC50" s="42"/>
      <c r="ED50" s="42"/>
      <c r="EE50" s="42"/>
      <c r="EF50" s="42"/>
    </row>
    <row r="51" spans="14:136" x14ac:dyDescent="0.2">
      <c r="O51" s="22"/>
      <c r="P51" s="23"/>
      <c r="Q51" s="23"/>
      <c r="R51" s="23"/>
      <c r="S51" s="23"/>
      <c r="T51" s="23"/>
      <c r="DM51" s="45" t="s">
        <v>42</v>
      </c>
      <c r="DN51" s="45"/>
      <c r="DO51" s="45"/>
      <c r="DP51" s="6">
        <v>31.624479333546972</v>
      </c>
      <c r="DQ51" s="6">
        <v>29.220476116384006</v>
      </c>
      <c r="DR51" s="6">
        <v>33.576415826221876</v>
      </c>
      <c r="DS51" s="6">
        <v>22.812731310140649</v>
      </c>
      <c r="DT51" s="6">
        <v>20.736000000000004</v>
      </c>
      <c r="DU51" s="6">
        <v>28.186046511627907</v>
      </c>
      <c r="DV51" s="6">
        <f t="shared" ref="DV51:DV77" si="170">AVERAGE(DP51:DU51)</f>
        <v>27.692691516320235</v>
      </c>
      <c r="DW51" s="6">
        <f t="shared" ref="DW51:DW77" si="171">STDEV(DP51:DU51)</f>
        <v>4.9972844745390574</v>
      </c>
      <c r="DZ51" s="40"/>
      <c r="EA51" s="12" t="s">
        <v>34</v>
      </c>
      <c r="EB51" s="12" t="s">
        <v>35</v>
      </c>
      <c r="EC51" s="12" t="s">
        <v>36</v>
      </c>
      <c r="ED51" s="12" t="s">
        <v>37</v>
      </c>
      <c r="EE51" s="12" t="s">
        <v>38</v>
      </c>
      <c r="EF51" s="12" t="s">
        <v>39</v>
      </c>
    </row>
    <row r="52" spans="14:136" x14ac:dyDescent="0.2">
      <c r="N52" s="26"/>
      <c r="O52" s="43"/>
      <c r="P52" s="16"/>
      <c r="Q52" s="16"/>
      <c r="R52" s="16"/>
      <c r="S52" s="16"/>
      <c r="T52" s="17"/>
      <c r="U52" s="16"/>
      <c r="DM52" s="45" t="s">
        <v>11</v>
      </c>
      <c r="DN52" s="45"/>
      <c r="DO52" s="45"/>
      <c r="DP52" s="6">
        <v>30.75937199615511</v>
      </c>
      <c r="DQ52" s="6">
        <v>33.686012136299993</v>
      </c>
      <c r="DR52" s="6">
        <v>50.907680372381691</v>
      </c>
      <c r="DS52" s="6">
        <v>40.903034789045158</v>
      </c>
      <c r="DT52" s="6">
        <v>33.504000000000019</v>
      </c>
      <c r="DU52" s="6">
        <v>54.248062015503876</v>
      </c>
      <c r="DV52" s="6">
        <f t="shared" si="170"/>
        <v>40.668026884897643</v>
      </c>
      <c r="DW52" s="6">
        <f t="shared" si="171"/>
        <v>9.8749819166277906</v>
      </c>
      <c r="DZ52" s="9" t="s">
        <v>30</v>
      </c>
      <c r="EA52" s="33">
        <v>0</v>
      </c>
      <c r="EB52" s="33">
        <v>0</v>
      </c>
      <c r="EC52" s="33">
        <v>0</v>
      </c>
      <c r="ED52" s="33">
        <v>0</v>
      </c>
      <c r="EE52" s="33">
        <v>0</v>
      </c>
      <c r="EF52" s="33">
        <v>0</v>
      </c>
    </row>
    <row r="53" spans="14:136" x14ac:dyDescent="0.2">
      <c r="N53" s="26"/>
      <c r="O53" s="43"/>
      <c r="P53" s="17"/>
      <c r="Q53" s="17"/>
      <c r="R53" s="17"/>
      <c r="S53" s="17"/>
      <c r="T53" s="17"/>
      <c r="U53" s="17"/>
      <c r="DM53" s="45" t="s">
        <v>13</v>
      </c>
      <c r="DN53" s="45"/>
      <c r="DO53" s="45"/>
      <c r="DP53" s="6">
        <v>47.084267862864479</v>
      </c>
      <c r="DQ53" s="6">
        <v>52.310564804730056</v>
      </c>
      <c r="DR53" s="6">
        <v>58.867339022498058</v>
      </c>
      <c r="DS53" s="6">
        <v>57.512953367875646</v>
      </c>
      <c r="DT53" s="6">
        <v>58.81600000000001</v>
      </c>
      <c r="DU53" s="6">
        <v>58.542635658914733</v>
      </c>
      <c r="DV53" s="6">
        <f t="shared" si="170"/>
        <v>55.522293452813834</v>
      </c>
      <c r="DW53" s="6">
        <f t="shared" si="171"/>
        <v>4.8298758449300054</v>
      </c>
      <c r="DZ53" s="9" t="s">
        <v>52</v>
      </c>
      <c r="EA53" s="13">
        <f>DV51</f>
        <v>27.692691516320235</v>
      </c>
      <c r="EB53" s="13">
        <f>DW51</f>
        <v>4.9972844745390574</v>
      </c>
      <c r="EC53" s="34"/>
      <c r="ED53" s="34"/>
      <c r="EE53" s="34"/>
      <c r="EF53" s="34"/>
    </row>
    <row r="54" spans="14:136" x14ac:dyDescent="0.2">
      <c r="N54" s="26"/>
      <c r="O54" s="18"/>
      <c r="P54" s="18"/>
      <c r="Q54" s="18"/>
      <c r="R54" s="18"/>
      <c r="S54" s="18"/>
      <c r="T54" s="27"/>
      <c r="DM54" s="45" t="s">
        <v>57</v>
      </c>
      <c r="DN54" s="45"/>
      <c r="DO54" s="45"/>
      <c r="DP54" s="6">
        <v>11.374559436078215</v>
      </c>
      <c r="DQ54" s="6">
        <v>13.770032674653805</v>
      </c>
      <c r="DR54" s="6">
        <v>-14.072924747866566</v>
      </c>
      <c r="DS54" s="6">
        <v>19.393042190969652</v>
      </c>
      <c r="DT54" s="6">
        <v>8.7360000000000042</v>
      </c>
      <c r="DU54" s="6">
        <v>17.038759689922472</v>
      </c>
      <c r="DV54" s="6">
        <f t="shared" si="170"/>
        <v>9.3732448739595977</v>
      </c>
      <c r="DW54" s="6">
        <f t="shared" si="171"/>
        <v>12.10472973323586</v>
      </c>
      <c r="DZ54" s="9" t="s">
        <v>53</v>
      </c>
      <c r="EA54" s="13">
        <f>DV52</f>
        <v>40.668026884897643</v>
      </c>
      <c r="EB54" s="13">
        <f>DW52</f>
        <v>9.8749819166277906</v>
      </c>
      <c r="EC54" s="34"/>
      <c r="ED54" s="34"/>
      <c r="EE54" s="34"/>
      <c r="EF54" s="34"/>
    </row>
    <row r="55" spans="14:136" x14ac:dyDescent="0.2">
      <c r="N55" s="26"/>
      <c r="O55" s="18"/>
      <c r="P55" s="19"/>
      <c r="Q55" s="17"/>
      <c r="R55" s="17"/>
      <c r="S55" s="17"/>
      <c r="T55" s="28"/>
      <c r="DM55" s="45" t="s">
        <v>58</v>
      </c>
      <c r="DN55" s="45"/>
      <c r="DO55" s="45"/>
      <c r="DP55" s="6">
        <v>-2.3389939122076271</v>
      </c>
      <c r="DQ55" s="6">
        <v>-4.4655360199159873</v>
      </c>
      <c r="DR55" s="6">
        <v>-4.0341349883630926</v>
      </c>
      <c r="DS55" s="6">
        <v>12.968171724648414</v>
      </c>
      <c r="DT55" s="6">
        <v>4.8480000000000132</v>
      </c>
      <c r="DU55" s="6">
        <v>15.813953488372078</v>
      </c>
      <c r="DV55" s="6">
        <f t="shared" si="170"/>
        <v>3.7985767154222998</v>
      </c>
      <c r="DW55" s="6">
        <f t="shared" si="171"/>
        <v>8.9091946437994274</v>
      </c>
      <c r="DZ55" s="9" t="s">
        <v>54</v>
      </c>
      <c r="EA55" s="13">
        <f>DV53</f>
        <v>55.522293452813834</v>
      </c>
      <c r="EB55" s="13">
        <f>DW53</f>
        <v>4.8298758449300054</v>
      </c>
      <c r="EC55" s="13"/>
      <c r="ED55" s="13"/>
      <c r="EE55" s="34"/>
      <c r="EF55" s="34"/>
    </row>
    <row r="56" spans="14:136" x14ac:dyDescent="0.2">
      <c r="N56" s="26"/>
      <c r="O56" s="18"/>
      <c r="P56" s="19"/>
      <c r="Q56" s="17"/>
      <c r="R56" s="17"/>
      <c r="S56" s="17"/>
      <c r="T56" s="17"/>
      <c r="DM56" s="45" t="s">
        <v>59</v>
      </c>
      <c r="DN56" s="45"/>
      <c r="DO56" s="45"/>
      <c r="DP56" s="6">
        <v>0.28836911246396824</v>
      </c>
      <c r="DQ56" s="6">
        <v>3.1274311498366245</v>
      </c>
      <c r="DR56" s="6">
        <v>-5.2909231962761964</v>
      </c>
      <c r="DS56" s="6">
        <v>4.4115470022205443</v>
      </c>
      <c r="DT56" s="6">
        <v>3.5679999999999978</v>
      </c>
      <c r="DU56" s="6">
        <v>1.1627906976743958</v>
      </c>
      <c r="DV56" s="6">
        <f t="shared" si="170"/>
        <v>1.2112024609865557</v>
      </c>
      <c r="DW56" s="6">
        <f t="shared" si="171"/>
        <v>3.5383678542877659</v>
      </c>
      <c r="DZ56" s="35" t="s">
        <v>84</v>
      </c>
      <c r="EA56" s="13">
        <f>DV54</f>
        <v>9.3732448739595977</v>
      </c>
      <c r="EB56" s="13">
        <f>DW54</f>
        <v>12.10472973323586</v>
      </c>
      <c r="EC56" s="13">
        <f>DV55</f>
        <v>3.7985767154222998</v>
      </c>
      <c r="ED56" s="13">
        <f>DW55</f>
        <v>8.9091946437994274</v>
      </c>
      <c r="EE56" s="13">
        <f>DV56</f>
        <v>1.2112024609865557</v>
      </c>
      <c r="EF56" s="13">
        <f>DW56</f>
        <v>3.5383678542877659</v>
      </c>
    </row>
    <row r="57" spans="14:136" x14ac:dyDescent="0.2">
      <c r="N57" s="26"/>
      <c r="O57" s="18"/>
      <c r="P57" s="28"/>
      <c r="Q57" s="19"/>
      <c r="R57" s="17"/>
      <c r="S57" s="19"/>
      <c r="T57" s="17"/>
      <c r="U57" s="17"/>
      <c r="DM57" s="45" t="s">
        <v>60</v>
      </c>
      <c r="DN57" s="45"/>
      <c r="DO57" s="45"/>
      <c r="DP57" s="6">
        <v>-10.653636654918301</v>
      </c>
      <c r="DQ57" s="6">
        <v>-9.2733779368290072</v>
      </c>
      <c r="DR57" s="6">
        <v>-7.9131109387121796</v>
      </c>
      <c r="DS57" s="6">
        <v>10.895632864544766</v>
      </c>
      <c r="DT57" s="6">
        <v>9.2160000000000082</v>
      </c>
      <c r="DU57" s="6">
        <v>20.077519379844958</v>
      </c>
      <c r="DV57" s="6">
        <f t="shared" si="170"/>
        <v>2.058171118988374</v>
      </c>
      <c r="DW57" s="6">
        <f t="shared" si="171"/>
        <v>12.988092106998801</v>
      </c>
      <c r="DZ57" s="25" t="s">
        <v>85</v>
      </c>
      <c r="EA57" s="13">
        <f>DV57</f>
        <v>2.058171118988374</v>
      </c>
      <c r="EB57" s="13">
        <f>DW57</f>
        <v>12.988092106998801</v>
      </c>
      <c r="EC57" s="13">
        <f>DV57</f>
        <v>2.058171118988374</v>
      </c>
      <c r="ED57" s="13">
        <f>DW58</f>
        <v>6.6123110423544702</v>
      </c>
      <c r="EE57" s="13">
        <f>DV59</f>
        <v>-4.1695273983905876</v>
      </c>
      <c r="EF57" s="13">
        <f>DW59</f>
        <v>9.3913923762894349</v>
      </c>
    </row>
    <row r="58" spans="14:136" x14ac:dyDescent="0.2">
      <c r="N58" s="26"/>
      <c r="O58" s="29"/>
      <c r="P58" s="28"/>
      <c r="Q58" s="19"/>
      <c r="R58" s="19"/>
      <c r="S58" s="19"/>
      <c r="T58" s="17"/>
      <c r="U58" s="19"/>
      <c r="DM58" s="45" t="s">
        <v>61</v>
      </c>
      <c r="DN58" s="45"/>
      <c r="DO58" s="45"/>
      <c r="DP58" s="6">
        <v>-6.6965716116629039</v>
      </c>
      <c r="DQ58" s="6">
        <v>-2.5672942274778592</v>
      </c>
      <c r="DR58" s="6">
        <v>-4.8875096974398957</v>
      </c>
      <c r="DS58" s="6">
        <v>4.4855662472242699</v>
      </c>
      <c r="DT58" s="6">
        <v>7.695999999999998</v>
      </c>
      <c r="DU58" s="6">
        <v>8.4186046511627808</v>
      </c>
      <c r="DV58" s="6">
        <f t="shared" si="170"/>
        <v>1.0747992269677316</v>
      </c>
      <c r="DW58" s="6">
        <f t="shared" si="171"/>
        <v>6.6123110423544702</v>
      </c>
      <c r="DZ58" s="25" t="s">
        <v>86</v>
      </c>
      <c r="EA58" s="13">
        <f>DV60</f>
        <v>-3.9293718189073821</v>
      </c>
      <c r="EB58" s="13">
        <f>DW60</f>
        <v>12.755804654254993</v>
      </c>
      <c r="EC58" s="13">
        <f>DV61</f>
        <v>-6.7266421580640783</v>
      </c>
      <c r="ED58" s="13">
        <f>DW61</f>
        <v>9.9759309931567923</v>
      </c>
      <c r="EE58" s="13">
        <f>DV62</f>
        <v>-9.2167108735397658</v>
      </c>
      <c r="EF58" s="13">
        <f>DW62</f>
        <v>8.2901060035322427</v>
      </c>
    </row>
    <row r="59" spans="14:136" x14ac:dyDescent="0.2">
      <c r="N59" s="26"/>
      <c r="O59" s="29"/>
      <c r="P59" s="28"/>
      <c r="Q59" s="28"/>
      <c r="R59" s="20"/>
      <c r="S59" s="20"/>
      <c r="T59" s="17"/>
      <c r="U59" s="20"/>
      <c r="DM59" s="45" t="s">
        <v>62</v>
      </c>
      <c r="DN59" s="45"/>
      <c r="DO59" s="45"/>
      <c r="DP59" s="6">
        <v>-16.91765459788526</v>
      </c>
      <c r="DQ59" s="6">
        <v>-13.147658316477376</v>
      </c>
      <c r="DR59" s="6">
        <v>-4.6392552366175437</v>
      </c>
      <c r="DS59" s="6">
        <v>2.1909696521095583</v>
      </c>
      <c r="DT59" s="6">
        <v>-0.24000000000002331</v>
      </c>
      <c r="DU59" s="6">
        <v>7.7364341085271207</v>
      </c>
      <c r="DV59" s="6">
        <f t="shared" si="170"/>
        <v>-4.1695273983905876</v>
      </c>
      <c r="DW59" s="6">
        <f t="shared" si="171"/>
        <v>9.3913923762894349</v>
      </c>
      <c r="DZ59" s="25" t="s">
        <v>87</v>
      </c>
      <c r="EA59" s="13">
        <f>DV63</f>
        <v>-12.494955761880052</v>
      </c>
      <c r="EB59" s="13">
        <f>DW63</f>
        <v>6.2623969228173735</v>
      </c>
      <c r="EC59" s="13">
        <f>DV64</f>
        <v>-4.1836033673431601</v>
      </c>
      <c r="ED59" s="13">
        <f>DW64</f>
        <v>12.472745444164893</v>
      </c>
      <c r="EE59" s="13">
        <f>DV65</f>
        <v>-5.2589474679058297</v>
      </c>
      <c r="EF59" s="13">
        <f>DW65</f>
        <v>12.090782254774252</v>
      </c>
    </row>
    <row r="60" spans="14:136" x14ac:dyDescent="0.2">
      <c r="N60" s="26"/>
      <c r="O60" s="29"/>
      <c r="P60" s="28"/>
      <c r="Q60" s="28"/>
      <c r="R60" s="19"/>
      <c r="S60" s="19"/>
      <c r="T60" s="17"/>
      <c r="U60" s="19"/>
      <c r="DM60" s="45" t="s">
        <v>70</v>
      </c>
      <c r="DN60" s="45"/>
      <c r="DO60" s="45"/>
      <c r="DP60" s="6">
        <v>-14.402435116949675</v>
      </c>
      <c r="DQ60" s="6">
        <v>-16.570717286447788</v>
      </c>
      <c r="DR60" s="6">
        <v>-14.972847168347542</v>
      </c>
      <c r="DS60" s="6">
        <v>10.821613619541054</v>
      </c>
      <c r="DT60" s="6">
        <v>2.9279999999999973</v>
      </c>
      <c r="DU60" s="6">
        <v>8.6201550387596626</v>
      </c>
      <c r="DV60" s="6">
        <f t="shared" si="170"/>
        <v>-3.9293718189073821</v>
      </c>
      <c r="DW60" s="6">
        <f t="shared" si="171"/>
        <v>12.755804654254993</v>
      </c>
      <c r="DZ60" s="25" t="s">
        <v>88</v>
      </c>
      <c r="EA60" s="13">
        <f>DV66</f>
        <v>-7.1024900463171692</v>
      </c>
      <c r="EB60" s="13">
        <f>DW66</f>
        <v>9.5734166600184452</v>
      </c>
      <c r="EC60" s="13">
        <f>DV67</f>
        <v>-2.2839049506055979</v>
      </c>
      <c r="ED60" s="13">
        <f>DW67</f>
        <v>10.576691384340569</v>
      </c>
      <c r="EE60" s="13">
        <f>DV68</f>
        <v>-5.1278178293640311</v>
      </c>
      <c r="EF60" s="13">
        <f>DW68</f>
        <v>10.874386776509226</v>
      </c>
    </row>
    <row r="61" spans="14:136" x14ac:dyDescent="0.2">
      <c r="N61" s="26"/>
      <c r="O61" s="29"/>
      <c r="P61" s="28"/>
      <c r="Q61" s="19"/>
      <c r="R61" s="19"/>
      <c r="S61" s="19"/>
      <c r="T61" s="17"/>
      <c r="U61" s="19"/>
      <c r="DM61" s="45" t="s">
        <v>63</v>
      </c>
      <c r="DN61" s="45"/>
      <c r="DO61" s="45"/>
      <c r="DP61" s="6">
        <v>-21.99615507850045</v>
      </c>
      <c r="DQ61" s="6">
        <v>-14.765831647736121</v>
      </c>
      <c r="DR61" s="6">
        <v>-7.4476338246702909</v>
      </c>
      <c r="DS61" s="6">
        <v>3.3160621761658007</v>
      </c>
      <c r="DT61" s="6">
        <v>-0.2879999999999967</v>
      </c>
      <c r="DU61" s="6">
        <v>0.82170542635658705</v>
      </c>
      <c r="DV61" s="6">
        <f t="shared" si="170"/>
        <v>-6.7266421580640783</v>
      </c>
      <c r="DW61" s="6">
        <f t="shared" si="171"/>
        <v>9.9759309931567923</v>
      </c>
      <c r="DZ61" s="25" t="s">
        <v>89</v>
      </c>
      <c r="EA61" s="13">
        <f>DV69</f>
        <v>-2.4247220615451348</v>
      </c>
      <c r="EB61" s="13">
        <f>DW69</f>
        <v>5.5769931784281797</v>
      </c>
      <c r="EC61" s="13">
        <f>DV70</f>
        <v>-4.0745995160796555</v>
      </c>
      <c r="ED61" s="13">
        <f>DW70</f>
        <v>10.214874399941408</v>
      </c>
      <c r="EE61" s="13">
        <f>DV71</f>
        <v>-12.920410541383974</v>
      </c>
      <c r="EF61" s="13">
        <f>DW71</f>
        <v>3.11367336184066</v>
      </c>
    </row>
    <row r="62" spans="14:136" x14ac:dyDescent="0.2">
      <c r="N62" s="26"/>
      <c r="O62" s="29"/>
      <c r="P62" s="28"/>
      <c r="Q62" s="19"/>
      <c r="R62" s="19"/>
      <c r="S62" s="19"/>
      <c r="T62" s="17"/>
      <c r="U62" s="19"/>
      <c r="DM62" s="50" t="s">
        <v>64</v>
      </c>
      <c r="DN62" s="50"/>
      <c r="DO62" s="50"/>
      <c r="DP62" s="6">
        <v>-4.1813521307273191</v>
      </c>
      <c r="DQ62" s="6">
        <v>-7.6863233234790727</v>
      </c>
      <c r="DR62" s="6">
        <v>-3.397982932505812</v>
      </c>
      <c r="DS62" s="6">
        <v>-2.6202812731310274</v>
      </c>
      <c r="DT62" s="6">
        <v>-24.111999999999995</v>
      </c>
      <c r="DU62" s="6">
        <v>-13.302325581395365</v>
      </c>
      <c r="DV62" s="6">
        <f t="shared" si="170"/>
        <v>-9.2167108735397658</v>
      </c>
      <c r="DW62" s="6">
        <f t="shared" si="171"/>
        <v>8.2901060035322427</v>
      </c>
      <c r="DZ62" s="25" t="s">
        <v>90</v>
      </c>
      <c r="EA62" s="13">
        <f>DV72</f>
        <v>4.7181363703977697</v>
      </c>
      <c r="EB62" s="13">
        <f>DW72</f>
        <v>9.7030671651974281</v>
      </c>
      <c r="EC62" s="13">
        <f>DV73</f>
        <v>-0.2208359035686461</v>
      </c>
      <c r="ED62" s="13">
        <f>DW73</f>
        <v>8.3866088044791276</v>
      </c>
      <c r="EE62" s="13">
        <f>DV74</f>
        <v>-0.24622098132438452</v>
      </c>
      <c r="EF62" s="13">
        <f>DW74</f>
        <v>9.4373744710404175</v>
      </c>
    </row>
    <row r="63" spans="14:136" x14ac:dyDescent="0.2">
      <c r="N63" s="26"/>
      <c r="O63" s="29"/>
      <c r="P63" s="28"/>
      <c r="Q63" s="19"/>
      <c r="R63" s="19"/>
      <c r="S63" s="19"/>
      <c r="T63" s="17"/>
      <c r="U63" s="19"/>
      <c r="DM63" s="45" t="s">
        <v>71</v>
      </c>
      <c r="DN63" s="45"/>
      <c r="DO63" s="45"/>
      <c r="DP63" s="6">
        <v>-19.753284203780822</v>
      </c>
      <c r="DQ63" s="6">
        <v>-14.283491520149354</v>
      </c>
      <c r="DR63" s="6">
        <v>-4.9185415050426684</v>
      </c>
      <c r="DS63" s="6">
        <v>-5.3737971872687069</v>
      </c>
      <c r="DT63" s="6">
        <v>-18.159999999999997</v>
      </c>
      <c r="DU63" s="6">
        <v>-12.480620155038764</v>
      </c>
      <c r="DV63" s="6">
        <f t="shared" si="170"/>
        <v>-12.494955761880052</v>
      </c>
      <c r="DW63" s="6">
        <f t="shared" si="171"/>
        <v>6.2623969228173735</v>
      </c>
      <c r="DZ63" s="25" t="s">
        <v>91</v>
      </c>
      <c r="EA63" s="13">
        <f>DV75</f>
        <v>7.3626115075833409</v>
      </c>
      <c r="EB63" s="13">
        <f>DW75</f>
        <v>8.5229821714569187</v>
      </c>
      <c r="EC63" s="13">
        <f>DV76</f>
        <v>-0.75823465720211658</v>
      </c>
      <c r="ED63" s="13">
        <f>DW76</f>
        <v>5.5086633471707209</v>
      </c>
      <c r="EE63" s="13">
        <f>DV77</f>
        <v>-4.1087694759874083</v>
      </c>
      <c r="EF63" s="13">
        <f>DW77</f>
        <v>12.072207579083498</v>
      </c>
    </row>
    <row r="64" spans="14:136" x14ac:dyDescent="0.2">
      <c r="N64" s="30"/>
      <c r="O64" s="29"/>
      <c r="P64" s="28"/>
      <c r="Q64" s="28"/>
      <c r="R64" s="19"/>
      <c r="S64" s="19"/>
      <c r="T64" s="17"/>
      <c r="U64" s="19"/>
      <c r="DM64" s="45" t="s">
        <v>65</v>
      </c>
      <c r="DN64" s="45"/>
      <c r="DO64" s="45"/>
      <c r="DP64" s="6">
        <v>-10.092918936238377</v>
      </c>
      <c r="DQ64" s="6">
        <v>-16.07281779990663</v>
      </c>
      <c r="DR64" s="6">
        <v>-7.7269200930954298</v>
      </c>
      <c r="DS64" s="6">
        <v>13.086602516654338</v>
      </c>
      <c r="DT64" s="6">
        <v>-14.031999999999996</v>
      </c>
      <c r="DU64" s="6">
        <v>9.7364341085271349</v>
      </c>
      <c r="DV64" s="6">
        <f t="shared" si="170"/>
        <v>-4.1836033673431601</v>
      </c>
      <c r="DW64" s="6">
        <f t="shared" si="171"/>
        <v>12.472745444164893</v>
      </c>
    </row>
    <row r="65" spans="14:136" x14ac:dyDescent="0.2">
      <c r="N65" s="26"/>
      <c r="O65" s="29"/>
      <c r="P65" s="28"/>
      <c r="Q65" s="19"/>
      <c r="R65" s="19"/>
      <c r="S65" s="19"/>
      <c r="T65" s="17"/>
      <c r="U65" s="19"/>
      <c r="DM65" s="45" t="s">
        <v>66</v>
      </c>
      <c r="DN65" s="45"/>
      <c r="DO65" s="45"/>
      <c r="DP65" s="6">
        <v>-21.131047741108588</v>
      </c>
      <c r="DQ65" s="6">
        <v>-12.074062548623019</v>
      </c>
      <c r="DR65" s="6">
        <v>8.5647788983708324</v>
      </c>
      <c r="DS65" s="6">
        <v>5.4922279792746167</v>
      </c>
      <c r="DT65" s="6">
        <v>-14.079999999999998</v>
      </c>
      <c r="DU65" s="6">
        <v>1.67441860465118</v>
      </c>
      <c r="DV65" s="6">
        <f t="shared" si="170"/>
        <v>-5.2589474679058297</v>
      </c>
      <c r="DW65" s="6">
        <f t="shared" si="171"/>
        <v>12.090782254774252</v>
      </c>
    </row>
    <row r="66" spans="14:136" x14ac:dyDescent="0.2">
      <c r="N66" s="26"/>
      <c r="O66" s="29"/>
      <c r="P66" s="28"/>
      <c r="Q66" s="19"/>
      <c r="R66" s="19"/>
      <c r="S66" s="19"/>
      <c r="T66" s="17"/>
      <c r="U66" s="19"/>
      <c r="DM66" s="45" t="s">
        <v>72</v>
      </c>
      <c r="DN66" s="45"/>
      <c r="DO66" s="45"/>
      <c r="DP66" s="6">
        <v>-15.796219160525496</v>
      </c>
      <c r="DQ66" s="6">
        <v>-15.045900108915504</v>
      </c>
      <c r="DR66" s="6">
        <v>-16.291698991466276</v>
      </c>
      <c r="DS66" s="6">
        <v>4.4263508512213008</v>
      </c>
      <c r="DT66" s="6">
        <v>-1.5999999999991132E-2</v>
      </c>
      <c r="DU66" s="6">
        <v>0.10852713178294948</v>
      </c>
      <c r="DV66" s="6">
        <f t="shared" si="170"/>
        <v>-7.1024900463171692</v>
      </c>
      <c r="DW66" s="6">
        <f t="shared" si="171"/>
        <v>9.5734166600184452</v>
      </c>
    </row>
    <row r="67" spans="14:136" x14ac:dyDescent="0.2">
      <c r="N67" s="26"/>
      <c r="O67" s="29"/>
      <c r="P67" s="28"/>
      <c r="Q67" s="19"/>
      <c r="R67" s="19"/>
      <c r="S67" s="19"/>
      <c r="T67" s="17"/>
      <c r="U67" s="19"/>
      <c r="DM67" s="45" t="s">
        <v>67</v>
      </c>
      <c r="DN67" s="45"/>
      <c r="DO67" s="45"/>
      <c r="DP67" s="6">
        <v>-12.335789810958019</v>
      </c>
      <c r="DQ67" s="6">
        <v>-16.119495876769889</v>
      </c>
      <c r="DR67" s="6">
        <v>1.644685802948004</v>
      </c>
      <c r="DS67" s="6">
        <v>12.538860103626945</v>
      </c>
      <c r="DT67" s="6">
        <v>3.328000000000003</v>
      </c>
      <c r="DU67" s="6">
        <v>-2.7596899224806322</v>
      </c>
      <c r="DV67" s="6">
        <f t="shared" si="170"/>
        <v>-2.2839049506055979</v>
      </c>
      <c r="DW67" s="6">
        <f t="shared" si="171"/>
        <v>10.576691384340569</v>
      </c>
    </row>
    <row r="68" spans="14:136" x14ac:dyDescent="0.2">
      <c r="N68" s="26"/>
      <c r="O68" s="29"/>
      <c r="P68" s="37"/>
      <c r="Q68" s="38"/>
      <c r="R68" s="38"/>
      <c r="S68" s="38"/>
      <c r="T68" s="38"/>
      <c r="U68" s="38"/>
      <c r="V68" s="39"/>
      <c r="W68" s="39"/>
      <c r="X68" s="39"/>
      <c r="Y68" s="39"/>
      <c r="Z68" s="39"/>
      <c r="AA68" s="39"/>
      <c r="DM68" s="45" t="s">
        <v>68</v>
      </c>
      <c r="DN68" s="45"/>
      <c r="DO68" s="45"/>
      <c r="DP68" s="6">
        <v>-2.3710349247035793</v>
      </c>
      <c r="DQ68" s="6">
        <v>-18.157771899797723</v>
      </c>
      <c r="DR68" s="6">
        <v>-16.276183087664847</v>
      </c>
      <c r="DS68" s="6">
        <v>8.9415247964470694</v>
      </c>
      <c r="DT68" s="6">
        <v>-7.1359999999999815</v>
      </c>
      <c r="DU68" s="6">
        <v>4.2325581395348735</v>
      </c>
      <c r="DV68" s="6">
        <f t="shared" si="170"/>
        <v>-5.1278178293640311</v>
      </c>
      <c r="DW68" s="6">
        <f t="shared" si="171"/>
        <v>10.874386776509226</v>
      </c>
      <c r="DZ68" s="44" t="s">
        <v>29</v>
      </c>
      <c r="EA68" s="44" t="s">
        <v>106</v>
      </c>
      <c r="EB68" s="44"/>
      <c r="EC68" s="44"/>
      <c r="ED68" s="44"/>
      <c r="EE68" s="44"/>
      <c r="EF68" s="44"/>
    </row>
    <row r="69" spans="14:136" x14ac:dyDescent="0.2">
      <c r="N69" s="26"/>
      <c r="O69" s="29"/>
      <c r="P69" s="38"/>
      <c r="Q69" s="38"/>
      <c r="R69" s="38"/>
      <c r="S69" s="38"/>
      <c r="T69" s="38"/>
      <c r="U69" s="38"/>
      <c r="V69" s="39"/>
      <c r="W69" s="39"/>
      <c r="X69" s="39"/>
      <c r="Y69" s="39"/>
      <c r="Z69" s="39"/>
      <c r="AA69" s="39"/>
      <c r="DM69" s="45" t="s">
        <v>69</v>
      </c>
      <c r="DN69" s="45"/>
      <c r="DO69" s="45"/>
      <c r="DP69" s="6">
        <v>-3.5725728933034446</v>
      </c>
      <c r="DQ69" s="6">
        <v>-10.689279601680397</v>
      </c>
      <c r="DR69" s="6">
        <v>2.3429014740108585</v>
      </c>
      <c r="DS69" s="6">
        <v>0.3997039230199988</v>
      </c>
      <c r="DT69" s="6">
        <v>-6.6880000000000024</v>
      </c>
      <c r="DU69" s="6">
        <v>3.658914728682177</v>
      </c>
      <c r="DV69" s="6">
        <f t="shared" si="170"/>
        <v>-2.4247220615451348</v>
      </c>
      <c r="DW69" s="6">
        <f t="shared" si="171"/>
        <v>5.5769931784281797</v>
      </c>
      <c r="DZ69" s="44"/>
      <c r="EA69" s="4" t="s">
        <v>94</v>
      </c>
      <c r="EB69" s="4" t="s">
        <v>35</v>
      </c>
      <c r="EC69" s="4" t="s">
        <v>95</v>
      </c>
      <c r="ED69" s="4" t="s">
        <v>37</v>
      </c>
      <c r="EE69" s="4" t="s">
        <v>96</v>
      </c>
      <c r="EF69" s="4" t="s">
        <v>39</v>
      </c>
    </row>
    <row r="70" spans="14:136" x14ac:dyDescent="0.2">
      <c r="N70" s="26"/>
      <c r="O70" s="29"/>
      <c r="P70" s="37"/>
      <c r="Q70" s="38"/>
      <c r="R70" s="38"/>
      <c r="S70" s="38"/>
      <c r="T70" s="38"/>
      <c r="U70" s="38"/>
      <c r="V70" s="39"/>
      <c r="W70" s="39"/>
      <c r="X70" s="39"/>
      <c r="Y70" s="39"/>
      <c r="Z70" s="39"/>
      <c r="AA70" s="39"/>
      <c r="DM70" s="45" t="s">
        <v>73</v>
      </c>
      <c r="DN70" s="45"/>
      <c r="DO70" s="45"/>
      <c r="DP70" s="6">
        <v>1.8583787247677179</v>
      </c>
      <c r="DQ70" s="6">
        <v>1.2447487163528876</v>
      </c>
      <c r="DR70" s="6">
        <v>9.8681148176881379</v>
      </c>
      <c r="DS70" s="6">
        <v>-12.864544781643232</v>
      </c>
      <c r="DT70" s="6">
        <v>-17.376000000000019</v>
      </c>
      <c r="DU70" s="6">
        <v>-7.1782945736434272</v>
      </c>
      <c r="DV70" s="6">
        <f t="shared" si="170"/>
        <v>-4.0745995160796555</v>
      </c>
      <c r="DW70" s="6">
        <f t="shared" si="171"/>
        <v>10.214874399941408</v>
      </c>
      <c r="DZ70" s="4" t="s">
        <v>30</v>
      </c>
      <c r="EA70" s="8">
        <v>0</v>
      </c>
      <c r="EB70" s="8">
        <v>0</v>
      </c>
      <c r="EC70" s="8"/>
      <c r="ED70" s="8"/>
      <c r="EE70" s="8"/>
      <c r="EF70" s="8"/>
    </row>
    <row r="71" spans="14:136" x14ac:dyDescent="0.2">
      <c r="N71" s="26"/>
      <c r="O71" s="29"/>
      <c r="P71" s="37"/>
      <c r="Q71" s="38"/>
      <c r="R71" s="38"/>
      <c r="S71" s="38"/>
      <c r="T71" s="38"/>
      <c r="U71" s="38"/>
      <c r="V71" s="39"/>
      <c r="W71" s="39"/>
      <c r="X71" s="39"/>
      <c r="Y71" s="39"/>
      <c r="Z71" s="39"/>
      <c r="AA71" s="39"/>
      <c r="DM71" s="45" t="s">
        <v>74</v>
      </c>
      <c r="DN71" s="45"/>
      <c r="DO71" s="45"/>
      <c r="DP71" s="6">
        <v>-13.96988144825373</v>
      </c>
      <c r="DQ71" s="6">
        <v>-13.489964213474394</v>
      </c>
      <c r="DR71" s="6">
        <v>-11.435221101629182</v>
      </c>
      <c r="DS71" s="6">
        <v>-9.1635825314581751</v>
      </c>
      <c r="DT71" s="6">
        <v>-18.207999999999984</v>
      </c>
      <c r="DU71" s="6">
        <v>-11.255813953488385</v>
      </c>
      <c r="DV71" s="6">
        <f t="shared" si="170"/>
        <v>-12.920410541383974</v>
      </c>
      <c r="DW71" s="6">
        <f t="shared" si="171"/>
        <v>3.11367336184066</v>
      </c>
      <c r="DZ71" s="4" t="s">
        <v>52</v>
      </c>
      <c r="EA71" s="8">
        <v>27.692691516320235</v>
      </c>
      <c r="EB71" s="8">
        <v>4.9972844745390574</v>
      </c>
      <c r="EC71" s="8"/>
      <c r="ED71" s="8"/>
      <c r="EE71" s="8"/>
      <c r="EF71" s="8"/>
    </row>
    <row r="72" spans="14:136" x14ac:dyDescent="0.2">
      <c r="N72" s="26"/>
      <c r="O72" s="29"/>
      <c r="P72" s="37"/>
      <c r="Q72" s="38"/>
      <c r="R72" s="38"/>
      <c r="S72" s="38"/>
      <c r="T72" s="38"/>
      <c r="U72" s="38"/>
      <c r="V72" s="39"/>
      <c r="W72" s="39"/>
      <c r="X72" s="39"/>
      <c r="Y72" s="39"/>
      <c r="Z72" s="39"/>
      <c r="AA72" s="39"/>
      <c r="DM72" s="45" t="s">
        <v>75</v>
      </c>
      <c r="DN72" s="45"/>
      <c r="DO72" s="45"/>
      <c r="DP72" s="6">
        <v>-6.4722845241909539</v>
      </c>
      <c r="DQ72" s="6">
        <v>-7.7018826824334781</v>
      </c>
      <c r="DR72" s="6">
        <v>15.748642358417371</v>
      </c>
      <c r="DS72" s="6">
        <v>9.5484826054774175</v>
      </c>
      <c r="DT72" s="6">
        <v>5.7439999999999998</v>
      </c>
      <c r="DU72" s="6">
        <v>11.441860465116264</v>
      </c>
      <c r="DV72" s="6">
        <f t="shared" si="170"/>
        <v>4.7181363703977697</v>
      </c>
      <c r="DW72" s="6">
        <f t="shared" si="171"/>
        <v>9.7030671651974281</v>
      </c>
      <c r="DZ72" s="4" t="s">
        <v>53</v>
      </c>
      <c r="EA72" s="8">
        <v>40.668026884897643</v>
      </c>
      <c r="EB72" s="8">
        <v>9.8749819166277906</v>
      </c>
      <c r="EC72" s="8"/>
      <c r="ED72" s="8"/>
      <c r="EE72" s="8"/>
      <c r="EF72" s="8"/>
    </row>
    <row r="73" spans="14:136" x14ac:dyDescent="0.2">
      <c r="N73" s="26"/>
      <c r="O73" s="29"/>
      <c r="P73" s="38"/>
      <c r="Q73" s="38"/>
      <c r="R73" s="38"/>
      <c r="S73" s="38"/>
      <c r="T73" s="38"/>
      <c r="U73" s="38"/>
      <c r="V73" s="39"/>
      <c r="W73" s="39"/>
      <c r="X73" s="39"/>
      <c r="Y73" s="39"/>
      <c r="Z73" s="39"/>
      <c r="AA73" s="39"/>
      <c r="DM73" s="45" t="s">
        <v>76</v>
      </c>
      <c r="DN73" s="45"/>
      <c r="DO73" s="45"/>
      <c r="DP73" s="6">
        <v>6.0237103492470396</v>
      </c>
      <c r="DQ73" s="6">
        <v>-8.4176131943363828</v>
      </c>
      <c r="DR73" s="6">
        <v>-5.678820791311125</v>
      </c>
      <c r="DS73" s="6">
        <v>6.1287934863064208</v>
      </c>
      <c r="DT73" s="6">
        <v>-9.0399999999999778</v>
      </c>
      <c r="DU73" s="6">
        <v>9.6589147286821486</v>
      </c>
      <c r="DV73" s="6">
        <f t="shared" si="170"/>
        <v>-0.2208359035686461</v>
      </c>
      <c r="DW73" s="6">
        <f t="shared" si="171"/>
        <v>8.3866088044791276</v>
      </c>
      <c r="DZ73" s="4" t="s">
        <v>54</v>
      </c>
      <c r="EA73" s="8">
        <v>55.522293452813834</v>
      </c>
      <c r="EB73" s="8">
        <v>4.8298758449300054</v>
      </c>
      <c r="EC73" s="8"/>
      <c r="ED73" s="8"/>
      <c r="EE73" s="8"/>
      <c r="EF73" s="8"/>
    </row>
    <row r="74" spans="14:136" x14ac:dyDescent="0.2"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DM74" s="45" t="s">
        <v>77</v>
      </c>
      <c r="DN74" s="45"/>
      <c r="DO74" s="45"/>
      <c r="DP74" s="6">
        <v>-15.075296379365554</v>
      </c>
      <c r="DQ74" s="6">
        <v>-8.3086976816555165</v>
      </c>
      <c r="DR74" s="6">
        <v>7.3855702094647029</v>
      </c>
      <c r="DS74" s="6">
        <v>1.9689119170984384</v>
      </c>
      <c r="DT74" s="6">
        <v>3.8080000000000069</v>
      </c>
      <c r="DU74" s="6">
        <v>8.744186046511615</v>
      </c>
      <c r="DV74" s="6">
        <f t="shared" si="170"/>
        <v>-0.24622098132438452</v>
      </c>
      <c r="DW74" s="6">
        <f t="shared" si="171"/>
        <v>9.4373744710404175</v>
      </c>
      <c r="DZ74" s="4" t="s">
        <v>86</v>
      </c>
      <c r="EA74" s="8">
        <v>-3.9293718189073821</v>
      </c>
      <c r="EB74" s="8">
        <v>12.755804654254993</v>
      </c>
      <c r="EC74" s="8">
        <v>-6.7266421580640783</v>
      </c>
      <c r="ED74" s="8">
        <v>9.9759309931567923</v>
      </c>
      <c r="EE74" s="8">
        <v>-9.2167108735397658</v>
      </c>
      <c r="EF74" s="8">
        <v>8.2901060035322427</v>
      </c>
    </row>
    <row r="75" spans="14:136" x14ac:dyDescent="0.2"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DM75" s="45" t="s">
        <v>78</v>
      </c>
      <c r="DN75" s="45"/>
      <c r="DO75" s="45"/>
      <c r="DP75" s="6">
        <v>-0.48061518743989495</v>
      </c>
      <c r="DQ75" s="6">
        <v>8.4487319122452078</v>
      </c>
      <c r="DR75" s="6">
        <v>23.35143522110161</v>
      </c>
      <c r="DS75" s="6">
        <v>5.5070318282753306</v>
      </c>
      <c r="DT75" s="6">
        <v>1.0079999999999814</v>
      </c>
      <c r="DU75" s="6">
        <v>6.3410852713178087</v>
      </c>
      <c r="DV75" s="6">
        <f t="shared" si="170"/>
        <v>7.3626115075833409</v>
      </c>
      <c r="DW75" s="6">
        <f t="shared" si="171"/>
        <v>8.5229821714569187</v>
      </c>
      <c r="DZ75" s="4" t="s">
        <v>87</v>
      </c>
      <c r="EA75" s="8">
        <v>-12.494955761880052</v>
      </c>
      <c r="EB75" s="8">
        <v>6.2623969228173735</v>
      </c>
      <c r="EC75" s="8">
        <v>-4.1836033673431601</v>
      </c>
      <c r="ED75" s="8">
        <v>12.472745444164893</v>
      </c>
      <c r="EE75" s="8">
        <v>-5.2589474679058297</v>
      </c>
      <c r="EF75" s="8">
        <v>12.090782254774252</v>
      </c>
    </row>
    <row r="76" spans="14:136" x14ac:dyDescent="0.2">
      <c r="DM76" s="45" t="s">
        <v>79</v>
      </c>
      <c r="DN76" s="45"/>
      <c r="DO76" s="45"/>
      <c r="DP76" s="6">
        <v>-4.9182954181352017</v>
      </c>
      <c r="DQ76" s="6">
        <v>-2.6606503812042916</v>
      </c>
      <c r="DR76" s="6">
        <v>-0.31031807602792583</v>
      </c>
      <c r="DS76" s="6">
        <v>9.2968171724648272</v>
      </c>
      <c r="DT76" s="6">
        <v>-6.112000000000009</v>
      </c>
      <c r="DU76" s="6">
        <v>0.15503875968990144</v>
      </c>
      <c r="DV76" s="6">
        <f t="shared" si="170"/>
        <v>-0.75823465720211658</v>
      </c>
      <c r="DW76" s="6">
        <f t="shared" si="171"/>
        <v>5.5086633471707209</v>
      </c>
      <c r="DZ76" s="4" t="s">
        <v>88</v>
      </c>
      <c r="EA76" s="8">
        <v>-7.1024900463171692</v>
      </c>
      <c r="EB76" s="8">
        <v>9.5734166600184452</v>
      </c>
      <c r="EC76" s="8">
        <v>-2.2839049506055979</v>
      </c>
      <c r="ED76" s="8">
        <v>10.576691384340569</v>
      </c>
      <c r="EE76" s="8">
        <v>-5.1278178293640311</v>
      </c>
      <c r="EF76" s="8">
        <v>10.874386776509226</v>
      </c>
    </row>
    <row r="77" spans="14:136" x14ac:dyDescent="0.2">
      <c r="DM77" s="45" t="s">
        <v>80</v>
      </c>
      <c r="DN77" s="45"/>
      <c r="DO77" s="45"/>
      <c r="DP77" s="6">
        <v>-11.006087792374245</v>
      </c>
      <c r="DQ77" s="6">
        <v>-14.050101135833202</v>
      </c>
      <c r="DR77" s="6">
        <v>15.717610550814584</v>
      </c>
      <c r="DS77" s="6">
        <v>5.8031088082901334</v>
      </c>
      <c r="DT77" s="6">
        <v>-12.528000000000006</v>
      </c>
      <c r="DU77" s="6">
        <v>-8.5891472868217136</v>
      </c>
      <c r="DV77" s="6">
        <f t="shared" si="170"/>
        <v>-4.1087694759874083</v>
      </c>
      <c r="DW77" s="6">
        <f t="shared" si="171"/>
        <v>12.072207579083498</v>
      </c>
      <c r="DZ77" s="4" t="s">
        <v>89</v>
      </c>
      <c r="EA77" s="8">
        <v>-2.4247220615451348</v>
      </c>
      <c r="EB77" s="8">
        <v>5.5769931784281797</v>
      </c>
      <c r="EC77" s="8">
        <v>-4.0745995160796555</v>
      </c>
      <c r="ED77" s="8">
        <v>10.214874399941408</v>
      </c>
      <c r="EE77" s="8">
        <v>-12.920410541383974</v>
      </c>
      <c r="EF77" s="8">
        <v>3.11367336184066</v>
      </c>
    </row>
    <row r="78" spans="14:136" x14ac:dyDescent="0.2">
      <c r="DZ78" s="4" t="s">
        <v>90</v>
      </c>
      <c r="EA78" s="8">
        <v>4.7181363703977697</v>
      </c>
      <c r="EB78" s="8">
        <v>9.7030671651974281</v>
      </c>
      <c r="EC78" s="8">
        <v>-0.2208359035686461</v>
      </c>
      <c r="ED78" s="8">
        <v>8.3866088044791276</v>
      </c>
      <c r="EE78" s="8">
        <v>-0.24622098132438452</v>
      </c>
      <c r="EF78" s="8">
        <v>9.4373744710404175</v>
      </c>
    </row>
    <row r="79" spans="14:136" x14ac:dyDescent="0.2">
      <c r="DZ79" s="4" t="s">
        <v>91</v>
      </c>
      <c r="EA79" s="8">
        <v>7.3626115075833409</v>
      </c>
      <c r="EB79" s="8">
        <v>8.5229821714569187</v>
      </c>
      <c r="EC79" s="8">
        <v>-0.75823465720211658</v>
      </c>
      <c r="ED79" s="8">
        <v>5.5086633471707209</v>
      </c>
      <c r="EE79" s="8">
        <v>-4.1087694759874083</v>
      </c>
      <c r="EF79" s="8">
        <v>12.072207579083498</v>
      </c>
    </row>
  </sheetData>
  <mergeCells count="110">
    <mergeCell ref="DP48:DU48"/>
    <mergeCell ref="DV48:DV49"/>
    <mergeCell ref="DW48:DW49"/>
    <mergeCell ref="DM48:DO49"/>
    <mergeCell ref="DM75:DO75"/>
    <mergeCell ref="DM76:DO76"/>
    <mergeCell ref="DM77:DO77"/>
    <mergeCell ref="DZ49:DZ51"/>
    <mergeCell ref="EA50:EF50"/>
    <mergeCell ref="EA68:EF68"/>
    <mergeCell ref="DZ68:DZ69"/>
    <mergeCell ref="DM70:DO70"/>
    <mergeCell ref="DM71:DO71"/>
    <mergeCell ref="DM72:DO72"/>
    <mergeCell ref="DM73:DO73"/>
    <mergeCell ref="DM74:DO74"/>
    <mergeCell ref="DM65:DO65"/>
    <mergeCell ref="DM66:DO66"/>
    <mergeCell ref="DM67:DO67"/>
    <mergeCell ref="DM68:DO68"/>
    <mergeCell ref="DM69:DO69"/>
    <mergeCell ref="DM60:DO60"/>
    <mergeCell ref="DM61:DO61"/>
    <mergeCell ref="DM62:DO62"/>
    <mergeCell ref="DM63:DO63"/>
    <mergeCell ref="DM64:DO64"/>
    <mergeCell ref="DM55:DO55"/>
    <mergeCell ref="DM56:DO56"/>
    <mergeCell ref="DM57:DO57"/>
    <mergeCell ref="DM58:DO58"/>
    <mergeCell ref="DM59:DO59"/>
    <mergeCell ref="DM50:DO50"/>
    <mergeCell ref="DM51:DO51"/>
    <mergeCell ref="DM52:DO52"/>
    <mergeCell ref="DM53:DO53"/>
    <mergeCell ref="DM54:DO54"/>
    <mergeCell ref="B4:D4"/>
    <mergeCell ref="E4:G4"/>
    <mergeCell ref="H4:J4"/>
    <mergeCell ref="K4:M4"/>
    <mergeCell ref="B5:D5"/>
    <mergeCell ref="E5:G5"/>
    <mergeCell ref="H5:J5"/>
    <mergeCell ref="K5:M5"/>
    <mergeCell ref="B6:D6"/>
    <mergeCell ref="E6:G6"/>
    <mergeCell ref="H6:J6"/>
    <mergeCell ref="K6:M6"/>
    <mergeCell ref="B7:D7"/>
    <mergeCell ref="E7:G7"/>
    <mergeCell ref="H7:J7"/>
    <mergeCell ref="K7:M7"/>
    <mergeCell ref="B8:D8"/>
    <mergeCell ref="E8:G8"/>
    <mergeCell ref="H8:J8"/>
    <mergeCell ref="K8:M8"/>
    <mergeCell ref="B9:D9"/>
    <mergeCell ref="E9:G9"/>
    <mergeCell ref="H9:J9"/>
    <mergeCell ref="K9:M9"/>
    <mergeCell ref="B10:D10"/>
    <mergeCell ref="E10:G10"/>
    <mergeCell ref="H10:J10"/>
    <mergeCell ref="K10:M10"/>
    <mergeCell ref="B11:D11"/>
    <mergeCell ref="E11:G11"/>
    <mergeCell ref="H11:J11"/>
    <mergeCell ref="K11:M11"/>
    <mergeCell ref="B15:D15"/>
    <mergeCell ref="E15:G15"/>
    <mergeCell ref="H15:J15"/>
    <mergeCell ref="K15:M15"/>
    <mergeCell ref="B16:D16"/>
    <mergeCell ref="E16:G16"/>
    <mergeCell ref="H16:J16"/>
    <mergeCell ref="K16:M16"/>
    <mergeCell ref="B17:D17"/>
    <mergeCell ref="E17:G17"/>
    <mergeCell ref="H17:J17"/>
    <mergeCell ref="K17:M17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P27:AA27"/>
    <mergeCell ref="O27:O29"/>
    <mergeCell ref="O52:O53"/>
    <mergeCell ref="P28:U28"/>
    <mergeCell ref="B21:D21"/>
    <mergeCell ref="E21:G21"/>
    <mergeCell ref="H21:J21"/>
    <mergeCell ref="K21:M21"/>
    <mergeCell ref="B22:D22"/>
    <mergeCell ref="E22:G22"/>
    <mergeCell ref="H22:J22"/>
    <mergeCell ref="K22:M22"/>
    <mergeCell ref="EC29:EC31"/>
    <mergeCell ref="ED29:EO29"/>
    <mergeCell ref="ED30:EI30"/>
    <mergeCell ref="EJ30:EO30"/>
    <mergeCell ref="V28:AA28"/>
    <mergeCell ref="AC28:AH28"/>
  </mergeCells>
  <phoneticPr fontId="4" type="noConversion"/>
  <pageMargins left="0.7" right="0.7" top="0.75" bottom="0.75" header="0.3" footer="0.3"/>
  <pageSetup paperSize="9" orientation="portrait" horizontalDpi="4294967292" verticalDpi="429496729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F8DFD119D72F4AB06ED5D4286AD8FA" ma:contentTypeVersion="2" ma:contentTypeDescription="Create a new document." ma:contentTypeScope="" ma:versionID="f16bc7a537b317898de7e262c4eaf226">
  <xsd:schema xmlns:xsd="http://www.w3.org/2001/XMLSchema" xmlns:xs="http://www.w3.org/2001/XMLSchema" xmlns:p="http://schemas.microsoft.com/office/2006/metadata/properties" xmlns:ns2="519152a6-f142-4b8d-84b0-cd94f548674d" xmlns:ns3="8b5d049a-759f-4268-acd4-8a1c9fe1d89f" targetNamespace="http://schemas.microsoft.com/office/2006/metadata/properties" ma:root="true" ma:fieldsID="86c78e616b9f0cafbc0a697648b08c33" ns2:_="" ns3:_="">
    <xsd:import namespace="519152a6-f142-4b8d-84b0-cd94f548674d"/>
    <xsd:import namespace="8b5d049a-759f-4268-acd4-8a1c9fe1d89f"/>
    <xsd:element name="properties">
      <xsd:complexType>
        <xsd:sequence>
          <xsd:element name="documentManagement">
            <xsd:complexType>
              <xsd:all>
                <xsd:element ref="ns2:Date_x0020_and_x0020_Time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152a6-f142-4b8d-84b0-cd94f548674d" elementFormDefault="qualified">
    <xsd:import namespace="http://schemas.microsoft.com/office/2006/documentManagement/types"/>
    <xsd:import namespace="http://schemas.microsoft.com/office/infopath/2007/PartnerControls"/>
    <xsd:element name="Date_x0020_and_x0020_Time" ma:index="8" nillable="true" ma:displayName="Date and Time" ma:format="DateOnly" ma:internalName="Date_x0020_and_x0020_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d049a-759f-4268-acd4-8a1c9fe1d89f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_x0020_and_x0020_Time xmlns="519152a6-f142-4b8d-84b0-cd94f548674d" xsi:nil="true"/>
  </documentManagement>
</p:properties>
</file>

<file path=customXml/itemProps1.xml><?xml version="1.0" encoding="utf-8"?>
<ds:datastoreItem xmlns:ds="http://schemas.openxmlformats.org/officeDocument/2006/customXml" ds:itemID="{DCEFF034-6034-4BC3-87F5-4EFDDD7B5BCF}"/>
</file>

<file path=customXml/itemProps2.xml><?xml version="1.0" encoding="utf-8"?>
<ds:datastoreItem xmlns:ds="http://schemas.openxmlformats.org/officeDocument/2006/customXml" ds:itemID="{F25A5FEF-073A-4433-AB90-64CEEA565DFE}"/>
</file>

<file path=customXml/itemProps3.xml><?xml version="1.0" encoding="utf-8"?>
<ds:datastoreItem xmlns:ds="http://schemas.openxmlformats.org/officeDocument/2006/customXml" ds:itemID="{2E0D0C92-19F7-4A87-A99A-65DC4460D5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2016-10-13T06:50:45Z</cp:lastPrinted>
  <dcterms:created xsi:type="dcterms:W3CDTF">2016-06-02T06:10:30Z</dcterms:created>
  <dcterms:modified xsi:type="dcterms:W3CDTF">2016-10-25T07:14:19Z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0x01010045F8DFD119D72F4AB06ED5D4286AD8FA</vt:lpwstr>
  </property>
</Properties>
</file>