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esis\data\RESULTS_CEM\Fold 2\"/>
    </mc:Choice>
  </mc:AlternateContent>
  <xr:revisionPtr revIDLastSave="0" documentId="13_ncr:1_{FD57F742-B63F-4597-8740-B4726C2AA3B5}" xr6:coauthVersionLast="47" xr6:coauthVersionMax="47" xr10:uidLastSave="{00000000-0000-0000-0000-000000000000}"/>
  <bookViews>
    <workbookView xWindow="-120" yWindow="-120" windowWidth="29040" windowHeight="15840" xr2:uid="{02B1ADC7-8C12-4B1F-B5CA-8591970C419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64" i="1" l="1"/>
  <c r="H44" i="1" l="1"/>
  <c r="D59" i="1"/>
  <c r="C59" i="1"/>
  <c r="H53" i="1"/>
  <c r="G53" i="1"/>
  <c r="F53" i="1"/>
  <c r="E53" i="1"/>
  <c r="D53" i="1"/>
  <c r="C53" i="1"/>
  <c r="H52" i="1"/>
  <c r="G52" i="1"/>
  <c r="F52" i="1"/>
  <c r="E52" i="1"/>
  <c r="D52" i="1"/>
  <c r="C52" i="1"/>
  <c r="H51" i="1"/>
  <c r="G51" i="1"/>
  <c r="F51" i="1"/>
  <c r="E51" i="1"/>
  <c r="D51" i="1"/>
  <c r="C51" i="1"/>
  <c r="H50" i="1"/>
  <c r="G50" i="1"/>
  <c r="F50" i="1"/>
  <c r="E50" i="1"/>
  <c r="D50" i="1"/>
  <c r="C50" i="1"/>
  <c r="H49" i="1"/>
  <c r="H60" i="1" s="1"/>
  <c r="G49" i="1"/>
  <c r="G60" i="1" s="1"/>
  <c r="F49" i="1"/>
  <c r="F60" i="1" s="1"/>
  <c r="E49" i="1"/>
  <c r="E63" i="1" s="1"/>
  <c r="D49" i="1"/>
  <c r="D60" i="1" s="1"/>
  <c r="C49" i="1"/>
  <c r="C60" i="1" s="1"/>
  <c r="H48" i="1"/>
  <c r="H58" i="1" s="1"/>
  <c r="G48" i="1"/>
  <c r="G58" i="1" s="1"/>
  <c r="F48" i="1"/>
  <c r="F58" i="1" s="1"/>
  <c r="E48" i="1"/>
  <c r="E58" i="1" s="1"/>
  <c r="D48" i="1"/>
  <c r="D58" i="1" s="1"/>
  <c r="C48" i="1"/>
  <c r="C58" i="1" s="1"/>
  <c r="H47" i="1"/>
  <c r="H57" i="1" s="1"/>
  <c r="G47" i="1"/>
  <c r="G57" i="1" s="1"/>
  <c r="F47" i="1"/>
  <c r="F57" i="1" s="1"/>
  <c r="E47" i="1"/>
  <c r="E57" i="1" s="1"/>
  <c r="D47" i="1"/>
  <c r="D57" i="1" s="1"/>
  <c r="C47" i="1"/>
  <c r="C57" i="1" s="1"/>
  <c r="H46" i="1"/>
  <c r="H56" i="1" s="1"/>
  <c r="G46" i="1"/>
  <c r="G56" i="1" s="1"/>
  <c r="F46" i="1"/>
  <c r="F56" i="1" s="1"/>
  <c r="E46" i="1"/>
  <c r="E56" i="1" s="1"/>
  <c r="D46" i="1"/>
  <c r="D56" i="1" s="1"/>
  <c r="C46" i="1"/>
  <c r="C56" i="1" s="1"/>
  <c r="H45" i="1"/>
  <c r="H55" i="1" s="1"/>
  <c r="G45" i="1"/>
  <c r="G55" i="1" s="1"/>
  <c r="F45" i="1"/>
  <c r="F55" i="1" s="1"/>
  <c r="E45" i="1"/>
  <c r="E55" i="1" s="1"/>
  <c r="D45" i="1"/>
  <c r="D55" i="1" s="1"/>
  <c r="C45" i="1"/>
  <c r="C55" i="1" s="1"/>
  <c r="H62" i="1"/>
  <c r="G62" i="1"/>
  <c r="F44" i="1"/>
  <c r="F62" i="1" s="1"/>
  <c r="E44" i="1"/>
  <c r="E62" i="1" s="1"/>
  <c r="D62" i="1"/>
  <c r="C62" i="1"/>
  <c r="H21" i="1"/>
  <c r="I5" i="1"/>
  <c r="E3" i="1"/>
  <c r="H20" i="1"/>
  <c r="F3" i="1"/>
  <c r="G3" i="1"/>
  <c r="X33" i="1"/>
  <c r="X32" i="1"/>
  <c r="X31" i="1"/>
  <c r="X30" i="1"/>
  <c r="X29" i="1"/>
  <c r="P33" i="1"/>
  <c r="P32" i="1"/>
  <c r="P31" i="1"/>
  <c r="P30" i="1"/>
  <c r="P29" i="1"/>
  <c r="W34" i="1"/>
  <c r="V34" i="1"/>
  <c r="U34" i="1"/>
  <c r="T34" i="1"/>
  <c r="S34" i="1"/>
  <c r="O34" i="1"/>
  <c r="N34" i="1"/>
  <c r="M34" i="1"/>
  <c r="L34" i="1"/>
  <c r="K34" i="1"/>
  <c r="G34" i="1"/>
  <c r="F34" i="1"/>
  <c r="E34" i="1"/>
  <c r="D34" i="1"/>
  <c r="C34" i="1"/>
  <c r="H33" i="1"/>
  <c r="H32" i="1"/>
  <c r="H31" i="1"/>
  <c r="H30" i="1"/>
  <c r="H29" i="1"/>
  <c r="X20" i="1"/>
  <c r="X19" i="1"/>
  <c r="X18" i="1"/>
  <c r="X17" i="1"/>
  <c r="X16" i="1"/>
  <c r="W21" i="1"/>
  <c r="V21" i="1"/>
  <c r="U21" i="1"/>
  <c r="T21" i="1"/>
  <c r="S21" i="1"/>
  <c r="O21" i="1"/>
  <c r="N21" i="1"/>
  <c r="M21" i="1"/>
  <c r="L21" i="1"/>
  <c r="K21" i="1"/>
  <c r="P20" i="1"/>
  <c r="P19" i="1"/>
  <c r="P18" i="1"/>
  <c r="P17" i="1"/>
  <c r="P16" i="1"/>
  <c r="D21" i="1"/>
  <c r="E21" i="1"/>
  <c r="F21" i="1"/>
  <c r="G21" i="1"/>
  <c r="C21" i="1"/>
  <c r="H17" i="1"/>
  <c r="H18" i="1"/>
  <c r="H19" i="1"/>
  <c r="H16" i="1"/>
  <c r="X7" i="1"/>
  <c r="T8" i="1"/>
  <c r="U7" i="1"/>
  <c r="T7" i="1"/>
  <c r="S7" i="1"/>
  <c r="E59" i="1" l="1"/>
  <c r="F63" i="1"/>
  <c r="G59" i="1"/>
  <c r="G63" i="1"/>
  <c r="C63" i="1"/>
  <c r="H59" i="1"/>
  <c r="H63" i="1"/>
  <c r="D63" i="1"/>
  <c r="F59" i="1"/>
  <c r="E54" i="1"/>
  <c r="E60" i="1"/>
  <c r="F54" i="1"/>
  <c r="H54" i="1"/>
  <c r="X34" i="1"/>
  <c r="P34" i="1"/>
  <c r="H34" i="1"/>
  <c r="X21" i="1"/>
  <c r="P21" i="1"/>
  <c r="B7" i="1"/>
  <c r="H4" i="1" s="1"/>
  <c r="F7" i="1"/>
  <c r="H5" i="1"/>
  <c r="G7" i="1"/>
  <c r="E64" i="1" l="1"/>
  <c r="E61" i="1"/>
  <c r="G64" i="1"/>
  <c r="G61" i="1"/>
  <c r="D61" i="1"/>
  <c r="D64" i="1"/>
  <c r="F64" i="1"/>
  <c r="F61" i="1"/>
  <c r="C61" i="1"/>
  <c r="H64" i="1"/>
  <c r="H61" i="1"/>
  <c r="F5" i="1"/>
  <c r="I3" i="1"/>
  <c r="E7" i="1"/>
  <c r="G35" i="1" s="1"/>
  <c r="I4" i="1"/>
  <c r="E6" i="1"/>
  <c r="V22" i="1" s="1"/>
  <c r="H7" i="1"/>
  <c r="G22" i="1" s="1"/>
  <c r="G4" i="1"/>
  <c r="T35" i="1" s="1"/>
  <c r="H6" i="1"/>
  <c r="F6" i="1"/>
  <c r="N35" i="1" s="1"/>
  <c r="I7" i="1"/>
  <c r="O35" i="1" s="1"/>
  <c r="E4" i="1"/>
  <c r="F4" i="1"/>
  <c r="I6" i="1"/>
  <c r="G6" i="1"/>
  <c r="H3" i="1"/>
  <c r="O22" i="1"/>
  <c r="W22" i="1"/>
  <c r="E5" i="1"/>
  <c r="G5" i="1"/>
  <c r="W35" i="1" l="1"/>
  <c r="F22" i="1"/>
  <c r="D22" i="1"/>
  <c r="T22" i="1"/>
  <c r="N22" i="1"/>
  <c r="L35" i="1"/>
  <c r="D35" i="1"/>
  <c r="V35" i="1"/>
  <c r="L22" i="1"/>
  <c r="F35" i="1"/>
  <c r="S35" i="1"/>
  <c r="C35" i="1"/>
  <c r="M23" i="1"/>
  <c r="E23" i="1"/>
  <c r="U23" i="1"/>
  <c r="S22" i="1"/>
  <c r="M36" i="1"/>
  <c r="U36" i="1"/>
  <c r="E36" i="1"/>
  <c r="K22" i="1"/>
  <c r="K35" i="1"/>
  <c r="C22" i="1"/>
  <c r="U22" i="1"/>
  <c r="M35" i="1"/>
  <c r="M22" i="1"/>
  <c r="E35" i="1"/>
  <c r="E22" i="1"/>
  <c r="U35" i="1"/>
  <c r="M37" i="1" l="1"/>
  <c r="M24" i="1"/>
  <c r="E37" i="1"/>
  <c r="U37" i="1"/>
  <c r="U24" i="1"/>
  <c r="E24" i="1"/>
</calcChain>
</file>

<file path=xl/sharedStrings.xml><?xml version="1.0" encoding="utf-8"?>
<sst xmlns="http://schemas.openxmlformats.org/spreadsheetml/2006/main" count="95" uniqueCount="46">
  <si>
    <t>CLASS</t>
  </si>
  <si>
    <t>COUNT</t>
  </si>
  <si>
    <t>PROXIMITY</t>
  </si>
  <si>
    <t>first</t>
  </si>
  <si>
    <t>second</t>
  </si>
  <si>
    <t>Format</t>
  </si>
  <si>
    <t>prox(first,second)</t>
  </si>
  <si>
    <t>TOTAL</t>
  </si>
  <si>
    <t>CONFUSION MATRICES</t>
  </si>
  <si>
    <t>RF</t>
  </si>
  <si>
    <t>PRED</t>
  </si>
  <si>
    <t>KNN</t>
  </si>
  <si>
    <t>GNB</t>
  </si>
  <si>
    <t>DT</t>
  </si>
  <si>
    <t>MLP</t>
  </si>
  <si>
    <t>PBC4cip</t>
  </si>
  <si>
    <t>PROX</t>
  </si>
  <si>
    <t>neg</t>
  </si>
  <si>
    <t>neu</t>
  </si>
  <si>
    <t>pos</t>
  </si>
  <si>
    <t>num</t>
  </si>
  <si>
    <t>denom</t>
  </si>
  <si>
    <t>NUM</t>
  </si>
  <si>
    <t>DENOM</t>
  </si>
  <si>
    <t>CEM</t>
  </si>
  <si>
    <t>Prec_1</t>
  </si>
  <si>
    <t>Prec_2</t>
  </si>
  <si>
    <t>Prec_3</t>
  </si>
  <si>
    <t>Prec_4</t>
  </si>
  <si>
    <t>Prec_5</t>
  </si>
  <si>
    <t>Rec_1</t>
  </si>
  <si>
    <t>Rec_2</t>
  </si>
  <si>
    <t>Rec_3</t>
  </si>
  <si>
    <t>Rec_4</t>
  </si>
  <si>
    <t>Rec_5</t>
  </si>
  <si>
    <t>F1_1</t>
  </si>
  <si>
    <t>F1_2</t>
  </si>
  <si>
    <t>F1_3</t>
  </si>
  <si>
    <t>F1_4</t>
  </si>
  <si>
    <t>F1_5</t>
  </si>
  <si>
    <t>Macro Avg prec</t>
  </si>
  <si>
    <t>Micro Avg Rec</t>
  </si>
  <si>
    <t>Macro Avg F1</t>
  </si>
  <si>
    <t>Weighted Avg Prec</t>
  </si>
  <si>
    <t>Weighted Avg Rec</t>
  </si>
  <si>
    <t>Weighted Avg F1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</si>
</sst>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4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1" fillId="5" borderId="0" xfId="0" applyFont="1" applyFill="1"/>
    <xf numFmtId="0" fontId="1" fillId="6" borderId="0" xfId="0" applyFont="1" applyFill="1"/>
    <xf numFmtId="0" fontId="1" fillId="4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0" borderId="0" xfId="0" applyAlignment="1">
      <alignment wrapText="1"/>
    </xf>
    <xf numFmtId="0" fontId="1" fillId="2" borderId="0" xfId="0" applyFont="1" applyFill="1" applyAlignment="1">
      <alignment wrapText="1"/>
    </xf>
    <xf numFmtId="0" fontId="1" fillId="7" borderId="0" xfId="0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582F8D-7E55-44BB-B8BD-FD64852237EE}">
  <dimension ref="A1:X64"/>
  <sheetViews>
    <sheetView tabSelected="1" topLeftCell="A40" workbookViewId="0">
      <selection activeCell="I57" sqref="I57"/>
    </sheetView>
  </sheetViews>
  <sheetFormatPr defaultRowHeight="15" x14ac:dyDescent="0.25"/>
  <cols>
    <col min="5" max="5" width="10.140625" customWidth="1"/>
  </cols>
  <sheetData>
    <row r="1" spans="1:24" x14ac:dyDescent="0.25">
      <c r="A1" t="s">
        <v>0</v>
      </c>
      <c r="B1" t="s">
        <v>1</v>
      </c>
      <c r="F1" t="s">
        <v>2</v>
      </c>
      <c r="N1" t="s">
        <v>16</v>
      </c>
      <c r="T1" t="s">
        <v>10</v>
      </c>
    </row>
    <row r="2" spans="1:24" x14ac:dyDescent="0.25">
      <c r="A2">
        <v>1</v>
      </c>
      <c r="B2">
        <v>5</v>
      </c>
      <c r="E2" s="1">
        <v>1</v>
      </c>
      <c r="F2" s="1">
        <v>2</v>
      </c>
      <c r="G2" s="1">
        <v>3</v>
      </c>
      <c r="H2" s="1">
        <v>4</v>
      </c>
      <c r="I2" s="1">
        <v>5</v>
      </c>
      <c r="N2" t="s">
        <v>17</v>
      </c>
      <c r="O2" t="s">
        <v>18</v>
      </c>
      <c r="P2" t="s">
        <v>19</v>
      </c>
      <c r="S2" t="s">
        <v>17</v>
      </c>
      <c r="T2" t="s">
        <v>18</v>
      </c>
      <c r="U2" t="s">
        <v>19</v>
      </c>
    </row>
    <row r="3" spans="1:24" x14ac:dyDescent="0.25">
      <c r="A3">
        <v>2</v>
      </c>
      <c r="B3">
        <v>29</v>
      </c>
      <c r="D3" s="1">
        <v>1</v>
      </c>
      <c r="E3">
        <f>-LOG(((B2/2)/$B$7),2)</f>
        <v>7.1001366712854512</v>
      </c>
      <c r="F3">
        <f>-LOG((((B2/2)+B3)/$B$7),2)</f>
        <v>3.4447848426728958</v>
      </c>
      <c r="G3">
        <f>-LOG((((B2/2)+B3+B4)/$B$7),2)</f>
        <v>1.3187769577607904</v>
      </c>
      <c r="H3">
        <f>-LOG((((B2/2)+B3+B4+B5)/$B$7),2)</f>
        <v>0.17176634826647993</v>
      </c>
      <c r="I3">
        <f>-LOG((((B2/2)+B3+B4+B5+B6)/$B$7),2)</f>
        <v>1.0553778160741193E-2</v>
      </c>
      <c r="M3" t="s">
        <v>17</v>
      </c>
      <c r="N3">
        <v>4.32</v>
      </c>
      <c r="O3">
        <v>0.62</v>
      </c>
      <c r="P3">
        <v>7.0000000000000007E-2</v>
      </c>
      <c r="R3" t="s">
        <v>17</v>
      </c>
      <c r="S3">
        <v>5</v>
      </c>
      <c r="T3">
        <v>1</v>
      </c>
      <c r="U3">
        <v>4</v>
      </c>
    </row>
    <row r="4" spans="1:24" x14ac:dyDescent="0.25">
      <c r="A4">
        <v>3</v>
      </c>
      <c r="B4">
        <v>106</v>
      </c>
      <c r="D4" s="1">
        <v>2</v>
      </c>
      <c r="E4">
        <f>-LOG((((B3/2)+B2)/$B$7),2)</f>
        <v>4.1366625473105643</v>
      </c>
      <c r="F4">
        <f>-LOG(((B3/2)/$B$7),2)</f>
        <v>4.5640837710452402</v>
      </c>
      <c r="G4">
        <f>-LOG((((B3/2)+B4)/$B$7),2)</f>
        <v>1.5091754299428508</v>
      </c>
      <c r="H4">
        <f>-LOG((((B3/2)+B4+B5)/$B$7),2)</f>
        <v>0.25464662034107477</v>
      </c>
      <c r="I4">
        <f>-LOG((((B3/2)+B4+B5+B6)/$B$7),2)</f>
        <v>8.4442864180304847E-2</v>
      </c>
      <c r="M4" t="s">
        <v>18</v>
      </c>
      <c r="N4">
        <v>1.32</v>
      </c>
      <c r="O4">
        <v>1.74</v>
      </c>
      <c r="P4">
        <v>0.74</v>
      </c>
      <c r="Q4" t="b">
        <v>1</v>
      </c>
      <c r="R4" t="s">
        <v>18</v>
      </c>
      <c r="S4">
        <v>5</v>
      </c>
      <c r="T4">
        <v>50</v>
      </c>
      <c r="U4">
        <v>5</v>
      </c>
    </row>
    <row r="5" spans="1:24" x14ac:dyDescent="0.25">
      <c r="A5">
        <v>4</v>
      </c>
      <c r="B5">
        <v>167</v>
      </c>
      <c r="D5" s="1">
        <v>3</v>
      </c>
      <c r="E5">
        <f>-LOG((((B4/2)+B3+B2)/$B$7),2)</f>
        <v>1.9791212703240841</v>
      </c>
      <c r="F5">
        <f>-LOG((((B4/2)+B3)/$B$7),2)</f>
        <v>2.0645127615547287</v>
      </c>
      <c r="G5">
        <f>-LOG(((B4/2)/$B$7),2)</f>
        <v>2.6941443116096133</v>
      </c>
      <c r="H5">
        <f>-LOG((((B4/2)+B5)/$B$7),2)</f>
        <v>0.64070505264815281</v>
      </c>
      <c r="I5">
        <f>-LOG((((B4/2)+B6+B5)/$B$7),2)</f>
        <v>0.42206476617281236</v>
      </c>
      <c r="J5" t="s">
        <v>4</v>
      </c>
      <c r="M5" t="s">
        <v>19</v>
      </c>
      <c r="N5">
        <v>0.23</v>
      </c>
      <c r="O5">
        <v>0.42</v>
      </c>
      <c r="P5">
        <v>2.74</v>
      </c>
      <c r="R5" t="s">
        <v>19</v>
      </c>
      <c r="S5">
        <v>7</v>
      </c>
      <c r="T5">
        <v>8</v>
      </c>
      <c r="U5">
        <v>15</v>
      </c>
    </row>
    <row r="6" spans="1:24" x14ac:dyDescent="0.25">
      <c r="A6">
        <v>5</v>
      </c>
      <c r="B6">
        <v>36</v>
      </c>
      <c r="D6" s="1">
        <v>4</v>
      </c>
      <c r="E6">
        <f>-LOG((((B5/2)+B4+B3+B2)/$B$7),2)</f>
        <v>0.6179337449894946</v>
      </c>
      <c r="F6">
        <f>-LOG((((B5/2)+B4+B3)/$B$7),2)</f>
        <v>0.65057529667221414</v>
      </c>
      <c r="G6">
        <f>-LOG((((B5/2)+B4)/$B$7),2)</f>
        <v>0.85601072800172073</v>
      </c>
      <c r="H6">
        <f>-LOG(((B5/2)/$B$7),2)</f>
        <v>2.0383604736987602</v>
      </c>
      <c r="I6">
        <f>-LOG((((B5/2)+B6)/$B$7),2)</f>
        <v>1.5211979581920638</v>
      </c>
    </row>
    <row r="7" spans="1:24" x14ac:dyDescent="0.25">
      <c r="A7" t="s">
        <v>7</v>
      </c>
      <c r="B7">
        <f>SUM(B2:B6)</f>
        <v>343</v>
      </c>
      <c r="D7" s="1">
        <v>5</v>
      </c>
      <c r="E7">
        <f>-LOG((((B6/2)+B5+B4+B3+B2)/$B$7),2)</f>
        <v>7.7768858256995463E-2</v>
      </c>
      <c r="F7">
        <f>-LOG((((B6/2)+B5+B4+B3)/$B$7),2)</f>
        <v>0.10013667128545004</v>
      </c>
      <c r="G7">
        <f>-LOG((((B6/2)+B5+B4)/$B$7),2)</f>
        <v>0.23718942326452847</v>
      </c>
      <c r="H7">
        <f>-LOG((((B6/2)+B5)/$B$7),2)</f>
        <v>0.89068330565650022</v>
      </c>
      <c r="I7">
        <f>-LOG(((B6/2)/$B$7),2)</f>
        <v>4.2521397647304999</v>
      </c>
      <c r="M7">
        <v>10</v>
      </c>
      <c r="R7" t="s">
        <v>20</v>
      </c>
      <c r="S7">
        <f>S3*N3+S4*O3+S5*P3</f>
        <v>25.19</v>
      </c>
      <c r="T7">
        <f>T3*N4+T4*O4+T5*P4</f>
        <v>94.24</v>
      </c>
      <c r="U7">
        <f>U3*N5+U4*O5+U5*P5</f>
        <v>44.120000000000005</v>
      </c>
      <c r="W7" t="s">
        <v>24</v>
      </c>
      <c r="X7">
        <f>SUM(S7:U7)/T8</f>
        <v>0.71170583115752828</v>
      </c>
    </row>
    <row r="8" spans="1:24" x14ac:dyDescent="0.25">
      <c r="G8" t="s">
        <v>3</v>
      </c>
      <c r="M8">
        <v>60</v>
      </c>
      <c r="S8" t="s">
        <v>21</v>
      </c>
      <c r="T8">
        <f>M7*N3+O4*M8+P5*M9</f>
        <v>229.8</v>
      </c>
    </row>
    <row r="9" spans="1:24" x14ac:dyDescent="0.25">
      <c r="F9" t="s">
        <v>5</v>
      </c>
      <c r="G9" t="s">
        <v>6</v>
      </c>
      <c r="M9">
        <v>30</v>
      </c>
    </row>
    <row r="11" spans="1:24" x14ac:dyDescent="0.25">
      <c r="A11" s="2" t="s">
        <v>8</v>
      </c>
      <c r="B11" s="2"/>
      <c r="C11" s="2"/>
    </row>
    <row r="13" spans="1:24" x14ac:dyDescent="0.25">
      <c r="B13" s="6"/>
      <c r="C13" s="6"/>
      <c r="D13" s="6"/>
      <c r="E13" s="5" t="s">
        <v>9</v>
      </c>
      <c r="F13" s="6"/>
      <c r="G13" s="6"/>
      <c r="H13" s="6"/>
      <c r="I13" s="6"/>
      <c r="J13" s="6"/>
      <c r="K13" s="6"/>
      <c r="L13" s="6"/>
      <c r="M13" s="7" t="s">
        <v>11</v>
      </c>
      <c r="N13" s="6"/>
      <c r="O13" s="6"/>
      <c r="Q13" s="6"/>
      <c r="R13" s="6"/>
      <c r="S13" s="6"/>
      <c r="T13" s="6"/>
      <c r="U13" s="7" t="s">
        <v>12</v>
      </c>
      <c r="V13" s="6"/>
      <c r="W13" s="6"/>
    </row>
    <row r="14" spans="1:24" x14ac:dyDescent="0.25">
      <c r="B14" s="6"/>
      <c r="C14" s="6"/>
      <c r="D14" s="6"/>
      <c r="E14" s="8" t="s">
        <v>10</v>
      </c>
      <c r="F14" s="6"/>
      <c r="G14" s="6"/>
      <c r="H14" s="6"/>
      <c r="I14" s="6"/>
      <c r="J14" s="6"/>
      <c r="K14" s="6"/>
      <c r="L14" s="6"/>
      <c r="M14" s="8" t="s">
        <v>10</v>
      </c>
      <c r="N14" s="6"/>
      <c r="O14" s="6"/>
      <c r="Q14" s="6"/>
      <c r="R14" s="6"/>
      <c r="S14" s="6"/>
      <c r="T14" s="6"/>
      <c r="U14" s="8" t="s">
        <v>10</v>
      </c>
      <c r="V14" s="6"/>
      <c r="W14" s="6"/>
    </row>
    <row r="15" spans="1:24" x14ac:dyDescent="0.25">
      <c r="C15" s="4">
        <v>1</v>
      </c>
      <c r="D15" s="4">
        <v>2</v>
      </c>
      <c r="E15" s="4">
        <v>3</v>
      </c>
      <c r="F15" s="4">
        <v>4</v>
      </c>
      <c r="G15" s="4">
        <v>5</v>
      </c>
      <c r="H15" s="4" t="s">
        <v>1</v>
      </c>
      <c r="K15" s="4">
        <v>1</v>
      </c>
      <c r="L15" s="4">
        <v>2</v>
      </c>
      <c r="M15" s="4">
        <v>3</v>
      </c>
      <c r="N15" s="4">
        <v>4</v>
      </c>
      <c r="O15" s="4">
        <v>5</v>
      </c>
      <c r="P15" s="1" t="s">
        <v>1</v>
      </c>
      <c r="S15" s="4">
        <v>1</v>
      </c>
      <c r="T15" s="4">
        <v>2</v>
      </c>
      <c r="U15" s="4">
        <v>3</v>
      </c>
      <c r="V15" s="4">
        <v>4</v>
      </c>
      <c r="W15" s="4">
        <v>5</v>
      </c>
      <c r="X15" s="1" t="s">
        <v>1</v>
      </c>
    </row>
    <row r="16" spans="1:24" x14ac:dyDescent="0.25">
      <c r="B16" s="4">
        <v>1</v>
      </c>
      <c r="C16">
        <v>0</v>
      </c>
      <c r="D16">
        <v>0</v>
      </c>
      <c r="E16">
        <v>2</v>
      </c>
      <c r="F16">
        <v>3</v>
      </c>
      <c r="G16">
        <v>0</v>
      </c>
      <c r="H16" s="1">
        <f>SUM(C16:G16)</f>
        <v>5</v>
      </c>
      <c r="J16" s="4">
        <v>1</v>
      </c>
      <c r="K16">
        <v>0</v>
      </c>
      <c r="L16">
        <v>0</v>
      </c>
      <c r="M16">
        <v>4</v>
      </c>
      <c r="N16">
        <v>1</v>
      </c>
      <c r="O16">
        <v>0</v>
      </c>
      <c r="P16" s="1">
        <f>SUM(K16:O16)</f>
        <v>5</v>
      </c>
      <c r="R16" s="4">
        <v>1</v>
      </c>
      <c r="S16">
        <v>2</v>
      </c>
      <c r="T16">
        <v>0</v>
      </c>
      <c r="U16">
        <v>1</v>
      </c>
      <c r="V16">
        <v>0</v>
      </c>
      <c r="W16">
        <v>2</v>
      </c>
      <c r="X16" s="1">
        <f>SUM(S16:W16)</f>
        <v>5</v>
      </c>
    </row>
    <row r="17" spans="1:24" x14ac:dyDescent="0.25">
      <c r="B17" s="4">
        <v>2</v>
      </c>
      <c r="C17">
        <v>0</v>
      </c>
      <c r="D17">
        <v>1</v>
      </c>
      <c r="E17">
        <v>9</v>
      </c>
      <c r="F17">
        <v>19</v>
      </c>
      <c r="G17">
        <v>0</v>
      </c>
      <c r="H17" s="1">
        <f t="shared" ref="H17:H19" si="0">SUM(C17:G17)</f>
        <v>29</v>
      </c>
      <c r="J17" s="4">
        <v>2</v>
      </c>
      <c r="K17">
        <v>0</v>
      </c>
      <c r="L17">
        <v>4</v>
      </c>
      <c r="M17">
        <v>10</v>
      </c>
      <c r="N17">
        <v>13</v>
      </c>
      <c r="O17">
        <v>2</v>
      </c>
      <c r="P17" s="1">
        <f t="shared" ref="P17:P20" si="1">SUM(K17:O17)</f>
        <v>29</v>
      </c>
      <c r="R17" s="4">
        <v>2</v>
      </c>
      <c r="S17">
        <v>10</v>
      </c>
      <c r="T17">
        <v>4</v>
      </c>
      <c r="U17">
        <v>1</v>
      </c>
      <c r="V17">
        <v>2</v>
      </c>
      <c r="W17">
        <v>12</v>
      </c>
      <c r="X17" s="1">
        <f t="shared" ref="X17:X20" si="2">SUM(S17:W17)</f>
        <v>29</v>
      </c>
    </row>
    <row r="18" spans="1:24" x14ac:dyDescent="0.25">
      <c r="A18" s="3" t="b">
        <v>1</v>
      </c>
      <c r="B18" s="4">
        <v>3</v>
      </c>
      <c r="C18">
        <v>0</v>
      </c>
      <c r="D18">
        <v>0</v>
      </c>
      <c r="E18">
        <v>26</v>
      </c>
      <c r="F18">
        <v>80</v>
      </c>
      <c r="G18">
        <v>0</v>
      </c>
      <c r="H18" s="1">
        <f t="shared" si="0"/>
        <v>106</v>
      </c>
      <c r="I18" s="3" t="b">
        <v>1</v>
      </c>
      <c r="J18" s="4">
        <v>3</v>
      </c>
      <c r="K18">
        <v>0</v>
      </c>
      <c r="L18">
        <v>4</v>
      </c>
      <c r="M18">
        <v>47</v>
      </c>
      <c r="N18">
        <v>54</v>
      </c>
      <c r="O18">
        <v>1</v>
      </c>
      <c r="P18" s="1">
        <f t="shared" si="1"/>
        <v>106</v>
      </c>
      <c r="Q18" s="3" t="b">
        <v>1</v>
      </c>
      <c r="R18" s="4">
        <v>3</v>
      </c>
      <c r="S18">
        <v>39</v>
      </c>
      <c r="T18">
        <v>17</v>
      </c>
      <c r="U18">
        <v>4</v>
      </c>
      <c r="V18">
        <v>6</v>
      </c>
      <c r="W18">
        <v>40</v>
      </c>
      <c r="X18" s="1">
        <f t="shared" si="2"/>
        <v>106</v>
      </c>
    </row>
    <row r="19" spans="1:24" x14ac:dyDescent="0.25">
      <c r="B19" s="4">
        <v>4</v>
      </c>
      <c r="C19">
        <v>0</v>
      </c>
      <c r="D19">
        <v>0</v>
      </c>
      <c r="E19">
        <v>24</v>
      </c>
      <c r="F19">
        <v>143</v>
      </c>
      <c r="G19">
        <v>0</v>
      </c>
      <c r="H19" s="1">
        <f t="shared" si="0"/>
        <v>167</v>
      </c>
      <c r="J19" s="4">
        <v>4</v>
      </c>
      <c r="K19">
        <v>0</v>
      </c>
      <c r="L19">
        <v>11</v>
      </c>
      <c r="M19">
        <v>55</v>
      </c>
      <c r="N19">
        <v>97</v>
      </c>
      <c r="O19">
        <v>4</v>
      </c>
      <c r="P19" s="1">
        <f t="shared" si="1"/>
        <v>167</v>
      </c>
      <c r="R19" s="4">
        <v>4</v>
      </c>
      <c r="S19">
        <v>43</v>
      </c>
      <c r="T19">
        <v>25</v>
      </c>
      <c r="U19">
        <v>3</v>
      </c>
      <c r="V19">
        <v>5</v>
      </c>
      <c r="W19">
        <v>91</v>
      </c>
      <c r="X19" s="1">
        <f t="shared" si="2"/>
        <v>167</v>
      </c>
    </row>
    <row r="20" spans="1:24" x14ac:dyDescent="0.25">
      <c r="B20" s="4">
        <v>5</v>
      </c>
      <c r="C20">
        <v>0</v>
      </c>
      <c r="D20">
        <v>0</v>
      </c>
      <c r="E20">
        <v>3</v>
      </c>
      <c r="F20">
        <v>32</v>
      </c>
      <c r="G20">
        <v>1</v>
      </c>
      <c r="H20" s="1">
        <f>SUM(C20:G20)</f>
        <v>36</v>
      </c>
      <c r="J20" s="4">
        <v>5</v>
      </c>
      <c r="K20">
        <v>0</v>
      </c>
      <c r="L20">
        <v>1</v>
      </c>
      <c r="M20">
        <v>18</v>
      </c>
      <c r="N20">
        <v>14</v>
      </c>
      <c r="O20">
        <v>3</v>
      </c>
      <c r="P20" s="1">
        <f t="shared" si="1"/>
        <v>36</v>
      </c>
      <c r="R20" s="4">
        <v>5</v>
      </c>
      <c r="S20">
        <v>7</v>
      </c>
      <c r="T20">
        <v>6</v>
      </c>
      <c r="U20">
        <v>0</v>
      </c>
      <c r="V20">
        <v>1</v>
      </c>
      <c r="W20">
        <v>22</v>
      </c>
      <c r="X20" s="1">
        <f t="shared" si="2"/>
        <v>36</v>
      </c>
    </row>
    <row r="21" spans="1:24" x14ac:dyDescent="0.25">
      <c r="B21" s="1" t="s">
        <v>1</v>
      </c>
      <c r="C21" s="1">
        <f>SUM(C16:C20)</f>
        <v>0</v>
      </c>
      <c r="D21" s="1">
        <f t="shared" ref="D21:G21" si="3">SUM(D16:D20)</f>
        <v>1</v>
      </c>
      <c r="E21" s="1">
        <f t="shared" si="3"/>
        <v>64</v>
      </c>
      <c r="F21" s="1">
        <f t="shared" si="3"/>
        <v>277</v>
      </c>
      <c r="G21" s="1">
        <f t="shared" si="3"/>
        <v>1</v>
      </c>
      <c r="H21" s="1">
        <f>SUM(C21:G21)</f>
        <v>343</v>
      </c>
      <c r="J21" s="4" t="s">
        <v>1</v>
      </c>
      <c r="K21" s="1">
        <f>SUM(K16:K20)</f>
        <v>0</v>
      </c>
      <c r="L21" s="1">
        <f t="shared" ref="L21" si="4">SUM(L16:L20)</f>
        <v>20</v>
      </c>
      <c r="M21" s="1">
        <f t="shared" ref="M21" si="5">SUM(M16:M20)</f>
        <v>134</v>
      </c>
      <c r="N21" s="1">
        <f t="shared" ref="N21" si="6">SUM(N16:N20)</f>
        <v>179</v>
      </c>
      <c r="O21" s="1">
        <f t="shared" ref="O21" si="7">SUM(O16:O20)</f>
        <v>10</v>
      </c>
      <c r="P21" s="1">
        <f>SUM(K21:O21)</f>
        <v>343</v>
      </c>
      <c r="R21" s="4" t="s">
        <v>1</v>
      </c>
      <c r="S21" s="1">
        <f>SUM(S16:S20)</f>
        <v>101</v>
      </c>
      <c r="T21" s="1">
        <f t="shared" ref="T21" si="8">SUM(T16:T20)</f>
        <v>52</v>
      </c>
      <c r="U21" s="1">
        <f t="shared" ref="U21" si="9">SUM(U16:U20)</f>
        <v>9</v>
      </c>
      <c r="V21" s="1">
        <f t="shared" ref="V21" si="10">SUM(V16:V20)</f>
        <v>14</v>
      </c>
      <c r="W21" s="1">
        <f t="shared" ref="W21" si="11">SUM(W16:W20)</f>
        <v>167</v>
      </c>
      <c r="X21" s="1">
        <f>SUM(S21:W21)</f>
        <v>343</v>
      </c>
    </row>
    <row r="22" spans="1:24" x14ac:dyDescent="0.25">
      <c r="B22" t="s">
        <v>22</v>
      </c>
      <c r="C22">
        <f>C16*$E$3+C17*$F$3+C18*$G$3+C19*$H$3+C20*$I$3</f>
        <v>0</v>
      </c>
      <c r="D22">
        <f>D16*$E$4+D17*$F$4+D18*$G$4+D19*$H$4+D20*$I$4</f>
        <v>4.5640837710452402</v>
      </c>
      <c r="E22">
        <f>E16*$E$5+E17*$F$5+E18*$G$5+E19*$H$5+E20*$I$5</f>
        <v>109.2297250585648</v>
      </c>
      <c r="F22">
        <f>F16*$E$6+F17*$F$6+F18*$G$6+F19*$H$6+F20*$I$6</f>
        <v>422.85947251294698</v>
      </c>
      <c r="G22">
        <f>G16*$E$7+G17*$F$7+G18*$G$7+G19*$H$7+G20*$I$7</f>
        <v>4.2521397647304999</v>
      </c>
      <c r="J22" t="s">
        <v>22</v>
      </c>
      <c r="K22">
        <f>K16*$E$3+K17*$F$3+K18*$G$3+K19*$H$3+K20*$I$3</f>
        <v>0</v>
      </c>
      <c r="L22">
        <f>L16*$E$4+L17*$F$4+L18*$G$4+L19*$H$4+L20*$I$4</f>
        <v>27.178592491884491</v>
      </c>
      <c r="M22">
        <f>M16*$E$5+M17*$F$5+M18*$G$5+M19*$H$5+M20*$I$5</f>
        <v>198.02233902925448</v>
      </c>
      <c r="N22">
        <f>N16*$E$6+N17*$F$6+N18*$G$6+N19*$H$6+N20*$I$6</f>
        <v>274.31772927728986</v>
      </c>
      <c r="O22">
        <f>O16*$E$7+O17*$F$7+O18*$G$7+O19*$H$7+O20*$I$7</f>
        <v>16.75661528265293</v>
      </c>
      <c r="R22" t="s">
        <v>22</v>
      </c>
      <c r="S22">
        <f>S16*$E$3+S17*$F$3+S18*$G$3+S19*$H$3+S20*$I$3</f>
        <v>107.54025254455451</v>
      </c>
      <c r="T22">
        <f>T16*$E$4+T17*$F$4+T18*$G$4+T19*$H$4+T20*$I$4</f>
        <v>50.785140086818117</v>
      </c>
      <c r="U22">
        <f>U16*$E$5+U17*$F$5+U18*$G$5+U19*$H$5+U20*$I$5</f>
        <v>16.742326436261724</v>
      </c>
      <c r="V22">
        <f>V16*$E$6+V17*$F$6+V18*$G$6+V19*$H$6+V20*$I$6</f>
        <v>18.150215288040616</v>
      </c>
      <c r="W22">
        <f>W16*$E$7+W17*$F$7+W18*$G$7+W19*$H$7+W20*$I$7</f>
        <v>185.44401034133307</v>
      </c>
    </row>
    <row r="23" spans="1:24" x14ac:dyDescent="0.25">
      <c r="B23" t="s">
        <v>23</v>
      </c>
      <c r="E23">
        <f>$B$2*$E$3+$B$3*$F$4+$B$4*$G$5+$B$5*$H$6+$B$6*$I$7</f>
        <v>946.92164038534906</v>
      </c>
      <c r="J23" t="s">
        <v>23</v>
      </c>
      <c r="M23">
        <f>$B$2*$E$3+$B$3*$F$4+$B$4*$G$5+$B$5*$H$6+$B$6*$I$7</f>
        <v>946.92164038534906</v>
      </c>
      <c r="R23" t="s">
        <v>23</v>
      </c>
      <c r="U23">
        <f>$B$2*$E$3+$B$3*$F$4+$B$4*$G$5+$B$5*$H$6+$B$6*$I$7</f>
        <v>946.92164038534906</v>
      </c>
    </row>
    <row r="24" spans="1:24" x14ac:dyDescent="0.25">
      <c r="B24" t="s">
        <v>24</v>
      </c>
      <c r="E24">
        <f>SUM(C22:G22)/E23</f>
        <v>0.57122511308028234</v>
      </c>
      <c r="J24" t="s">
        <v>24</v>
      </c>
      <c r="M24">
        <f>SUM(K22:O22)/M23</f>
        <v>0.54521435994533185</v>
      </c>
      <c r="R24" t="s">
        <v>24</v>
      </c>
      <c r="U24">
        <f>SUM(S22:W22)/U23</f>
        <v>0.39988730698235159</v>
      </c>
    </row>
    <row r="26" spans="1:24" x14ac:dyDescent="0.25">
      <c r="B26" s="6"/>
      <c r="C26" s="6"/>
      <c r="D26" s="6"/>
      <c r="E26" s="5" t="s">
        <v>13</v>
      </c>
      <c r="F26" s="6"/>
      <c r="G26" s="6"/>
      <c r="J26" s="6"/>
      <c r="K26" s="6"/>
      <c r="L26" s="6"/>
      <c r="M26" s="5" t="s">
        <v>14</v>
      </c>
      <c r="N26" s="6"/>
      <c r="O26" s="6"/>
      <c r="R26" s="6"/>
      <c r="S26" s="6"/>
      <c r="T26" s="6"/>
      <c r="U26" s="5" t="s">
        <v>15</v>
      </c>
      <c r="V26" s="6"/>
      <c r="W26" s="6"/>
    </row>
    <row r="27" spans="1:24" x14ac:dyDescent="0.25">
      <c r="B27" s="6"/>
      <c r="C27" s="6"/>
      <c r="D27" s="6"/>
      <c r="E27" s="8" t="s">
        <v>10</v>
      </c>
      <c r="F27" s="6"/>
      <c r="G27" s="6"/>
      <c r="J27" s="6"/>
      <c r="K27" s="6"/>
      <c r="L27" s="6"/>
      <c r="M27" s="8" t="s">
        <v>10</v>
      </c>
      <c r="N27" s="6"/>
      <c r="O27" s="6"/>
      <c r="R27" s="6"/>
      <c r="S27" s="6"/>
      <c r="T27" s="6"/>
      <c r="U27" s="8" t="s">
        <v>10</v>
      </c>
      <c r="V27" s="6"/>
      <c r="W27" s="6"/>
    </row>
    <row r="28" spans="1:24" x14ac:dyDescent="0.25">
      <c r="C28" s="4">
        <v>1</v>
      </c>
      <c r="D28" s="4">
        <v>2</v>
      </c>
      <c r="E28" s="4">
        <v>3</v>
      </c>
      <c r="F28" s="4">
        <v>4</v>
      </c>
      <c r="G28" s="4">
        <v>5</v>
      </c>
      <c r="H28" s="1" t="s">
        <v>1</v>
      </c>
      <c r="K28" s="4">
        <v>1</v>
      </c>
      <c r="L28" s="4">
        <v>2</v>
      </c>
      <c r="M28" s="4">
        <v>3</v>
      </c>
      <c r="N28" s="4">
        <v>4</v>
      </c>
      <c r="O28" s="4">
        <v>5</v>
      </c>
      <c r="P28" s="1" t="s">
        <v>1</v>
      </c>
      <c r="S28" s="4">
        <v>1</v>
      </c>
      <c r="T28" s="4">
        <v>2</v>
      </c>
      <c r="U28" s="4">
        <v>3</v>
      </c>
      <c r="V28" s="4">
        <v>4</v>
      </c>
      <c r="W28" s="4">
        <v>5</v>
      </c>
      <c r="X28" s="1" t="s">
        <v>1</v>
      </c>
    </row>
    <row r="29" spans="1:24" x14ac:dyDescent="0.25">
      <c r="B29" s="4">
        <v>1</v>
      </c>
      <c r="C29">
        <v>1</v>
      </c>
      <c r="D29">
        <v>0</v>
      </c>
      <c r="E29">
        <v>2</v>
      </c>
      <c r="F29">
        <v>2</v>
      </c>
      <c r="G29">
        <v>0</v>
      </c>
      <c r="H29" s="1">
        <f>SUM(C29:G29)</f>
        <v>5</v>
      </c>
      <c r="J29" s="4">
        <v>1</v>
      </c>
      <c r="K29">
        <v>0</v>
      </c>
      <c r="L29">
        <v>0</v>
      </c>
      <c r="M29">
        <v>0</v>
      </c>
      <c r="N29">
        <v>5</v>
      </c>
      <c r="O29">
        <v>0</v>
      </c>
      <c r="P29" s="1">
        <f>SUM(K29:O29)</f>
        <v>5</v>
      </c>
      <c r="R29" s="4">
        <v>1</v>
      </c>
      <c r="S29">
        <v>1</v>
      </c>
      <c r="T29">
        <v>0</v>
      </c>
      <c r="U29">
        <v>1</v>
      </c>
      <c r="V29">
        <v>3</v>
      </c>
      <c r="W29">
        <v>0</v>
      </c>
      <c r="X29" s="1">
        <f>SUM(S29:W29)</f>
        <v>5</v>
      </c>
    </row>
    <row r="30" spans="1:24" x14ac:dyDescent="0.25">
      <c r="B30" s="4">
        <v>2</v>
      </c>
      <c r="C30">
        <v>1</v>
      </c>
      <c r="D30">
        <v>3</v>
      </c>
      <c r="E30">
        <v>11</v>
      </c>
      <c r="F30">
        <v>13</v>
      </c>
      <c r="G30">
        <v>1</v>
      </c>
      <c r="H30" s="1">
        <f t="shared" ref="H30:H33" si="12">SUM(C30:G30)</f>
        <v>29</v>
      </c>
      <c r="J30" s="4">
        <v>2</v>
      </c>
      <c r="K30">
        <v>0</v>
      </c>
      <c r="L30">
        <v>1</v>
      </c>
      <c r="M30">
        <v>7</v>
      </c>
      <c r="N30">
        <v>21</v>
      </c>
      <c r="O30">
        <v>0</v>
      </c>
      <c r="P30" s="1">
        <f t="shared" ref="P30:P33" si="13">SUM(K30:O30)</f>
        <v>29</v>
      </c>
      <c r="R30" s="4">
        <v>2</v>
      </c>
      <c r="S30">
        <v>1</v>
      </c>
      <c r="T30">
        <v>13</v>
      </c>
      <c r="U30">
        <v>9</v>
      </c>
      <c r="V30">
        <v>5</v>
      </c>
      <c r="W30">
        <v>1</v>
      </c>
      <c r="X30" s="1">
        <f t="shared" ref="X30:X33" si="14">SUM(S30:W30)</f>
        <v>29</v>
      </c>
    </row>
    <row r="31" spans="1:24" x14ac:dyDescent="0.25">
      <c r="A31" s="3" t="b">
        <v>1</v>
      </c>
      <c r="B31" s="4">
        <v>3</v>
      </c>
      <c r="C31">
        <v>2</v>
      </c>
      <c r="D31">
        <v>8</v>
      </c>
      <c r="E31">
        <v>42</v>
      </c>
      <c r="F31">
        <v>45</v>
      </c>
      <c r="G31">
        <v>9</v>
      </c>
      <c r="H31" s="1">
        <f t="shared" si="12"/>
        <v>106</v>
      </c>
      <c r="I31" s="3" t="b">
        <v>1</v>
      </c>
      <c r="J31" s="4">
        <v>3</v>
      </c>
      <c r="K31">
        <v>0</v>
      </c>
      <c r="L31">
        <v>1</v>
      </c>
      <c r="M31">
        <v>25</v>
      </c>
      <c r="N31">
        <v>80</v>
      </c>
      <c r="O31">
        <v>0</v>
      </c>
      <c r="P31" s="1">
        <f t="shared" si="13"/>
        <v>106</v>
      </c>
      <c r="Q31" s="3" t="b">
        <v>1</v>
      </c>
      <c r="R31" s="4">
        <v>3</v>
      </c>
      <c r="S31">
        <v>12</v>
      </c>
      <c r="T31">
        <v>19</v>
      </c>
      <c r="U31">
        <v>31</v>
      </c>
      <c r="V31">
        <v>31</v>
      </c>
      <c r="W31">
        <v>13</v>
      </c>
      <c r="X31" s="1">
        <f t="shared" si="14"/>
        <v>106</v>
      </c>
    </row>
    <row r="32" spans="1:24" x14ac:dyDescent="0.25">
      <c r="B32" s="4">
        <v>4</v>
      </c>
      <c r="C32">
        <v>2</v>
      </c>
      <c r="D32">
        <v>21</v>
      </c>
      <c r="E32">
        <v>47</v>
      </c>
      <c r="F32">
        <v>80</v>
      </c>
      <c r="G32">
        <v>17</v>
      </c>
      <c r="H32" s="1">
        <f t="shared" si="12"/>
        <v>167</v>
      </c>
      <c r="J32" s="4">
        <v>4</v>
      </c>
      <c r="K32">
        <v>0</v>
      </c>
      <c r="L32">
        <v>0</v>
      </c>
      <c r="M32">
        <v>27</v>
      </c>
      <c r="N32">
        <v>140</v>
      </c>
      <c r="O32">
        <v>0</v>
      </c>
      <c r="P32" s="1">
        <f t="shared" si="13"/>
        <v>167</v>
      </c>
      <c r="R32" s="4">
        <v>4</v>
      </c>
      <c r="S32">
        <v>13</v>
      </c>
      <c r="T32">
        <v>17</v>
      </c>
      <c r="U32">
        <v>50</v>
      </c>
      <c r="V32">
        <v>62</v>
      </c>
      <c r="W32">
        <v>25</v>
      </c>
      <c r="X32" s="1">
        <f t="shared" si="14"/>
        <v>167</v>
      </c>
    </row>
    <row r="33" spans="2:24" x14ac:dyDescent="0.25">
      <c r="B33" s="4">
        <v>5</v>
      </c>
      <c r="C33">
        <v>0</v>
      </c>
      <c r="D33">
        <v>5</v>
      </c>
      <c r="E33">
        <v>7</v>
      </c>
      <c r="F33">
        <v>16</v>
      </c>
      <c r="G33">
        <v>8</v>
      </c>
      <c r="H33" s="1">
        <f t="shared" si="12"/>
        <v>36</v>
      </c>
      <c r="J33" s="4">
        <v>5</v>
      </c>
      <c r="K33">
        <v>0</v>
      </c>
      <c r="L33">
        <v>0</v>
      </c>
      <c r="M33">
        <v>5</v>
      </c>
      <c r="N33">
        <v>30</v>
      </c>
      <c r="O33">
        <v>1</v>
      </c>
      <c r="P33" s="1">
        <f t="shared" si="13"/>
        <v>36</v>
      </c>
      <c r="R33" s="4">
        <v>5</v>
      </c>
      <c r="S33">
        <v>6</v>
      </c>
      <c r="T33">
        <v>3</v>
      </c>
      <c r="U33">
        <v>5</v>
      </c>
      <c r="V33">
        <v>13</v>
      </c>
      <c r="W33">
        <v>9</v>
      </c>
      <c r="X33" s="1">
        <f t="shared" si="14"/>
        <v>36</v>
      </c>
    </row>
    <row r="34" spans="2:24" x14ac:dyDescent="0.25">
      <c r="B34" s="4" t="s">
        <v>1</v>
      </c>
      <c r="C34" s="1">
        <f>SUM(C29:C33)</f>
        <v>6</v>
      </c>
      <c r="D34" s="1">
        <f t="shared" ref="D34" si="15">SUM(D29:D33)</f>
        <v>37</v>
      </c>
      <c r="E34" s="1">
        <f t="shared" ref="E34" si="16">SUM(E29:E33)</f>
        <v>109</v>
      </c>
      <c r="F34" s="1">
        <f t="shared" ref="F34" si="17">SUM(F29:F33)</f>
        <v>156</v>
      </c>
      <c r="G34" s="1">
        <f t="shared" ref="G34" si="18">SUM(G29:G33)</f>
        <v>35</v>
      </c>
      <c r="H34" s="1">
        <f>SUM(C34:G34)</f>
        <v>343</v>
      </c>
      <c r="J34" s="4" t="s">
        <v>1</v>
      </c>
      <c r="K34" s="1">
        <f>SUM(K29:K33)</f>
        <v>0</v>
      </c>
      <c r="L34" s="1">
        <f t="shared" ref="L34" si="19">SUM(L29:L33)</f>
        <v>2</v>
      </c>
      <c r="M34" s="1">
        <f t="shared" ref="M34" si="20">SUM(M29:M33)</f>
        <v>64</v>
      </c>
      <c r="N34" s="1">
        <f t="shared" ref="N34" si="21">SUM(N29:N33)</f>
        <v>276</v>
      </c>
      <c r="O34" s="1">
        <f t="shared" ref="O34" si="22">SUM(O29:O33)</f>
        <v>1</v>
      </c>
      <c r="P34" s="1">
        <f>SUM(K34:O34)</f>
        <v>343</v>
      </c>
      <c r="R34" s="4" t="s">
        <v>1</v>
      </c>
      <c r="S34" s="1">
        <f>SUM(S29:S33)</f>
        <v>33</v>
      </c>
      <c r="T34" s="1">
        <f t="shared" ref="T34" si="23">SUM(T29:T33)</f>
        <v>52</v>
      </c>
      <c r="U34" s="1">
        <f t="shared" ref="U34" si="24">SUM(U29:U33)</f>
        <v>96</v>
      </c>
      <c r="V34" s="1">
        <f t="shared" ref="V34" si="25">SUM(V29:V33)</f>
        <v>114</v>
      </c>
      <c r="W34" s="1">
        <f t="shared" ref="W34" si="26">SUM(W29:W33)</f>
        <v>48</v>
      </c>
      <c r="X34" s="1">
        <f>SUM(S34:W34)</f>
        <v>343</v>
      </c>
    </row>
    <row r="35" spans="2:24" x14ac:dyDescent="0.25">
      <c r="B35" t="s">
        <v>22</v>
      </c>
      <c r="C35">
        <f>C29*$E$3+C30*$F$3+C31*$G$3+C32*$H$3+C33*$I$3</f>
        <v>13.526008126012886</v>
      </c>
      <c r="D35">
        <f>D29*$E$4+D30*$F$4+D31*$G$4+D32*$H$4+D33*$I$4</f>
        <v>31.535448100742624</v>
      </c>
      <c r="E35">
        <f>E29*$E$5+E30*$F$5+E31*$G$5+E32*$H$5+E33*$I$5</f>
        <v>172.88953484302681</v>
      </c>
      <c r="F35">
        <f>F29*$E$6+F30*$F$6+F31*$G$6+F32*$H$6+F33*$I$6</f>
        <v>235.62183433376902</v>
      </c>
      <c r="G35">
        <f>G29*$E$7+G30*$F$7+G31*$G$7+G32*$H$7+G33*$I$7</f>
        <v>51.39357579467071</v>
      </c>
      <c r="J35" t="s">
        <v>22</v>
      </c>
      <c r="K35">
        <f>K29*$E$3+K30*$F$3+K31*$G$3+K32*$H$3+K33*$I$3</f>
        <v>0</v>
      </c>
      <c r="L35">
        <f>L29*$E$4+L30*$F$4+L31*$G$4+L32*$H$4+L33*$I$4</f>
        <v>6.0732592009880912</v>
      </c>
      <c r="M35">
        <f>M29*$E$5+M30*$F$5+M31*$G$5+M32*$H$5+M33*$I$5</f>
        <v>101.21455737348761</v>
      </c>
      <c r="N35">
        <f>N29*$E$6+N30*$F$6+N31*$G$6+N32*$H$6+N33*$I$6</f>
        <v>416.23901325878995</v>
      </c>
      <c r="O35">
        <f>O29*$E$7+O30*$F$7+O31*$G$7+O32*$H$7+O33*$I$7</f>
        <v>4.2521397647304999</v>
      </c>
      <c r="R35" t="s">
        <v>22</v>
      </c>
      <c r="S35">
        <f>S29*$E$3+S30*$F$3+S31*$G$3+S32*$H$3+S33*$I$3</f>
        <v>28.666530203516515</v>
      </c>
      <c r="T35">
        <f>T29*$E$4+T30*$F$4+T31*$G$4+T32*$H$4+T33*$I$4</f>
        <v>92.589743330841472</v>
      </c>
      <c r="U35">
        <f>U29*$E$5+U30*$F$5+U31*$G$5+U32*$H$5+U33*$I$5</f>
        <v>138.22378624748637</v>
      </c>
      <c r="V35">
        <f>V29*$E$6+V30*$F$6+V31*$G$6+V32*$H$6+V33*$I$6</f>
        <v>177.79693311220285</v>
      </c>
      <c r="W35">
        <f>W29*$E$7+W30*$F$7+W31*$G$7+W32*$H$7+W33*$I$7</f>
        <v>63.719939697711325</v>
      </c>
    </row>
    <row r="36" spans="2:24" x14ac:dyDescent="0.25">
      <c r="B36" t="s">
        <v>23</v>
      </c>
      <c r="E36">
        <f>$B$2*$E$3+$B$3*$F$4+$B$4*$G$5+$B$5*$H$6+$B$6*$I$7</f>
        <v>946.92164038534906</v>
      </c>
      <c r="J36" t="s">
        <v>23</v>
      </c>
      <c r="M36">
        <f>$B$2*$E$3+$B$3*$F$4+$B$4*$G$5+$B$5*$H$6+$B$6*$I$7</f>
        <v>946.92164038534906</v>
      </c>
      <c r="R36" t="s">
        <v>23</v>
      </c>
      <c r="U36">
        <f>$B$2*$E$3+$B$3*$F$4+$B$4*$G$5+$B$5*$H$6+$B$6*$I$7</f>
        <v>946.92164038534906</v>
      </c>
    </row>
    <row r="37" spans="2:24" x14ac:dyDescent="0.25">
      <c r="B37" t="s">
        <v>24</v>
      </c>
      <c r="E37">
        <f>SUM(C35:G35)/E36</f>
        <v>0.53327158199988578</v>
      </c>
      <c r="J37" t="s">
        <v>24</v>
      </c>
      <c r="M37">
        <f>SUM(K35:O35)/M36</f>
        <v>0.55736287680912744</v>
      </c>
      <c r="R37" t="s">
        <v>24</v>
      </c>
      <c r="U37">
        <f>SUM(S35:W35)/U36</f>
        <v>0.52907961041832163</v>
      </c>
    </row>
    <row r="43" spans="2:24" x14ac:dyDescent="0.25">
      <c r="C43" s="5" t="s">
        <v>9</v>
      </c>
      <c r="D43" s="5" t="s">
        <v>11</v>
      </c>
      <c r="E43" s="5" t="s">
        <v>12</v>
      </c>
      <c r="F43" s="5" t="s">
        <v>13</v>
      </c>
      <c r="G43" s="5" t="s">
        <v>14</v>
      </c>
      <c r="H43" s="5" t="s">
        <v>15</v>
      </c>
    </row>
    <row r="44" spans="2:24" x14ac:dyDescent="0.25">
      <c r="B44" s="9" t="s">
        <v>25</v>
      </c>
      <c r="C44">
        <v>0</v>
      </c>
      <c r="D44">
        <v>0</v>
      </c>
      <c r="E44">
        <f>S16/S21</f>
        <v>1.9801980198019802E-2</v>
      </c>
      <c r="F44">
        <f>C29/C34</f>
        <v>0.16666666666666666</v>
      </c>
      <c r="G44">
        <v>0</v>
      </c>
      <c r="H44">
        <f>S29/S34</f>
        <v>3.0303030303030304E-2</v>
      </c>
    </row>
    <row r="45" spans="2:24" x14ac:dyDescent="0.25">
      <c r="B45" s="9" t="s">
        <v>26</v>
      </c>
      <c r="C45">
        <f>D17/D21</f>
        <v>1</v>
      </c>
      <c r="D45">
        <f>L17/L21</f>
        <v>0.2</v>
      </c>
      <c r="E45">
        <f>T17/T21</f>
        <v>7.6923076923076927E-2</v>
      </c>
      <c r="F45">
        <f>D30/D34</f>
        <v>8.1081081081081086E-2</v>
      </c>
      <c r="G45">
        <f>L30/L34</f>
        <v>0.5</v>
      </c>
      <c r="H45">
        <f>T30/T34</f>
        <v>0.25</v>
      </c>
    </row>
    <row r="46" spans="2:24" x14ac:dyDescent="0.25">
      <c r="B46" s="9" t="s">
        <v>27</v>
      </c>
      <c r="C46">
        <f>E18/E21</f>
        <v>0.40625</v>
      </c>
      <c r="D46">
        <f>M18/M21</f>
        <v>0.35074626865671643</v>
      </c>
      <c r="E46">
        <f>U18/U21</f>
        <v>0.44444444444444442</v>
      </c>
      <c r="F46">
        <f>E31/E34</f>
        <v>0.38532110091743121</v>
      </c>
      <c r="G46">
        <f>M31/M34</f>
        <v>0.390625</v>
      </c>
      <c r="H46">
        <f>U31/U34</f>
        <v>0.32291666666666669</v>
      </c>
    </row>
    <row r="47" spans="2:24" x14ac:dyDescent="0.25">
      <c r="B47" s="9" t="s">
        <v>28</v>
      </c>
      <c r="C47">
        <f>F19/F21</f>
        <v>0.51624548736462095</v>
      </c>
      <c r="D47">
        <f>N19/N21</f>
        <v>0.54189944134078216</v>
      </c>
      <c r="E47">
        <f>V19/V21</f>
        <v>0.35714285714285715</v>
      </c>
      <c r="F47">
        <f>F32/F34</f>
        <v>0.51282051282051277</v>
      </c>
      <c r="G47">
        <f>N32/N34</f>
        <v>0.50724637681159424</v>
      </c>
      <c r="H47">
        <f>V32/V34</f>
        <v>0.54385964912280704</v>
      </c>
    </row>
    <row r="48" spans="2:24" x14ac:dyDescent="0.25">
      <c r="B48" s="9" t="s">
        <v>29</v>
      </c>
      <c r="C48">
        <f>G20/G21</f>
        <v>1</v>
      </c>
      <c r="D48">
        <f>O20/O21</f>
        <v>0.3</v>
      </c>
      <c r="E48">
        <f>W20/W21</f>
        <v>0.1317365269461078</v>
      </c>
      <c r="F48">
        <f>G33/G34</f>
        <v>0.22857142857142856</v>
      </c>
      <c r="G48">
        <f>O33/O34</f>
        <v>1</v>
      </c>
      <c r="H48">
        <f>W33/W34</f>
        <v>0.1875</v>
      </c>
    </row>
    <row r="49" spans="2:8" x14ac:dyDescent="0.25">
      <c r="B49" s="9" t="s">
        <v>30</v>
      </c>
      <c r="C49">
        <f>C16/H16</f>
        <v>0</v>
      </c>
      <c r="D49">
        <f>K16/P16</f>
        <v>0</v>
      </c>
      <c r="E49">
        <f>S16/X16</f>
        <v>0.4</v>
      </c>
      <c r="F49">
        <f>C29/H29</f>
        <v>0.2</v>
      </c>
      <c r="G49">
        <f>K29/P29</f>
        <v>0</v>
      </c>
      <c r="H49">
        <f>S29/X29</f>
        <v>0.2</v>
      </c>
    </row>
    <row r="50" spans="2:8" x14ac:dyDescent="0.25">
      <c r="B50" s="9" t="s">
        <v>31</v>
      </c>
      <c r="C50">
        <f>D17/H17</f>
        <v>3.4482758620689655E-2</v>
      </c>
      <c r="D50">
        <f>L17/P17</f>
        <v>0.13793103448275862</v>
      </c>
      <c r="E50">
        <f>T17/X17</f>
        <v>0.13793103448275862</v>
      </c>
      <c r="F50">
        <f>D30/H30</f>
        <v>0.10344827586206896</v>
      </c>
      <c r="G50">
        <f>L30/P30</f>
        <v>3.4482758620689655E-2</v>
      </c>
      <c r="H50">
        <f>T30/X30</f>
        <v>0.44827586206896552</v>
      </c>
    </row>
    <row r="51" spans="2:8" x14ac:dyDescent="0.25">
      <c r="B51" s="9" t="s">
        <v>32</v>
      </c>
      <c r="C51">
        <f>E18/H18</f>
        <v>0.24528301886792453</v>
      </c>
      <c r="D51">
        <f>M18/P18</f>
        <v>0.44339622641509435</v>
      </c>
      <c r="E51">
        <f>U18/X18</f>
        <v>3.7735849056603772E-2</v>
      </c>
      <c r="F51">
        <f>E31/H31</f>
        <v>0.39622641509433965</v>
      </c>
      <c r="G51">
        <f>M31/P31</f>
        <v>0.23584905660377359</v>
      </c>
      <c r="H51">
        <f>U31/X31</f>
        <v>0.29245283018867924</v>
      </c>
    </row>
    <row r="52" spans="2:8" x14ac:dyDescent="0.25">
      <c r="B52" s="9" t="s">
        <v>33</v>
      </c>
      <c r="C52">
        <f>F19/H19</f>
        <v>0.85628742514970058</v>
      </c>
      <c r="D52">
        <f>N19/P19</f>
        <v>0.58083832335329344</v>
      </c>
      <c r="E52">
        <f>V19/X19</f>
        <v>2.9940119760479042E-2</v>
      </c>
      <c r="F52">
        <f>F32/H32</f>
        <v>0.47904191616766467</v>
      </c>
      <c r="G52">
        <f>N32/P32</f>
        <v>0.83832335329341312</v>
      </c>
      <c r="H52">
        <f>V32/X32</f>
        <v>0.3712574850299401</v>
      </c>
    </row>
    <row r="53" spans="2:8" x14ac:dyDescent="0.25">
      <c r="B53" s="9" t="s">
        <v>34</v>
      </c>
      <c r="C53">
        <f>G20/H20</f>
        <v>2.7777777777777776E-2</v>
      </c>
      <c r="D53">
        <f>O20/P20</f>
        <v>8.3333333333333329E-2</v>
      </c>
      <c r="E53">
        <f>W20/X20</f>
        <v>0.61111111111111116</v>
      </c>
      <c r="F53">
        <f>G33/H33</f>
        <v>0.22222222222222221</v>
      </c>
      <c r="G53">
        <f>O33/P33</f>
        <v>2.7777777777777776E-2</v>
      </c>
      <c r="H53">
        <f>W33/X33</f>
        <v>0.25</v>
      </c>
    </row>
    <row r="54" spans="2:8" x14ac:dyDescent="0.25">
      <c r="B54" s="9" t="s">
        <v>35</v>
      </c>
      <c r="C54">
        <v>0</v>
      </c>
      <c r="D54">
        <v>0</v>
      </c>
      <c r="E54">
        <f>(2*E44*E49)/(E44+E49)</f>
        <v>3.7735849056603772E-2</v>
      </c>
      <c r="F54">
        <f>(2*F44*F49)/(F44+F49)</f>
        <v>0.1818181818181818</v>
      </c>
      <c r="G54">
        <v>0</v>
      </c>
      <c r="H54">
        <f>(2*H44*H49)/(H44+H49)</f>
        <v>5.2631578947368425E-2</v>
      </c>
    </row>
    <row r="55" spans="2:8" x14ac:dyDescent="0.25">
      <c r="B55" s="9" t="s">
        <v>36</v>
      </c>
      <c r="C55">
        <f>(2*C45*C50)/(C45+C50)</f>
        <v>6.6666666666666666E-2</v>
      </c>
      <c r="D55">
        <f>(2*D45*D50)/(D45+D50)</f>
        <v>0.16326530612244897</v>
      </c>
      <c r="E55">
        <f>(2*E45*E50)/(E45+E50)</f>
        <v>9.876543209876544E-2</v>
      </c>
      <c r="F55">
        <f>(2*F45*F50)/(F45+F50)</f>
        <v>9.0909090909090912E-2</v>
      </c>
      <c r="G55">
        <f>(2*G45*G50)/(G45+G50)</f>
        <v>6.4516129032258063E-2</v>
      </c>
      <c r="H55">
        <f>(2*H45*H50)/(H45+H50)</f>
        <v>0.32098765432098764</v>
      </c>
    </row>
    <row r="56" spans="2:8" x14ac:dyDescent="0.25">
      <c r="B56" s="9" t="s">
        <v>37</v>
      </c>
      <c r="C56">
        <f>(2*C46*C51)/(C46+C51)</f>
        <v>0.30588235294117649</v>
      </c>
      <c r="D56">
        <f>(2*D46*D51)/(D46+D51)</f>
        <v>0.39166666666666672</v>
      </c>
      <c r="E56">
        <f>(2*E46*E51)/(E46+E51)</f>
        <v>6.9565217391304349E-2</v>
      </c>
      <c r="F56">
        <f>(2*F46*F51)/(F46+F51)</f>
        <v>0.3906976744186047</v>
      </c>
      <c r="G56">
        <f>(2*G46*G51)/(G46+G51)</f>
        <v>0.29411764705882348</v>
      </c>
      <c r="H56">
        <f>(2*H46*H51)/(H46+H51)</f>
        <v>0.30693069306930693</v>
      </c>
    </row>
    <row r="57" spans="2:8" x14ac:dyDescent="0.25">
      <c r="B57" s="9" t="s">
        <v>38</v>
      </c>
      <c r="C57">
        <f>(2*C47*C52)/(C47+C52)</f>
        <v>0.64414414414414412</v>
      </c>
      <c r="D57">
        <f>(2*D47*D52)/(D47+D52)</f>
        <v>0.56069364161849722</v>
      </c>
      <c r="E57">
        <f>(2*E47*E52)/(E47+E52)</f>
        <v>5.5248618784530384E-2</v>
      </c>
      <c r="F57">
        <f>(2*F47*F52)/(F47+F52)</f>
        <v>0.49535603715170279</v>
      </c>
      <c r="G57">
        <f>(2*G47*G52)/(G47+G52)</f>
        <v>0.6320541760722348</v>
      </c>
      <c r="H57">
        <f>(2*H47*H52)/(H47+H52)</f>
        <v>0.44128113879003561</v>
      </c>
    </row>
    <row r="58" spans="2:8" x14ac:dyDescent="0.25">
      <c r="B58" s="9" t="s">
        <v>39</v>
      </c>
      <c r="C58">
        <f>(2*C48*C53)/(C48+C53)</f>
        <v>5.4054054054054057E-2</v>
      </c>
      <c r="D58">
        <f>(2*D48*D53)/(D48+D53)</f>
        <v>0.13043478260869565</v>
      </c>
      <c r="E58">
        <f>(2*E48*E53)/(E48+E53)</f>
        <v>0.21674876847290642</v>
      </c>
      <c r="F58">
        <f>(2*F48*F53)/(F48+F53)</f>
        <v>0.22535211267605634</v>
      </c>
      <c r="G58">
        <f>(2*G48*G53)/(G48+G53)</f>
        <v>5.4054054054054057E-2</v>
      </c>
      <c r="H58">
        <f>(2*H48*H53)/(H48+H53)</f>
        <v>0.21428571428571427</v>
      </c>
    </row>
    <row r="59" spans="2:8" ht="30" x14ac:dyDescent="0.25">
      <c r="B59" s="11" t="s">
        <v>40</v>
      </c>
      <c r="C59">
        <f>AVERAGE(C44:C48)</f>
        <v>0.58449909747292428</v>
      </c>
      <c r="D59">
        <f>AVERAGE(D44:D48)</f>
        <v>0.27852914199949974</v>
      </c>
      <c r="E59">
        <f>AVERAGE(E44:E48)</f>
        <v>0.20600977713090121</v>
      </c>
      <c r="F59">
        <f>AVERAGE(F44:F48)</f>
        <v>0.27489215801142408</v>
      </c>
      <c r="G59">
        <f>AVERAGE(G44:G48)</f>
        <v>0.47957427536231884</v>
      </c>
      <c r="H59">
        <f>AVERAGE(H44:H48)</f>
        <v>0.26691586921850086</v>
      </c>
    </row>
    <row r="60" spans="2:8" ht="30" x14ac:dyDescent="0.25">
      <c r="B60" s="11" t="s">
        <v>41</v>
      </c>
      <c r="C60">
        <f>AVERAGE(C49:C53)</f>
        <v>0.2327661960832185</v>
      </c>
      <c r="D60">
        <f>AVERAGE(D49:D53)</f>
        <v>0.24909978351689593</v>
      </c>
      <c r="E60">
        <f>AVERAGE(E49:E53)</f>
        <v>0.2433436228821905</v>
      </c>
      <c r="F60">
        <f>AVERAGE(F49:F53)</f>
        <v>0.28018776586925914</v>
      </c>
      <c r="G60">
        <f>AVERAGE(G49:G53)</f>
        <v>0.22728658925913078</v>
      </c>
      <c r="H60">
        <f>AVERAGE(H49:H53)</f>
        <v>0.31239723545751696</v>
      </c>
    </row>
    <row r="61" spans="2:8" ht="30" x14ac:dyDescent="0.25">
      <c r="B61" s="11" t="s">
        <v>42</v>
      </c>
      <c r="C61">
        <f>AVERAGE(C54:C58)</f>
        <v>0.21414944356120821</v>
      </c>
      <c r="D61">
        <f>AVERAGE(D54:D58)</f>
        <v>0.24921207940326168</v>
      </c>
      <c r="E61">
        <f>AVERAGE(E54:E58)</f>
        <v>9.5612777160822074E-2</v>
      </c>
      <c r="F61">
        <f>AVERAGE(F54:F58)</f>
        <v>0.2768266193947273</v>
      </c>
      <c r="G61">
        <f>AVERAGE(G54:G58)</f>
        <v>0.20894840124347408</v>
      </c>
      <c r="H61">
        <f>AVERAGE(H54:H58)</f>
        <v>0.26722335588268253</v>
      </c>
    </row>
    <row r="62" spans="2:8" ht="45" x14ac:dyDescent="0.25">
      <c r="B62" s="10" t="s">
        <v>43</v>
      </c>
      <c r="C62">
        <f>(C44*$B$2+C45*$B$3+C46*$B$4+C47*$B$5+C48*$B$6)/($B$7)</f>
        <v>0.56640086411047152</v>
      </c>
      <c r="D62">
        <f>(D44*$B$2+D45*$B$3+D46*$B$4+D47*$B$5+D48*$B$6)/($B$7)</f>
        <v>0.42063064484408913</v>
      </c>
      <c r="E62">
        <f t="shared" ref="E62:H62" si="27">(E44*$B$2+E45*$B$3+E46*$B$4+E47*$B$5+E48*$B$6)/($B$7)</f>
        <v>0.33185499229092558</v>
      </c>
      <c r="F62">
        <f t="shared" si="27"/>
        <v>0.40203591385285559</v>
      </c>
      <c r="G62">
        <f t="shared" si="27"/>
        <v>0.51491660328727773</v>
      </c>
      <c r="H62">
        <f t="shared" si="27"/>
        <v>0.4058461901507015</v>
      </c>
    </row>
    <row r="63" spans="2:8" ht="45" x14ac:dyDescent="0.25">
      <c r="B63" s="10" t="s">
        <v>44</v>
      </c>
      <c r="C63">
        <f>(C49*$B$2+C50*$B$3+C51*$B$4+C52*$B$5+C53*$B$6)/($B$7)</f>
        <v>0.49854227405247814</v>
      </c>
      <c r="D63">
        <f t="shared" ref="D63:H63" si="28">(D49*$B$2+D50*$B$3+D51*$B$4+D52*$B$5+D53*$B$6)/($B$7)</f>
        <v>0.44023323615160348</v>
      </c>
      <c r="E63">
        <f t="shared" si="28"/>
        <v>0.10787172011661808</v>
      </c>
      <c r="F63">
        <f t="shared" si="28"/>
        <v>0.39067055393586003</v>
      </c>
      <c r="G63">
        <f t="shared" si="28"/>
        <v>0.48688046647230321</v>
      </c>
      <c r="H63">
        <f t="shared" si="28"/>
        <v>0.33819241982507287</v>
      </c>
    </row>
    <row r="64" spans="2:8" ht="30" x14ac:dyDescent="0.25">
      <c r="B64" s="10" t="s">
        <v>45</v>
      </c>
      <c r="C64">
        <f>(C54*$B$2+C55*$B$3+C56*$B$4+C57*$B$5+C58*$B$6)/($B$7)</f>
        <v>0.41946029377001759</v>
      </c>
      <c r="D64">
        <f t="shared" ref="D64:H64" si="29">(D54*$B$2+D55*$B$3+D56*$B$4+D57*$B$5+D58*$B$6)/($B$7)</f>
        <v>0.42152434655515958</v>
      </c>
      <c r="E64">
        <f t="shared" si="29"/>
        <v>8.0047419305150677E-2</v>
      </c>
      <c r="F64">
        <f t="shared" si="29"/>
        <v>0.39590828657288346</v>
      </c>
      <c r="G64">
        <f t="shared" si="29"/>
        <v>0.40975636058361492</v>
      </c>
      <c r="H64">
        <f t="shared" si="29"/>
        <v>0.36010113477438388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Edwin</dc:creator>
  <cp:lastModifiedBy>Edwin</cp:lastModifiedBy>
  <dcterms:created xsi:type="dcterms:W3CDTF">2022-03-31T00:54:20Z</dcterms:created>
  <dcterms:modified xsi:type="dcterms:W3CDTF">2022-04-18T05:32:45Z</dcterms:modified>
</cp:coreProperties>
</file>