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"/>
    </mc:Choice>
  </mc:AlternateContent>
  <xr:revisionPtr revIDLastSave="0" documentId="13_ncr:40009_{43039CF0-77D8-40F6-B3C8-6648F53E80AB}" xr6:coauthVersionLast="47" xr6:coauthVersionMax="47" xr10:uidLastSave="{00000000-0000-0000-0000-000000000000}"/>
  <bookViews>
    <workbookView xWindow="-120" yWindow="-120" windowWidth="29040" windowHeight="17025"/>
  </bookViews>
  <sheets>
    <sheet name="Statistiken" sheetId="1" r:id="rId1"/>
    <sheet name="Heatmap" sheetId="2" r:id="rId2"/>
  </sheets>
  <definedNames>
    <definedName name="_xlnm._FilterDatabase" localSheetId="0" hidden="1">Statistiken!$A$1:$E$1</definedName>
  </definedNames>
  <calcPr calcId="0"/>
</workbook>
</file>

<file path=xl/calcChain.xml><?xml version="1.0" encoding="utf-8"?>
<calcChain xmlns="http://schemas.openxmlformats.org/spreadsheetml/2006/main">
  <c r="K4" i="1" l="1"/>
  <c r="D43" i="1"/>
  <c r="E20" i="1" s="1"/>
  <c r="E23" i="1" l="1"/>
  <c r="E34" i="1"/>
  <c r="E2" i="1"/>
  <c r="E14" i="1"/>
  <c r="E25" i="1"/>
  <c r="E12" i="1"/>
  <c r="E21" i="1"/>
  <c r="E26" i="1"/>
  <c r="E18" i="1"/>
  <c r="E15" i="1"/>
  <c r="E16" i="1"/>
  <c r="E32" i="1"/>
  <c r="E4" i="1"/>
  <c r="E31" i="1"/>
  <c r="E27" i="1"/>
  <c r="E17" i="1"/>
  <c r="E30" i="1"/>
  <c r="E40" i="1"/>
  <c r="E10" i="1"/>
  <c r="E35" i="1"/>
  <c r="E41" i="1"/>
  <c r="E13" i="1"/>
  <c r="E9" i="1"/>
  <c r="E38" i="1"/>
  <c r="E7" i="1"/>
  <c r="E33" i="1"/>
  <c r="E19" i="1"/>
  <c r="E6" i="1"/>
  <c r="E37" i="1"/>
  <c r="E36" i="1"/>
  <c r="E5" i="1"/>
  <c r="E39" i="1"/>
  <c r="E24" i="1"/>
  <c r="E11" i="1"/>
  <c r="E28" i="1"/>
  <c r="E29" i="1"/>
  <c r="E8" i="1"/>
  <c r="E3" i="1"/>
  <c r="E22" i="1"/>
  <c r="M13" i="1" l="1"/>
  <c r="G13" i="1"/>
  <c r="Q13" i="1"/>
  <c r="O13" i="1"/>
  <c r="K13" i="1"/>
  <c r="I13" i="1"/>
  <c r="U35" i="1"/>
  <c r="M12" i="1"/>
  <c r="G12" i="1"/>
  <c r="Q12" i="1"/>
  <c r="O12" i="1"/>
  <c r="K12" i="1"/>
  <c r="I12" i="1"/>
  <c r="G35" i="1"/>
  <c r="Q35" i="1"/>
  <c r="K35" i="1"/>
  <c r="M35" i="1"/>
  <c r="O35" i="1"/>
  <c r="I35" i="1"/>
  <c r="I17" i="1"/>
  <c r="M17" i="1"/>
  <c r="K17" i="1"/>
  <c r="G17" i="1"/>
  <c r="O17" i="1"/>
  <c r="Q17" i="1"/>
  <c r="O27" i="1"/>
  <c r="Q27" i="1"/>
  <c r="K27" i="1"/>
  <c r="I27" i="1"/>
  <c r="M27" i="1"/>
  <c r="G27" i="1"/>
  <c r="M36" i="1"/>
  <c r="G36" i="1"/>
  <c r="Q36" i="1"/>
  <c r="K36" i="1"/>
  <c r="O36" i="1"/>
  <c r="I36" i="1"/>
  <c r="Q31" i="1"/>
  <c r="K31" i="1"/>
  <c r="O31" i="1"/>
  <c r="I31" i="1"/>
  <c r="M31" i="1"/>
  <c r="G31" i="1"/>
  <c r="U29" i="1"/>
  <c r="M37" i="1"/>
  <c r="G37" i="1"/>
  <c r="Q37" i="1"/>
  <c r="K37" i="1"/>
  <c r="O37" i="1"/>
  <c r="I37" i="1"/>
  <c r="M4" i="1"/>
  <c r="G4" i="1"/>
  <c r="Q4" i="1"/>
  <c r="O4" i="1"/>
  <c r="I4" i="1"/>
  <c r="O22" i="1"/>
  <c r="G22" i="1"/>
  <c r="K22" i="1"/>
  <c r="I22" i="1"/>
  <c r="M22" i="1"/>
  <c r="Q22" i="1"/>
  <c r="M41" i="1"/>
  <c r="G41" i="1"/>
  <c r="Q41" i="1"/>
  <c r="K41" i="1"/>
  <c r="O41" i="1"/>
  <c r="I41" i="1"/>
  <c r="G34" i="1"/>
  <c r="Q34" i="1"/>
  <c r="K34" i="1"/>
  <c r="I34" i="1"/>
  <c r="O34" i="1"/>
  <c r="M34" i="1"/>
  <c r="Q32" i="1"/>
  <c r="K32" i="1"/>
  <c r="O32" i="1"/>
  <c r="I32" i="1"/>
  <c r="G32" i="1"/>
  <c r="M32" i="1"/>
  <c r="I15" i="1"/>
  <c r="M15" i="1"/>
  <c r="K15" i="1"/>
  <c r="G15" i="1"/>
  <c r="O15" i="1"/>
  <c r="Q15" i="1"/>
  <c r="M8" i="1"/>
  <c r="G8" i="1"/>
  <c r="O8" i="1"/>
  <c r="Q8" i="1"/>
  <c r="K8" i="1"/>
  <c r="I8" i="1"/>
  <c r="K29" i="1"/>
  <c r="O29" i="1"/>
  <c r="M29" i="1"/>
  <c r="G29" i="1"/>
  <c r="I29" i="1"/>
  <c r="Q29" i="1"/>
  <c r="I14" i="1"/>
  <c r="M14" i="1"/>
  <c r="G14" i="1"/>
  <c r="K14" i="1"/>
  <c r="Q14" i="1"/>
  <c r="O14" i="1"/>
  <c r="G5" i="1"/>
  <c r="Q5" i="1"/>
  <c r="K5" i="1"/>
  <c r="M5" i="1"/>
  <c r="O5" i="1"/>
  <c r="I5" i="1"/>
  <c r="G6" i="1"/>
  <c r="Q6" i="1"/>
  <c r="I6" i="1"/>
  <c r="K6" i="1"/>
  <c r="O6" i="1"/>
  <c r="M6" i="1"/>
  <c r="O18" i="1"/>
  <c r="I18" i="1"/>
  <c r="M18" i="1"/>
  <c r="K18" i="1"/>
  <c r="G18" i="1"/>
  <c r="Q18" i="1"/>
  <c r="O26" i="1"/>
  <c r="I26" i="1"/>
  <c r="K26" i="1"/>
  <c r="G26" i="1"/>
  <c r="M26" i="1"/>
  <c r="Q26" i="1"/>
  <c r="K28" i="1"/>
  <c r="O28" i="1"/>
  <c r="Q28" i="1"/>
  <c r="G28" i="1"/>
  <c r="I28" i="1"/>
  <c r="M28" i="1"/>
  <c r="U30" i="1"/>
  <c r="U31" i="1"/>
  <c r="U27" i="1"/>
  <c r="U33" i="1"/>
  <c r="U34" i="1"/>
  <c r="U26" i="1"/>
  <c r="U32" i="1"/>
  <c r="U28" i="1"/>
</calcChain>
</file>

<file path=xl/sharedStrings.xml><?xml version="1.0" encoding="utf-8"?>
<sst xmlns="http://schemas.openxmlformats.org/spreadsheetml/2006/main" count="105" uniqueCount="61">
  <si>
    <t>Parkstraße</t>
  </si>
  <si>
    <t>property</t>
  </si>
  <si>
    <t>Zusatzsteuer</t>
  </si>
  <si>
    <t>tax</t>
  </si>
  <si>
    <t>Gemeinschaftsfeld</t>
  </si>
  <si>
    <t>chest</t>
  </si>
  <si>
    <t>Ereignisfeld</t>
  </si>
  <si>
    <t>chance</t>
  </si>
  <si>
    <t>Turmstraße</t>
  </si>
  <si>
    <t>Bahnhofstraße</t>
  </si>
  <si>
    <t>Chausseestraße</t>
  </si>
  <si>
    <t>Hafenstraße</t>
  </si>
  <si>
    <t>Einkommensteuer</t>
  </si>
  <si>
    <t>Poststraße</t>
  </si>
  <si>
    <t>Elisenstraße</t>
  </si>
  <si>
    <t>Hauptstraße</t>
  </si>
  <si>
    <t>Badstraße</t>
  </si>
  <si>
    <t>Schlossallee</t>
  </si>
  <si>
    <t>Goethestraße</t>
  </si>
  <si>
    <t>Elektrizitätswerk</t>
  </si>
  <si>
    <t>utility</t>
  </si>
  <si>
    <t>Gehen Sie in das Gefängnis</t>
  </si>
  <si>
    <t>to_jail</t>
  </si>
  <si>
    <t>Rathausplatz</t>
  </si>
  <si>
    <t>Wasserwerk</t>
  </si>
  <si>
    <t>Westbahnhof</t>
  </si>
  <si>
    <t>station</t>
  </si>
  <si>
    <t>Hauptbahnhof</t>
  </si>
  <si>
    <t>Schillerstraße</t>
  </si>
  <si>
    <t>Museumstraße</t>
  </si>
  <si>
    <t>Nordbahnhof</t>
  </si>
  <si>
    <t>Lessingstraße</t>
  </si>
  <si>
    <t>Neue Straße</t>
  </si>
  <si>
    <t>Theaterstraße</t>
  </si>
  <si>
    <t>Seestraße</t>
  </si>
  <si>
    <t>Südbahnhof</t>
  </si>
  <si>
    <t>Münchner Straße</t>
  </si>
  <si>
    <t>Frei Parken</t>
  </si>
  <si>
    <t>parking</t>
  </si>
  <si>
    <t>Berliner Straße</t>
  </si>
  <si>
    <t>Wiener Straße</t>
  </si>
  <si>
    <t>Opernplatz</t>
  </si>
  <si>
    <t>Los</t>
  </si>
  <si>
    <t>go</t>
  </si>
  <si>
    <t>Im Gefängnis / Nur zu Besuch</t>
  </si>
  <si>
    <t>jail</t>
  </si>
  <si>
    <t>Position</t>
  </si>
  <si>
    <t>Name</t>
  </si>
  <si>
    <t>Typ</t>
  </si>
  <si>
    <t xml:space="preserve">Besuchsazahl </t>
  </si>
  <si>
    <t>P</t>
  </si>
  <si>
    <t>Einnahmen</t>
  </si>
  <si>
    <t>Grundstück</t>
  </si>
  <si>
    <t>mit 1 Haus</t>
  </si>
  <si>
    <t>mit 2 Häusern</t>
  </si>
  <si>
    <t>mit 3 Häusern</t>
  </si>
  <si>
    <t>mit 4 Häusern</t>
  </si>
  <si>
    <t>mit Hotel</t>
  </si>
  <si>
    <t>Kosten pro Haus/Hotel</t>
  </si>
  <si>
    <t>Kosten Grundtück</t>
  </si>
  <si>
    <t xml:space="preserve">Würfe bis Even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</si>
</sst>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left" vertical="top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/>
    <xf numFmtId="1" fontId="0" fillId="0" borderId="0" xfId="0" applyNumberFormat="1" applyFill="1"/>
    <xf numFmtId="0" fontId="0" fillId="42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Aufenthaltswahrscheinlichkeit</a:t>
            </a:r>
            <a:r>
              <a:rPr lang="de-DE" baseline="0"/>
              <a:t> nach Feld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Statistiken!$B$2:$C$41</c:f>
              <c:strCache>
                <c:ptCount val="40"/>
                <c:pt idx="0">
                  <c:v>Im Gefängnis / Nur zu Besuch</c:v>
                </c:pt>
                <c:pt idx="1">
                  <c:v>Los</c:v>
                </c:pt>
                <c:pt idx="2">
                  <c:v>Opernplatz</c:v>
                </c:pt>
                <c:pt idx="3">
                  <c:v>Wiener Straße</c:v>
                </c:pt>
                <c:pt idx="4">
                  <c:v>Berliner Straße</c:v>
                </c:pt>
                <c:pt idx="5">
                  <c:v>Frei Parken</c:v>
                </c:pt>
                <c:pt idx="6">
                  <c:v>Münchner Straße</c:v>
                </c:pt>
                <c:pt idx="7">
                  <c:v>Südbahnhof</c:v>
                </c:pt>
                <c:pt idx="8">
                  <c:v>Ereignisfeld</c:v>
                </c:pt>
                <c:pt idx="9">
                  <c:v>Gemeinschaftsfeld</c:v>
                </c:pt>
                <c:pt idx="10">
                  <c:v>Seestraße</c:v>
                </c:pt>
                <c:pt idx="11">
                  <c:v>Theaterstraße</c:v>
                </c:pt>
                <c:pt idx="12">
                  <c:v>Neue Straße</c:v>
                </c:pt>
                <c:pt idx="13">
                  <c:v>Lessingstraße</c:v>
                </c:pt>
                <c:pt idx="14">
                  <c:v>Nordbahnhof</c:v>
                </c:pt>
                <c:pt idx="15">
                  <c:v>Museumstraße</c:v>
                </c:pt>
                <c:pt idx="16">
                  <c:v>Schillerstraße</c:v>
                </c:pt>
                <c:pt idx="17">
                  <c:v>Hauptbahnhof</c:v>
                </c:pt>
                <c:pt idx="18">
                  <c:v>Westbahnhof</c:v>
                </c:pt>
                <c:pt idx="19">
                  <c:v>Wasserwerk</c:v>
                </c:pt>
                <c:pt idx="20">
                  <c:v>Rathausplatz</c:v>
                </c:pt>
                <c:pt idx="21">
                  <c:v>Gehen Sie in das Gefängnis</c:v>
                </c:pt>
                <c:pt idx="22">
                  <c:v>Gemeinschaftsfeld</c:v>
                </c:pt>
                <c:pt idx="23">
                  <c:v>Elektrizitätswerk</c:v>
                </c:pt>
                <c:pt idx="24">
                  <c:v>Goethestraße</c:v>
                </c:pt>
                <c:pt idx="25">
                  <c:v>Schlossallee</c:v>
                </c:pt>
                <c:pt idx="26">
                  <c:v>Badstraße</c:v>
                </c:pt>
                <c:pt idx="27">
                  <c:v>Hauptstraße</c:v>
                </c:pt>
                <c:pt idx="28">
                  <c:v>Ereignisfeld</c:v>
                </c:pt>
                <c:pt idx="29">
                  <c:v>Elisenstraße</c:v>
                </c:pt>
                <c:pt idx="30">
                  <c:v>Poststraße</c:v>
                </c:pt>
                <c:pt idx="31">
                  <c:v>Einkommensteuer</c:v>
                </c:pt>
                <c:pt idx="32">
                  <c:v>Hafenstraße</c:v>
                </c:pt>
                <c:pt idx="33">
                  <c:v>Chausseestraße</c:v>
                </c:pt>
                <c:pt idx="34">
                  <c:v>Bahnhofstraße</c:v>
                </c:pt>
                <c:pt idx="35">
                  <c:v>Turmstraße</c:v>
                </c:pt>
                <c:pt idx="36">
                  <c:v>Ereignisfeld</c:v>
                </c:pt>
                <c:pt idx="37">
                  <c:v>Gemeinschaftsfeld</c:v>
                </c:pt>
                <c:pt idx="38">
                  <c:v>Zusatzsteuer</c:v>
                </c:pt>
                <c:pt idx="39">
                  <c:v>Parkstraße</c:v>
                </c:pt>
              </c:strCache>
            </c:strRef>
          </c:cat>
          <c:val>
            <c:numRef>
              <c:f>Statistiken!$D$2:$D$41</c:f>
            </c:numRef>
          </c:val>
          <c:extLst>
            <c:ext xmlns:c16="http://schemas.microsoft.com/office/drawing/2014/chart" uri="{C3380CC4-5D6E-409C-BE32-E72D297353CC}">
              <c16:uniqueId val="{00000000-4EA5-4CCE-879A-C974BC1DAD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A5-4CCE-879A-C974BC1DADF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EA5-4CCE-879A-C974BC1DADF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A5-4CCE-879A-C974BC1DADF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A5-4CCE-879A-C974BC1DADF3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A5-4CCE-879A-C974BC1DADF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EA5-4CCE-879A-C974BC1DADF3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A5-4CCE-879A-C974BC1DAD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EA5-4CCE-879A-C974BC1DAD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A5-4CCE-879A-C974BC1DADF3}"/>
              </c:ext>
            </c:extLst>
          </c:dPt>
          <c:dPt>
            <c:idx val="12"/>
            <c:invertIfNegative val="0"/>
            <c:bubble3D val="0"/>
            <c:spPr>
              <a:solidFill>
                <a:srgbClr val="FF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EA5-4CCE-879A-C974BC1DADF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A5-4CCE-879A-C974BC1DADF3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EA5-4CCE-879A-C974BC1DADF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A5-4CCE-879A-C974BC1DADF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EA5-4CCE-879A-C974BC1DADF3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A5-4CCE-879A-C974BC1DADF3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EA5-4CCE-879A-C974BC1DADF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A5-4CCE-879A-C974BC1DADF3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EA5-4CCE-879A-C974BC1DADF3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EA5-4CCE-879A-C974BC1DADF3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EA5-4CCE-879A-C974BC1DADF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EA5-4CCE-879A-C974BC1DADF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EA5-4CCE-879A-C974BC1DADF3}"/>
              </c:ext>
            </c:extLst>
          </c:dPt>
          <c:dPt>
            <c:idx val="2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EA5-4CCE-879A-C974BC1DADF3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EA5-4CCE-879A-C974BC1DADF3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EA5-4CCE-879A-C974BC1DADF3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EA5-4CCE-879A-C974BC1DADF3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A5-4CCE-879A-C974BC1DADF3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EA5-4CCE-879A-C974BC1DADF3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EA5-4CCE-879A-C974BC1DADF3}"/>
              </c:ext>
            </c:extLst>
          </c:dPt>
          <c:dPt>
            <c:idx val="32"/>
            <c:invertIfNegative val="0"/>
            <c:bubble3D val="0"/>
            <c:spPr>
              <a:solidFill>
                <a:srgbClr val="FF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EA5-4CCE-879A-C974BC1DADF3}"/>
              </c:ext>
            </c:extLst>
          </c:dPt>
          <c:dPt>
            <c:idx val="3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EA5-4CCE-879A-C974BC1DADF3}"/>
              </c:ext>
            </c:extLst>
          </c:dPt>
          <c:dPt>
            <c:idx val="3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EA5-4CCE-879A-C974BC1DADF3}"/>
              </c:ext>
            </c:extLst>
          </c:dPt>
          <c:dPt>
            <c:idx val="3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EA5-4CCE-879A-C974BC1DADF3}"/>
              </c:ext>
            </c:extLst>
          </c:dPt>
          <c:dPt>
            <c:idx val="3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EA5-4CCE-879A-C974BC1DADF3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EA5-4CCE-879A-C974BC1DADF3}"/>
              </c:ext>
            </c:extLst>
          </c:dPt>
          <c:dPt>
            <c:idx val="3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EA5-4CCE-879A-C974BC1DADF3}"/>
              </c:ext>
            </c:extLst>
          </c:dPt>
          <c:dPt>
            <c:idx val="3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EA5-4CCE-879A-C974BC1DADF3}"/>
              </c:ext>
            </c:extLst>
          </c:dPt>
          <c:cat>
            <c:strRef>
              <c:f>Statistiken!$B$2:$C$41</c:f>
              <c:strCache>
                <c:ptCount val="40"/>
                <c:pt idx="0">
                  <c:v>Im Gefängnis / Nur zu Besuch</c:v>
                </c:pt>
                <c:pt idx="1">
                  <c:v>Los</c:v>
                </c:pt>
                <c:pt idx="2">
                  <c:v>Opernplatz</c:v>
                </c:pt>
                <c:pt idx="3">
                  <c:v>Wiener Straße</c:v>
                </c:pt>
                <c:pt idx="4">
                  <c:v>Berliner Straße</c:v>
                </c:pt>
                <c:pt idx="5">
                  <c:v>Frei Parken</c:v>
                </c:pt>
                <c:pt idx="6">
                  <c:v>Münchner Straße</c:v>
                </c:pt>
                <c:pt idx="7">
                  <c:v>Südbahnhof</c:v>
                </c:pt>
                <c:pt idx="8">
                  <c:v>Ereignisfeld</c:v>
                </c:pt>
                <c:pt idx="9">
                  <c:v>Gemeinschaftsfeld</c:v>
                </c:pt>
                <c:pt idx="10">
                  <c:v>Seestraße</c:v>
                </c:pt>
                <c:pt idx="11">
                  <c:v>Theaterstraße</c:v>
                </c:pt>
                <c:pt idx="12">
                  <c:v>Neue Straße</c:v>
                </c:pt>
                <c:pt idx="13">
                  <c:v>Lessingstraße</c:v>
                </c:pt>
                <c:pt idx="14">
                  <c:v>Nordbahnhof</c:v>
                </c:pt>
                <c:pt idx="15">
                  <c:v>Museumstraße</c:v>
                </c:pt>
                <c:pt idx="16">
                  <c:v>Schillerstraße</c:v>
                </c:pt>
                <c:pt idx="17">
                  <c:v>Hauptbahnhof</c:v>
                </c:pt>
                <c:pt idx="18">
                  <c:v>Westbahnhof</c:v>
                </c:pt>
                <c:pt idx="19">
                  <c:v>Wasserwerk</c:v>
                </c:pt>
                <c:pt idx="20">
                  <c:v>Rathausplatz</c:v>
                </c:pt>
                <c:pt idx="21">
                  <c:v>Gehen Sie in das Gefängnis</c:v>
                </c:pt>
                <c:pt idx="22">
                  <c:v>Gemeinschaftsfeld</c:v>
                </c:pt>
                <c:pt idx="23">
                  <c:v>Elektrizitätswerk</c:v>
                </c:pt>
                <c:pt idx="24">
                  <c:v>Goethestraße</c:v>
                </c:pt>
                <c:pt idx="25">
                  <c:v>Schlossallee</c:v>
                </c:pt>
                <c:pt idx="26">
                  <c:v>Badstraße</c:v>
                </c:pt>
                <c:pt idx="27">
                  <c:v>Hauptstraße</c:v>
                </c:pt>
                <c:pt idx="28">
                  <c:v>Ereignisfeld</c:v>
                </c:pt>
                <c:pt idx="29">
                  <c:v>Elisenstraße</c:v>
                </c:pt>
                <c:pt idx="30">
                  <c:v>Poststraße</c:v>
                </c:pt>
                <c:pt idx="31">
                  <c:v>Einkommensteuer</c:v>
                </c:pt>
                <c:pt idx="32">
                  <c:v>Hafenstraße</c:v>
                </c:pt>
                <c:pt idx="33">
                  <c:v>Chausseestraße</c:v>
                </c:pt>
                <c:pt idx="34">
                  <c:v>Bahnhofstraße</c:v>
                </c:pt>
                <c:pt idx="35">
                  <c:v>Turmstraße</c:v>
                </c:pt>
                <c:pt idx="36">
                  <c:v>Ereignisfeld</c:v>
                </c:pt>
                <c:pt idx="37">
                  <c:v>Gemeinschaftsfeld</c:v>
                </c:pt>
                <c:pt idx="38">
                  <c:v>Zusatzsteuer</c:v>
                </c:pt>
                <c:pt idx="39">
                  <c:v>Parkstraße</c:v>
                </c:pt>
              </c:strCache>
            </c:strRef>
          </c:cat>
          <c:val>
            <c:numRef>
              <c:f>Statistiken!$E$2:$E$41</c:f>
              <c:numCache>
                <c:formatCode>0.00%</c:formatCode>
                <c:ptCount val="40"/>
                <c:pt idx="0">
                  <c:v>5.8070356891364812E-2</c:v>
                </c:pt>
                <c:pt idx="1">
                  <c:v>3.7217879427185574E-2</c:v>
                </c:pt>
                <c:pt idx="2">
                  <c:v>2.8539290067359918E-2</c:v>
                </c:pt>
                <c:pt idx="3">
                  <c:v>2.7738576973300611E-2</c:v>
                </c:pt>
                <c:pt idx="4">
                  <c:v>2.7343949610283573E-2</c:v>
                </c:pt>
                <c:pt idx="5">
                  <c:v>2.7186209646721186E-2</c:v>
                </c:pt>
                <c:pt idx="6">
                  <c:v>2.683131176536175E-2</c:v>
                </c:pt>
                <c:pt idx="7">
                  <c:v>2.6768256667911057E-2</c:v>
                </c:pt>
                <c:pt idx="8">
                  <c:v>2.6507907359415779E-2</c:v>
                </c:pt>
                <c:pt idx="9">
                  <c:v>2.6120532744214209E-2</c:v>
                </c:pt>
                <c:pt idx="10">
                  <c:v>2.5893916014484819E-2</c:v>
                </c:pt>
                <c:pt idx="11">
                  <c:v>2.5096814691485291E-2</c:v>
                </c:pt>
                <c:pt idx="12">
                  <c:v>2.4591750857033846E-2</c:v>
                </c:pt>
                <c:pt idx="13">
                  <c:v>2.4409176316723468E-2</c:v>
                </c:pt>
                <c:pt idx="14">
                  <c:v>2.4382180518478791E-2</c:v>
                </c:pt>
                <c:pt idx="15">
                  <c:v>2.4373292251692855E-2</c:v>
                </c:pt>
                <c:pt idx="16">
                  <c:v>2.4357774291937351E-2</c:v>
                </c:pt>
                <c:pt idx="17">
                  <c:v>2.4210723613074803E-2</c:v>
                </c:pt>
                <c:pt idx="18">
                  <c:v>2.4000734659545164E-2</c:v>
                </c:pt>
                <c:pt idx="19">
                  <c:v>2.3960051125154789E-2</c:v>
                </c:pt>
                <c:pt idx="20">
                  <c:v>2.394700591431892E-2</c:v>
                </c:pt>
                <c:pt idx="21">
                  <c:v>2.3863458153577547E-2</c:v>
                </c:pt>
                <c:pt idx="22">
                  <c:v>2.3788126928616381E-2</c:v>
                </c:pt>
                <c:pt idx="23">
                  <c:v>2.3733551218209005E-2</c:v>
                </c:pt>
                <c:pt idx="24">
                  <c:v>2.36508406874168E-2</c:v>
                </c:pt>
                <c:pt idx="25">
                  <c:v>2.3331505608433063E-2</c:v>
                </c:pt>
                <c:pt idx="26">
                  <c:v>2.3304266429389209E-2</c:v>
                </c:pt>
                <c:pt idx="27">
                  <c:v>2.3181320184877119E-2</c:v>
                </c:pt>
                <c:pt idx="28">
                  <c:v>2.2700253697224494E-2</c:v>
                </c:pt>
                <c:pt idx="29">
                  <c:v>2.2563814421206047E-2</c:v>
                </c:pt>
                <c:pt idx="30">
                  <c:v>2.2106433752929294E-2</c:v>
                </c:pt>
                <c:pt idx="31">
                  <c:v>2.2104399089448178E-2</c:v>
                </c:pt>
                <c:pt idx="32">
                  <c:v>2.2094177095882756E-2</c:v>
                </c:pt>
                <c:pt idx="33">
                  <c:v>2.1981482050631988E-2</c:v>
                </c:pt>
                <c:pt idx="34">
                  <c:v>2.1898206876385693E-2</c:v>
                </c:pt>
                <c:pt idx="35">
                  <c:v>2.0245631779512104E-2</c:v>
                </c:pt>
                <c:pt idx="36">
                  <c:v>2.0060944693864873E-2</c:v>
                </c:pt>
                <c:pt idx="37">
                  <c:v>1.9699602088943242E-2</c:v>
                </c:pt>
                <c:pt idx="38">
                  <c:v>1.9096874407398177E-2</c:v>
                </c:pt>
                <c:pt idx="39">
                  <c:v>1.9047419429005476E-2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5-4CCE-879A-C974BC1DA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043168"/>
        <c:axId val="1490026528"/>
      </c:barChart>
      <c:catAx>
        <c:axId val="14900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0026528"/>
        <c:crosses val="autoZero"/>
        <c:auto val="1"/>
        <c:lblAlgn val="ctr"/>
        <c:lblOffset val="100"/>
        <c:noMultiLvlLbl val="0"/>
      </c:catAx>
      <c:valAx>
        <c:axId val="149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004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Wurfanzahl</a:t>
            </a:r>
            <a:r>
              <a:rPr lang="de-DE" baseline="0"/>
              <a:t> bis Break-Even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Opernplatz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(Statistiken!$F$1,Statistiken!$H$1,Statistiken!$J$1,Statistiken!$L$1,Statistiken!$N$1,Statistiken!$P$1)</c:f>
              <c:strCache>
                <c:ptCount val="6"/>
                <c:pt idx="0">
                  <c:v>Grundstück</c:v>
                </c:pt>
                <c:pt idx="1">
                  <c:v>mit 1 Haus</c:v>
                </c:pt>
                <c:pt idx="2">
                  <c:v>mit 2 Häusern</c:v>
                </c:pt>
                <c:pt idx="3">
                  <c:v>mit 3 Häusern</c:v>
                </c:pt>
                <c:pt idx="4">
                  <c:v>mit 4 Häusern</c:v>
                </c:pt>
                <c:pt idx="5">
                  <c:v>mit Hotel</c:v>
                </c:pt>
              </c:strCache>
            </c:strRef>
          </c:cat>
          <c:val>
            <c:numRef>
              <c:f>(Statistiken!$G$4,Statistiken!$I$4,Statistiken!$K$4,Statistiken!$M$4,Statistiken!$O$4,Statistiken!$Q$4)</c:f>
              <c:numCache>
                <c:formatCode>0</c:formatCode>
                <c:ptCount val="6"/>
                <c:pt idx="0">
                  <c:v>420.47296802677909</c:v>
                </c:pt>
                <c:pt idx="1">
                  <c:v>136.65371460870318</c:v>
                </c:pt>
                <c:pt idx="2">
                  <c:v>63.070945204016859</c:v>
                </c:pt>
                <c:pt idx="3">
                  <c:v>32.23626088205306</c:v>
                </c:pt>
                <c:pt idx="4">
                  <c:v>31.819575958783282</c:v>
                </c:pt>
                <c:pt idx="5">
                  <c:v>31.535472602008429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3-413C-8817-55B31EB753F0}"/>
            </c:ext>
          </c:extLst>
        </c:ser>
        <c:ser>
          <c:idx val="1"/>
          <c:order val="1"/>
          <c:tx>
            <c:v>Seestraße</c:v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(Statistiken!$F$1,Statistiken!$H$1,Statistiken!$J$1,Statistiken!$L$1,Statistiken!$N$1,Statistiken!$P$1)</c:f>
              <c:strCache>
                <c:ptCount val="6"/>
                <c:pt idx="0">
                  <c:v>Grundstück</c:v>
                </c:pt>
                <c:pt idx="1">
                  <c:v>mit 1 Haus</c:v>
                </c:pt>
                <c:pt idx="2">
                  <c:v>mit 2 Häusern</c:v>
                </c:pt>
                <c:pt idx="3">
                  <c:v>mit 3 Häusern</c:v>
                </c:pt>
                <c:pt idx="4">
                  <c:v>mit 4 Häusern</c:v>
                </c:pt>
                <c:pt idx="5">
                  <c:v>mit Hotel</c:v>
                </c:pt>
              </c:strCache>
            </c:strRef>
          </c:cat>
          <c:val>
            <c:numRef>
              <c:f>(Statistiken!$G$12,Statistiken!$I$12,Statistiken!$K$12,Statistiken!$M$12,Statistiken!$O$12,Statistiken!$Q$12)</c:f>
              <c:numCache>
                <c:formatCode>0</c:formatCode>
                <c:ptCount val="6"/>
                <c:pt idx="0">
                  <c:v>540.66754492323707</c:v>
                </c:pt>
                <c:pt idx="1">
                  <c:v>185.37172968796699</c:v>
                </c:pt>
                <c:pt idx="2">
                  <c:v>87.536650130428853</c:v>
                </c:pt>
                <c:pt idx="3">
                  <c:v>37.760907899400685</c:v>
                </c:pt>
                <c:pt idx="4">
                  <c:v>33.366911343834062</c:v>
                </c:pt>
                <c:pt idx="5">
                  <c:v>32.954974166749693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3-413C-8817-55B31EB753F0}"/>
            </c:ext>
          </c:extLst>
        </c:ser>
        <c:ser>
          <c:idx val="2"/>
          <c:order val="2"/>
          <c:tx>
            <c:v>Schillerstraße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(Statistiken!$F$1,Statistiken!$H$1,Statistiken!$J$1,Statistiken!$L$1,Statistiken!$N$1,Statistiken!$P$1)</c:f>
              <c:strCache>
                <c:ptCount val="6"/>
                <c:pt idx="0">
                  <c:v>Grundstück</c:v>
                </c:pt>
                <c:pt idx="1">
                  <c:v>mit 1 Haus</c:v>
                </c:pt>
                <c:pt idx="2">
                  <c:v>mit 2 Häusern</c:v>
                </c:pt>
                <c:pt idx="3">
                  <c:v>mit 3 Häusern</c:v>
                </c:pt>
                <c:pt idx="4">
                  <c:v>mit 4 Häusern</c:v>
                </c:pt>
                <c:pt idx="5">
                  <c:v>mit Hotel</c:v>
                </c:pt>
              </c:strCache>
            </c:strRef>
          </c:cat>
          <c:val>
            <c:numRef>
              <c:f>(Statistiken!$G$18,Statistiken!$I$18,Statistiken!$K$18,Statistiken!$M$18,Statistiken!$O$18,Statistiken!$Q$18)</c:f>
              <c:numCache>
                <c:formatCode>0</c:formatCode>
                <c:ptCount val="6"/>
                <c:pt idx="0">
                  <c:v>485.19136750904806</c:v>
                </c:pt>
                <c:pt idx="1">
                  <c:v>153.0218928297767</c:v>
                </c:pt>
                <c:pt idx="2">
                  <c:v>69.66850405258127</c:v>
                </c:pt>
                <c:pt idx="3">
                  <c:v>36.436005579285244</c:v>
                </c:pt>
                <c:pt idx="4">
                  <c:v>36.212310348209819</c:v>
                </c:pt>
                <c:pt idx="5">
                  <c:v>36.056696274418222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3-413C-8817-55B31EB7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820272"/>
        <c:axId val="1652814448"/>
      </c:lineChart>
      <c:catAx>
        <c:axId val="16528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2814448"/>
        <c:crosses val="autoZero"/>
        <c:auto val="1"/>
        <c:lblAlgn val="ctr"/>
        <c:lblOffset val="100"/>
        <c:noMultiLvlLbl val="0"/>
      </c:catAx>
      <c:valAx>
        <c:axId val="16528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28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38100</xdr:rowOff>
    </xdr:from>
    <xdr:to>
      <xdr:col>33</xdr:col>
      <xdr:colOff>638175</xdr:colOff>
      <xdr:row>24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B044C5-78F3-4F97-AC2E-AA939CCF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40480</xdr:colOff>
      <xdr:row>30</xdr:row>
      <xdr:rowOff>133349</xdr:rowOff>
    </xdr:from>
    <xdr:to>
      <xdr:col>29</xdr:col>
      <xdr:colOff>735805</xdr:colOff>
      <xdr:row>47</xdr:row>
      <xdr:rowOff>171449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38F18F-F578-4FA2-A62A-EB0AE025F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349250</xdr:colOff>
      <xdr:row>5</xdr:row>
      <xdr:rowOff>105835</xdr:rowOff>
    </xdr:from>
    <xdr:to>
      <xdr:col>15</xdr:col>
      <xdr:colOff>137583</xdr:colOff>
      <xdr:row>19</xdr:row>
      <xdr:rowOff>63501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023C50B-4A65-475B-835D-14486F1EA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8F9FA"/>
            </a:clrFrom>
            <a:clrTo>
              <a:srgbClr val="F8F9FA">
                <a:alpha val="0"/>
              </a:srgbClr>
            </a:clrTo>
          </a:clrChange>
        </a:blip>
        <a:stretch>
          <a:fillRect/>
        </a:stretch>
      </xdr:blipFill>
      <xdr:spPr>
        <a:xfrm>
          <a:off x="2635250" y="1058335"/>
          <a:ext cx="9334500" cy="905933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="70" zoomScaleNormal="70" workbookViewId="0">
      <selection activeCell="M52" sqref="M52"/>
    </sheetView>
  </sheetViews>
  <sheetFormatPr baseColWidth="10" defaultRowHeight="15" x14ac:dyDescent="0.25"/>
  <cols>
    <col min="2" max="2" width="24.85546875" customWidth="1"/>
    <col min="3" max="3" width="0" hidden="1" customWidth="1"/>
    <col min="4" max="4" width="15.85546875" hidden="1" customWidth="1"/>
    <col min="5" max="6" width="7.42578125" customWidth="1"/>
    <col min="7" max="12" width="17.140625" customWidth="1"/>
    <col min="19" max="19" width="21.85546875" customWidth="1"/>
  </cols>
  <sheetData>
    <row r="1" spans="1:20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s="13" t="s">
        <v>52</v>
      </c>
      <c r="G1" s="13"/>
      <c r="H1" s="13" t="s">
        <v>53</v>
      </c>
      <c r="I1" s="13"/>
      <c r="J1" s="13" t="s">
        <v>54</v>
      </c>
      <c r="K1" s="13"/>
      <c r="L1" s="13" t="s">
        <v>55</v>
      </c>
      <c r="M1" s="13"/>
      <c r="N1" s="13" t="s">
        <v>56</v>
      </c>
      <c r="O1" s="13"/>
      <c r="P1" s="13" t="s">
        <v>57</v>
      </c>
      <c r="Q1" s="13"/>
      <c r="R1" s="12" t="s">
        <v>59</v>
      </c>
      <c r="S1" s="15" t="s">
        <v>58</v>
      </c>
      <c r="T1" s="14"/>
    </row>
    <row r="2" spans="1:20" x14ac:dyDescent="0.25">
      <c r="A2">
        <v>11</v>
      </c>
      <c r="B2" t="s">
        <v>44</v>
      </c>
      <c r="C2" t="s">
        <v>45</v>
      </c>
      <c r="D2">
        <v>5964969</v>
      </c>
      <c r="E2" s="1">
        <f>D2/$D$43</f>
        <v>5.8070356891364812E-2</v>
      </c>
      <c r="F2" s="1" t="s">
        <v>51</v>
      </c>
      <c r="G2" s="1" t="s">
        <v>60</v>
      </c>
      <c r="H2" s="1" t="s">
        <v>51</v>
      </c>
      <c r="I2" s="1" t="s">
        <v>60</v>
      </c>
      <c r="J2" s="1" t="s">
        <v>51</v>
      </c>
      <c r="K2" s="1" t="s">
        <v>60</v>
      </c>
      <c r="L2" s="1" t="s">
        <v>51</v>
      </c>
      <c r="M2" s="1" t="s">
        <v>60</v>
      </c>
      <c r="N2" s="1" t="s">
        <v>51</v>
      </c>
      <c r="O2" s="1" t="s">
        <v>60</v>
      </c>
      <c r="P2" s="1" t="s">
        <v>51</v>
      </c>
      <c r="Q2" s="1" t="s">
        <v>60</v>
      </c>
      <c r="R2" s="1"/>
      <c r="S2" s="1"/>
      <c r="T2" s="1"/>
    </row>
    <row r="3" spans="1:20" x14ac:dyDescent="0.25">
      <c r="A3">
        <v>1</v>
      </c>
      <c r="B3" t="s">
        <v>42</v>
      </c>
      <c r="C3" t="s">
        <v>43</v>
      </c>
      <c r="D3">
        <v>3823009</v>
      </c>
      <c r="E3" s="1">
        <f>D3/$D$43</f>
        <v>3.7217879427185574E-2</v>
      </c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x14ac:dyDescent="0.25">
      <c r="A4">
        <v>25</v>
      </c>
      <c r="B4" t="s">
        <v>41</v>
      </c>
      <c r="C4" t="s">
        <v>1</v>
      </c>
      <c r="D4">
        <v>2931547</v>
      </c>
      <c r="E4" s="1">
        <f>D4/$D$43</f>
        <v>2.8539290067359918E-2</v>
      </c>
      <c r="F4" s="16">
        <v>20</v>
      </c>
      <c r="G4" s="18">
        <f>R4/F4*(1/E4)</f>
        <v>420.47296802677909</v>
      </c>
      <c r="H4" s="17">
        <v>100</v>
      </c>
      <c r="I4" s="18">
        <f>(R4+1*S4)/H4*(1/E4)</f>
        <v>136.65371460870318</v>
      </c>
      <c r="J4" s="17">
        <v>300</v>
      </c>
      <c r="K4" s="18">
        <f>(R4+2*S4)/J4*(1/E4)</f>
        <v>63.070945204016859</v>
      </c>
      <c r="L4" s="17">
        <v>750</v>
      </c>
      <c r="M4" s="18">
        <f>(R4+3*S4)/L4*(1/E4)</f>
        <v>32.23626088205306</v>
      </c>
      <c r="N4" s="17">
        <v>925</v>
      </c>
      <c r="O4" s="18">
        <f>(R4+4*S4)/N4*(1/E4)</f>
        <v>31.819575958783282</v>
      </c>
      <c r="P4" s="17">
        <v>1100</v>
      </c>
      <c r="Q4" s="18">
        <f>(R4+5*S4)/P4*(1/E4)</f>
        <v>31.535472602008429</v>
      </c>
      <c r="R4" s="17">
        <v>240</v>
      </c>
      <c r="S4" s="17">
        <v>150</v>
      </c>
    </row>
    <row r="5" spans="1:20" x14ac:dyDescent="0.25">
      <c r="A5">
        <v>19</v>
      </c>
      <c r="B5" t="s">
        <v>40</v>
      </c>
      <c r="C5" t="s">
        <v>1</v>
      </c>
      <c r="D5">
        <v>2849298</v>
      </c>
      <c r="E5" s="1">
        <f>D5/$D$43</f>
        <v>2.7738576973300611E-2</v>
      </c>
      <c r="F5" s="16">
        <v>14</v>
      </c>
      <c r="G5" s="18">
        <f t="shared" ref="G5:G41" si="0">R5/F5*(1/E5)</f>
        <v>463.51126337585112</v>
      </c>
      <c r="H5" s="17">
        <v>70</v>
      </c>
      <c r="I5" s="18">
        <f t="shared" ref="I5:I41" si="1">(R5+1*S5)/H5*(1/E5)</f>
        <v>144.20350416137589</v>
      </c>
      <c r="J5" s="17">
        <v>200</v>
      </c>
      <c r="K5" s="18">
        <f t="shared" ref="K5:K41" si="2">(R5+2*S5)/J5*(1/E5)</f>
        <v>68.49666447665355</v>
      </c>
      <c r="L5" s="17">
        <v>550</v>
      </c>
      <c r="M5" s="18">
        <f t="shared" ref="M5:M41" si="3">(R5+3*S5)/L5*(1/E5)</f>
        <v>31.462582726118374</v>
      </c>
      <c r="N5" s="17">
        <v>750</v>
      </c>
      <c r="O5" s="18">
        <f t="shared" ref="O5:O41" si="4">(R5+4*S5)/N5*(1/E5)</f>
        <v>27.879344137866006</v>
      </c>
      <c r="P5" s="17">
        <v>950</v>
      </c>
      <c r="Q5" s="18">
        <f t="shared" ref="Q5:Q41" si="5">(R5+5*S5)/P5*(1/E5)</f>
        <v>25.804837586772528</v>
      </c>
      <c r="R5" s="17">
        <v>180</v>
      </c>
      <c r="S5" s="17">
        <v>100</v>
      </c>
    </row>
    <row r="6" spans="1:20" x14ac:dyDescent="0.25">
      <c r="A6">
        <v>20</v>
      </c>
      <c r="B6" t="s">
        <v>39</v>
      </c>
      <c r="C6" t="s">
        <v>1</v>
      </c>
      <c r="D6">
        <v>2808762</v>
      </c>
      <c r="E6" s="1">
        <f>D6/$D$43</f>
        <v>2.7343949610283573E-2</v>
      </c>
      <c r="F6" s="16">
        <v>16</v>
      </c>
      <c r="G6" s="18">
        <f t="shared" si="0"/>
        <v>457.13952000917129</v>
      </c>
      <c r="H6" s="17">
        <v>80</v>
      </c>
      <c r="I6" s="18">
        <f t="shared" si="1"/>
        <v>137.14185600275138</v>
      </c>
      <c r="J6" s="17">
        <v>220</v>
      </c>
      <c r="K6" s="18">
        <f t="shared" si="2"/>
        <v>66.493021092243097</v>
      </c>
      <c r="L6" s="17">
        <v>600</v>
      </c>
      <c r="M6" s="18">
        <f t="shared" si="3"/>
        <v>30.47596800061142</v>
      </c>
      <c r="N6" s="17">
        <v>800</v>
      </c>
      <c r="O6" s="18">
        <f t="shared" si="4"/>
        <v>27.428371200550277</v>
      </c>
      <c r="P6" s="17">
        <v>1000</v>
      </c>
      <c r="Q6" s="18">
        <f t="shared" si="5"/>
        <v>25.599813120513591</v>
      </c>
      <c r="R6" s="17">
        <v>200</v>
      </c>
      <c r="S6" s="17">
        <v>100</v>
      </c>
    </row>
    <row r="7" spans="1:20" x14ac:dyDescent="0.25">
      <c r="A7">
        <v>21</v>
      </c>
      <c r="B7" t="s">
        <v>37</v>
      </c>
      <c r="C7" t="s">
        <v>38</v>
      </c>
      <c r="D7">
        <v>2792559</v>
      </c>
      <c r="E7" s="1">
        <f>D7/$D$43</f>
        <v>2.7186209646721186E-2</v>
      </c>
      <c r="F7" s="16"/>
      <c r="G7" s="18"/>
      <c r="H7" s="17"/>
      <c r="I7" s="18"/>
      <c r="J7" s="17"/>
      <c r="K7" s="18"/>
      <c r="L7" s="17"/>
      <c r="M7" s="18"/>
      <c r="N7" s="17"/>
      <c r="O7" s="18"/>
      <c r="P7" s="17"/>
      <c r="Q7" s="18"/>
      <c r="R7" s="17"/>
      <c r="S7" s="17"/>
    </row>
    <row r="8" spans="1:20" x14ac:dyDescent="0.25">
      <c r="A8">
        <v>17</v>
      </c>
      <c r="B8" t="s">
        <v>36</v>
      </c>
      <c r="C8" t="s">
        <v>1</v>
      </c>
      <c r="D8">
        <v>2756104</v>
      </c>
      <c r="E8" s="1">
        <f>D8/$D$43</f>
        <v>2.683131176536175E-2</v>
      </c>
      <c r="F8" s="16">
        <v>14</v>
      </c>
      <c r="G8" s="18">
        <f t="shared" si="0"/>
        <v>479.18428176668431</v>
      </c>
      <c r="H8" s="17">
        <v>70</v>
      </c>
      <c r="I8" s="18">
        <f t="shared" si="1"/>
        <v>149.07955432741289</v>
      </c>
      <c r="J8" s="17">
        <v>200</v>
      </c>
      <c r="K8" s="18">
        <f t="shared" si="2"/>
        <v>70.812788305521124</v>
      </c>
      <c r="L8" s="17">
        <v>550</v>
      </c>
      <c r="M8" s="18">
        <f t="shared" si="3"/>
        <v>32.526448216890081</v>
      </c>
      <c r="N8" s="17">
        <v>750</v>
      </c>
      <c r="O8" s="18">
        <f t="shared" si="4"/>
        <v>28.822047169966492</v>
      </c>
      <c r="P8" s="17">
        <v>950</v>
      </c>
      <c r="Q8" s="18">
        <f t="shared" si="5"/>
        <v>26.677393932273887</v>
      </c>
      <c r="R8" s="17">
        <v>180</v>
      </c>
      <c r="S8" s="17">
        <v>100</v>
      </c>
    </row>
    <row r="9" spans="1:20" x14ac:dyDescent="0.25">
      <c r="A9">
        <v>6</v>
      </c>
      <c r="B9" t="s">
        <v>35</v>
      </c>
      <c r="C9" t="s">
        <v>26</v>
      </c>
      <c r="D9">
        <v>2749627</v>
      </c>
      <c r="E9" s="1">
        <f>D9/$D$43</f>
        <v>2.6768256667911057E-2</v>
      </c>
      <c r="F9" s="16"/>
      <c r="G9" s="18"/>
      <c r="H9" s="17"/>
      <c r="I9" s="18"/>
      <c r="J9" s="17"/>
      <c r="K9" s="18"/>
      <c r="L9" s="17"/>
      <c r="M9" s="18"/>
      <c r="N9" s="17"/>
      <c r="O9" s="18"/>
      <c r="P9" s="17"/>
      <c r="Q9" s="18"/>
      <c r="R9" s="17"/>
      <c r="S9" s="17"/>
    </row>
    <row r="10" spans="1:20" x14ac:dyDescent="0.25">
      <c r="A10">
        <v>23</v>
      </c>
      <c r="B10" t="s">
        <v>6</v>
      </c>
      <c r="C10" t="s">
        <v>7</v>
      </c>
      <c r="D10">
        <v>2722884</v>
      </c>
      <c r="E10" s="1">
        <f>D10/$D$43</f>
        <v>2.6507907359415779E-2</v>
      </c>
      <c r="F10" s="16"/>
      <c r="G10" s="18"/>
      <c r="H10" s="17"/>
      <c r="I10" s="18"/>
      <c r="J10" s="17"/>
      <c r="K10" s="18"/>
      <c r="L10" s="17"/>
      <c r="M10" s="18"/>
      <c r="N10" s="17"/>
      <c r="O10" s="18"/>
      <c r="P10" s="17"/>
      <c r="Q10" s="18"/>
      <c r="R10" s="17"/>
      <c r="S10" s="17"/>
    </row>
    <row r="11" spans="1:20" x14ac:dyDescent="0.25">
      <c r="A11">
        <v>18</v>
      </c>
      <c r="B11" t="s">
        <v>4</v>
      </c>
      <c r="C11" t="s">
        <v>5</v>
      </c>
      <c r="D11">
        <v>2683093</v>
      </c>
      <c r="E11" s="1">
        <f>D11/$D$43</f>
        <v>2.6120532744214209E-2</v>
      </c>
      <c r="F11" s="16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7"/>
    </row>
    <row r="12" spans="1:20" x14ac:dyDescent="0.25">
      <c r="A12">
        <v>12</v>
      </c>
      <c r="B12" t="s">
        <v>34</v>
      </c>
      <c r="C12" t="s">
        <v>1</v>
      </c>
      <c r="D12">
        <v>2659815</v>
      </c>
      <c r="E12" s="1">
        <f>D12/$D$43</f>
        <v>2.5893916014484819E-2</v>
      </c>
      <c r="F12" s="16">
        <v>10</v>
      </c>
      <c r="G12" s="18">
        <f t="shared" si="0"/>
        <v>540.66754492323707</v>
      </c>
      <c r="H12" s="17">
        <v>50</v>
      </c>
      <c r="I12" s="18">
        <f t="shared" si="1"/>
        <v>185.37172968796699</v>
      </c>
      <c r="J12" s="17">
        <v>150</v>
      </c>
      <c r="K12" s="18">
        <f t="shared" si="2"/>
        <v>87.536650130428853</v>
      </c>
      <c r="L12" s="17">
        <v>450</v>
      </c>
      <c r="M12" s="18">
        <f t="shared" si="3"/>
        <v>37.760907899400685</v>
      </c>
      <c r="N12" s="17">
        <v>625</v>
      </c>
      <c r="O12" s="18">
        <f t="shared" si="4"/>
        <v>33.366911343834062</v>
      </c>
      <c r="P12" s="17">
        <v>750</v>
      </c>
      <c r="Q12" s="18">
        <f t="shared" si="5"/>
        <v>32.954974166749693</v>
      </c>
      <c r="R12" s="17">
        <v>140</v>
      </c>
      <c r="S12" s="17">
        <v>100</v>
      </c>
    </row>
    <row r="13" spans="1:20" x14ac:dyDescent="0.25">
      <c r="A13">
        <v>22</v>
      </c>
      <c r="B13" t="s">
        <v>33</v>
      </c>
      <c r="C13" t="s">
        <v>1</v>
      </c>
      <c r="D13">
        <v>2577937</v>
      </c>
      <c r="E13" s="1">
        <f>D13/$D$43</f>
        <v>2.5096814691485291E-2</v>
      </c>
      <c r="F13" s="16">
        <v>18</v>
      </c>
      <c r="G13" s="18">
        <f t="shared" si="0"/>
        <v>487.00292736228835</v>
      </c>
      <c r="H13" s="17">
        <v>90</v>
      </c>
      <c r="I13" s="18">
        <f t="shared" si="1"/>
        <v>163.81007556731515</v>
      </c>
      <c r="J13" s="17">
        <v>250</v>
      </c>
      <c r="K13" s="18">
        <f t="shared" si="2"/>
        <v>82.879043638382171</v>
      </c>
      <c r="L13" s="17">
        <v>700</v>
      </c>
      <c r="M13" s="18">
        <f t="shared" si="3"/>
        <v>38.138021454475314</v>
      </c>
      <c r="N13" s="17">
        <v>875</v>
      </c>
      <c r="O13" s="18">
        <f t="shared" si="4"/>
        <v>37.34110757333702</v>
      </c>
      <c r="P13" s="17">
        <v>1050</v>
      </c>
      <c r="Q13" s="18">
        <f t="shared" si="5"/>
        <v>36.809831652578161</v>
      </c>
      <c r="R13" s="17">
        <v>220</v>
      </c>
      <c r="S13" s="17">
        <v>150</v>
      </c>
    </row>
    <row r="14" spans="1:20" x14ac:dyDescent="0.25">
      <c r="A14">
        <v>15</v>
      </c>
      <c r="B14" t="s">
        <v>32</v>
      </c>
      <c r="C14" t="s">
        <v>1</v>
      </c>
      <c r="D14">
        <v>2526057</v>
      </c>
      <c r="E14" s="1">
        <f>D14/$D$43</f>
        <v>2.4591750857033846E-2</v>
      </c>
      <c r="F14" s="16">
        <v>12</v>
      </c>
      <c r="G14" s="18">
        <f t="shared" si="0"/>
        <v>542.18723224904795</v>
      </c>
      <c r="H14" s="17">
        <v>60</v>
      </c>
      <c r="I14" s="18">
        <f t="shared" si="1"/>
        <v>176.21085048094056</v>
      </c>
      <c r="J14" s="17">
        <v>180</v>
      </c>
      <c r="K14" s="18">
        <f t="shared" si="2"/>
        <v>81.328084837357196</v>
      </c>
      <c r="L14" s="17">
        <v>500</v>
      </c>
      <c r="M14" s="18">
        <f t="shared" si="3"/>
        <v>37.410919025184313</v>
      </c>
      <c r="N14" s="17">
        <v>700</v>
      </c>
      <c r="O14" s="18">
        <f t="shared" si="4"/>
        <v>32.531233934942883</v>
      </c>
      <c r="P14" s="17">
        <v>900</v>
      </c>
      <c r="Q14" s="18">
        <f t="shared" si="5"/>
        <v>29.820297773697636</v>
      </c>
      <c r="R14" s="17">
        <v>160</v>
      </c>
      <c r="S14" s="17">
        <v>100</v>
      </c>
    </row>
    <row r="15" spans="1:20" x14ac:dyDescent="0.25">
      <c r="A15">
        <v>27</v>
      </c>
      <c r="B15" t="s">
        <v>31</v>
      </c>
      <c r="C15" t="s">
        <v>1</v>
      </c>
      <c r="D15">
        <v>2507303</v>
      </c>
      <c r="E15" s="1">
        <f>D15/$D$43</f>
        <v>2.4409176316723468E-2</v>
      </c>
      <c r="F15" s="16">
        <v>22</v>
      </c>
      <c r="G15" s="18">
        <f t="shared" si="0"/>
        <v>484.16962804618782</v>
      </c>
      <c r="H15" s="17">
        <v>110</v>
      </c>
      <c r="I15" s="18">
        <f t="shared" si="1"/>
        <v>152.69965192225922</v>
      </c>
      <c r="J15" s="17">
        <v>330</v>
      </c>
      <c r="K15" s="18">
        <f t="shared" si="2"/>
        <v>69.521792745093634</v>
      </c>
      <c r="L15" s="17">
        <v>800</v>
      </c>
      <c r="M15" s="18">
        <f t="shared" si="3"/>
        <v>36.3592768753916</v>
      </c>
      <c r="N15" s="17">
        <v>975</v>
      </c>
      <c r="O15" s="18">
        <f t="shared" si="4"/>
        <v>36.13605271255966</v>
      </c>
      <c r="P15" s="17">
        <v>1150</v>
      </c>
      <c r="Q15" s="18">
        <f t="shared" si="5"/>
        <v>35.980766338415698</v>
      </c>
      <c r="R15" s="17">
        <v>260</v>
      </c>
      <c r="S15" s="17">
        <v>150</v>
      </c>
    </row>
    <row r="16" spans="1:20" x14ac:dyDescent="0.25">
      <c r="A16">
        <v>26</v>
      </c>
      <c r="B16" t="s">
        <v>30</v>
      </c>
      <c r="C16" t="s">
        <v>1</v>
      </c>
      <c r="D16">
        <v>2504530</v>
      </c>
      <c r="E16" s="1">
        <f>D16/$D$43</f>
        <v>2.4382180518478791E-2</v>
      </c>
      <c r="F16" s="16"/>
      <c r="G16" s="18"/>
      <c r="H16" s="17"/>
      <c r="I16" s="18"/>
      <c r="J16" s="17"/>
      <c r="K16" s="18"/>
      <c r="L16" s="17"/>
      <c r="M16" s="18"/>
      <c r="N16" s="17"/>
      <c r="O16" s="18"/>
      <c r="P16" s="17"/>
      <c r="Q16" s="18"/>
      <c r="R16" s="17">
        <v>200</v>
      </c>
      <c r="S16" s="17"/>
    </row>
    <row r="17" spans="1:31" x14ac:dyDescent="0.25">
      <c r="A17">
        <v>24</v>
      </c>
      <c r="B17" t="s">
        <v>29</v>
      </c>
      <c r="C17" t="s">
        <v>1</v>
      </c>
      <c r="D17">
        <v>2503617</v>
      </c>
      <c r="E17" s="1">
        <f>D17/$D$43</f>
        <v>2.4373292251692855E-2</v>
      </c>
      <c r="F17" s="16">
        <v>18</v>
      </c>
      <c r="G17" s="18">
        <f t="shared" si="0"/>
        <v>501.45963442313888</v>
      </c>
      <c r="H17" s="17">
        <v>90</v>
      </c>
      <c r="I17" s="18">
        <f t="shared" si="1"/>
        <v>168.67278612414671</v>
      </c>
      <c r="J17" s="17">
        <v>250</v>
      </c>
      <c r="K17" s="18">
        <f t="shared" si="2"/>
        <v>85.33931233091964</v>
      </c>
      <c r="L17" s="17">
        <v>700</v>
      </c>
      <c r="M17" s="18">
        <f t="shared" si="3"/>
        <v>39.270150591838025</v>
      </c>
      <c r="N17" s="17">
        <v>875</v>
      </c>
      <c r="O17" s="18">
        <f t="shared" si="4"/>
        <v>38.449580280963794</v>
      </c>
      <c r="P17" s="17">
        <v>1050</v>
      </c>
      <c r="Q17" s="18">
        <f t="shared" si="5"/>
        <v>37.902533407047642</v>
      </c>
      <c r="R17" s="17">
        <v>220</v>
      </c>
      <c r="S17" s="17">
        <v>150</v>
      </c>
    </row>
    <row r="18" spans="1:31" x14ac:dyDescent="0.25">
      <c r="A18">
        <v>28</v>
      </c>
      <c r="B18" t="s">
        <v>28</v>
      </c>
      <c r="C18" t="s">
        <v>1</v>
      </c>
      <c r="D18">
        <v>2502023</v>
      </c>
      <c r="E18" s="1">
        <f>D18/$D$43</f>
        <v>2.4357774291937351E-2</v>
      </c>
      <c r="F18" s="16">
        <v>22</v>
      </c>
      <c r="G18" s="18">
        <f t="shared" si="0"/>
        <v>485.19136750904806</v>
      </c>
      <c r="H18" s="17">
        <v>110</v>
      </c>
      <c r="I18" s="18">
        <f t="shared" si="1"/>
        <v>153.0218928297767</v>
      </c>
      <c r="J18" s="17">
        <v>330</v>
      </c>
      <c r="K18" s="18">
        <f t="shared" si="2"/>
        <v>69.66850405258127</v>
      </c>
      <c r="L18" s="17">
        <v>800</v>
      </c>
      <c r="M18" s="18">
        <f t="shared" si="3"/>
        <v>36.436005579285244</v>
      </c>
      <c r="N18" s="17">
        <v>975</v>
      </c>
      <c r="O18" s="18">
        <f t="shared" si="4"/>
        <v>36.212310348209819</v>
      </c>
      <c r="P18" s="17">
        <v>1150</v>
      </c>
      <c r="Q18" s="18">
        <f t="shared" si="5"/>
        <v>36.056696274418222</v>
      </c>
      <c r="R18" s="17">
        <v>260</v>
      </c>
      <c r="S18" s="17">
        <v>150</v>
      </c>
    </row>
    <row r="19" spans="1:31" x14ac:dyDescent="0.25">
      <c r="A19">
        <v>36</v>
      </c>
      <c r="B19" t="s">
        <v>27</v>
      </c>
      <c r="C19" t="s">
        <v>26</v>
      </c>
      <c r="D19">
        <v>2486918</v>
      </c>
      <c r="E19" s="1">
        <f>D19/$D$43</f>
        <v>2.4210723613074803E-2</v>
      </c>
      <c r="F19" s="16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>
        <v>200</v>
      </c>
      <c r="S19" s="17"/>
    </row>
    <row r="20" spans="1:31" x14ac:dyDescent="0.25">
      <c r="A20">
        <v>16</v>
      </c>
      <c r="B20" t="s">
        <v>25</v>
      </c>
      <c r="C20" t="s">
        <v>26</v>
      </c>
      <c r="D20">
        <v>2465348</v>
      </c>
      <c r="E20" s="1">
        <f>D20/$D$43</f>
        <v>2.4000734659545164E-2</v>
      </c>
      <c r="F20" s="16"/>
      <c r="G20" s="18"/>
      <c r="H20" s="17"/>
      <c r="I20" s="18"/>
      <c r="J20" s="17"/>
      <c r="K20" s="18"/>
      <c r="L20" s="17"/>
      <c r="M20" s="18"/>
      <c r="N20" s="17"/>
      <c r="O20" s="18"/>
      <c r="P20" s="17"/>
      <c r="Q20" s="18"/>
      <c r="R20" s="17">
        <v>200</v>
      </c>
      <c r="S20" s="17"/>
    </row>
    <row r="21" spans="1:31" x14ac:dyDescent="0.25">
      <c r="A21">
        <v>29</v>
      </c>
      <c r="B21" t="s">
        <v>24</v>
      </c>
      <c r="C21" t="s">
        <v>20</v>
      </c>
      <c r="D21">
        <v>2461169</v>
      </c>
      <c r="E21" s="1">
        <f>D21/$D$43</f>
        <v>2.3960051125154789E-2</v>
      </c>
      <c r="F21" s="16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>
        <v>150</v>
      </c>
      <c r="S21" s="17"/>
    </row>
    <row r="22" spans="1:31" x14ac:dyDescent="0.25">
      <c r="A22">
        <v>32</v>
      </c>
      <c r="B22" t="s">
        <v>23</v>
      </c>
      <c r="C22" t="s">
        <v>1</v>
      </c>
      <c r="D22">
        <v>2459829</v>
      </c>
      <c r="E22" s="1">
        <f>D22/$D$43</f>
        <v>2.394700591431892E-2</v>
      </c>
      <c r="F22" s="16">
        <v>26</v>
      </c>
      <c r="G22" s="18">
        <f t="shared" si="0"/>
        <v>481.83316026001432</v>
      </c>
      <c r="H22" s="17">
        <v>130</v>
      </c>
      <c r="I22" s="18">
        <f t="shared" si="1"/>
        <v>160.61105342000477</v>
      </c>
      <c r="J22" s="17">
        <v>390</v>
      </c>
      <c r="K22" s="18">
        <f t="shared" si="2"/>
        <v>74.951824929335558</v>
      </c>
      <c r="L22" s="17">
        <v>900</v>
      </c>
      <c r="M22" s="18">
        <f t="shared" si="3"/>
        <v>41.75887388920124</v>
      </c>
      <c r="N22" s="17">
        <v>1100</v>
      </c>
      <c r="O22" s="18">
        <f t="shared" si="4"/>
        <v>41.75887388920124</v>
      </c>
      <c r="P22" s="17">
        <v>1275</v>
      </c>
      <c r="Q22" s="18">
        <f t="shared" si="5"/>
        <v>42.577675338009108</v>
      </c>
      <c r="R22" s="17">
        <v>300</v>
      </c>
      <c r="S22" s="17">
        <v>200</v>
      </c>
    </row>
    <row r="23" spans="1:31" x14ac:dyDescent="0.25">
      <c r="A23">
        <v>31</v>
      </c>
      <c r="B23" t="s">
        <v>21</v>
      </c>
      <c r="C23" t="s">
        <v>22</v>
      </c>
      <c r="D23">
        <v>2451247</v>
      </c>
      <c r="E23" s="1">
        <f>D23/$D$43</f>
        <v>2.3863458153577547E-2</v>
      </c>
      <c r="F23" s="16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7"/>
    </row>
    <row r="24" spans="1:31" x14ac:dyDescent="0.25">
      <c r="A24">
        <v>34</v>
      </c>
      <c r="B24" t="s">
        <v>4</v>
      </c>
      <c r="C24" t="s">
        <v>5</v>
      </c>
      <c r="D24">
        <v>2443509</v>
      </c>
      <c r="E24" s="1">
        <f>D24/$D$43</f>
        <v>2.3788126928616381E-2</v>
      </c>
      <c r="F24" s="16"/>
      <c r="G24" s="18"/>
      <c r="H24" s="17"/>
      <c r="I24" s="18"/>
      <c r="J24" s="17"/>
      <c r="K24" s="18"/>
      <c r="L24" s="17"/>
      <c r="M24" s="18"/>
      <c r="N24" s="17"/>
      <c r="O24" s="18"/>
      <c r="P24" s="17"/>
      <c r="Q24" s="18"/>
      <c r="R24" s="17"/>
      <c r="S24" s="17"/>
    </row>
    <row r="25" spans="1:31" x14ac:dyDescent="0.25">
      <c r="A25">
        <v>13</v>
      </c>
      <c r="B25" t="s">
        <v>19</v>
      </c>
      <c r="C25" t="s">
        <v>20</v>
      </c>
      <c r="D25">
        <v>2437903</v>
      </c>
      <c r="E25" s="1">
        <f>D25/$D$43</f>
        <v>2.3733551218209005E-2</v>
      </c>
      <c r="F25" s="16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>
        <v>150</v>
      </c>
      <c r="S25" s="17"/>
    </row>
    <row r="26" spans="1:31" x14ac:dyDescent="0.25">
      <c r="A26">
        <v>30</v>
      </c>
      <c r="B26" t="s">
        <v>18</v>
      </c>
      <c r="C26" t="s">
        <v>1</v>
      </c>
      <c r="D26">
        <v>2429407</v>
      </c>
      <c r="E26" s="1">
        <f>D26/$D$43</f>
        <v>2.36508406874168E-2</v>
      </c>
      <c r="F26" s="16">
        <v>24</v>
      </c>
      <c r="G26" s="18">
        <f t="shared" si="0"/>
        <v>493.28760955519874</v>
      </c>
      <c r="H26" s="17">
        <v>120</v>
      </c>
      <c r="I26" s="18">
        <f t="shared" si="1"/>
        <v>151.50976579195392</v>
      </c>
      <c r="J26" s="17">
        <v>360</v>
      </c>
      <c r="K26" s="18">
        <f t="shared" si="2"/>
        <v>68.120669890956023</v>
      </c>
      <c r="L26" s="17">
        <v>850</v>
      </c>
      <c r="M26" s="18">
        <f t="shared" si="3"/>
        <v>36.312600501710428</v>
      </c>
      <c r="N26" s="17">
        <v>1025</v>
      </c>
      <c r="O26" s="18">
        <f t="shared" si="4"/>
        <v>36.300467992354697</v>
      </c>
      <c r="P26" s="17">
        <v>1200</v>
      </c>
      <c r="Q26" s="18">
        <f t="shared" si="5"/>
        <v>36.291874131561052</v>
      </c>
      <c r="R26" s="17">
        <v>280</v>
      </c>
      <c r="S26" s="17">
        <v>150</v>
      </c>
      <c r="T26" s="3"/>
      <c r="U26" s="1">
        <f>E13+E4+E17</f>
        <v>7.8009397010538065E-2</v>
      </c>
    </row>
    <row r="27" spans="1:31" x14ac:dyDescent="0.25">
      <c r="A27">
        <v>40</v>
      </c>
      <c r="B27" t="s">
        <v>17</v>
      </c>
      <c r="C27" t="s">
        <v>1</v>
      </c>
      <c r="D27">
        <v>2396605</v>
      </c>
      <c r="E27" s="1">
        <f>D27/$D$43</f>
        <v>2.3331505608433063E-2</v>
      </c>
      <c r="F27" s="16">
        <v>50</v>
      </c>
      <c r="G27" s="18">
        <f t="shared" si="0"/>
        <v>342.88400132687696</v>
      </c>
      <c r="H27" s="17">
        <v>200</v>
      </c>
      <c r="I27" s="18">
        <f t="shared" si="1"/>
        <v>128.58150049757887</v>
      </c>
      <c r="J27" s="17">
        <v>600</v>
      </c>
      <c r="K27" s="18">
        <f t="shared" si="2"/>
        <v>57.147333554479488</v>
      </c>
      <c r="L27" s="17">
        <v>1400</v>
      </c>
      <c r="M27" s="18">
        <f t="shared" si="3"/>
        <v>30.614642975614014</v>
      </c>
      <c r="N27" s="17">
        <v>1700</v>
      </c>
      <c r="O27" s="18">
        <f t="shared" si="4"/>
        <v>30.254470705312674</v>
      </c>
      <c r="P27" s="17">
        <v>2000</v>
      </c>
      <c r="Q27" s="18">
        <f t="shared" si="5"/>
        <v>30.002350116101731</v>
      </c>
      <c r="R27" s="17">
        <v>400</v>
      </c>
      <c r="S27" s="17">
        <v>200</v>
      </c>
      <c r="T27" s="4"/>
      <c r="U27" s="1">
        <f>E5+E6+E8</f>
        <v>8.1913838348945944E-2</v>
      </c>
    </row>
    <row r="28" spans="1:31" x14ac:dyDescent="0.25">
      <c r="A28">
        <v>2</v>
      </c>
      <c r="B28" t="s">
        <v>16</v>
      </c>
      <c r="C28" t="s">
        <v>1</v>
      </c>
      <c r="D28">
        <v>2393807</v>
      </c>
      <c r="E28" s="1">
        <f>D28/$D$43</f>
        <v>2.3304266429389209E-2</v>
      </c>
      <c r="F28" s="16">
        <v>2</v>
      </c>
      <c r="G28" s="18">
        <f t="shared" si="0"/>
        <v>1287.3179291396509</v>
      </c>
      <c r="H28" s="17">
        <v>10</v>
      </c>
      <c r="I28" s="18">
        <f t="shared" si="1"/>
        <v>472.01657401787196</v>
      </c>
      <c r="J28" s="17">
        <v>30</v>
      </c>
      <c r="K28" s="18">
        <f t="shared" si="2"/>
        <v>228.85652073593792</v>
      </c>
      <c r="L28" s="17">
        <v>90</v>
      </c>
      <c r="M28" s="18">
        <f t="shared" si="3"/>
        <v>100.12472782197284</v>
      </c>
      <c r="N28" s="17">
        <v>160</v>
      </c>
      <c r="O28" s="18">
        <f t="shared" si="4"/>
        <v>69.729721161731078</v>
      </c>
      <c r="P28" s="17">
        <v>250</v>
      </c>
      <c r="Q28" s="18">
        <f t="shared" si="5"/>
        <v>53.209141071105563</v>
      </c>
      <c r="R28" s="17">
        <v>60</v>
      </c>
      <c r="S28" s="17">
        <v>50</v>
      </c>
      <c r="T28" s="5"/>
      <c r="U28" s="1">
        <f>E9+E16+E19+E20</f>
        <v>9.9361895459009808E-2</v>
      </c>
      <c r="W28" s="5"/>
      <c r="X28" s="4"/>
      <c r="Y28" s="3"/>
      <c r="Z28" s="19"/>
      <c r="AA28" s="7"/>
      <c r="AB28" s="9"/>
      <c r="AC28" s="11"/>
      <c r="AD28" s="6"/>
      <c r="AE28" s="10"/>
    </row>
    <row r="29" spans="1:31" x14ac:dyDescent="0.25">
      <c r="A29">
        <v>33</v>
      </c>
      <c r="B29" t="s">
        <v>15</v>
      </c>
      <c r="C29" t="s">
        <v>1</v>
      </c>
      <c r="D29">
        <v>2381178</v>
      </c>
      <c r="E29" s="1">
        <f>D29/$D$43</f>
        <v>2.3181320184877119E-2</v>
      </c>
      <c r="F29" s="16">
        <v>26</v>
      </c>
      <c r="G29" s="18">
        <f t="shared" si="0"/>
        <v>497.74824929897335</v>
      </c>
      <c r="H29" s="17">
        <v>130</v>
      </c>
      <c r="I29" s="18">
        <f t="shared" si="1"/>
        <v>165.91608309965778</v>
      </c>
      <c r="J29" s="17">
        <v>390</v>
      </c>
      <c r="K29" s="18">
        <f t="shared" si="2"/>
        <v>77.42750544650697</v>
      </c>
      <c r="L29" s="17">
        <v>900</v>
      </c>
      <c r="M29" s="18">
        <f t="shared" si="3"/>
        <v>43.138181605911022</v>
      </c>
      <c r="N29" s="17">
        <v>1100</v>
      </c>
      <c r="O29" s="18">
        <f t="shared" si="4"/>
        <v>43.138181605911022</v>
      </c>
      <c r="P29" s="17">
        <v>1275</v>
      </c>
      <c r="Q29" s="18">
        <f t="shared" si="5"/>
        <v>43.984028304066136</v>
      </c>
      <c r="R29" s="17">
        <v>300</v>
      </c>
      <c r="S29" s="17">
        <v>200</v>
      </c>
      <c r="T29" s="6"/>
      <c r="U29" s="1">
        <f>E37+E28</f>
        <v>4.3549898208901316E-2</v>
      </c>
      <c r="W29" s="1">
        <v>9.9361895459009808E-2</v>
      </c>
      <c r="X29" s="1">
        <v>8.1913838348945944E-2</v>
      </c>
      <c r="Y29" s="1">
        <v>7.8009397010538065E-2</v>
      </c>
      <c r="Z29" s="1">
        <v>7.2599999999999998E-2</v>
      </c>
      <c r="AA29" s="1">
        <v>7.2417791296077616E-2</v>
      </c>
      <c r="AB29" s="1">
        <v>6.9026532975581728E-2</v>
      </c>
      <c r="AC29" s="1">
        <v>6.6651730224767336E-2</v>
      </c>
      <c r="AD29" s="1">
        <v>4.3499999999999997E-2</v>
      </c>
      <c r="AE29" s="1">
        <v>4.2378925037438536E-2</v>
      </c>
    </row>
    <row r="30" spans="1:31" x14ac:dyDescent="0.25">
      <c r="A30">
        <v>8</v>
      </c>
      <c r="B30" t="s">
        <v>6</v>
      </c>
      <c r="C30" t="s">
        <v>7</v>
      </c>
      <c r="D30">
        <v>2331763</v>
      </c>
      <c r="E30" s="1">
        <f>D30/$D$43</f>
        <v>2.2700253697224494E-2</v>
      </c>
      <c r="F30" s="16"/>
      <c r="G30" s="18"/>
      <c r="H30" s="17"/>
      <c r="I30" s="18"/>
      <c r="J30" s="17"/>
      <c r="K30" s="18"/>
      <c r="L30" s="17"/>
      <c r="M30" s="18"/>
      <c r="N30" s="17"/>
      <c r="O30" s="18"/>
      <c r="P30" s="17"/>
      <c r="Q30" s="18"/>
      <c r="R30" s="17"/>
      <c r="S30" s="17"/>
      <c r="T30" s="7"/>
      <c r="U30" s="1">
        <f>E15+E18+E26</f>
        <v>7.2417791296077616E-2</v>
      </c>
    </row>
    <row r="31" spans="1:31" x14ac:dyDescent="0.25">
      <c r="A31">
        <v>9</v>
      </c>
      <c r="B31" t="s">
        <v>14</v>
      </c>
      <c r="C31" t="s">
        <v>1</v>
      </c>
      <c r="D31">
        <v>2317748</v>
      </c>
      <c r="E31" s="1">
        <f>D31/$D$43</f>
        <v>2.2563814421206047E-2</v>
      </c>
      <c r="F31" s="16">
        <v>6</v>
      </c>
      <c r="G31" s="18">
        <f t="shared" si="0"/>
        <v>738.64579612048703</v>
      </c>
      <c r="H31" s="17">
        <v>30</v>
      </c>
      <c r="I31" s="18">
        <f t="shared" si="1"/>
        <v>221.59373883614609</v>
      </c>
      <c r="J31" s="17">
        <v>90</v>
      </c>
      <c r="K31" s="18">
        <f t="shared" si="2"/>
        <v>98.486106149398267</v>
      </c>
      <c r="L31" s="17">
        <v>270</v>
      </c>
      <c r="M31" s="18">
        <f t="shared" si="3"/>
        <v>41.035877562249276</v>
      </c>
      <c r="N31" s="17">
        <v>400</v>
      </c>
      <c r="O31" s="18">
        <f t="shared" si="4"/>
        <v>33.239060825421916</v>
      </c>
      <c r="P31" s="17">
        <v>550</v>
      </c>
      <c r="Q31" s="18">
        <f t="shared" si="5"/>
        <v>28.202839488236776</v>
      </c>
      <c r="R31" s="17">
        <v>100</v>
      </c>
      <c r="S31" s="17">
        <v>50</v>
      </c>
      <c r="T31" s="8"/>
      <c r="U31" s="1">
        <f>E21+E25</f>
        <v>4.7693602343363797E-2</v>
      </c>
    </row>
    <row r="32" spans="1:31" x14ac:dyDescent="0.25">
      <c r="A32">
        <v>10</v>
      </c>
      <c r="B32" t="s">
        <v>13</v>
      </c>
      <c r="C32" t="s">
        <v>1</v>
      </c>
      <c r="D32">
        <v>2270766</v>
      </c>
      <c r="E32" s="1">
        <f>D32/$D$43</f>
        <v>2.2106433752929294E-2</v>
      </c>
      <c r="F32" s="16">
        <v>8</v>
      </c>
      <c r="G32" s="18">
        <f t="shared" si="0"/>
        <v>678.53549639196649</v>
      </c>
      <c r="H32" s="17">
        <v>40</v>
      </c>
      <c r="I32" s="18">
        <f t="shared" si="1"/>
        <v>192.25172397772383</v>
      </c>
      <c r="J32" s="17">
        <v>100</v>
      </c>
      <c r="K32" s="18">
        <f t="shared" si="2"/>
        <v>99.51853947082175</v>
      </c>
      <c r="L32" s="17">
        <v>300</v>
      </c>
      <c r="M32" s="18">
        <f t="shared" si="3"/>
        <v>40.712129783517987</v>
      </c>
      <c r="N32" s="17">
        <v>450</v>
      </c>
      <c r="O32" s="18">
        <f t="shared" si="4"/>
        <v>32.167608717841375</v>
      </c>
      <c r="P32" s="17">
        <v>600</v>
      </c>
      <c r="Q32" s="18">
        <f t="shared" si="5"/>
        <v>27.895348185003066</v>
      </c>
      <c r="R32" s="17">
        <v>120</v>
      </c>
      <c r="S32" s="17">
        <v>50</v>
      </c>
      <c r="T32" s="9"/>
      <c r="U32" s="1">
        <f>E22+E29+E36</f>
        <v>6.9026532975581728E-2</v>
      </c>
    </row>
    <row r="33" spans="1:21" x14ac:dyDescent="0.25">
      <c r="A33">
        <v>5</v>
      </c>
      <c r="B33" t="s">
        <v>12</v>
      </c>
      <c r="C33" t="s">
        <v>3</v>
      </c>
      <c r="D33">
        <v>2270557</v>
      </c>
      <c r="E33" s="1">
        <f>D33/$D$43</f>
        <v>2.2104399089448178E-2</v>
      </c>
      <c r="F33" s="16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7"/>
      <c r="T33" s="10"/>
      <c r="U33" s="1">
        <f>E27+E41</f>
        <v>4.2378925037438536E-2</v>
      </c>
    </row>
    <row r="34" spans="1:21" x14ac:dyDescent="0.25">
      <c r="A34">
        <v>14</v>
      </c>
      <c r="B34" t="s">
        <v>11</v>
      </c>
      <c r="C34" t="s">
        <v>1</v>
      </c>
      <c r="D34">
        <v>2269507</v>
      </c>
      <c r="E34" s="1">
        <f>D34/$D$43</f>
        <v>2.2094177095882756E-2</v>
      </c>
      <c r="F34" s="16">
        <v>10</v>
      </c>
      <c r="G34" s="18">
        <f t="shared" si="0"/>
        <v>633.65111718095602</v>
      </c>
      <c r="H34" s="17">
        <v>50</v>
      </c>
      <c r="I34" s="18">
        <f t="shared" si="1"/>
        <v>217.25181160489922</v>
      </c>
      <c r="J34" s="17">
        <v>150</v>
      </c>
      <c r="K34" s="18">
        <f t="shared" si="2"/>
        <v>102.59113325786907</v>
      </c>
      <c r="L34" s="17">
        <v>450</v>
      </c>
      <c r="M34" s="18">
        <f t="shared" si="3"/>
        <v>44.254998660257243</v>
      </c>
      <c r="N34" s="17">
        <v>625</v>
      </c>
      <c r="O34" s="18">
        <f t="shared" si="4"/>
        <v>39.10532608888186</v>
      </c>
      <c r="P34" s="17">
        <v>750</v>
      </c>
      <c r="Q34" s="18">
        <f t="shared" si="5"/>
        <v>38.622544285315421</v>
      </c>
      <c r="R34" s="17">
        <v>140</v>
      </c>
      <c r="S34" s="17">
        <v>100</v>
      </c>
      <c r="T34" s="11"/>
      <c r="U34" s="1">
        <f>E31+E32+E35</f>
        <v>6.6651730224767336E-2</v>
      </c>
    </row>
    <row r="35" spans="1:21" x14ac:dyDescent="0.25">
      <c r="A35">
        <v>7</v>
      </c>
      <c r="B35" t="s">
        <v>10</v>
      </c>
      <c r="C35" t="s">
        <v>1</v>
      </c>
      <c r="D35">
        <v>2257931</v>
      </c>
      <c r="E35" s="1">
        <f>D35/$D$43</f>
        <v>2.1981482050631988E-2</v>
      </c>
      <c r="F35" s="16">
        <v>6</v>
      </c>
      <c r="G35" s="18">
        <f t="shared" si="0"/>
        <v>758.2139652038378</v>
      </c>
      <c r="H35" s="17">
        <v>30</v>
      </c>
      <c r="I35" s="18">
        <f t="shared" si="1"/>
        <v>227.46418956115133</v>
      </c>
      <c r="J35" s="17">
        <v>90</v>
      </c>
      <c r="K35" s="18">
        <f t="shared" si="2"/>
        <v>101.09519536051171</v>
      </c>
      <c r="L35" s="17">
        <v>270</v>
      </c>
      <c r="M35" s="18">
        <f t="shared" si="3"/>
        <v>42.122998066879873</v>
      </c>
      <c r="N35" s="17">
        <v>400</v>
      </c>
      <c r="O35" s="18">
        <f t="shared" si="4"/>
        <v>34.119628434172697</v>
      </c>
      <c r="P35" s="17">
        <v>550</v>
      </c>
      <c r="Q35" s="18">
        <f t="shared" si="5"/>
        <v>28.949987762328348</v>
      </c>
      <c r="R35" s="17">
        <v>100</v>
      </c>
      <c r="S35" s="17">
        <v>50</v>
      </c>
      <c r="T35" s="19"/>
      <c r="U35" s="1">
        <f>E12+E34+E14</f>
        <v>7.2579843967401414E-2</v>
      </c>
    </row>
    <row r="36" spans="1:21" x14ac:dyDescent="0.25">
      <c r="A36">
        <v>35</v>
      </c>
      <c r="B36" t="s">
        <v>9</v>
      </c>
      <c r="C36" t="s">
        <v>1</v>
      </c>
      <c r="D36">
        <v>2249377</v>
      </c>
      <c r="E36" s="1">
        <f>D36/$D$43</f>
        <v>2.1898206876385693E-2</v>
      </c>
      <c r="F36" s="16">
        <v>28</v>
      </c>
      <c r="G36" s="18">
        <f t="shared" si="0"/>
        <v>521.89530828186787</v>
      </c>
      <c r="H36" s="17">
        <v>150</v>
      </c>
      <c r="I36" s="18">
        <f t="shared" si="1"/>
        <v>158.30824351216657</v>
      </c>
      <c r="J36" s="17">
        <v>450</v>
      </c>
      <c r="K36" s="18">
        <f t="shared" si="2"/>
        <v>73.065343159461506</v>
      </c>
      <c r="L36" s="17">
        <v>1000</v>
      </c>
      <c r="M36" s="18">
        <f t="shared" si="3"/>
        <v>42.01257231669036</v>
      </c>
      <c r="N36" s="17">
        <v>1200</v>
      </c>
      <c r="O36" s="18">
        <f t="shared" si="4"/>
        <v>42.621450176352539</v>
      </c>
      <c r="P36" s="17">
        <v>1400</v>
      </c>
      <c r="Q36" s="18">
        <f t="shared" si="5"/>
        <v>43.056362933254093</v>
      </c>
      <c r="R36" s="17">
        <v>320</v>
      </c>
      <c r="S36" s="17">
        <v>200</v>
      </c>
    </row>
    <row r="37" spans="1:21" x14ac:dyDescent="0.25">
      <c r="A37">
        <v>4</v>
      </c>
      <c r="B37" t="s">
        <v>8</v>
      </c>
      <c r="C37" t="s">
        <v>1</v>
      </c>
      <c r="D37">
        <v>2079625</v>
      </c>
      <c r="E37" s="1">
        <f>D37/$D$43</f>
        <v>2.0245631779512104E-2</v>
      </c>
      <c r="F37" s="16">
        <v>4</v>
      </c>
      <c r="G37" s="18">
        <f t="shared" si="0"/>
        <v>740.90056380357044</v>
      </c>
      <c r="H37" s="17">
        <v>20</v>
      </c>
      <c r="I37" s="18">
        <f t="shared" si="1"/>
        <v>271.66354006130916</v>
      </c>
      <c r="J37" s="17">
        <v>60</v>
      </c>
      <c r="K37" s="18">
        <f t="shared" si="2"/>
        <v>131.71565578730139</v>
      </c>
      <c r="L37" s="17">
        <v>180</v>
      </c>
      <c r="M37" s="18">
        <f t="shared" si="3"/>
        <v>57.625599406944367</v>
      </c>
      <c r="N37" s="17">
        <v>320</v>
      </c>
      <c r="O37" s="18">
        <f t="shared" si="4"/>
        <v>40.132113872693395</v>
      </c>
      <c r="P37" s="17">
        <v>450</v>
      </c>
      <c r="Q37" s="18">
        <f t="shared" si="5"/>
        <v>34.026544411719527</v>
      </c>
      <c r="R37" s="17">
        <v>60</v>
      </c>
      <c r="S37" s="17">
        <v>50</v>
      </c>
    </row>
    <row r="38" spans="1:21" x14ac:dyDescent="0.25">
      <c r="A38">
        <v>37</v>
      </c>
      <c r="B38" t="s">
        <v>6</v>
      </c>
      <c r="C38" t="s">
        <v>7</v>
      </c>
      <c r="D38">
        <v>2060654</v>
      </c>
      <c r="E38" s="1">
        <f>D38/$D$43</f>
        <v>2.0060944693864873E-2</v>
      </c>
      <c r="F38" s="16"/>
      <c r="G38" s="18"/>
      <c r="H38" s="17"/>
      <c r="I38" s="18"/>
      <c r="J38" s="17"/>
      <c r="K38" s="18"/>
      <c r="L38" s="17"/>
      <c r="M38" s="18"/>
      <c r="N38" s="17"/>
      <c r="O38" s="18"/>
      <c r="P38" s="17"/>
      <c r="Q38" s="18"/>
      <c r="R38" s="17"/>
      <c r="S38" s="17"/>
    </row>
    <row r="39" spans="1:21" x14ac:dyDescent="0.25">
      <c r="A39">
        <v>3</v>
      </c>
      <c r="B39" t="s">
        <v>4</v>
      </c>
      <c r="C39" t="s">
        <v>5</v>
      </c>
      <c r="D39">
        <v>2023537</v>
      </c>
      <c r="E39" s="1">
        <f>D39/$D$43</f>
        <v>1.9699602088943242E-2</v>
      </c>
      <c r="F39" s="16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7"/>
    </row>
    <row r="40" spans="1:21" x14ac:dyDescent="0.25">
      <c r="A40">
        <v>39</v>
      </c>
      <c r="B40" t="s">
        <v>2</v>
      </c>
      <c r="C40" t="s">
        <v>3</v>
      </c>
      <c r="D40">
        <v>1961625</v>
      </c>
      <c r="E40" s="1">
        <f>D40/$D$43</f>
        <v>1.9096874407398177E-2</v>
      </c>
      <c r="F40" s="16"/>
      <c r="G40" s="18"/>
      <c r="H40" s="17"/>
      <c r="I40" s="18"/>
      <c r="J40" s="17"/>
      <c r="K40" s="18"/>
      <c r="L40" s="17"/>
      <c r="M40" s="18"/>
      <c r="N40" s="17"/>
      <c r="O40" s="18"/>
      <c r="P40" s="17"/>
      <c r="Q40" s="18"/>
      <c r="R40" s="17"/>
      <c r="S40" s="17"/>
    </row>
    <row r="41" spans="1:21" x14ac:dyDescent="0.25">
      <c r="A41">
        <v>38</v>
      </c>
      <c r="B41" t="s">
        <v>0</v>
      </c>
      <c r="C41" t="s">
        <v>1</v>
      </c>
      <c r="D41">
        <v>1956545</v>
      </c>
      <c r="E41" s="1">
        <f>D41/$D$43</f>
        <v>1.9047419429005476E-2</v>
      </c>
      <c r="F41" s="16">
        <v>35</v>
      </c>
      <c r="G41" s="18">
        <f t="shared" si="0"/>
        <v>525.00550204569788</v>
      </c>
      <c r="H41" s="17">
        <v>175</v>
      </c>
      <c r="I41" s="18">
        <f t="shared" si="1"/>
        <v>165.00172921436217</v>
      </c>
      <c r="J41" s="17">
        <v>500</v>
      </c>
      <c r="K41" s="18">
        <f t="shared" si="2"/>
        <v>78.750825306854679</v>
      </c>
      <c r="L41" s="17">
        <v>1100</v>
      </c>
      <c r="M41" s="18">
        <f t="shared" si="3"/>
        <v>45.341384267582995</v>
      </c>
      <c r="N41" s="17">
        <v>1300</v>
      </c>
      <c r="O41" s="18">
        <f t="shared" si="4"/>
        <v>46.442794411734809</v>
      </c>
      <c r="P41" s="17">
        <v>1500</v>
      </c>
      <c r="Q41" s="18">
        <f t="shared" si="5"/>
        <v>47.250495184112808</v>
      </c>
      <c r="R41" s="17">
        <v>350</v>
      </c>
      <c r="S41" s="17">
        <v>200</v>
      </c>
    </row>
    <row r="43" spans="1:21" x14ac:dyDescent="0.25">
      <c r="D43">
        <f>SUM(D2:D41)</f>
        <v>102719689</v>
      </c>
    </row>
  </sheetData>
  <autoFilter ref="A1:E1">
    <sortState xmlns:xlrd2="http://schemas.microsoft.com/office/spreadsheetml/2017/richdata2" ref="A2:E41">
      <sortCondition descending="1" ref="E1"/>
    </sortState>
  </autoFilter>
  <mergeCells count="6">
    <mergeCell ref="F1:G1"/>
    <mergeCell ref="H1:I1"/>
    <mergeCell ref="J1:K1"/>
    <mergeCell ref="L1:M1"/>
    <mergeCell ref="P1:Q1"/>
    <mergeCell ref="N1:O1"/>
  </mergeCells>
  <conditionalFormatting sqref="E2:F2 E3:E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5" zoomScale="85" zoomScaleNormal="85" workbookViewId="0">
      <selection activeCell="T15" sqref="T15"/>
    </sheetView>
  </sheetViews>
  <sheetFormatPr baseColWidth="10" defaultRowHeight="15" x14ac:dyDescent="0.25"/>
  <cols>
    <col min="4" max="4" width="6.5703125" customWidth="1"/>
    <col min="5" max="5" width="16.7109375" customWidth="1"/>
    <col min="7" max="7" width="11.85546875" customWidth="1"/>
    <col min="9" max="9" width="11.140625" customWidth="1"/>
    <col min="10" max="10" width="10.5703125" customWidth="1"/>
    <col min="11" max="11" width="12" customWidth="1"/>
    <col min="13" max="13" width="11.7109375" customWidth="1"/>
    <col min="14" max="14" width="10.7109375" customWidth="1"/>
    <col min="15" max="15" width="17.42578125" customWidth="1"/>
  </cols>
  <sheetData>
    <row r="1" spans="1:15" x14ac:dyDescent="0.25">
      <c r="A1" s="1"/>
    </row>
    <row r="2" spans="1:15" x14ac:dyDescent="0.25">
      <c r="A2" s="1"/>
    </row>
    <row r="3" spans="1:15" x14ac:dyDescent="0.25">
      <c r="A3" s="1"/>
    </row>
    <row r="4" spans="1:15" x14ac:dyDescent="0.25">
      <c r="A4" s="1"/>
    </row>
    <row r="5" spans="1:15" x14ac:dyDescent="0.25">
      <c r="A5" s="1"/>
    </row>
    <row r="6" spans="1:15" x14ac:dyDescent="0.25">
      <c r="A6" s="1"/>
    </row>
    <row r="7" spans="1:15" x14ac:dyDescent="0.25">
      <c r="A7" s="1"/>
    </row>
    <row r="8" spans="1:15" ht="0.75" customHeight="1" x14ac:dyDescent="0.25">
      <c r="A8" s="1"/>
    </row>
    <row r="9" spans="1:15" ht="72" customHeight="1" x14ac:dyDescent="0.25">
      <c r="A9" s="1"/>
      <c r="E9" s="2">
        <v>2.7186209646721186E-2</v>
      </c>
      <c r="F9" s="2">
        <v>2.5096814691485291E-2</v>
      </c>
      <c r="G9" s="2">
        <v>2.6507907359415779E-2</v>
      </c>
      <c r="H9" s="2">
        <v>2.4373292251692855E-2</v>
      </c>
      <c r="I9" s="2">
        <v>2.8539290067359918E-2</v>
      </c>
      <c r="J9" s="2">
        <v>2.4382180518478791E-2</v>
      </c>
      <c r="K9" s="2">
        <v>2.4409176316723468E-2</v>
      </c>
      <c r="L9" s="2">
        <v>2.4357774291937351E-2</v>
      </c>
      <c r="M9" s="2">
        <v>2.3960051125154789E-2</v>
      </c>
      <c r="N9" s="2">
        <v>2.36508406874168E-2</v>
      </c>
      <c r="O9" s="1">
        <v>2.3863458153577547E-2</v>
      </c>
    </row>
    <row r="10" spans="1:15" ht="60.75" customHeight="1" x14ac:dyDescent="0.25">
      <c r="A10" s="1"/>
      <c r="E10" s="2">
        <v>2.7343949610283573E-2</v>
      </c>
      <c r="O10" s="1">
        <v>2.394700591431892E-2</v>
      </c>
    </row>
    <row r="11" spans="1:15" ht="61.5" customHeight="1" x14ac:dyDescent="0.25">
      <c r="A11" s="1"/>
      <c r="E11" s="2">
        <v>2.7738576973300611E-2</v>
      </c>
      <c r="O11" s="1">
        <v>2.3181320184877119E-2</v>
      </c>
    </row>
    <row r="12" spans="1:15" ht="62.25" customHeight="1" x14ac:dyDescent="0.25">
      <c r="A12" s="1"/>
      <c r="E12" s="2">
        <v>2.6120532744214209E-2</v>
      </c>
      <c r="O12" s="1">
        <v>2.3788126928616381E-2</v>
      </c>
    </row>
    <row r="13" spans="1:15" ht="48" customHeight="1" x14ac:dyDescent="0.25">
      <c r="A13" s="1"/>
      <c r="E13" s="2">
        <v>2.683131176536175E-2</v>
      </c>
      <c r="O13" s="1">
        <v>2.1898206876385693E-2</v>
      </c>
    </row>
    <row r="14" spans="1:15" ht="62.25" customHeight="1" x14ac:dyDescent="0.25">
      <c r="A14" s="1"/>
      <c r="E14" s="2">
        <v>2.4000734659545164E-2</v>
      </c>
      <c r="O14" s="1">
        <v>2.4210723613074803E-2</v>
      </c>
    </row>
    <row r="15" spans="1:15" ht="61.5" customHeight="1" x14ac:dyDescent="0.25">
      <c r="A15" s="1"/>
      <c r="E15" s="2">
        <v>2.4591750857033846E-2</v>
      </c>
      <c r="O15" s="1">
        <v>2.0060944693864873E-2</v>
      </c>
    </row>
    <row r="16" spans="1:15" ht="62.25" customHeight="1" x14ac:dyDescent="0.25">
      <c r="A16" s="1"/>
      <c r="E16" s="2">
        <v>2.2094177095882756E-2</v>
      </c>
      <c r="O16" s="1">
        <v>1.9047419429005476E-2</v>
      </c>
    </row>
    <row r="17" spans="1:15" ht="60.75" customHeight="1" x14ac:dyDescent="0.25">
      <c r="A17" s="1"/>
      <c r="E17" s="2">
        <v>2.3733551218209005E-2</v>
      </c>
      <c r="O17" s="1">
        <v>1.9096874407398177E-2</v>
      </c>
    </row>
    <row r="18" spans="1:15" ht="61.5" customHeight="1" x14ac:dyDescent="0.25">
      <c r="A18" s="1"/>
      <c r="E18" s="2">
        <v>2.5893916014484819E-2</v>
      </c>
      <c r="O18" s="1">
        <v>2.3331505608433063E-2</v>
      </c>
    </row>
    <row r="19" spans="1:15" ht="72" customHeight="1" x14ac:dyDescent="0.25">
      <c r="A19" s="1"/>
      <c r="E19" s="1">
        <v>5.8070356891364812E-2</v>
      </c>
      <c r="F19" s="1">
        <v>2.2106433752929294E-2</v>
      </c>
      <c r="G19" s="1">
        <v>2.2563814421206047E-2</v>
      </c>
      <c r="H19" s="1">
        <v>2.2700253697224494E-2</v>
      </c>
      <c r="I19" s="1">
        <v>2.1981482050631988E-2</v>
      </c>
      <c r="J19" s="1">
        <v>2.6768256667911057E-2</v>
      </c>
      <c r="K19" s="1">
        <v>2.2104399089448178E-2</v>
      </c>
      <c r="L19" s="1">
        <v>2.0245631779512104E-2</v>
      </c>
      <c r="M19" s="1">
        <v>1.9699602088943242E-2</v>
      </c>
      <c r="N19" s="1">
        <v>2.3304266429389209E-2</v>
      </c>
      <c r="O19" s="1">
        <v>3.7217879427185574E-2</v>
      </c>
    </row>
    <row r="20" spans="1:15" x14ac:dyDescent="0.25">
      <c r="A20" s="1"/>
    </row>
    <row r="21" spans="1:15" x14ac:dyDescent="0.25">
      <c r="A21" s="1"/>
    </row>
    <row r="22" spans="1:15" x14ac:dyDescent="0.25">
      <c r="A22" s="1"/>
    </row>
    <row r="23" spans="1:15" x14ac:dyDescent="0.25">
      <c r="A23" s="1"/>
    </row>
    <row r="24" spans="1:15" x14ac:dyDescent="0.25">
      <c r="A24" s="1"/>
    </row>
    <row r="25" spans="1:15" x14ac:dyDescent="0.25">
      <c r="A25" s="1"/>
    </row>
    <row r="26" spans="1:15" x14ac:dyDescent="0.25">
      <c r="A26" s="1"/>
    </row>
    <row r="27" spans="1:15" x14ac:dyDescent="0.25">
      <c r="A27" s="1"/>
    </row>
    <row r="28" spans="1:15" x14ac:dyDescent="0.25">
      <c r="A28" s="1"/>
    </row>
    <row r="29" spans="1:15" x14ac:dyDescent="0.25">
      <c r="A29" s="1"/>
    </row>
    <row r="30" spans="1:15" x14ac:dyDescent="0.25">
      <c r="A30" s="1"/>
    </row>
    <row r="31" spans="1:15" x14ac:dyDescent="0.25">
      <c r="A31" s="1"/>
    </row>
    <row r="32" spans="1:1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conditionalFormatting sqref="A1:A4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O19 E9:E18 F9:N9 O9:O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O19 E9:E18 F9:O9 O10:O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Statistiken</vt:lpstr>
      <vt:lpstr>Heatmap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2021-06-15T21:11:02Z</dcterms:created>
  <dcterms:modified xsi:type="dcterms:W3CDTF">2021-06-16T01:46:36Z</dcterms:modified>
</cp:coreProperties>
</file>