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fernunich-my.sharepoint.com/personal/oliver_schmid1_fernuni_ch/Documents/Desktop/pr/Dreaisatzmethode AKTUELLE VERSION/"/>
    </mc:Choice>
  </mc:AlternateContent>
  <xr:revisionPtr revIDLastSave="232" documentId="13_ncr:1_{0DA56818-DB64-48BF-A250-32F8C3227D9E}" xr6:coauthVersionLast="47" xr6:coauthVersionMax="47" xr10:uidLastSave="{DE581F30-E0FA-4C76-B4AF-BE3D8B06A92E}"/>
  <workbookProtection workbookAlgorithmName="SHA-512" workbookHashValue="dOeW6xY2Zac5FnQTV3nlAe/FalZHxzih21ws8pNtS9wIPNIfwpUkQ8QFU27t5BBPgAVgIL4oVXzstntli5KheA==" workbookSaltValue="kKMFpim/+gZslQ3Hl4Rz3g==" workbookSpinCount="100000" lockStructure="1"/>
  <bookViews>
    <workbookView xWindow="-120" yWindow="-120" windowWidth="29040" windowHeight="17520" xr2:uid="{4927AAA5-C71C-4E86-AF2E-594F41F46FA1}"/>
  </bookViews>
  <sheets>
    <sheet name="Dreisatzmethode" sheetId="4" r:id="rId1"/>
    <sheet name="Berechnungen" sheetId="3" state="hidden" r:id="rId2"/>
  </sheets>
  <definedNames>
    <definedName name="Dropdown" localSheetId="1">Berechnungen!#REF!</definedName>
    <definedName name="Dropdown">#REF!</definedName>
    <definedName name="Unterhaltspflichte_Person" localSheetId="1">Berechnungen!#REF!</definedName>
    <definedName name="Unterhaltspflichte_Person">#REF!</definedName>
    <definedName name="UP" localSheetId="1">Berechnungen!#REF!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E68" i="3"/>
  <c r="D68" i="3"/>
  <c r="D69" i="3" s="1"/>
  <c r="C68" i="3"/>
  <c r="C69" i="3" s="1"/>
  <c r="C64" i="3"/>
  <c r="C63" i="3"/>
  <c r="C71" i="3" s="1"/>
  <c r="C62" i="3"/>
  <c r="E70" i="3" s="1"/>
  <c r="C61" i="3"/>
  <c r="H4" i="3" s="1"/>
  <c r="D46" i="3"/>
  <c r="C99" i="3" s="1"/>
  <c r="E46" i="3"/>
  <c r="D47" i="3"/>
  <c r="C100" i="3" s="1"/>
  <c r="E47" i="3"/>
  <c r="D48" i="3"/>
  <c r="C101" i="3" s="1"/>
  <c r="E48" i="3"/>
  <c r="D101" i="3" s="1"/>
  <c r="C47" i="3"/>
  <c r="F47" i="3" s="1"/>
  <c r="E100" i="3" s="1"/>
  <c r="C48" i="3"/>
  <c r="C46" i="3"/>
  <c r="F46" i="3" s="1"/>
  <c r="E99" i="3" s="1"/>
  <c r="D38" i="3"/>
  <c r="E38" i="3"/>
  <c r="D39" i="3"/>
  <c r="E39" i="3"/>
  <c r="D97" i="3" s="1"/>
  <c r="D40" i="3"/>
  <c r="C98" i="3" s="1"/>
  <c r="E40" i="3"/>
  <c r="D98" i="3" s="1"/>
  <c r="C39" i="3"/>
  <c r="F39" i="3" s="1"/>
  <c r="E97" i="3" s="1"/>
  <c r="C40" i="3"/>
  <c r="C38" i="3"/>
  <c r="D30" i="3"/>
  <c r="E30" i="3"/>
  <c r="D31" i="3"/>
  <c r="C94" i="3" s="1"/>
  <c r="E31" i="3"/>
  <c r="D32" i="3"/>
  <c r="C95" i="3" s="1"/>
  <c r="E32" i="3"/>
  <c r="D95" i="3" s="1"/>
  <c r="C31" i="3"/>
  <c r="F31" i="3" s="1"/>
  <c r="E94" i="3" s="1"/>
  <c r="C32" i="3"/>
  <c r="C30" i="3"/>
  <c r="F30" i="3" s="1"/>
  <c r="D20" i="3"/>
  <c r="E20" i="3"/>
  <c r="D21" i="3"/>
  <c r="E21" i="3"/>
  <c r="D89" i="3" s="1"/>
  <c r="D22" i="3"/>
  <c r="C90" i="3" s="1"/>
  <c r="E22" i="3"/>
  <c r="D90" i="3" s="1"/>
  <c r="D23" i="3"/>
  <c r="C91" i="3" s="1"/>
  <c r="E23" i="3"/>
  <c r="D91" i="3" s="1"/>
  <c r="D24" i="3"/>
  <c r="C92" i="3" s="1"/>
  <c r="E24" i="3"/>
  <c r="D92" i="3" s="1"/>
  <c r="C21" i="3"/>
  <c r="C22" i="3"/>
  <c r="H22" i="3" s="1"/>
  <c r="I22" i="3" s="1"/>
  <c r="C23" i="3"/>
  <c r="C24" i="3"/>
  <c r="C20" i="3"/>
  <c r="D5" i="3"/>
  <c r="E5" i="3"/>
  <c r="D6" i="3"/>
  <c r="E6" i="3"/>
  <c r="D7" i="3"/>
  <c r="C80" i="3" s="1"/>
  <c r="E7" i="3"/>
  <c r="D8" i="3"/>
  <c r="C81" i="3" s="1"/>
  <c r="E8" i="3"/>
  <c r="D81" i="3" s="1"/>
  <c r="D9" i="3"/>
  <c r="C82" i="3" s="1"/>
  <c r="E9" i="3"/>
  <c r="D82" i="3" s="1"/>
  <c r="D10" i="3"/>
  <c r="C83" i="3" s="1"/>
  <c r="E10" i="3"/>
  <c r="D83" i="3" s="1"/>
  <c r="D11" i="3"/>
  <c r="C84" i="3" s="1"/>
  <c r="E11" i="3"/>
  <c r="D84" i="3" s="1"/>
  <c r="D12" i="3"/>
  <c r="C85" i="3" s="1"/>
  <c r="E12" i="3"/>
  <c r="D85" i="3" s="1"/>
  <c r="D13" i="3"/>
  <c r="C86" i="3" s="1"/>
  <c r="E13" i="3"/>
  <c r="D86" i="3" s="1"/>
  <c r="D14" i="3"/>
  <c r="C87" i="3" s="1"/>
  <c r="E14" i="3"/>
  <c r="D87" i="3" s="1"/>
  <c r="C14" i="3"/>
  <c r="F14" i="3" s="1"/>
  <c r="E87" i="3" s="1"/>
  <c r="C6" i="3"/>
  <c r="C7" i="3"/>
  <c r="F7" i="3" s="1"/>
  <c r="E80" i="3" s="1"/>
  <c r="C8" i="3"/>
  <c r="C9" i="3"/>
  <c r="F9" i="3" s="1"/>
  <c r="E82" i="3" s="1"/>
  <c r="C10" i="3"/>
  <c r="F10" i="3" s="1"/>
  <c r="E83" i="3" s="1"/>
  <c r="C11" i="3"/>
  <c r="C12" i="3"/>
  <c r="F12" i="3" s="1"/>
  <c r="E85" i="3" s="1"/>
  <c r="C13" i="3"/>
  <c r="H13" i="3" s="1"/>
  <c r="C5" i="3"/>
  <c r="F5" i="3" s="1"/>
  <c r="BU51" i="3"/>
  <c r="BU49" i="3"/>
  <c r="BU48" i="3"/>
  <c r="BU47" i="3"/>
  <c r="BU46" i="3"/>
  <c r="BU43" i="3"/>
  <c r="BU41" i="3"/>
  <c r="BU40" i="3"/>
  <c r="BU39" i="3"/>
  <c r="BU38" i="3"/>
  <c r="BU35" i="3"/>
  <c r="BU33" i="3"/>
  <c r="BU32" i="3"/>
  <c r="BU31" i="3"/>
  <c r="BU30" i="3"/>
  <c r="BU27" i="3"/>
  <c r="BU25" i="3"/>
  <c r="BU24" i="3"/>
  <c r="BU23" i="3"/>
  <c r="BU22" i="3"/>
  <c r="BU21" i="3"/>
  <c r="BU20" i="3"/>
  <c r="BU15" i="3"/>
  <c r="BU14" i="3"/>
  <c r="BU13" i="3"/>
  <c r="BU12" i="3"/>
  <c r="BU11" i="3"/>
  <c r="BU10" i="3"/>
  <c r="BU9" i="3"/>
  <c r="BU8" i="3"/>
  <c r="BU7" i="3"/>
  <c r="BU6" i="3"/>
  <c r="C97" i="3"/>
  <c r="H20" i="3" l="1"/>
  <c r="C105" i="3"/>
  <c r="D105" i="3"/>
  <c r="H10" i="3"/>
  <c r="I10" i="3" s="1"/>
  <c r="C41" i="3"/>
  <c r="D41" i="3" s="1"/>
  <c r="H9" i="3"/>
  <c r="I9" i="3" s="1"/>
  <c r="D93" i="3"/>
  <c r="E78" i="3"/>
  <c r="E93" i="3"/>
  <c r="D96" i="3"/>
  <c r="F13" i="3"/>
  <c r="E86" i="3" s="1"/>
  <c r="E71" i="3"/>
  <c r="D79" i="3"/>
  <c r="D71" i="3"/>
  <c r="I13" i="3"/>
  <c r="C70" i="3"/>
  <c r="D70" i="3"/>
  <c r="D72" i="3"/>
  <c r="C72" i="3"/>
  <c r="E72" i="3"/>
  <c r="E74" i="3" s="1"/>
  <c r="D78" i="3"/>
  <c r="F6" i="3"/>
  <c r="E79" i="3" s="1"/>
  <c r="F48" i="3"/>
  <c r="E101" i="3" s="1"/>
  <c r="C33" i="3"/>
  <c r="D33" i="3" s="1"/>
  <c r="F22" i="3"/>
  <c r="E90" i="3" s="1"/>
  <c r="H12" i="3"/>
  <c r="I12" i="3" s="1"/>
  <c r="E69" i="3"/>
  <c r="D88" i="3"/>
  <c r="F21" i="3"/>
  <c r="E89" i="3" s="1"/>
  <c r="H23" i="3"/>
  <c r="I23" i="3" s="1"/>
  <c r="F23" i="3"/>
  <c r="E91" i="3" s="1"/>
  <c r="F8" i="3"/>
  <c r="E81" i="3" s="1"/>
  <c r="H8" i="3"/>
  <c r="I8" i="3" s="1"/>
  <c r="C25" i="3"/>
  <c r="D25" i="3" s="1"/>
  <c r="H32" i="3"/>
  <c r="I32" i="3" s="1"/>
  <c r="F32" i="3"/>
  <c r="E95" i="3" s="1"/>
  <c r="F38" i="3"/>
  <c r="E96" i="3" s="1"/>
  <c r="H24" i="3"/>
  <c r="I24" i="3" s="1"/>
  <c r="C49" i="3"/>
  <c r="E49" i="3" s="1"/>
  <c r="H40" i="3"/>
  <c r="I40" i="3" s="1"/>
  <c r="F24" i="3"/>
  <c r="E92" i="3" s="1"/>
  <c r="F40" i="3"/>
  <c r="E98" i="3" s="1"/>
  <c r="H14" i="3"/>
  <c r="I14" i="3" s="1"/>
  <c r="C15" i="3"/>
  <c r="F15" i="3" s="1"/>
  <c r="F20" i="3"/>
  <c r="E88" i="3" s="1"/>
  <c r="H48" i="3"/>
  <c r="I48" i="3" s="1"/>
  <c r="H11" i="3"/>
  <c r="I11" i="3" s="1"/>
  <c r="F11" i="3"/>
  <c r="E84" i="3" s="1"/>
  <c r="H39" i="3"/>
  <c r="I39" i="3" s="1"/>
  <c r="D94" i="3"/>
  <c r="H31" i="3"/>
  <c r="I31" i="3" s="1"/>
  <c r="C78" i="3"/>
  <c r="C96" i="3"/>
  <c r="C88" i="3"/>
  <c r="C89" i="3"/>
  <c r="C93" i="3"/>
  <c r="C79" i="3"/>
  <c r="D80" i="3"/>
  <c r="H47" i="3"/>
  <c r="I47" i="3" s="1"/>
  <c r="D100" i="3"/>
  <c r="D99" i="3"/>
  <c r="F49" i="3" l="1"/>
  <c r="F41" i="3"/>
  <c r="E41" i="3"/>
  <c r="E73" i="3"/>
  <c r="C73" i="3"/>
  <c r="E33" i="3"/>
  <c r="D74" i="3"/>
  <c r="C74" i="3"/>
  <c r="D73" i="3"/>
  <c r="F33" i="3"/>
  <c r="F25" i="3"/>
  <c r="H25" i="3" s="1"/>
  <c r="D49" i="3"/>
  <c r="E25" i="3"/>
  <c r="D15" i="3"/>
  <c r="E15" i="3"/>
  <c r="H21" i="3"/>
  <c r="I21" i="3" s="1"/>
  <c r="C106" i="3"/>
  <c r="C135" i="3"/>
  <c r="C127" i="3"/>
  <c r="C119" i="3"/>
  <c r="C111" i="3"/>
  <c r="C113" i="3"/>
  <c r="C134" i="3"/>
  <c r="C126" i="3"/>
  <c r="C118" i="3"/>
  <c r="C110" i="3"/>
  <c r="C133" i="3"/>
  <c r="C125" i="3"/>
  <c r="C117" i="3"/>
  <c r="C109" i="3"/>
  <c r="C129" i="3"/>
  <c r="C120" i="3"/>
  <c r="C132" i="3"/>
  <c r="C124" i="3"/>
  <c r="C116" i="3"/>
  <c r="C108" i="3"/>
  <c r="C121" i="3"/>
  <c r="C128" i="3"/>
  <c r="C131" i="3"/>
  <c r="C123" i="3"/>
  <c r="C115" i="3"/>
  <c r="C107" i="3"/>
  <c r="C112" i="3"/>
  <c r="C130" i="3"/>
  <c r="C122" i="3"/>
  <c r="C114" i="3"/>
  <c r="H7" i="3"/>
  <c r="I7" i="3" s="1"/>
  <c r="H6" i="3"/>
  <c r="I6" i="3" s="1"/>
  <c r="H38" i="3"/>
  <c r="I38" i="3" s="1"/>
  <c r="I43" i="3" s="1"/>
  <c r="H46" i="3"/>
  <c r="I46" i="3" s="1"/>
  <c r="I51" i="3" s="1"/>
  <c r="I20" i="3"/>
  <c r="H30" i="3"/>
  <c r="I30" i="3" s="1"/>
  <c r="I35" i="3" s="1"/>
  <c r="H5" i="3"/>
  <c r="I5" i="3" s="1"/>
  <c r="H33" i="3"/>
  <c r="D106" i="3" l="1" a="1"/>
  <c r="D106" i="3" s="1"/>
  <c r="L4" i="3" s="1"/>
  <c r="H34" i="3"/>
  <c r="H26" i="3"/>
  <c r="I27" i="3"/>
  <c r="P23" i="3"/>
  <c r="Q23" i="3" s="1"/>
  <c r="P40" i="3"/>
  <c r="Q40" i="3" s="1"/>
  <c r="P48" i="3"/>
  <c r="Q48" i="3" s="1"/>
  <c r="P32" i="3"/>
  <c r="Q32" i="3" s="1"/>
  <c r="P22" i="3"/>
  <c r="Q22" i="3" s="1"/>
  <c r="P24" i="3"/>
  <c r="Q24" i="3" s="1"/>
  <c r="AV40" i="3"/>
  <c r="AW40" i="3" s="1"/>
  <c r="AV48" i="3"/>
  <c r="AW48" i="3" s="1"/>
  <c r="AV23" i="3"/>
  <c r="AW23" i="3" s="1"/>
  <c r="AV24" i="3"/>
  <c r="AW24" i="3" s="1"/>
  <c r="AV32" i="3"/>
  <c r="AW32" i="3" s="1"/>
  <c r="AV22" i="3"/>
  <c r="AW22" i="3" s="1"/>
  <c r="BH40" i="3"/>
  <c r="BI40" i="3" s="1"/>
  <c r="BH24" i="3"/>
  <c r="BI24" i="3" s="1"/>
  <c r="BH23" i="3"/>
  <c r="BI23" i="3" s="1"/>
  <c r="BH22" i="3"/>
  <c r="BI22" i="3" s="1"/>
  <c r="BH32" i="3"/>
  <c r="BI32" i="3" s="1"/>
  <c r="BH48" i="3"/>
  <c r="BI48" i="3" s="1"/>
  <c r="CB14" i="3"/>
  <c r="CC14" i="3" s="1"/>
  <c r="CB21" i="3"/>
  <c r="CC21" i="3" s="1"/>
  <c r="CB23" i="3"/>
  <c r="CC23" i="3" s="1"/>
  <c r="CB32" i="3"/>
  <c r="CC32" i="3" s="1"/>
  <c r="CB24" i="3"/>
  <c r="CC24" i="3" s="1"/>
  <c r="CB40" i="3"/>
  <c r="CC40" i="3" s="1"/>
  <c r="CB48" i="3"/>
  <c r="CC48" i="3" s="1"/>
  <c r="CB22" i="3"/>
  <c r="CC22" i="3" s="1"/>
  <c r="BP23" i="3"/>
  <c r="BQ23" i="3" s="1"/>
  <c r="BP48" i="3"/>
  <c r="BQ48" i="3" s="1"/>
  <c r="BP24" i="3"/>
  <c r="BQ24" i="3" s="1"/>
  <c r="BP22" i="3"/>
  <c r="BQ22" i="3" s="1"/>
  <c r="BP40" i="3"/>
  <c r="BQ40" i="3" s="1"/>
  <c r="BP32" i="3"/>
  <c r="BQ32" i="3" s="1"/>
  <c r="CN14" i="3"/>
  <c r="CO14" i="3" s="1"/>
  <c r="CN21" i="3"/>
  <c r="CO21" i="3" s="1"/>
  <c r="CN24" i="3"/>
  <c r="CO24" i="3" s="1"/>
  <c r="CN48" i="3"/>
  <c r="CO48" i="3" s="1"/>
  <c r="CN22" i="3"/>
  <c r="CO22" i="3" s="1"/>
  <c r="CN23" i="3"/>
  <c r="CO23" i="3" s="1"/>
  <c r="CN32" i="3"/>
  <c r="CO32" i="3" s="1"/>
  <c r="CN40" i="3"/>
  <c r="CO40" i="3" s="1"/>
  <c r="DL14" i="3"/>
  <c r="DM14" i="3" s="1"/>
  <c r="DL40" i="3"/>
  <c r="DM40" i="3" s="1"/>
  <c r="DL23" i="3"/>
  <c r="DM23" i="3" s="1"/>
  <c r="DL24" i="3"/>
  <c r="DM24" i="3" s="1"/>
  <c r="DL48" i="3"/>
  <c r="DM48" i="3" s="1"/>
  <c r="DL22" i="3"/>
  <c r="DM22" i="3" s="1"/>
  <c r="DL32" i="3"/>
  <c r="DM32" i="3" s="1"/>
  <c r="DL21" i="3"/>
  <c r="DM21" i="3" s="1"/>
  <c r="L24" i="3"/>
  <c r="M24" i="3" s="1"/>
  <c r="L48" i="3"/>
  <c r="M48" i="3" s="1"/>
  <c r="L32" i="3"/>
  <c r="M32" i="3" s="1"/>
  <c r="L22" i="3"/>
  <c r="M22" i="3" s="1"/>
  <c r="L40" i="3"/>
  <c r="M40" i="3" s="1"/>
  <c r="L23" i="3"/>
  <c r="M23" i="3" s="1"/>
  <c r="DH14" i="3"/>
  <c r="DI14" i="3" s="1"/>
  <c r="DH21" i="3"/>
  <c r="DI21" i="3" s="1"/>
  <c r="DH22" i="3"/>
  <c r="DI22" i="3" s="1"/>
  <c r="DH23" i="3"/>
  <c r="DI23" i="3" s="1"/>
  <c r="DH24" i="3"/>
  <c r="DI24" i="3" s="1"/>
  <c r="DH40" i="3"/>
  <c r="DI40" i="3" s="1"/>
  <c r="DH32" i="3"/>
  <c r="DI32" i="3" s="1"/>
  <c r="DH48" i="3"/>
  <c r="DI48" i="3" s="1"/>
  <c r="CZ14" i="3"/>
  <c r="DA14" i="3" s="1"/>
  <c r="CZ21" i="3"/>
  <c r="DA21" i="3" s="1"/>
  <c r="CZ32" i="3"/>
  <c r="DA32" i="3" s="1"/>
  <c r="CZ40" i="3"/>
  <c r="DA40" i="3" s="1"/>
  <c r="CZ23" i="3"/>
  <c r="DA23" i="3" s="1"/>
  <c r="CZ22" i="3"/>
  <c r="DA22" i="3" s="1"/>
  <c r="CZ24" i="3"/>
  <c r="DA24" i="3" s="1"/>
  <c r="CZ48" i="3"/>
  <c r="DA48" i="3" s="1"/>
  <c r="DT14" i="3"/>
  <c r="DU14" i="3" s="1"/>
  <c r="DT40" i="3"/>
  <c r="DU40" i="3" s="1"/>
  <c r="DT21" i="3"/>
  <c r="DU21" i="3" s="1"/>
  <c r="DT48" i="3"/>
  <c r="DU48" i="3" s="1"/>
  <c r="DT32" i="3"/>
  <c r="DU32" i="3" s="1"/>
  <c r="DT24" i="3"/>
  <c r="DU24" i="3" s="1"/>
  <c r="DT22" i="3"/>
  <c r="DU22" i="3" s="1"/>
  <c r="DT23" i="3"/>
  <c r="DU23" i="3" s="1"/>
  <c r="AB40" i="3"/>
  <c r="AC40" i="3" s="1"/>
  <c r="AB24" i="3"/>
  <c r="AC24" i="3" s="1"/>
  <c r="AB23" i="3"/>
  <c r="AC23" i="3" s="1"/>
  <c r="AB22" i="3"/>
  <c r="AC22" i="3" s="1"/>
  <c r="AB32" i="3"/>
  <c r="AC32" i="3" s="1"/>
  <c r="AB48" i="3"/>
  <c r="AC48" i="3" s="1"/>
  <c r="AR22" i="3"/>
  <c r="AS22" i="3" s="1"/>
  <c r="AR32" i="3"/>
  <c r="AS32" i="3" s="1"/>
  <c r="AR48" i="3"/>
  <c r="AS48" i="3" s="1"/>
  <c r="AR23" i="3"/>
  <c r="AS23" i="3" s="1"/>
  <c r="AR40" i="3"/>
  <c r="AS40" i="3" s="1"/>
  <c r="AR24" i="3"/>
  <c r="AS24" i="3" s="1"/>
  <c r="AN24" i="3"/>
  <c r="AO24" i="3" s="1"/>
  <c r="AN40" i="3"/>
  <c r="AO40" i="3" s="1"/>
  <c r="AN32" i="3"/>
  <c r="AO32" i="3" s="1"/>
  <c r="AN22" i="3"/>
  <c r="AO22" i="3" s="1"/>
  <c r="AN48" i="3"/>
  <c r="AO48" i="3" s="1"/>
  <c r="AN23" i="3"/>
  <c r="AO23" i="3" s="1"/>
  <c r="BX14" i="3"/>
  <c r="BY14" i="3" s="1"/>
  <c r="BX24" i="3"/>
  <c r="BY24" i="3" s="1"/>
  <c r="BX32" i="3"/>
  <c r="BY32" i="3" s="1"/>
  <c r="BX21" i="3"/>
  <c r="BY21" i="3" s="1"/>
  <c r="BX22" i="3"/>
  <c r="BY22" i="3" s="1"/>
  <c r="BX40" i="3"/>
  <c r="BY40" i="3" s="1"/>
  <c r="BX48" i="3"/>
  <c r="BY48" i="3" s="1"/>
  <c r="BX23" i="3"/>
  <c r="BY23" i="3" s="1"/>
  <c r="BT14" i="3"/>
  <c r="BT21" i="3"/>
  <c r="BT23" i="3"/>
  <c r="BT48" i="3"/>
  <c r="BT22" i="3"/>
  <c r="BT32" i="3"/>
  <c r="BT24" i="3"/>
  <c r="BT40" i="3"/>
  <c r="BD48" i="3"/>
  <c r="BE48" i="3" s="1"/>
  <c r="BD24" i="3"/>
  <c r="BE24" i="3" s="1"/>
  <c r="BD22" i="3"/>
  <c r="BE22" i="3" s="1"/>
  <c r="BD32" i="3"/>
  <c r="BE32" i="3" s="1"/>
  <c r="BD23" i="3"/>
  <c r="BE23" i="3" s="1"/>
  <c r="BD40" i="3"/>
  <c r="BE40" i="3" s="1"/>
  <c r="AF22" i="3"/>
  <c r="AG22" i="3" s="1"/>
  <c r="AF40" i="3"/>
  <c r="AG40" i="3" s="1"/>
  <c r="AF32" i="3"/>
  <c r="AG32" i="3" s="1"/>
  <c r="AF24" i="3"/>
  <c r="AG24" i="3" s="1"/>
  <c r="AF48" i="3"/>
  <c r="AG48" i="3" s="1"/>
  <c r="AF23" i="3"/>
  <c r="AG23" i="3" s="1"/>
  <c r="CF14" i="3"/>
  <c r="CG14" i="3" s="1"/>
  <c r="CF40" i="3"/>
  <c r="CG40" i="3" s="1"/>
  <c r="CF22" i="3"/>
  <c r="CG22" i="3" s="1"/>
  <c r="CF21" i="3"/>
  <c r="CG21" i="3" s="1"/>
  <c r="CF24" i="3"/>
  <c r="CG24" i="3" s="1"/>
  <c r="CF32" i="3"/>
  <c r="CG32" i="3" s="1"/>
  <c r="CF48" i="3"/>
  <c r="CG48" i="3" s="1"/>
  <c r="CF23" i="3"/>
  <c r="CG23" i="3" s="1"/>
  <c r="X23" i="3"/>
  <c r="Y23" i="3" s="1"/>
  <c r="X32" i="3"/>
  <c r="Y32" i="3" s="1"/>
  <c r="X48" i="3"/>
  <c r="Y48" i="3" s="1"/>
  <c r="X22" i="3"/>
  <c r="Y22" i="3" s="1"/>
  <c r="X40" i="3"/>
  <c r="Y40" i="3" s="1"/>
  <c r="X24" i="3"/>
  <c r="Y24" i="3" s="1"/>
  <c r="DD14" i="3"/>
  <c r="DE14" i="3" s="1"/>
  <c r="DD32" i="3"/>
  <c r="DE32" i="3" s="1"/>
  <c r="DD21" i="3"/>
  <c r="DE21" i="3" s="1"/>
  <c r="DD22" i="3"/>
  <c r="DE22" i="3" s="1"/>
  <c r="DD40" i="3"/>
  <c r="DE40" i="3" s="1"/>
  <c r="DD24" i="3"/>
  <c r="DE24" i="3" s="1"/>
  <c r="DD23" i="3"/>
  <c r="DE23" i="3" s="1"/>
  <c r="DD48" i="3"/>
  <c r="DE48" i="3" s="1"/>
  <c r="T24" i="3"/>
  <c r="U24" i="3" s="1"/>
  <c r="T40" i="3"/>
  <c r="U40" i="3" s="1"/>
  <c r="T32" i="3"/>
  <c r="U32" i="3" s="1"/>
  <c r="T48" i="3"/>
  <c r="U48" i="3" s="1"/>
  <c r="T23" i="3"/>
  <c r="U23" i="3" s="1"/>
  <c r="T22" i="3"/>
  <c r="U22" i="3" s="1"/>
  <c r="CJ14" i="3"/>
  <c r="CK14" i="3" s="1"/>
  <c r="CJ21" i="3"/>
  <c r="CK21" i="3" s="1"/>
  <c r="CJ23" i="3"/>
  <c r="CK23" i="3" s="1"/>
  <c r="CJ24" i="3"/>
  <c r="CK24" i="3" s="1"/>
  <c r="CJ32" i="3"/>
  <c r="CK32" i="3" s="1"/>
  <c r="CJ22" i="3"/>
  <c r="CK22" i="3" s="1"/>
  <c r="CJ48" i="3"/>
  <c r="CK48" i="3" s="1"/>
  <c r="CJ40" i="3"/>
  <c r="CK40" i="3" s="1"/>
  <c r="BL32" i="3"/>
  <c r="BM32" i="3" s="1"/>
  <c r="BL40" i="3"/>
  <c r="BM40" i="3" s="1"/>
  <c r="BL22" i="3"/>
  <c r="BM22" i="3" s="1"/>
  <c r="BL48" i="3"/>
  <c r="BM48" i="3" s="1"/>
  <c r="BL24" i="3"/>
  <c r="BM24" i="3" s="1"/>
  <c r="BL23" i="3"/>
  <c r="BM23" i="3" s="1"/>
  <c r="DX14" i="3"/>
  <c r="DY14" i="3" s="1"/>
  <c r="DX40" i="3"/>
  <c r="DY40" i="3" s="1"/>
  <c r="DX23" i="3"/>
  <c r="DY23" i="3" s="1"/>
  <c r="DX48" i="3"/>
  <c r="DY48" i="3" s="1"/>
  <c r="DX22" i="3"/>
  <c r="DY22" i="3" s="1"/>
  <c r="DX21" i="3"/>
  <c r="DY21" i="3" s="1"/>
  <c r="DX24" i="3"/>
  <c r="DY24" i="3" s="1"/>
  <c r="DX32" i="3"/>
  <c r="DY32" i="3" s="1"/>
  <c r="CV14" i="3"/>
  <c r="CW14" i="3" s="1"/>
  <c r="CV21" i="3"/>
  <c r="CW21" i="3" s="1"/>
  <c r="CV32" i="3"/>
  <c r="CW32" i="3" s="1"/>
  <c r="CV22" i="3"/>
  <c r="CW22" i="3" s="1"/>
  <c r="CV23" i="3"/>
  <c r="CW23" i="3" s="1"/>
  <c r="CV40" i="3"/>
  <c r="CW40" i="3" s="1"/>
  <c r="CV24" i="3"/>
  <c r="CW24" i="3" s="1"/>
  <c r="CV48" i="3"/>
  <c r="CW48" i="3" s="1"/>
  <c r="AJ22" i="3"/>
  <c r="AK22" i="3" s="1"/>
  <c r="AJ48" i="3"/>
  <c r="AK48" i="3" s="1"/>
  <c r="AJ23" i="3"/>
  <c r="AK23" i="3" s="1"/>
  <c r="AJ24" i="3"/>
  <c r="AK24" i="3" s="1"/>
  <c r="AJ40" i="3"/>
  <c r="AK40" i="3" s="1"/>
  <c r="AJ32" i="3"/>
  <c r="AK32" i="3" s="1"/>
  <c r="AZ40" i="3"/>
  <c r="BA40" i="3" s="1"/>
  <c r="AZ23" i="3"/>
  <c r="BA23" i="3" s="1"/>
  <c r="AZ48" i="3"/>
  <c r="BA48" i="3" s="1"/>
  <c r="AZ24" i="3"/>
  <c r="BA24" i="3" s="1"/>
  <c r="AZ22" i="3"/>
  <c r="BA22" i="3" s="1"/>
  <c r="AZ32" i="3"/>
  <c r="BA32" i="3" s="1"/>
  <c r="DP14" i="3"/>
  <c r="DQ14" i="3" s="1"/>
  <c r="DP21" i="3"/>
  <c r="DQ21" i="3" s="1"/>
  <c r="DP24" i="3"/>
  <c r="DQ24" i="3" s="1"/>
  <c r="DP32" i="3"/>
  <c r="DQ32" i="3" s="1"/>
  <c r="DP48" i="3"/>
  <c r="DQ48" i="3" s="1"/>
  <c r="DP40" i="3"/>
  <c r="DQ40" i="3" s="1"/>
  <c r="DP23" i="3"/>
  <c r="DQ23" i="3" s="1"/>
  <c r="DP22" i="3"/>
  <c r="DQ22" i="3" s="1"/>
  <c r="CR14" i="3"/>
  <c r="CS14" i="3" s="1"/>
  <c r="CR23" i="3"/>
  <c r="CS23" i="3" s="1"/>
  <c r="CR22" i="3"/>
  <c r="CS22" i="3" s="1"/>
  <c r="CR40" i="3"/>
  <c r="CS40" i="3" s="1"/>
  <c r="CR24" i="3"/>
  <c r="CS24" i="3" s="1"/>
  <c r="CR21" i="3"/>
  <c r="CS21" i="3" s="1"/>
  <c r="CR32" i="3"/>
  <c r="CS32" i="3" s="1"/>
  <c r="CR48" i="3"/>
  <c r="CS48" i="3" s="1"/>
  <c r="P13" i="3"/>
  <c r="Q13" i="3" s="1"/>
  <c r="P14" i="3"/>
  <c r="Q14" i="3" s="1"/>
  <c r="AB13" i="3"/>
  <c r="AC13" i="3" s="1"/>
  <c r="AB14" i="3"/>
  <c r="AC14" i="3" s="1"/>
  <c r="AZ13" i="3"/>
  <c r="BA13" i="3" s="1"/>
  <c r="AZ14" i="3"/>
  <c r="BA14" i="3" s="1"/>
  <c r="AJ13" i="3"/>
  <c r="AK13" i="3" s="1"/>
  <c r="AJ14" i="3"/>
  <c r="AK14" i="3" s="1"/>
  <c r="BH13" i="3"/>
  <c r="BI13" i="3" s="1"/>
  <c r="BH14" i="3"/>
  <c r="BI14" i="3" s="1"/>
  <c r="L13" i="3"/>
  <c r="M13" i="3" s="1"/>
  <c r="L14" i="3"/>
  <c r="M14" i="3" s="1"/>
  <c r="BP13" i="3"/>
  <c r="BQ13" i="3" s="1"/>
  <c r="BP14" i="3"/>
  <c r="BQ14" i="3" s="1"/>
  <c r="AR13" i="3"/>
  <c r="AS13" i="3" s="1"/>
  <c r="AR14" i="3"/>
  <c r="AS14" i="3" s="1"/>
  <c r="X13" i="3"/>
  <c r="Y13" i="3" s="1"/>
  <c r="X14" i="3"/>
  <c r="Y14" i="3" s="1"/>
  <c r="AN13" i="3"/>
  <c r="AO13" i="3" s="1"/>
  <c r="AN14" i="3"/>
  <c r="AO14" i="3" s="1"/>
  <c r="T13" i="3"/>
  <c r="U13" i="3" s="1"/>
  <c r="T14" i="3"/>
  <c r="U14" i="3" s="1"/>
  <c r="AV13" i="3"/>
  <c r="AW13" i="3" s="1"/>
  <c r="AV14" i="3"/>
  <c r="AW14" i="3" s="1"/>
  <c r="BD13" i="3"/>
  <c r="BE13" i="3" s="1"/>
  <c r="BD14" i="3"/>
  <c r="BE14" i="3" s="1"/>
  <c r="AF13" i="3"/>
  <c r="AG13" i="3" s="1"/>
  <c r="AF14" i="3"/>
  <c r="AG14" i="3" s="1"/>
  <c r="BL13" i="3"/>
  <c r="BM13" i="3" s="1"/>
  <c r="BL14" i="3"/>
  <c r="BM14" i="3" s="1"/>
  <c r="CR12" i="3"/>
  <c r="CS12" i="3" s="1"/>
  <c r="CR13" i="3"/>
  <c r="CS13" i="3" s="1"/>
  <c r="CN12" i="3"/>
  <c r="CO12" i="3" s="1"/>
  <c r="CN13" i="3"/>
  <c r="CO13" i="3" s="1"/>
  <c r="DL12" i="3"/>
  <c r="DM12" i="3" s="1"/>
  <c r="DL13" i="3"/>
  <c r="DM13" i="3" s="1"/>
  <c r="CB12" i="3"/>
  <c r="CC12" i="3" s="1"/>
  <c r="CB13" i="3"/>
  <c r="CC13" i="3" s="1"/>
  <c r="DH12" i="3"/>
  <c r="DI12" i="3" s="1"/>
  <c r="DH13" i="3"/>
  <c r="DI13" i="3" s="1"/>
  <c r="CZ12" i="3"/>
  <c r="DA12" i="3" s="1"/>
  <c r="CZ13" i="3"/>
  <c r="DA13" i="3" s="1"/>
  <c r="DT12" i="3"/>
  <c r="DU12" i="3" s="1"/>
  <c r="DT13" i="3"/>
  <c r="DU13" i="3" s="1"/>
  <c r="DP12" i="3"/>
  <c r="DQ12" i="3" s="1"/>
  <c r="DP13" i="3"/>
  <c r="DQ13" i="3" s="1"/>
  <c r="CV12" i="3"/>
  <c r="CW12" i="3" s="1"/>
  <c r="CV13" i="3"/>
  <c r="CW13" i="3" s="1"/>
  <c r="BX12" i="3"/>
  <c r="BY12" i="3" s="1"/>
  <c r="BX13" i="3"/>
  <c r="BY13" i="3" s="1"/>
  <c r="BT12" i="3"/>
  <c r="BT13" i="3"/>
  <c r="CF12" i="3"/>
  <c r="CG12" i="3" s="1"/>
  <c r="CF13" i="3"/>
  <c r="CG13" i="3" s="1"/>
  <c r="DX12" i="3"/>
  <c r="DY12" i="3" s="1"/>
  <c r="DX13" i="3"/>
  <c r="DY13" i="3" s="1"/>
  <c r="DD12" i="3"/>
  <c r="DE12" i="3" s="1"/>
  <c r="DD13" i="3"/>
  <c r="DE13" i="3" s="1"/>
  <c r="CJ12" i="3"/>
  <c r="CK12" i="3" s="1"/>
  <c r="CJ13" i="3"/>
  <c r="CK13" i="3" s="1"/>
  <c r="P11" i="3"/>
  <c r="Q11" i="3" s="1"/>
  <c r="P12" i="3"/>
  <c r="Q12" i="3" s="1"/>
  <c r="AB11" i="3"/>
  <c r="AC11" i="3" s="1"/>
  <c r="AB12" i="3"/>
  <c r="AC12" i="3" s="1"/>
  <c r="BP11" i="3"/>
  <c r="BQ11" i="3" s="1"/>
  <c r="BP12" i="3"/>
  <c r="BQ12" i="3" s="1"/>
  <c r="AJ11" i="3"/>
  <c r="AK11" i="3" s="1"/>
  <c r="AJ12" i="3"/>
  <c r="AK12" i="3" s="1"/>
  <c r="AV11" i="3"/>
  <c r="AW11" i="3" s="1"/>
  <c r="AV12" i="3"/>
  <c r="AW12" i="3" s="1"/>
  <c r="L11" i="3"/>
  <c r="M11" i="3" s="1"/>
  <c r="L12" i="3"/>
  <c r="M12" i="3" s="1"/>
  <c r="AR11" i="3"/>
  <c r="AS11" i="3" s="1"/>
  <c r="AR12" i="3"/>
  <c r="AS12" i="3" s="1"/>
  <c r="X11" i="3"/>
  <c r="Y11" i="3" s="1"/>
  <c r="X12" i="3"/>
  <c r="Y12" i="3" s="1"/>
  <c r="AN11" i="3"/>
  <c r="AO11" i="3" s="1"/>
  <c r="AN12" i="3"/>
  <c r="AO12" i="3" s="1"/>
  <c r="AZ11" i="3"/>
  <c r="BA11" i="3" s="1"/>
  <c r="AZ12" i="3"/>
  <c r="BA12" i="3" s="1"/>
  <c r="BH11" i="3"/>
  <c r="BI11" i="3" s="1"/>
  <c r="BH12" i="3"/>
  <c r="BI12" i="3" s="1"/>
  <c r="BD11" i="3"/>
  <c r="BE11" i="3" s="1"/>
  <c r="BD12" i="3"/>
  <c r="BE12" i="3" s="1"/>
  <c r="AF11" i="3"/>
  <c r="AG11" i="3" s="1"/>
  <c r="AF12" i="3"/>
  <c r="AG12" i="3" s="1"/>
  <c r="T11" i="3"/>
  <c r="U11" i="3" s="1"/>
  <c r="T12" i="3"/>
  <c r="U12" i="3" s="1"/>
  <c r="BL11" i="3"/>
  <c r="BM11" i="3" s="1"/>
  <c r="BL12" i="3"/>
  <c r="BM12" i="3" s="1"/>
  <c r="DD11" i="3"/>
  <c r="DE11" i="3" s="1"/>
  <c r="DP11" i="3"/>
  <c r="DQ11" i="3" s="1"/>
  <c r="CF11" i="3"/>
  <c r="CG11" i="3" s="1"/>
  <c r="DX11" i="3"/>
  <c r="DY11" i="3" s="1"/>
  <c r="CV11" i="3"/>
  <c r="CW11" i="3" s="1"/>
  <c r="CR11" i="3"/>
  <c r="CS11" i="3" s="1"/>
  <c r="DL11" i="3"/>
  <c r="DM11" i="3" s="1"/>
  <c r="CJ11" i="3"/>
  <c r="CK11" i="3" s="1"/>
  <c r="CN11" i="3"/>
  <c r="CO11" i="3" s="1"/>
  <c r="CB11" i="3"/>
  <c r="CC11" i="3" s="1"/>
  <c r="DH11" i="3"/>
  <c r="DI11" i="3" s="1"/>
  <c r="CZ11" i="3"/>
  <c r="DA11" i="3" s="1"/>
  <c r="DT11" i="3"/>
  <c r="DU11" i="3" s="1"/>
  <c r="BX11" i="3"/>
  <c r="BY11" i="3" s="1"/>
  <c r="BT11" i="3"/>
  <c r="L9" i="3"/>
  <c r="M9" i="3" s="1"/>
  <c r="L10" i="3"/>
  <c r="M10" i="3" s="1"/>
  <c r="L8" i="3"/>
  <c r="M8" i="3" s="1"/>
  <c r="CJ47" i="3"/>
  <c r="CK47" i="3" s="1"/>
  <c r="BT47" i="3"/>
  <c r="DP47" i="3"/>
  <c r="DQ47" i="3" s="1"/>
  <c r="CR47" i="3"/>
  <c r="CS47" i="3" s="1"/>
  <c r="BX47" i="3"/>
  <c r="BY47" i="3" s="1"/>
  <c r="DD47" i="3"/>
  <c r="DE47" i="3" s="1"/>
  <c r="CF47" i="3"/>
  <c r="CG47" i="3" s="1"/>
  <c r="DX47" i="3"/>
  <c r="DY47" i="3" s="1"/>
  <c r="CV47" i="3"/>
  <c r="CW47" i="3" s="1"/>
  <c r="DL47" i="3"/>
  <c r="DM47" i="3" s="1"/>
  <c r="CB47" i="3"/>
  <c r="CC47" i="3" s="1"/>
  <c r="CN47" i="3"/>
  <c r="CO47" i="3" s="1"/>
  <c r="DH47" i="3"/>
  <c r="DI47" i="3" s="1"/>
  <c r="CZ47" i="3"/>
  <c r="DA47" i="3" s="1"/>
  <c r="DT47" i="3"/>
  <c r="DU47" i="3" s="1"/>
  <c r="AR31" i="3"/>
  <c r="AS31" i="3" s="1"/>
  <c r="AR39" i="3"/>
  <c r="AS39" i="3" s="1"/>
  <c r="BX31" i="3"/>
  <c r="BY31" i="3" s="1"/>
  <c r="BX39" i="3"/>
  <c r="BY39" i="3" s="1"/>
  <c r="BT31" i="3"/>
  <c r="BT39" i="3"/>
  <c r="BD31" i="3"/>
  <c r="BE31" i="3" s="1"/>
  <c r="BD39" i="3"/>
  <c r="BE39" i="3" s="1"/>
  <c r="AF31" i="3"/>
  <c r="AG31" i="3" s="1"/>
  <c r="AF39" i="3"/>
  <c r="AG39" i="3" s="1"/>
  <c r="AN31" i="3"/>
  <c r="AO31" i="3" s="1"/>
  <c r="AN39" i="3"/>
  <c r="AO39" i="3" s="1"/>
  <c r="DD31" i="3"/>
  <c r="DE31" i="3" s="1"/>
  <c r="DD39" i="3"/>
  <c r="DE39" i="3" s="1"/>
  <c r="T31" i="3"/>
  <c r="U31" i="3" s="1"/>
  <c r="T39" i="3"/>
  <c r="U39" i="3" s="1"/>
  <c r="CJ31" i="3"/>
  <c r="CK31" i="3" s="1"/>
  <c r="CJ39" i="3"/>
  <c r="CK39" i="3" s="1"/>
  <c r="BL31" i="3"/>
  <c r="BM31" i="3" s="1"/>
  <c r="BL39" i="3"/>
  <c r="BM39" i="3" s="1"/>
  <c r="CZ31" i="3"/>
  <c r="DA31" i="3" s="1"/>
  <c r="CZ39" i="3"/>
  <c r="DA39" i="3" s="1"/>
  <c r="AJ31" i="3"/>
  <c r="AK31" i="3" s="1"/>
  <c r="AJ39" i="3"/>
  <c r="AK39" i="3" s="1"/>
  <c r="DP31" i="3"/>
  <c r="DQ31" i="3" s="1"/>
  <c r="DP39" i="3"/>
  <c r="DQ39" i="3" s="1"/>
  <c r="CR31" i="3"/>
  <c r="CS31" i="3" s="1"/>
  <c r="CR39" i="3"/>
  <c r="CS39" i="3" s="1"/>
  <c r="X31" i="3"/>
  <c r="Y31" i="3" s="1"/>
  <c r="X39" i="3"/>
  <c r="Y39" i="3" s="1"/>
  <c r="P31" i="3"/>
  <c r="Q31" i="3" s="1"/>
  <c r="P39" i="3"/>
  <c r="Q39" i="3" s="1"/>
  <c r="CF31" i="3"/>
  <c r="CG31" i="3" s="1"/>
  <c r="CF39" i="3"/>
  <c r="CG39" i="3" s="1"/>
  <c r="AB31" i="3"/>
  <c r="AC31" i="3" s="1"/>
  <c r="AB39" i="3"/>
  <c r="AC39" i="3" s="1"/>
  <c r="DX31" i="3"/>
  <c r="DY31" i="3" s="1"/>
  <c r="DX39" i="3"/>
  <c r="DY39" i="3" s="1"/>
  <c r="DH31" i="3"/>
  <c r="DI31" i="3" s="1"/>
  <c r="DH39" i="3"/>
  <c r="DI39" i="3" s="1"/>
  <c r="CV31" i="3"/>
  <c r="CW31" i="3" s="1"/>
  <c r="CV39" i="3"/>
  <c r="CW39" i="3" s="1"/>
  <c r="AZ31" i="3"/>
  <c r="BA31" i="3" s="1"/>
  <c r="AZ39" i="3"/>
  <c r="BA39" i="3" s="1"/>
  <c r="AV31" i="3"/>
  <c r="AW31" i="3" s="1"/>
  <c r="AV39" i="3"/>
  <c r="AW39" i="3" s="1"/>
  <c r="DL31" i="3"/>
  <c r="DM31" i="3" s="1"/>
  <c r="DL39" i="3"/>
  <c r="DM39" i="3" s="1"/>
  <c r="BH31" i="3"/>
  <c r="BI31" i="3" s="1"/>
  <c r="BH39" i="3"/>
  <c r="BI39" i="3" s="1"/>
  <c r="L31" i="3"/>
  <c r="M31" i="3" s="1"/>
  <c r="L39" i="3"/>
  <c r="M39" i="3" s="1"/>
  <c r="DT31" i="3"/>
  <c r="DU31" i="3" s="1"/>
  <c r="DT39" i="3"/>
  <c r="DU39" i="3" s="1"/>
  <c r="CB31" i="3"/>
  <c r="CC31" i="3" s="1"/>
  <c r="CB39" i="3"/>
  <c r="CC39" i="3" s="1"/>
  <c r="BP31" i="3"/>
  <c r="BQ31" i="3" s="1"/>
  <c r="BP39" i="3"/>
  <c r="BQ39" i="3" s="1"/>
  <c r="CN31" i="3"/>
  <c r="CO31" i="3" s="1"/>
  <c r="CN39" i="3"/>
  <c r="CO39" i="3" s="1"/>
  <c r="BT49" i="3"/>
  <c r="BT50" i="3" s="1"/>
  <c r="BT46" i="3"/>
  <c r="DD46" i="3"/>
  <c r="DE46" i="3" s="1"/>
  <c r="DD49" i="3"/>
  <c r="CJ46" i="3"/>
  <c r="CK46" i="3" s="1"/>
  <c r="CJ49" i="3"/>
  <c r="DP46" i="3"/>
  <c r="DQ46" i="3" s="1"/>
  <c r="DQ51" i="3" s="1"/>
  <c r="DP49" i="3"/>
  <c r="CR46" i="3"/>
  <c r="CS46" i="3" s="1"/>
  <c r="CS51" i="3" s="1"/>
  <c r="CR49" i="3"/>
  <c r="BX46" i="3"/>
  <c r="BY46" i="3" s="1"/>
  <c r="BX49" i="3"/>
  <c r="CF46" i="3"/>
  <c r="CG46" i="3" s="1"/>
  <c r="CG51" i="3" s="1"/>
  <c r="CF49" i="3"/>
  <c r="DX46" i="3"/>
  <c r="DY46" i="3" s="1"/>
  <c r="DY51" i="3" s="1"/>
  <c r="DX49" i="3"/>
  <c r="DL46" i="3"/>
  <c r="DM46" i="3" s="1"/>
  <c r="DM51" i="3" s="1"/>
  <c r="DL49" i="3"/>
  <c r="CB49" i="3"/>
  <c r="CB46" i="3"/>
  <c r="CC46" i="3" s="1"/>
  <c r="CC51" i="3" s="1"/>
  <c r="CN49" i="3"/>
  <c r="CN46" i="3"/>
  <c r="CO46" i="3" s="1"/>
  <c r="CO51" i="3" s="1"/>
  <c r="DH49" i="3"/>
  <c r="DH46" i="3"/>
  <c r="DI46" i="3" s="1"/>
  <c r="DI51" i="3" s="1"/>
  <c r="CZ49" i="3"/>
  <c r="CZ46" i="3"/>
  <c r="DA46" i="3" s="1"/>
  <c r="DT46" i="3"/>
  <c r="DU46" i="3" s="1"/>
  <c r="DU51" i="3" s="1"/>
  <c r="DT49" i="3"/>
  <c r="CV46" i="3"/>
  <c r="CW46" i="3" s="1"/>
  <c r="CW51" i="3" s="1"/>
  <c r="CV49" i="3"/>
  <c r="I17" i="3"/>
  <c r="H49" i="3"/>
  <c r="H50" i="3" s="1"/>
  <c r="H41" i="3"/>
  <c r="I41" i="3" s="1"/>
  <c r="H15" i="3"/>
  <c r="I25" i="3"/>
  <c r="I33" i="3"/>
  <c r="D107" i="3" l="1" a="1"/>
  <c r="D107" i="3" s="1"/>
  <c r="DA51" i="3"/>
  <c r="BY51" i="3"/>
  <c r="DE51" i="3"/>
  <c r="CK51" i="3"/>
  <c r="DY49" i="3"/>
  <c r="DX50" i="3"/>
  <c r="DM49" i="3"/>
  <c r="DL50" i="3"/>
  <c r="DT50" i="3"/>
  <c r="DU49" i="3"/>
  <c r="CN50" i="3"/>
  <c r="CO49" i="3"/>
  <c r="CK49" i="3"/>
  <c r="CJ50" i="3"/>
  <c r="CC49" i="3"/>
  <c r="CB50" i="3"/>
  <c r="DD50" i="3"/>
  <c r="DE49" i="3"/>
  <c r="BX50" i="3"/>
  <c r="BY49" i="3"/>
  <c r="CV50" i="3"/>
  <c r="CW49" i="3"/>
  <c r="DH50" i="3"/>
  <c r="DI49" i="3"/>
  <c r="CR50" i="3"/>
  <c r="CS49" i="3"/>
  <c r="DA49" i="3"/>
  <c r="CZ50" i="3"/>
  <c r="CG49" i="3"/>
  <c r="CF50" i="3"/>
  <c r="DP50" i="3"/>
  <c r="DQ49" i="3"/>
  <c r="H42" i="3"/>
  <c r="I49" i="3"/>
  <c r="H16" i="3"/>
  <c r="H55" i="3"/>
  <c r="H56" i="3" s="1"/>
  <c r="I15" i="3"/>
  <c r="D108" i="3" l="1" a="1"/>
  <c r="D108" i="3" s="1"/>
  <c r="T4" i="3" s="1"/>
  <c r="P4" i="3"/>
  <c r="H57" i="3"/>
  <c r="J52" i="3" s="1"/>
  <c r="J48" i="3" s="1"/>
  <c r="AJ6" i="4" s="1"/>
  <c r="BH47" i="3"/>
  <c r="BI47" i="3" s="1"/>
  <c r="AN47" i="3"/>
  <c r="AO47" i="3" s="1"/>
  <c r="AB47" i="3"/>
  <c r="AC47" i="3" s="1"/>
  <c r="AZ47" i="3"/>
  <c r="BA47" i="3" s="1"/>
  <c r="BL47" i="3"/>
  <c r="BM47" i="3" s="1"/>
  <c r="P7" i="3"/>
  <c r="Q7" i="3" s="1"/>
  <c r="P47" i="3"/>
  <c r="Q47" i="3" s="1"/>
  <c r="T47" i="3"/>
  <c r="U47" i="3" s="1"/>
  <c r="AF47" i="3"/>
  <c r="AG47" i="3" s="1"/>
  <c r="AR47" i="3"/>
  <c r="AS47" i="3" s="1"/>
  <c r="AV47" i="3"/>
  <c r="AW47" i="3" s="1"/>
  <c r="X47" i="3"/>
  <c r="Y47" i="3" s="1"/>
  <c r="AJ47" i="3"/>
  <c r="AK47" i="3" s="1"/>
  <c r="BP47" i="3"/>
  <c r="BQ47" i="3" s="1"/>
  <c r="BD47" i="3"/>
  <c r="BE47" i="3" s="1"/>
  <c r="L7" i="3"/>
  <c r="M7" i="3" s="1"/>
  <c r="L47" i="3"/>
  <c r="M47" i="3" s="1"/>
  <c r="L46" i="3"/>
  <c r="M46" i="3" s="1"/>
  <c r="L49" i="3"/>
  <c r="BL46" i="3"/>
  <c r="BM46" i="3" s="1"/>
  <c r="BL49" i="3"/>
  <c r="P46" i="3"/>
  <c r="Q46" i="3" s="1"/>
  <c r="P49" i="3"/>
  <c r="AN46" i="3"/>
  <c r="AO46" i="3" s="1"/>
  <c r="AN49" i="3"/>
  <c r="AB46" i="3"/>
  <c r="AC46" i="3" s="1"/>
  <c r="AB49" i="3"/>
  <c r="AZ46" i="3"/>
  <c r="BA46" i="3" s="1"/>
  <c r="AZ49" i="3"/>
  <c r="AJ46" i="3"/>
  <c r="AK46" i="3" s="1"/>
  <c r="AJ49" i="3"/>
  <c r="BH46" i="3"/>
  <c r="BI46" i="3" s="1"/>
  <c r="BH49" i="3"/>
  <c r="T46" i="3"/>
  <c r="U46" i="3" s="1"/>
  <c r="T49" i="3"/>
  <c r="AF46" i="3"/>
  <c r="AG46" i="3" s="1"/>
  <c r="AF49" i="3"/>
  <c r="AR46" i="3"/>
  <c r="AS46" i="3" s="1"/>
  <c r="AR49" i="3"/>
  <c r="AV46" i="3"/>
  <c r="AW46" i="3" s="1"/>
  <c r="AV49" i="3"/>
  <c r="X46" i="3"/>
  <c r="Y46" i="3" s="1"/>
  <c r="X49" i="3"/>
  <c r="BP46" i="3"/>
  <c r="BQ46" i="3" s="1"/>
  <c r="BP49" i="3"/>
  <c r="BD46" i="3"/>
  <c r="BE46" i="3" s="1"/>
  <c r="BD49" i="3"/>
  <c r="L38" i="3"/>
  <c r="M38" i="3" s="1"/>
  <c r="M43" i="3" s="1"/>
  <c r="L41" i="3"/>
  <c r="X21" i="3"/>
  <c r="Y21" i="3" s="1"/>
  <c r="AJ21" i="3"/>
  <c r="AK21" i="3" s="1"/>
  <c r="P21" i="3"/>
  <c r="Q21" i="3" s="1"/>
  <c r="P6" i="3"/>
  <c r="Q6" i="3" s="1"/>
  <c r="BH21" i="3"/>
  <c r="BI21" i="3" s="1"/>
  <c r="BP21" i="3"/>
  <c r="BQ21" i="3" s="1"/>
  <c r="L21" i="3"/>
  <c r="M21" i="3" s="1"/>
  <c r="L6" i="3"/>
  <c r="M6" i="3" s="1"/>
  <c r="AN21" i="3"/>
  <c r="AO21" i="3" s="1"/>
  <c r="T21" i="3"/>
  <c r="U21" i="3" s="1"/>
  <c r="AB21" i="3"/>
  <c r="AC21" i="3" s="1"/>
  <c r="AF21" i="3"/>
  <c r="AG21" i="3" s="1"/>
  <c r="AR21" i="3"/>
  <c r="AS21" i="3" s="1"/>
  <c r="AV21" i="3"/>
  <c r="AW21" i="3" s="1"/>
  <c r="BL21" i="3"/>
  <c r="BM21" i="3" s="1"/>
  <c r="AZ21" i="3"/>
  <c r="BA21" i="3" s="1"/>
  <c r="BD21" i="3"/>
  <c r="BE21" i="3" s="1"/>
  <c r="L33" i="3"/>
  <c r="L30" i="3"/>
  <c r="M30" i="3" s="1"/>
  <c r="M35" i="3" s="1"/>
  <c r="L25" i="3"/>
  <c r="L20" i="3"/>
  <c r="M20" i="3" s="1"/>
  <c r="L15" i="3"/>
  <c r="L5" i="3"/>
  <c r="M5" i="3" s="1"/>
  <c r="P8" i="3" l="1"/>
  <c r="Q8" i="3" s="1"/>
  <c r="P10" i="3"/>
  <c r="Q10" i="3" s="1"/>
  <c r="T8" i="3"/>
  <c r="U8" i="3" s="1"/>
  <c r="T10" i="3"/>
  <c r="U10" i="3" s="1"/>
  <c r="P38" i="3"/>
  <c r="Q38" i="3" s="1"/>
  <c r="Q43" i="3" s="1"/>
  <c r="P9" i="3"/>
  <c r="Q9" i="3" s="1"/>
  <c r="T6" i="3"/>
  <c r="U6" i="3" s="1"/>
  <c r="T9" i="3"/>
  <c r="U9" i="3" s="1"/>
  <c r="P30" i="3"/>
  <c r="Q30" i="3" s="1"/>
  <c r="Q35" i="3" s="1"/>
  <c r="T7" i="3"/>
  <c r="U7" i="3" s="1"/>
  <c r="P5" i="3"/>
  <c r="Q5" i="3" s="1"/>
  <c r="P15" i="3"/>
  <c r="P16" i="3" s="1"/>
  <c r="P33" i="3"/>
  <c r="P34" i="3" s="1"/>
  <c r="P25" i="3"/>
  <c r="P26" i="3" s="1"/>
  <c r="P20" i="3"/>
  <c r="Q20" i="3" s="1"/>
  <c r="Q27" i="3" s="1"/>
  <c r="P41" i="3"/>
  <c r="P42" i="3" s="1"/>
  <c r="T41" i="3"/>
  <c r="T42" i="3" s="1"/>
  <c r="T33" i="3"/>
  <c r="U33" i="3" s="1"/>
  <c r="T38" i="3"/>
  <c r="U38" i="3" s="1"/>
  <c r="U43" i="3" s="1"/>
  <c r="T20" i="3"/>
  <c r="U20" i="3" s="1"/>
  <c r="U27" i="3" s="1"/>
  <c r="D109" i="3" a="1"/>
  <c r="D109" i="3" s="1"/>
  <c r="X4" i="3" s="1"/>
  <c r="T30" i="3"/>
  <c r="U30" i="3" s="1"/>
  <c r="U35" i="3" s="1"/>
  <c r="T5" i="3"/>
  <c r="U5" i="3" s="1"/>
  <c r="T25" i="3"/>
  <c r="T15" i="3"/>
  <c r="T16" i="3" s="1"/>
  <c r="BV14" i="3"/>
  <c r="V22" i="4" s="1"/>
  <c r="CD22" i="3"/>
  <c r="Y24" i="4" s="1"/>
  <c r="CD21" i="3"/>
  <c r="X24" i="4" s="1"/>
  <c r="CD23" i="3"/>
  <c r="Z24" i="4" s="1"/>
  <c r="CD24" i="3"/>
  <c r="AA24" i="4" s="1"/>
  <c r="BV24" i="3"/>
  <c r="AA22" i="4" s="1"/>
  <c r="BV21" i="3"/>
  <c r="X22" i="4" s="1"/>
  <c r="BV23" i="3"/>
  <c r="Z22" i="4" s="1"/>
  <c r="BV22" i="3"/>
  <c r="Y22" i="4" s="1"/>
  <c r="DV23" i="3"/>
  <c r="Z35" i="4" s="1"/>
  <c r="DV21" i="3"/>
  <c r="X35" i="4" s="1"/>
  <c r="DV24" i="3"/>
  <c r="AA35" i="4" s="1"/>
  <c r="DV22" i="3"/>
  <c r="Y35" i="4" s="1"/>
  <c r="BZ21" i="3"/>
  <c r="X23" i="4" s="1"/>
  <c r="BZ23" i="3"/>
  <c r="Z23" i="4" s="1"/>
  <c r="BZ24" i="3"/>
  <c r="AA23" i="4" s="1"/>
  <c r="BZ22" i="3"/>
  <c r="Y23" i="4" s="1"/>
  <c r="CP12" i="3"/>
  <c r="T27" i="4" s="1"/>
  <c r="CP13" i="3"/>
  <c r="U27" i="4" s="1"/>
  <c r="BV12" i="3"/>
  <c r="T22" i="4" s="1"/>
  <c r="BV13" i="3"/>
  <c r="U22" i="4" s="1"/>
  <c r="CP11" i="3"/>
  <c r="S27" i="4" s="1"/>
  <c r="BV11" i="3"/>
  <c r="S22" i="4" s="1"/>
  <c r="BV46" i="3"/>
  <c r="AH22" i="4" s="1"/>
  <c r="BV47" i="3"/>
  <c r="AI22" i="4" s="1"/>
  <c r="DF46" i="3"/>
  <c r="AH31" i="4" s="1"/>
  <c r="DF47" i="3"/>
  <c r="AI31" i="4" s="1"/>
  <c r="CL39" i="3"/>
  <c r="AF26" i="4" s="1"/>
  <c r="BV39" i="3"/>
  <c r="AF22" i="4" s="1"/>
  <c r="DB39" i="3"/>
  <c r="AF30" i="4" s="1"/>
  <c r="DN31" i="3"/>
  <c r="AC33" i="4" s="1"/>
  <c r="DR31" i="3"/>
  <c r="AC34" i="4" s="1"/>
  <c r="CT31" i="3"/>
  <c r="AC28" i="4" s="1"/>
  <c r="DZ31" i="3"/>
  <c r="AC36" i="4" s="1"/>
  <c r="CH31" i="3"/>
  <c r="AC25" i="4" s="1"/>
  <c r="CX31" i="3"/>
  <c r="AC29" i="4" s="1"/>
  <c r="DJ31" i="3"/>
  <c r="AC32" i="4" s="1"/>
  <c r="BV31" i="3"/>
  <c r="AC22" i="4" s="1"/>
  <c r="J36" i="3"/>
  <c r="J32" i="3" s="1"/>
  <c r="AD6" i="4" s="1"/>
  <c r="BI51" i="3"/>
  <c r="J44" i="3"/>
  <c r="J40" i="3" s="1"/>
  <c r="AG6" i="4" s="1"/>
  <c r="AS51" i="3"/>
  <c r="BQ51" i="3"/>
  <c r="M17" i="3"/>
  <c r="J28" i="3"/>
  <c r="AK51" i="3"/>
  <c r="J18" i="3"/>
  <c r="J14" i="3" s="1"/>
  <c r="V6" i="4" s="1"/>
  <c r="AW51" i="3"/>
  <c r="AO51" i="3"/>
  <c r="BE51" i="3"/>
  <c r="Q51" i="3"/>
  <c r="BM51" i="3"/>
  <c r="AG51" i="3"/>
  <c r="BA51" i="3"/>
  <c r="Y51" i="3"/>
  <c r="U51" i="3"/>
  <c r="AC51" i="3"/>
  <c r="M51" i="3"/>
  <c r="J46" i="3"/>
  <c r="AH6" i="4" s="1"/>
  <c r="J47" i="3"/>
  <c r="AI6" i="4" s="1"/>
  <c r="M15" i="3"/>
  <c r="L55" i="3"/>
  <c r="L56" i="3" s="1"/>
  <c r="AV50" i="3"/>
  <c r="AW49" i="3"/>
  <c r="BH50" i="3"/>
  <c r="BI49" i="3"/>
  <c r="AN50" i="3"/>
  <c r="AO49" i="3"/>
  <c r="AR50" i="3"/>
  <c r="AS49" i="3"/>
  <c r="M27" i="3"/>
  <c r="BD50" i="3"/>
  <c r="BE49" i="3"/>
  <c r="AF50" i="3"/>
  <c r="AG49" i="3"/>
  <c r="AZ50" i="3"/>
  <c r="BA49" i="3"/>
  <c r="BL50" i="3"/>
  <c r="BM49" i="3"/>
  <c r="AJ50" i="3"/>
  <c r="AK49" i="3"/>
  <c r="BP50" i="3"/>
  <c r="BQ49" i="3"/>
  <c r="X50" i="3"/>
  <c r="Y49" i="3"/>
  <c r="U49" i="3"/>
  <c r="T50" i="3"/>
  <c r="AB50" i="3"/>
  <c r="AC49" i="3"/>
  <c r="L50" i="3"/>
  <c r="M49" i="3"/>
  <c r="P50" i="3"/>
  <c r="Q49" i="3"/>
  <c r="L42" i="3"/>
  <c r="M41" i="3"/>
  <c r="J21" i="3"/>
  <c r="X6" i="4" s="1"/>
  <c r="Q33" i="3"/>
  <c r="L34" i="3"/>
  <c r="M33" i="3"/>
  <c r="L26" i="3"/>
  <c r="M25" i="3"/>
  <c r="L16" i="3"/>
  <c r="X8" i="3" l="1"/>
  <c r="Y8" i="3" s="1"/>
  <c r="X10" i="3"/>
  <c r="Y10" i="3" s="1"/>
  <c r="Q25" i="3"/>
  <c r="Q17" i="3"/>
  <c r="Q15" i="3"/>
  <c r="X7" i="3"/>
  <c r="Y7" i="3" s="1"/>
  <c r="X9" i="3"/>
  <c r="Y9" i="3" s="1"/>
  <c r="U17" i="3"/>
  <c r="U15" i="3"/>
  <c r="X15" i="3"/>
  <c r="Y15" i="3" s="1"/>
  <c r="X6" i="3"/>
  <c r="Y6" i="3" s="1"/>
  <c r="P55" i="3"/>
  <c r="P56" i="3" s="1"/>
  <c r="U41" i="3"/>
  <c r="T34" i="3"/>
  <c r="Q41" i="3"/>
  <c r="T55" i="3"/>
  <c r="T56" i="3" s="1"/>
  <c r="X25" i="3"/>
  <c r="X26" i="3" s="1"/>
  <c r="X20" i="3"/>
  <c r="Y20" i="3" s="1"/>
  <c r="Y27" i="3" s="1"/>
  <c r="X5" i="3"/>
  <c r="Y5" i="3" s="1"/>
  <c r="D110" i="3" a="1"/>
  <c r="D110" i="3" s="1"/>
  <c r="AB4" i="3" s="1"/>
  <c r="AB10" i="3" s="1"/>
  <c r="AC10" i="3" s="1"/>
  <c r="X38" i="3"/>
  <c r="Y38" i="3" s="1"/>
  <c r="Y43" i="3" s="1"/>
  <c r="X30" i="3"/>
  <c r="Y30" i="3" s="1"/>
  <c r="Y35" i="3" s="1"/>
  <c r="U25" i="3"/>
  <c r="T26" i="3"/>
  <c r="X33" i="3"/>
  <c r="X41" i="3"/>
  <c r="DJ21" i="3"/>
  <c r="X32" i="4" s="1"/>
  <c r="DJ24" i="3"/>
  <c r="AA32" i="4" s="1"/>
  <c r="DJ22" i="3"/>
  <c r="Y32" i="4" s="1"/>
  <c r="DJ23" i="3"/>
  <c r="Z32" i="4" s="1"/>
  <c r="J22" i="3"/>
  <c r="Y6" i="4" s="1"/>
  <c r="J23" i="3"/>
  <c r="Z6" i="4" s="1"/>
  <c r="J24" i="3"/>
  <c r="AA6" i="4" s="1"/>
  <c r="DN23" i="3"/>
  <c r="Z33" i="4" s="1"/>
  <c r="DN22" i="3"/>
  <c r="Y33" i="4" s="1"/>
  <c r="DN21" i="3"/>
  <c r="X33" i="4" s="1"/>
  <c r="DN24" i="3"/>
  <c r="AA33" i="4" s="1"/>
  <c r="DF21" i="3"/>
  <c r="X31" i="4" s="1"/>
  <c r="DF24" i="3"/>
  <c r="AA31" i="4" s="1"/>
  <c r="DF23" i="3"/>
  <c r="Z31" i="4" s="1"/>
  <c r="DF22" i="3"/>
  <c r="Y31" i="4" s="1"/>
  <c r="CX21" i="3"/>
  <c r="X29" i="4" s="1"/>
  <c r="CX24" i="3"/>
  <c r="AA29" i="4" s="1"/>
  <c r="CX22" i="3"/>
  <c r="Y29" i="4" s="1"/>
  <c r="CX23" i="3"/>
  <c r="Z29" i="4" s="1"/>
  <c r="CH21" i="3"/>
  <c r="X25" i="4" s="1"/>
  <c r="CH22" i="3"/>
  <c r="Y25" i="4" s="1"/>
  <c r="CH23" i="3"/>
  <c r="Z25" i="4" s="1"/>
  <c r="CH24" i="3"/>
  <c r="AA25" i="4" s="1"/>
  <c r="CL22" i="3"/>
  <c r="Y26" i="4" s="1"/>
  <c r="CL21" i="3"/>
  <c r="X26" i="4" s="1"/>
  <c r="CL23" i="3"/>
  <c r="Z26" i="4" s="1"/>
  <c r="CL24" i="3"/>
  <c r="AA26" i="4" s="1"/>
  <c r="DR22" i="3"/>
  <c r="Y34" i="4" s="1"/>
  <c r="DR21" i="3"/>
  <c r="X34" i="4" s="1"/>
  <c r="DR24" i="3"/>
  <c r="AA34" i="4" s="1"/>
  <c r="DR23" i="3"/>
  <c r="Z34" i="4" s="1"/>
  <c r="CT21" i="3"/>
  <c r="X28" i="4" s="1"/>
  <c r="CT24" i="3"/>
  <c r="AA28" i="4" s="1"/>
  <c r="CT23" i="3"/>
  <c r="Z28" i="4" s="1"/>
  <c r="CT22" i="3"/>
  <c r="Y28" i="4" s="1"/>
  <c r="CP24" i="3"/>
  <c r="AA27" i="4" s="1"/>
  <c r="CP22" i="3"/>
  <c r="Y27" i="4" s="1"/>
  <c r="CP21" i="3"/>
  <c r="X27" i="4" s="1"/>
  <c r="CP23" i="3"/>
  <c r="Z27" i="4" s="1"/>
  <c r="DB23" i="3"/>
  <c r="Z30" i="4" s="1"/>
  <c r="DB22" i="3"/>
  <c r="Y30" i="4" s="1"/>
  <c r="DB24" i="3"/>
  <c r="AA30" i="4" s="1"/>
  <c r="DB21" i="3"/>
  <c r="X30" i="4" s="1"/>
  <c r="DZ21" i="3"/>
  <c r="X36" i="4" s="1"/>
  <c r="DZ22" i="3"/>
  <c r="Y36" i="4" s="1"/>
  <c r="DZ23" i="3"/>
  <c r="Z36" i="4" s="1"/>
  <c r="DZ24" i="3"/>
  <c r="AA36" i="4" s="1"/>
  <c r="CL13" i="3"/>
  <c r="U26" i="4" s="1"/>
  <c r="CL14" i="3"/>
  <c r="V26" i="4" s="1"/>
  <c r="DF13" i="3"/>
  <c r="U31" i="4" s="1"/>
  <c r="DF14" i="3"/>
  <c r="V31" i="4" s="1"/>
  <c r="DV13" i="3"/>
  <c r="U35" i="4" s="1"/>
  <c r="DV14" i="3"/>
  <c r="V35" i="4" s="1"/>
  <c r="CH12" i="3"/>
  <c r="T25" i="4" s="1"/>
  <c r="CH13" i="3"/>
  <c r="U25" i="4" s="1"/>
  <c r="DB12" i="3"/>
  <c r="T30" i="4" s="1"/>
  <c r="DB13" i="3"/>
  <c r="U30" i="4" s="1"/>
  <c r="CD12" i="3"/>
  <c r="T24" i="4" s="1"/>
  <c r="CD13" i="3"/>
  <c r="U24" i="4" s="1"/>
  <c r="J12" i="3"/>
  <c r="T6" i="4" s="1"/>
  <c r="J13" i="3"/>
  <c r="U6" i="4" s="1"/>
  <c r="CT12" i="3"/>
  <c r="T28" i="4" s="1"/>
  <c r="CT13" i="3"/>
  <c r="U28" i="4" s="1"/>
  <c r="DN12" i="3"/>
  <c r="T33" i="4" s="1"/>
  <c r="DN13" i="3"/>
  <c r="U33" i="4" s="1"/>
  <c r="DZ12" i="3"/>
  <c r="T36" i="4" s="1"/>
  <c r="DZ13" i="3"/>
  <c r="U36" i="4" s="1"/>
  <c r="DR12" i="3"/>
  <c r="T34" i="4" s="1"/>
  <c r="DR13" i="3"/>
  <c r="U34" i="4" s="1"/>
  <c r="BZ12" i="3"/>
  <c r="T23" i="4" s="1"/>
  <c r="BZ13" i="3"/>
  <c r="U23" i="4" s="1"/>
  <c r="CX12" i="3"/>
  <c r="T29" i="4" s="1"/>
  <c r="CX13" i="3"/>
  <c r="U29" i="4" s="1"/>
  <c r="DJ12" i="3"/>
  <c r="T32" i="4" s="1"/>
  <c r="DJ13" i="3"/>
  <c r="U32" i="4" s="1"/>
  <c r="DV11" i="3"/>
  <c r="S35" i="4" s="1"/>
  <c r="DV12" i="3"/>
  <c r="T35" i="4" s="1"/>
  <c r="DF11" i="3"/>
  <c r="S31" i="4" s="1"/>
  <c r="DF12" i="3"/>
  <c r="T31" i="4" s="1"/>
  <c r="CL11" i="3"/>
  <c r="S26" i="4" s="1"/>
  <c r="CL12" i="3"/>
  <c r="T26" i="4" s="1"/>
  <c r="DR11" i="3"/>
  <c r="S34" i="4" s="1"/>
  <c r="DZ11" i="3"/>
  <c r="S36" i="4" s="1"/>
  <c r="BZ11" i="3"/>
  <c r="S23" i="4" s="1"/>
  <c r="CX11" i="3"/>
  <c r="S29" i="4" s="1"/>
  <c r="DJ11" i="3"/>
  <c r="S32" i="4" s="1"/>
  <c r="CH11" i="3"/>
  <c r="S25" i="4" s="1"/>
  <c r="DB11" i="3"/>
  <c r="S30" i="4" s="1"/>
  <c r="CD11" i="3"/>
  <c r="S24" i="4" s="1"/>
  <c r="J10" i="3"/>
  <c r="R6" i="4" s="1"/>
  <c r="J11" i="3"/>
  <c r="S6" i="4" s="1"/>
  <c r="CT11" i="3"/>
  <c r="S28" i="4" s="1"/>
  <c r="DN11" i="3"/>
  <c r="S33" i="4" s="1"/>
  <c r="J8" i="3"/>
  <c r="P6" i="4" s="1"/>
  <c r="J9" i="3"/>
  <c r="Q6" i="4" s="1"/>
  <c r="DV46" i="3"/>
  <c r="AH35" i="4" s="1"/>
  <c r="DV47" i="3"/>
  <c r="AI35" i="4" s="1"/>
  <c r="DJ46" i="3"/>
  <c r="AH32" i="4" s="1"/>
  <c r="DJ47" i="3"/>
  <c r="AI32" i="4" s="1"/>
  <c r="CX46" i="3"/>
  <c r="AH29" i="4" s="1"/>
  <c r="CX47" i="3"/>
  <c r="AI29" i="4" s="1"/>
  <c r="DR46" i="3"/>
  <c r="AH34" i="4" s="1"/>
  <c r="DR47" i="3"/>
  <c r="AI34" i="4" s="1"/>
  <c r="CH46" i="3"/>
  <c r="AH25" i="4" s="1"/>
  <c r="CH47" i="3"/>
  <c r="AI25" i="4" s="1"/>
  <c r="DN46" i="3"/>
  <c r="AH33" i="4" s="1"/>
  <c r="DN47" i="3"/>
  <c r="AI33" i="4" s="1"/>
  <c r="CL46" i="3"/>
  <c r="AH26" i="4" s="1"/>
  <c r="CL47" i="3"/>
  <c r="AI26" i="4" s="1"/>
  <c r="DZ46" i="3"/>
  <c r="AH36" i="4" s="1"/>
  <c r="DZ47" i="3"/>
  <c r="AI36" i="4" s="1"/>
  <c r="CP46" i="3"/>
  <c r="AH27" i="4" s="1"/>
  <c r="CP47" i="3"/>
  <c r="AI27" i="4" s="1"/>
  <c r="CD46" i="3"/>
  <c r="AH24" i="4" s="1"/>
  <c r="CD47" i="3"/>
  <c r="AI24" i="4" s="1"/>
  <c r="CT46" i="3"/>
  <c r="AH28" i="4" s="1"/>
  <c r="CT47" i="3"/>
  <c r="AI28" i="4" s="1"/>
  <c r="DB46" i="3"/>
  <c r="AH30" i="4" s="1"/>
  <c r="DB47" i="3"/>
  <c r="AI30" i="4" s="1"/>
  <c r="BZ46" i="3"/>
  <c r="AH23" i="4" s="1"/>
  <c r="BZ47" i="3"/>
  <c r="AI23" i="4" s="1"/>
  <c r="DJ39" i="3"/>
  <c r="AF32" i="4" s="1"/>
  <c r="CD39" i="3"/>
  <c r="AF24" i="4" s="1"/>
  <c r="DZ39" i="3"/>
  <c r="AF36" i="4" s="1"/>
  <c r="CP39" i="3"/>
  <c r="AF27" i="4" s="1"/>
  <c r="J38" i="3"/>
  <c r="AE6" i="4" s="1"/>
  <c r="J39" i="3"/>
  <c r="AF6" i="4" s="1"/>
  <c r="DN39" i="3"/>
  <c r="AF33" i="4" s="1"/>
  <c r="CT39" i="3"/>
  <c r="AF28" i="4" s="1"/>
  <c r="CX39" i="3"/>
  <c r="AF29" i="4" s="1"/>
  <c r="CH39" i="3"/>
  <c r="AF25" i="4" s="1"/>
  <c r="DV39" i="3"/>
  <c r="AF35" i="4" s="1"/>
  <c r="BZ39" i="3"/>
  <c r="AF23" i="4" s="1"/>
  <c r="DR39" i="3"/>
  <c r="AF34" i="4" s="1"/>
  <c r="DF39" i="3"/>
  <c r="AF31" i="4" s="1"/>
  <c r="BZ31" i="3"/>
  <c r="AC23" i="4" s="1"/>
  <c r="CD31" i="3"/>
  <c r="AC24" i="4" s="1"/>
  <c r="DB31" i="3"/>
  <c r="AC30" i="4" s="1"/>
  <c r="DF31" i="3"/>
  <c r="AC31" i="4" s="1"/>
  <c r="CL31" i="3"/>
  <c r="AC26" i="4" s="1"/>
  <c r="DV31" i="3"/>
  <c r="AC35" i="4" s="1"/>
  <c r="CP31" i="3"/>
  <c r="AC27" i="4" s="1"/>
  <c r="J30" i="3"/>
  <c r="AB6" i="4" s="1"/>
  <c r="J31" i="3"/>
  <c r="AC6" i="4" s="1"/>
  <c r="J20" i="3"/>
  <c r="W6" i="4" s="1"/>
  <c r="J5" i="3"/>
  <c r="M6" i="4" s="1"/>
  <c r="J7" i="3"/>
  <c r="O6" i="4" s="1"/>
  <c r="J6" i="3"/>
  <c r="N6" i="4" s="1"/>
  <c r="P57" i="3"/>
  <c r="L57" i="3"/>
  <c r="Y17" i="3" l="1"/>
  <c r="AB9" i="3"/>
  <c r="AC9" i="3" s="1"/>
  <c r="AB8" i="3"/>
  <c r="AC8" i="3" s="1"/>
  <c r="X16" i="3"/>
  <c r="AB6" i="3"/>
  <c r="AC6" i="3" s="1"/>
  <c r="AB7" i="3"/>
  <c r="AC7" i="3" s="1"/>
  <c r="T57" i="3"/>
  <c r="V36" i="3" s="1"/>
  <c r="Y25" i="3"/>
  <c r="D111" i="3" a="1"/>
  <c r="D111" i="3" s="1"/>
  <c r="AF4" i="3" s="1"/>
  <c r="X42" i="3"/>
  <c r="Y41" i="3"/>
  <c r="Y33" i="3"/>
  <c r="X34" i="3"/>
  <c r="X55" i="3"/>
  <c r="X56" i="3" s="1"/>
  <c r="AB38" i="3"/>
  <c r="AC38" i="3" s="1"/>
  <c r="AC43" i="3" s="1"/>
  <c r="AB33" i="3"/>
  <c r="AB5" i="3"/>
  <c r="AC5" i="3" s="1"/>
  <c r="AB41" i="3"/>
  <c r="AB30" i="3"/>
  <c r="AC30" i="3" s="1"/>
  <c r="AC35" i="3" s="1"/>
  <c r="AB25" i="3"/>
  <c r="AB20" i="3"/>
  <c r="AC20" i="3" s="1"/>
  <c r="AC27" i="3" s="1"/>
  <c r="AB15" i="3"/>
  <c r="AD22" i="3"/>
  <c r="Y11" i="4" s="1"/>
  <c r="AD24" i="3"/>
  <c r="AA11" i="4" s="1"/>
  <c r="AD23" i="3"/>
  <c r="Z11" i="4" s="1"/>
  <c r="BB46" i="3"/>
  <c r="AH17" i="4" s="1"/>
  <c r="BB47" i="3"/>
  <c r="AI17" i="4" s="1"/>
  <c r="AD21" i="3"/>
  <c r="X11" i="4" s="1"/>
  <c r="N44" i="3"/>
  <c r="N18" i="3"/>
  <c r="N52" i="3"/>
  <c r="N36" i="3"/>
  <c r="N28" i="3"/>
  <c r="R52" i="3"/>
  <c r="R36" i="3"/>
  <c r="R18" i="3"/>
  <c r="R28" i="3"/>
  <c r="R44" i="3"/>
  <c r="AF8" i="3" l="1"/>
  <c r="AG8" i="3" s="1"/>
  <c r="AF10" i="3"/>
  <c r="AG10" i="3" s="1"/>
  <c r="V18" i="3"/>
  <c r="V52" i="3"/>
  <c r="AF7" i="3"/>
  <c r="AG7" i="3" s="1"/>
  <c r="AF9" i="3"/>
  <c r="AG9" i="3" s="1"/>
  <c r="AC17" i="3"/>
  <c r="V44" i="3"/>
  <c r="V38" i="3" s="1"/>
  <c r="AE9" i="4" s="1"/>
  <c r="V28" i="3"/>
  <c r="AF33" i="3"/>
  <c r="AF34" i="3" s="1"/>
  <c r="AF6" i="3"/>
  <c r="AG6" i="3" s="1"/>
  <c r="AF38" i="3"/>
  <c r="AG38" i="3" s="1"/>
  <c r="AG43" i="3" s="1"/>
  <c r="AF41" i="3"/>
  <c r="AG41" i="3" s="1"/>
  <c r="AF20" i="3"/>
  <c r="AG20" i="3" s="1"/>
  <c r="AG27" i="3" s="1"/>
  <c r="AF25" i="3"/>
  <c r="AF26" i="3" s="1"/>
  <c r="AF5" i="3"/>
  <c r="AG5" i="3" s="1"/>
  <c r="AF15" i="3"/>
  <c r="AG15" i="3" s="1"/>
  <c r="AF30" i="3"/>
  <c r="AG30" i="3" s="1"/>
  <c r="AG35" i="3" s="1"/>
  <c r="D112" i="3" a="1"/>
  <c r="D112" i="3" s="1"/>
  <c r="AJ4" i="3" s="1"/>
  <c r="AJ10" i="3" s="1"/>
  <c r="AK10" i="3" s="1"/>
  <c r="X57" i="3"/>
  <c r="AB34" i="3"/>
  <c r="AC33" i="3"/>
  <c r="AB16" i="3"/>
  <c r="AC15" i="3"/>
  <c r="AB55" i="3"/>
  <c r="AB56" i="3" s="1"/>
  <c r="AB26" i="3"/>
  <c r="AC25" i="3"/>
  <c r="AB42" i="3"/>
  <c r="AC41" i="3"/>
  <c r="AK6" i="4"/>
  <c r="L7" i="4" s="1"/>
  <c r="V31" i="3"/>
  <c r="AC9" i="4" s="1"/>
  <c r="V32" i="3"/>
  <c r="AD9" i="4" s="1"/>
  <c r="BR39" i="3"/>
  <c r="AF21" i="4" s="1"/>
  <c r="BR40" i="3"/>
  <c r="AG21" i="4" s="1"/>
  <c r="AP47" i="3"/>
  <c r="AI14" i="4" s="1"/>
  <c r="AP48" i="3"/>
  <c r="AJ14" i="4" s="1"/>
  <c r="BB31" i="3"/>
  <c r="AC17" i="4" s="1"/>
  <c r="BB32" i="3"/>
  <c r="AD17" i="4" s="1"/>
  <c r="R23" i="3"/>
  <c r="Z8" i="4" s="1"/>
  <c r="R24" i="3"/>
  <c r="AA8" i="4" s="1"/>
  <c r="R22" i="3"/>
  <c r="Y8" i="4" s="1"/>
  <c r="AT23" i="3"/>
  <c r="Z15" i="4" s="1"/>
  <c r="AT24" i="3"/>
  <c r="AA15" i="4" s="1"/>
  <c r="AT22" i="3"/>
  <c r="Y15" i="4" s="1"/>
  <c r="Z39" i="3"/>
  <c r="AF10" i="4" s="1"/>
  <c r="Z40" i="3"/>
  <c r="AG10" i="4" s="1"/>
  <c r="AX31" i="3"/>
  <c r="AC16" i="4" s="1"/>
  <c r="AX32" i="3"/>
  <c r="AD16" i="4" s="1"/>
  <c r="N24" i="3"/>
  <c r="AA7" i="4" s="1"/>
  <c r="N22" i="3"/>
  <c r="Y7" i="4" s="1"/>
  <c r="N23" i="3"/>
  <c r="Z7" i="4" s="1"/>
  <c r="BR47" i="3"/>
  <c r="AI21" i="4" s="1"/>
  <c r="BR48" i="3"/>
  <c r="AJ21" i="4" s="1"/>
  <c r="BJ31" i="3"/>
  <c r="AC19" i="4" s="1"/>
  <c r="BJ32" i="3"/>
  <c r="AD19" i="4" s="1"/>
  <c r="BB21" i="3"/>
  <c r="X17" i="4" s="1"/>
  <c r="BB22" i="3"/>
  <c r="Y17" i="4" s="1"/>
  <c r="BB23" i="3"/>
  <c r="Z17" i="4" s="1"/>
  <c r="BB24" i="3"/>
  <c r="AA17" i="4" s="1"/>
  <c r="AX47" i="3"/>
  <c r="AI16" i="4" s="1"/>
  <c r="AX48" i="3"/>
  <c r="AJ16" i="4" s="1"/>
  <c r="AP31" i="3"/>
  <c r="AC14" i="4" s="1"/>
  <c r="AP32" i="3"/>
  <c r="AD14" i="4" s="1"/>
  <c r="Z22" i="3"/>
  <c r="Y10" i="4" s="1"/>
  <c r="Z24" i="3"/>
  <c r="AA10" i="4" s="1"/>
  <c r="Z23" i="3"/>
  <c r="Z10" i="4" s="1"/>
  <c r="BF31" i="3"/>
  <c r="AC18" i="4" s="1"/>
  <c r="BF32" i="3"/>
  <c r="AD18" i="4" s="1"/>
  <c r="V47" i="3"/>
  <c r="AI9" i="4" s="1"/>
  <c r="V48" i="3"/>
  <c r="AJ9" i="4" s="1"/>
  <c r="N31" i="3"/>
  <c r="AC7" i="4" s="1"/>
  <c r="N32" i="3"/>
  <c r="AD7" i="4" s="1"/>
  <c r="BR24" i="3"/>
  <c r="AA21" i="4" s="1"/>
  <c r="BR23" i="3"/>
  <c r="Z21" i="4" s="1"/>
  <c r="BR22" i="3"/>
  <c r="Y21" i="4" s="1"/>
  <c r="AD39" i="3"/>
  <c r="AF11" i="4" s="1"/>
  <c r="AD40" i="3"/>
  <c r="AG11" i="4" s="1"/>
  <c r="V24" i="3"/>
  <c r="AA9" i="4" s="1"/>
  <c r="V22" i="3"/>
  <c r="Y9" i="4" s="1"/>
  <c r="V23" i="3"/>
  <c r="Z9" i="4" s="1"/>
  <c r="BN47" i="3"/>
  <c r="AI20" i="4" s="1"/>
  <c r="BN48" i="3"/>
  <c r="AJ20" i="4" s="1"/>
  <c r="AT31" i="3"/>
  <c r="AC15" i="4" s="1"/>
  <c r="AT32" i="3"/>
  <c r="AD15" i="4" s="1"/>
  <c r="R31" i="3"/>
  <c r="AC8" i="4" s="1"/>
  <c r="R32" i="3"/>
  <c r="AD8" i="4" s="1"/>
  <c r="AH31" i="3"/>
  <c r="AC12" i="4" s="1"/>
  <c r="AH32" i="3"/>
  <c r="AD12" i="4" s="1"/>
  <c r="Z31" i="3"/>
  <c r="AC10" i="4" s="1"/>
  <c r="Z32" i="3"/>
  <c r="AD10" i="4" s="1"/>
  <c r="BF24" i="3"/>
  <c r="AA18" i="4" s="1"/>
  <c r="BF23" i="3"/>
  <c r="Z18" i="4" s="1"/>
  <c r="BF22" i="3"/>
  <c r="Y18" i="4" s="1"/>
  <c r="V39" i="3"/>
  <c r="AF9" i="4" s="1"/>
  <c r="V40" i="3"/>
  <c r="AG9" i="4" s="1"/>
  <c r="N47" i="3"/>
  <c r="AI7" i="4" s="1"/>
  <c r="N48" i="3"/>
  <c r="AJ7" i="4" s="1"/>
  <c r="BJ23" i="3"/>
  <c r="Z19" i="4" s="1"/>
  <c r="BJ24" i="3"/>
  <c r="AA19" i="4" s="1"/>
  <c r="BJ22" i="3"/>
  <c r="Y19" i="4" s="1"/>
  <c r="BB39" i="3"/>
  <c r="AF17" i="4" s="1"/>
  <c r="BB40" i="3"/>
  <c r="AG17" i="4" s="1"/>
  <c r="AL22" i="3"/>
  <c r="Y13" i="4" s="1"/>
  <c r="AL23" i="3"/>
  <c r="Z13" i="4" s="1"/>
  <c r="AL24" i="3"/>
  <c r="AA13" i="4" s="1"/>
  <c r="R47" i="3"/>
  <c r="AI8" i="4" s="1"/>
  <c r="R48" i="3"/>
  <c r="AJ8" i="4" s="1"/>
  <c r="AH47" i="3"/>
  <c r="AI12" i="4" s="1"/>
  <c r="AH48" i="3"/>
  <c r="AJ12" i="4" s="1"/>
  <c r="BF39" i="3"/>
  <c r="AF18" i="4" s="1"/>
  <c r="BF40" i="3"/>
  <c r="AG18" i="4" s="1"/>
  <c r="AL31" i="3"/>
  <c r="AC13" i="4" s="1"/>
  <c r="AL32" i="3"/>
  <c r="AD13" i="4" s="1"/>
  <c r="BN39" i="3"/>
  <c r="AF20" i="4" s="1"/>
  <c r="BN40" i="3"/>
  <c r="AG20" i="4" s="1"/>
  <c r="BJ47" i="3"/>
  <c r="AI19" i="4" s="1"/>
  <c r="BJ48" i="3"/>
  <c r="AJ19" i="4" s="1"/>
  <c r="AH39" i="3"/>
  <c r="AF12" i="4" s="1"/>
  <c r="AH40" i="3"/>
  <c r="AG12" i="4" s="1"/>
  <c r="AX39" i="3"/>
  <c r="AF16" i="4" s="1"/>
  <c r="AX40" i="3"/>
  <c r="AG16" i="4" s="1"/>
  <c r="AL47" i="3"/>
  <c r="AI13" i="4" s="1"/>
  <c r="AL48" i="3"/>
  <c r="AJ13" i="4" s="1"/>
  <c r="N39" i="3"/>
  <c r="AF7" i="4" s="1"/>
  <c r="N40" i="3"/>
  <c r="AG7" i="4" s="1"/>
  <c r="BN31" i="3"/>
  <c r="AC20" i="4" s="1"/>
  <c r="BN32" i="3"/>
  <c r="AD20" i="4" s="1"/>
  <c r="AP23" i="3"/>
  <c r="Z14" i="4" s="1"/>
  <c r="AP22" i="3"/>
  <c r="Y14" i="4" s="1"/>
  <c r="AP24" i="3"/>
  <c r="AA14" i="4" s="1"/>
  <c r="AD31" i="3"/>
  <c r="AC11" i="4" s="1"/>
  <c r="AD32" i="3"/>
  <c r="AD11" i="4" s="1"/>
  <c r="AT47" i="3"/>
  <c r="AI15" i="4" s="1"/>
  <c r="AT48" i="3"/>
  <c r="AJ15" i="4" s="1"/>
  <c r="R39" i="3"/>
  <c r="AF8" i="4" s="1"/>
  <c r="R40" i="3"/>
  <c r="AG8" i="4" s="1"/>
  <c r="BJ39" i="3"/>
  <c r="AF19" i="4" s="1"/>
  <c r="BJ40" i="3"/>
  <c r="AG19" i="4" s="1"/>
  <c r="Z47" i="3"/>
  <c r="AI10" i="4" s="1"/>
  <c r="Z48" i="3"/>
  <c r="AJ10" i="4" s="1"/>
  <c r="AT39" i="3"/>
  <c r="AF15" i="4" s="1"/>
  <c r="AT40" i="3"/>
  <c r="AG15" i="4" s="1"/>
  <c r="AH22" i="3"/>
  <c r="Y12" i="4" s="1"/>
  <c r="AH24" i="3"/>
  <c r="AA12" i="4" s="1"/>
  <c r="AH23" i="3"/>
  <c r="Z12" i="4" s="1"/>
  <c r="AX23" i="3"/>
  <c r="Z16" i="4" s="1"/>
  <c r="AX22" i="3"/>
  <c r="Y16" i="4" s="1"/>
  <c r="AX24" i="3"/>
  <c r="AA16" i="4" s="1"/>
  <c r="BF47" i="3"/>
  <c r="AI18" i="4" s="1"/>
  <c r="BF48" i="3"/>
  <c r="AJ18" i="4" s="1"/>
  <c r="AL39" i="3"/>
  <c r="AF13" i="4" s="1"/>
  <c r="AL40" i="3"/>
  <c r="AG13" i="4" s="1"/>
  <c r="BR31" i="3"/>
  <c r="AC21" i="4" s="1"/>
  <c r="BR32" i="3"/>
  <c r="AD21" i="4" s="1"/>
  <c r="BN22" i="3"/>
  <c r="Y20" i="4" s="1"/>
  <c r="BN24" i="3"/>
  <c r="AA20" i="4" s="1"/>
  <c r="BN23" i="3"/>
  <c r="Z20" i="4" s="1"/>
  <c r="AP39" i="3"/>
  <c r="AF14" i="4" s="1"/>
  <c r="AP40" i="3"/>
  <c r="AG14" i="4" s="1"/>
  <c r="AD47" i="3"/>
  <c r="AI11" i="4" s="1"/>
  <c r="AD48" i="3"/>
  <c r="AJ11" i="4" s="1"/>
  <c r="BR13" i="3"/>
  <c r="U21" i="4" s="1"/>
  <c r="BR14" i="3"/>
  <c r="V21" i="4" s="1"/>
  <c r="AD13" i="3"/>
  <c r="U11" i="4" s="1"/>
  <c r="AD14" i="3"/>
  <c r="V11" i="4" s="1"/>
  <c r="Z13" i="3"/>
  <c r="U10" i="4" s="1"/>
  <c r="Z14" i="3"/>
  <c r="V10" i="4" s="1"/>
  <c r="AX13" i="3"/>
  <c r="U16" i="4" s="1"/>
  <c r="AX14" i="3"/>
  <c r="V16" i="4" s="1"/>
  <c r="AL13" i="3"/>
  <c r="U13" i="4" s="1"/>
  <c r="AL14" i="3"/>
  <c r="V13" i="4" s="1"/>
  <c r="V13" i="3"/>
  <c r="U9" i="4" s="1"/>
  <c r="V14" i="3"/>
  <c r="V9" i="4" s="1"/>
  <c r="AP13" i="3"/>
  <c r="U14" i="4" s="1"/>
  <c r="AP14" i="3"/>
  <c r="V14" i="4" s="1"/>
  <c r="AT13" i="3"/>
  <c r="U15" i="4" s="1"/>
  <c r="AT14" i="3"/>
  <c r="V15" i="4" s="1"/>
  <c r="R13" i="3"/>
  <c r="U8" i="4" s="1"/>
  <c r="R14" i="3"/>
  <c r="V8" i="4" s="1"/>
  <c r="BJ13" i="3"/>
  <c r="U19" i="4" s="1"/>
  <c r="BJ14" i="3"/>
  <c r="V19" i="4" s="1"/>
  <c r="BN13" i="3"/>
  <c r="U20" i="4" s="1"/>
  <c r="BN14" i="3"/>
  <c r="V20" i="4" s="1"/>
  <c r="BF13" i="3"/>
  <c r="U18" i="4" s="1"/>
  <c r="BF14" i="3"/>
  <c r="V18" i="4" s="1"/>
  <c r="AH13" i="3"/>
  <c r="U12" i="4" s="1"/>
  <c r="AH14" i="3"/>
  <c r="V12" i="4" s="1"/>
  <c r="N13" i="3"/>
  <c r="U7" i="4" s="1"/>
  <c r="N14" i="3"/>
  <c r="V7" i="4" s="1"/>
  <c r="BB13" i="3"/>
  <c r="U17" i="4" s="1"/>
  <c r="BB14" i="3"/>
  <c r="V17" i="4" s="1"/>
  <c r="BR11" i="3"/>
  <c r="S21" i="4" s="1"/>
  <c r="BR12" i="3"/>
  <c r="T21" i="4" s="1"/>
  <c r="AD11" i="3"/>
  <c r="S11" i="4" s="1"/>
  <c r="AD12" i="3"/>
  <c r="T11" i="4" s="1"/>
  <c r="AT11" i="3"/>
  <c r="S15" i="4" s="1"/>
  <c r="AT12" i="3"/>
  <c r="T15" i="4" s="1"/>
  <c r="Z11" i="3"/>
  <c r="S10" i="4" s="1"/>
  <c r="Z12" i="3"/>
  <c r="T10" i="4" s="1"/>
  <c r="AX11" i="3"/>
  <c r="S16" i="4" s="1"/>
  <c r="AX12" i="3"/>
  <c r="T16" i="4" s="1"/>
  <c r="AL11" i="3"/>
  <c r="S13" i="4" s="1"/>
  <c r="AL12" i="3"/>
  <c r="T13" i="4" s="1"/>
  <c r="AH11" i="3"/>
  <c r="S12" i="4" s="1"/>
  <c r="AH12" i="3"/>
  <c r="T12" i="4" s="1"/>
  <c r="BJ11" i="3"/>
  <c r="S19" i="4" s="1"/>
  <c r="BJ12" i="3"/>
  <c r="T19" i="4" s="1"/>
  <c r="BN11" i="3"/>
  <c r="S20" i="4" s="1"/>
  <c r="BN12" i="3"/>
  <c r="T20" i="4" s="1"/>
  <c r="BF11" i="3"/>
  <c r="S18" i="4" s="1"/>
  <c r="BF12" i="3"/>
  <c r="T18" i="4" s="1"/>
  <c r="V11" i="3"/>
  <c r="S9" i="4" s="1"/>
  <c r="V12" i="3"/>
  <c r="T9" i="4" s="1"/>
  <c r="AP11" i="3"/>
  <c r="S14" i="4" s="1"/>
  <c r="AP12" i="3"/>
  <c r="T14" i="4" s="1"/>
  <c r="R11" i="3"/>
  <c r="S8" i="4" s="1"/>
  <c r="R12" i="3"/>
  <c r="T8" i="4" s="1"/>
  <c r="N11" i="3"/>
  <c r="S7" i="4" s="1"/>
  <c r="N12" i="3"/>
  <c r="T7" i="4" s="1"/>
  <c r="BB11" i="3"/>
  <c r="S17" i="4" s="1"/>
  <c r="BB12" i="3"/>
  <c r="T17" i="4" s="1"/>
  <c r="V9" i="3"/>
  <c r="Q9" i="4" s="1"/>
  <c r="V10" i="3"/>
  <c r="R9" i="4" s="1"/>
  <c r="R9" i="3"/>
  <c r="Q8" i="4" s="1"/>
  <c r="R10" i="3"/>
  <c r="R8" i="4" s="1"/>
  <c r="N9" i="3"/>
  <c r="Q7" i="4" s="1"/>
  <c r="N10" i="3"/>
  <c r="R7" i="4" s="1"/>
  <c r="V7" i="3"/>
  <c r="O9" i="4" s="1"/>
  <c r="V8" i="3"/>
  <c r="P9" i="4" s="1"/>
  <c r="R7" i="3"/>
  <c r="O8" i="4" s="1"/>
  <c r="R8" i="3"/>
  <c r="P8" i="4" s="1"/>
  <c r="N7" i="3"/>
  <c r="O7" i="4" s="1"/>
  <c r="N8" i="3"/>
  <c r="P7" i="4" s="1"/>
  <c r="AD46" i="3"/>
  <c r="AH11" i="4" s="1"/>
  <c r="AH46" i="3"/>
  <c r="AH12" i="4" s="1"/>
  <c r="Z46" i="3"/>
  <c r="AH10" i="4" s="1"/>
  <c r="N6" i="3"/>
  <c r="N7" i="4" s="1"/>
  <c r="N5" i="3"/>
  <c r="M7" i="4" s="1"/>
  <c r="BJ46" i="3"/>
  <c r="AH19" i="4" s="1"/>
  <c r="AL46" i="3"/>
  <c r="AH13" i="4" s="1"/>
  <c r="N38" i="3"/>
  <c r="AE7" i="4" s="1"/>
  <c r="AP21" i="3"/>
  <c r="X14" i="4" s="1"/>
  <c r="BN21" i="3"/>
  <c r="X20" i="4" s="1"/>
  <c r="V21" i="3"/>
  <c r="X9" i="4" s="1"/>
  <c r="V20" i="3"/>
  <c r="W9" i="4" s="1"/>
  <c r="AL21" i="3"/>
  <c r="X13" i="4" s="1"/>
  <c r="R38" i="3"/>
  <c r="AE8" i="4" s="1"/>
  <c r="V30" i="3"/>
  <c r="AB9" i="4" s="1"/>
  <c r="AP46" i="3"/>
  <c r="AH14" i="4" s="1"/>
  <c r="R46" i="3"/>
  <c r="AH8" i="4" s="1"/>
  <c r="AH21" i="3"/>
  <c r="X12" i="4" s="1"/>
  <c r="BF46" i="3"/>
  <c r="AH18" i="4" s="1"/>
  <c r="AX46" i="3"/>
  <c r="AH16" i="4" s="1"/>
  <c r="BN46" i="3"/>
  <c r="AH20" i="4" s="1"/>
  <c r="R21" i="3"/>
  <c r="X8" i="4" s="1"/>
  <c r="R20" i="3"/>
  <c r="W8" i="4" s="1"/>
  <c r="AT21" i="3"/>
  <c r="X15" i="4" s="1"/>
  <c r="V6" i="3"/>
  <c r="N9" i="4" s="1"/>
  <c r="V5" i="3"/>
  <c r="M9" i="4" s="1"/>
  <c r="N21" i="3"/>
  <c r="X7" i="4" s="1"/>
  <c r="N20" i="3"/>
  <c r="W7" i="4" s="1"/>
  <c r="BR46" i="3"/>
  <c r="AH21" i="4" s="1"/>
  <c r="AX21" i="3"/>
  <c r="X16" i="4" s="1"/>
  <c r="AT46" i="3"/>
  <c r="AH15" i="4" s="1"/>
  <c r="R5" i="3"/>
  <c r="M8" i="4" s="1"/>
  <c r="R6" i="3"/>
  <c r="N8" i="4" s="1"/>
  <c r="Z21" i="3"/>
  <c r="X10" i="4" s="1"/>
  <c r="V46" i="3"/>
  <c r="AH9" i="4" s="1"/>
  <c r="N30" i="3"/>
  <c r="AB7" i="4" s="1"/>
  <c r="BR21" i="3"/>
  <c r="X21" i="4" s="1"/>
  <c r="R30" i="3"/>
  <c r="AB8" i="4" s="1"/>
  <c r="BF21" i="3"/>
  <c r="X18" i="4" s="1"/>
  <c r="N46" i="3"/>
  <c r="AH7" i="4" s="1"/>
  <c r="BJ21" i="3"/>
  <c r="X19" i="4" s="1"/>
  <c r="AJ9" i="3" l="1"/>
  <c r="AK9" i="3" s="1"/>
  <c r="AJ8" i="3"/>
  <c r="AK8" i="3" s="1"/>
  <c r="AG17" i="3"/>
  <c r="AG33" i="3"/>
  <c r="AJ6" i="3"/>
  <c r="AK6" i="3" s="1"/>
  <c r="AJ7" i="3"/>
  <c r="AK7" i="3" s="1"/>
  <c r="AG25" i="3"/>
  <c r="AF16" i="3"/>
  <c r="AF55" i="3"/>
  <c r="AF56" i="3" s="1"/>
  <c r="AF42" i="3"/>
  <c r="AJ5" i="3"/>
  <c r="AK5" i="3" s="1"/>
  <c r="AJ41" i="3"/>
  <c r="AJ20" i="3"/>
  <c r="AK20" i="3" s="1"/>
  <c r="AK27" i="3" s="1"/>
  <c r="AJ38" i="3"/>
  <c r="AK38" i="3" s="1"/>
  <c r="AK43" i="3" s="1"/>
  <c r="AJ25" i="3"/>
  <c r="AJ33" i="3"/>
  <c r="AJ30" i="3"/>
  <c r="AK30" i="3" s="1"/>
  <c r="AK35" i="3" s="1"/>
  <c r="AJ15" i="3"/>
  <c r="D113" i="3" a="1"/>
  <c r="D113" i="3" s="1"/>
  <c r="AB57" i="3"/>
  <c r="AD28" i="3" s="1"/>
  <c r="AD20" i="3" s="1"/>
  <c r="W11" i="4" s="1"/>
  <c r="Z28" i="3"/>
  <c r="Z20" i="3" s="1"/>
  <c r="W10" i="4" s="1"/>
  <c r="Z44" i="3"/>
  <c r="Z38" i="3" s="1"/>
  <c r="AE10" i="4" s="1"/>
  <c r="Z18" i="3"/>
  <c r="Z52" i="3"/>
  <c r="Z36" i="3"/>
  <c r="Z30" i="3" s="1"/>
  <c r="AB10" i="4" s="1"/>
  <c r="AK7" i="4"/>
  <c r="Z8" i="3" l="1"/>
  <c r="P10" i="4" s="1"/>
  <c r="Z10" i="3"/>
  <c r="R10" i="4" s="1"/>
  <c r="Z7" i="3"/>
  <c r="O10" i="4" s="1"/>
  <c r="Z9" i="3"/>
  <c r="Q10" i="4" s="1"/>
  <c r="AK17" i="3"/>
  <c r="L8" i="4"/>
  <c r="AK8" i="4" s="1"/>
  <c r="K7" i="4"/>
  <c r="Z5" i="3"/>
  <c r="M10" i="4" s="1"/>
  <c r="Z6" i="3"/>
  <c r="N10" i="4" s="1"/>
  <c r="AF57" i="3"/>
  <c r="AH44" i="3" s="1"/>
  <c r="AH38" i="3" s="1"/>
  <c r="AE12" i="4" s="1"/>
  <c r="AD52" i="3"/>
  <c r="AD18" i="3"/>
  <c r="AD44" i="3"/>
  <c r="AD38" i="3" s="1"/>
  <c r="AE11" i="4" s="1"/>
  <c r="AJ34" i="3"/>
  <c r="AK33" i="3"/>
  <c r="AJ26" i="3"/>
  <c r="AK25" i="3"/>
  <c r="AN4" i="3"/>
  <c r="AN10" i="3" s="1"/>
  <c r="AO10" i="3" s="1"/>
  <c r="D114" i="3" a="1"/>
  <c r="D114" i="3" s="1"/>
  <c r="AR4" i="3" s="1"/>
  <c r="AJ42" i="3"/>
  <c r="AK41" i="3"/>
  <c r="AK15" i="3"/>
  <c r="AJ16" i="3"/>
  <c r="AJ55" i="3"/>
  <c r="AJ56" i="3" s="1"/>
  <c r="AD36" i="3"/>
  <c r="AD30" i="3" s="1"/>
  <c r="AB11" i="4" s="1"/>
  <c r="AD8" i="3" l="1"/>
  <c r="P11" i="4" s="1"/>
  <c r="AD10" i="3"/>
  <c r="R11" i="4" s="1"/>
  <c r="AR8" i="3"/>
  <c r="AS8" i="3" s="1"/>
  <c r="AR10" i="3"/>
  <c r="AS10" i="3" s="1"/>
  <c r="AN9" i="3"/>
  <c r="AO9" i="3" s="1"/>
  <c r="AN8" i="3"/>
  <c r="AO8" i="3" s="1"/>
  <c r="AD7" i="3"/>
  <c r="O11" i="4" s="1"/>
  <c r="AD9" i="3"/>
  <c r="Q11" i="4" s="1"/>
  <c r="AR7" i="3"/>
  <c r="AS7" i="3" s="1"/>
  <c r="AR9" i="3"/>
  <c r="AS9" i="3" s="1"/>
  <c r="AN6" i="3"/>
  <c r="AO6" i="3" s="1"/>
  <c r="AN7" i="3"/>
  <c r="AO7" i="3" s="1"/>
  <c r="K8" i="4"/>
  <c r="AD5" i="3"/>
  <c r="M11" i="4" s="1"/>
  <c r="AD6" i="3"/>
  <c r="N11" i="4" s="1"/>
  <c r="AR38" i="3"/>
  <c r="AS38" i="3" s="1"/>
  <c r="AS43" i="3" s="1"/>
  <c r="AR6" i="3"/>
  <c r="AS6" i="3" s="1"/>
  <c r="L9" i="4"/>
  <c r="AK9" i="4" s="1"/>
  <c r="AH52" i="3"/>
  <c r="AH18" i="3"/>
  <c r="AH28" i="3"/>
  <c r="AH20" i="3" s="1"/>
  <c r="W12" i="4" s="1"/>
  <c r="AH36" i="3"/>
  <c r="AH30" i="3" s="1"/>
  <c r="AB12" i="4" s="1"/>
  <c r="AR41" i="3"/>
  <c r="AS41" i="3" s="1"/>
  <c r="AN20" i="3"/>
  <c r="AO20" i="3" s="1"/>
  <c r="AO27" i="3" s="1"/>
  <c r="AN38" i="3"/>
  <c r="AO38" i="3" s="1"/>
  <c r="AO43" i="3" s="1"/>
  <c r="AN30" i="3"/>
  <c r="AO30" i="3" s="1"/>
  <c r="AO35" i="3" s="1"/>
  <c r="AN15" i="3"/>
  <c r="AN41" i="3"/>
  <c r="AN5" i="3"/>
  <c r="AO5" i="3" s="1"/>
  <c r="AN33" i="3"/>
  <c r="AN25" i="3"/>
  <c r="AR25" i="3"/>
  <c r="AR26" i="3" s="1"/>
  <c r="AR15" i="3"/>
  <c r="AS15" i="3" s="1"/>
  <c r="AJ57" i="3"/>
  <c r="AL44" i="3" s="1"/>
  <c r="AL38" i="3" s="1"/>
  <c r="AE13" i="4" s="1"/>
  <c r="AR5" i="3"/>
  <c r="AS5" i="3" s="1"/>
  <c r="AR30" i="3"/>
  <c r="AS30" i="3" s="1"/>
  <c r="AS35" i="3" s="1"/>
  <c r="AR33" i="3"/>
  <c r="AR34" i="3" s="1"/>
  <c r="AR20" i="3"/>
  <c r="AS20" i="3" s="1"/>
  <c r="AS27" i="3" s="1"/>
  <c r="D115" i="3" a="1"/>
  <c r="D115" i="3" s="1"/>
  <c r="AV4" i="3" s="1"/>
  <c r="AV8" i="3" l="1"/>
  <c r="AW8" i="3" s="1"/>
  <c r="AV10" i="3"/>
  <c r="AW10" i="3" s="1"/>
  <c r="AH8" i="3"/>
  <c r="P12" i="4" s="1"/>
  <c r="AH10" i="3"/>
  <c r="R12" i="4" s="1"/>
  <c r="AH7" i="3"/>
  <c r="O12" i="4" s="1"/>
  <c r="AH9" i="3"/>
  <c r="Q12" i="4" s="1"/>
  <c r="AV7" i="3"/>
  <c r="AW7" i="3" s="1"/>
  <c r="AV9" i="3"/>
  <c r="AW9" i="3" s="1"/>
  <c r="AS17" i="3"/>
  <c r="AO17" i="3"/>
  <c r="K9" i="4"/>
  <c r="AH5" i="3"/>
  <c r="M12" i="4" s="1"/>
  <c r="AH6" i="3"/>
  <c r="N12" i="4" s="1"/>
  <c r="AV38" i="3"/>
  <c r="AW38" i="3" s="1"/>
  <c r="AW43" i="3" s="1"/>
  <c r="AV6" i="3"/>
  <c r="AW6" i="3" s="1"/>
  <c r="L10" i="4"/>
  <c r="AK10" i="4" s="1"/>
  <c r="L11" i="4" s="1"/>
  <c r="AK11" i="4" s="1"/>
  <c r="L12" i="4" s="1"/>
  <c r="AS25" i="3"/>
  <c r="AR16" i="3"/>
  <c r="AR42" i="3"/>
  <c r="AR55" i="3"/>
  <c r="AR56" i="3" s="1"/>
  <c r="AL36" i="3"/>
  <c r="AL30" i="3" s="1"/>
  <c r="AB13" i="4" s="1"/>
  <c r="AL52" i="3"/>
  <c r="AO41" i="3"/>
  <c r="AN42" i="3"/>
  <c r="AV15" i="3"/>
  <c r="AW15" i="3" s="1"/>
  <c r="AN16" i="3"/>
  <c r="AO15" i="3"/>
  <c r="AN55" i="3"/>
  <c r="AN56" i="3" s="1"/>
  <c r="AV30" i="3"/>
  <c r="AW30" i="3" s="1"/>
  <c r="AW35" i="3" s="1"/>
  <c r="AV25" i="3"/>
  <c r="AV26" i="3" s="1"/>
  <c r="D116" i="3" a="1"/>
  <c r="D116" i="3" s="1"/>
  <c r="AZ4" i="3" s="1"/>
  <c r="AV33" i="3"/>
  <c r="AV34" i="3" s="1"/>
  <c r="AS33" i="3"/>
  <c r="AV41" i="3"/>
  <c r="AV42" i="3" s="1"/>
  <c r="AL28" i="3"/>
  <c r="AL20" i="3" s="1"/>
  <c r="W13" i="4" s="1"/>
  <c r="AV20" i="3"/>
  <c r="AW20" i="3" s="1"/>
  <c r="AW27" i="3" s="1"/>
  <c r="AL18" i="3"/>
  <c r="AN26" i="3"/>
  <c r="AO25" i="3"/>
  <c r="AV5" i="3"/>
  <c r="AW5" i="3" s="1"/>
  <c r="AW17" i="3" s="1"/>
  <c r="AN34" i="3"/>
  <c r="AO33" i="3"/>
  <c r="AZ8" i="3" l="1"/>
  <c r="BA8" i="3" s="1"/>
  <c r="AZ10" i="3"/>
  <c r="BA10" i="3" s="1"/>
  <c r="AL8" i="3"/>
  <c r="P13" i="4" s="1"/>
  <c r="AL10" i="3"/>
  <c r="R13" i="4" s="1"/>
  <c r="AZ7" i="3"/>
  <c r="BA7" i="3" s="1"/>
  <c r="AZ9" i="3"/>
  <c r="BA9" i="3" s="1"/>
  <c r="AL7" i="3"/>
  <c r="O13" i="4" s="1"/>
  <c r="AL9" i="3"/>
  <c r="Q13" i="4" s="1"/>
  <c r="K10" i="4"/>
  <c r="K11" i="4" s="1"/>
  <c r="AZ33" i="3"/>
  <c r="BA33" i="3" s="1"/>
  <c r="AZ6" i="3"/>
  <c r="BA6" i="3" s="1"/>
  <c r="AK12" i="4"/>
  <c r="L13" i="4" s="1"/>
  <c r="AL5" i="3"/>
  <c r="M13" i="4" s="1"/>
  <c r="AL6" i="3"/>
  <c r="N13" i="4" s="1"/>
  <c r="AR57" i="3"/>
  <c r="AT52" i="3" s="1"/>
  <c r="AV16" i="3"/>
  <c r="AV57" i="3" s="1"/>
  <c r="AW25" i="3"/>
  <c r="AW33" i="3"/>
  <c r="AV55" i="3"/>
  <c r="AV56" i="3" s="1"/>
  <c r="AZ5" i="3"/>
  <c r="BA5" i="3" s="1"/>
  <c r="AZ15" i="3"/>
  <c r="BA15" i="3" s="1"/>
  <c r="AZ30" i="3"/>
  <c r="BA30" i="3" s="1"/>
  <c r="BA35" i="3" s="1"/>
  <c r="AZ25" i="3"/>
  <c r="AZ26" i="3" s="1"/>
  <c r="AZ41" i="3"/>
  <c r="BA41" i="3" s="1"/>
  <c r="AZ38" i="3"/>
  <c r="BA38" i="3" s="1"/>
  <c r="BA43" i="3" s="1"/>
  <c r="AN57" i="3"/>
  <c r="AP18" i="3" s="1"/>
  <c r="AZ20" i="3"/>
  <c r="BA20" i="3" s="1"/>
  <c r="BA27" i="3" s="1"/>
  <c r="AW41" i="3"/>
  <c r="D117" i="3" a="1"/>
  <c r="D117" i="3" s="1"/>
  <c r="BD4" i="3" s="1"/>
  <c r="BD8" i="3" l="1"/>
  <c r="BE8" i="3" s="1"/>
  <c r="BD10" i="3"/>
  <c r="BE10" i="3" s="1"/>
  <c r="AP8" i="3"/>
  <c r="P14" i="4" s="1"/>
  <c r="AP10" i="3"/>
  <c r="R14" i="4" s="1"/>
  <c r="AP7" i="3"/>
  <c r="O14" i="4" s="1"/>
  <c r="AP9" i="3"/>
  <c r="Q14" i="4" s="1"/>
  <c r="BD7" i="3"/>
  <c r="BE7" i="3" s="1"/>
  <c r="BD9" i="3"/>
  <c r="BE9" i="3" s="1"/>
  <c r="BA17" i="3"/>
  <c r="AZ34" i="3"/>
  <c r="K12" i="4"/>
  <c r="AK13" i="4"/>
  <c r="L14" i="4" s="1"/>
  <c r="BD25" i="3"/>
  <c r="BD26" i="3" s="1"/>
  <c r="BD6" i="3"/>
  <c r="BE6" i="3" s="1"/>
  <c r="AP5" i="3"/>
  <c r="M14" i="4" s="1"/>
  <c r="AP6" i="3"/>
  <c r="N14" i="4" s="1"/>
  <c r="AT36" i="3"/>
  <c r="AT30" i="3" s="1"/>
  <c r="AB15" i="4" s="1"/>
  <c r="AT28" i="3"/>
  <c r="AT20" i="3" s="1"/>
  <c r="W15" i="4" s="1"/>
  <c r="AX36" i="3"/>
  <c r="AX30" i="3" s="1"/>
  <c r="AB16" i="4" s="1"/>
  <c r="AT44" i="3"/>
  <c r="AT38" i="3" s="1"/>
  <c r="AE15" i="4" s="1"/>
  <c r="AT18" i="3"/>
  <c r="AX18" i="3"/>
  <c r="AZ16" i="3"/>
  <c r="AX44" i="3"/>
  <c r="AX38" i="3" s="1"/>
  <c r="AE16" i="4" s="1"/>
  <c r="AX28" i="3"/>
  <c r="AX20" i="3" s="1"/>
  <c r="W16" i="4" s="1"/>
  <c r="AX52" i="3"/>
  <c r="AP52" i="3"/>
  <c r="AP44" i="3"/>
  <c r="AP38" i="3" s="1"/>
  <c r="AE14" i="4" s="1"/>
  <c r="AP28" i="3"/>
  <c r="AP20" i="3" s="1"/>
  <c r="W14" i="4" s="1"/>
  <c r="AP36" i="3"/>
  <c r="AP30" i="3" s="1"/>
  <c r="AB14" i="4" s="1"/>
  <c r="BD41" i="3"/>
  <c r="BD42" i="3" s="1"/>
  <c r="AZ42" i="3"/>
  <c r="BD30" i="3"/>
  <c r="BE30" i="3" s="1"/>
  <c r="BE35" i="3" s="1"/>
  <c r="BD5" i="3"/>
  <c r="BE5" i="3" s="1"/>
  <c r="BD33" i="3"/>
  <c r="BD34" i="3" s="1"/>
  <c r="BD20" i="3"/>
  <c r="BE20" i="3" s="1"/>
  <c r="BE27" i="3" s="1"/>
  <c r="BA25" i="3"/>
  <c r="BD15" i="3"/>
  <c r="BD16" i="3" s="1"/>
  <c r="AZ55" i="3"/>
  <c r="AZ56" i="3" s="1"/>
  <c r="BD38" i="3"/>
  <c r="BE38" i="3" s="1"/>
  <c r="BE43" i="3" s="1"/>
  <c r="D118" i="3" a="1"/>
  <c r="D118" i="3" s="1"/>
  <c r="BH4" i="3" s="1"/>
  <c r="AX8" i="3" l="1"/>
  <c r="P16" i="4" s="1"/>
  <c r="AX10" i="3"/>
  <c r="R16" i="4" s="1"/>
  <c r="AT8" i="3"/>
  <c r="P15" i="4" s="1"/>
  <c r="AT10" i="3"/>
  <c r="R15" i="4" s="1"/>
  <c r="BH8" i="3"/>
  <c r="BI8" i="3" s="1"/>
  <c r="BH10" i="3"/>
  <c r="BI10" i="3" s="1"/>
  <c r="BH7" i="3"/>
  <c r="BI7" i="3" s="1"/>
  <c r="BH9" i="3"/>
  <c r="BI9" i="3" s="1"/>
  <c r="AX7" i="3"/>
  <c r="O16" i="4" s="1"/>
  <c r="AX9" i="3"/>
  <c r="Q16" i="4" s="1"/>
  <c r="AT7" i="3"/>
  <c r="O15" i="4" s="1"/>
  <c r="AT9" i="3"/>
  <c r="Q15" i="4" s="1"/>
  <c r="K13" i="4"/>
  <c r="BE17" i="3"/>
  <c r="BE25" i="3"/>
  <c r="BH41" i="3"/>
  <c r="BH42" i="3" s="1"/>
  <c r="BH6" i="3"/>
  <c r="BI6" i="3" s="1"/>
  <c r="AX5" i="3"/>
  <c r="M16" i="4" s="1"/>
  <c r="AX6" i="3"/>
  <c r="N16" i="4" s="1"/>
  <c r="AT5" i="3"/>
  <c r="M15" i="4" s="1"/>
  <c r="AT6" i="3"/>
  <c r="N15" i="4" s="1"/>
  <c r="BE15" i="3"/>
  <c r="AZ57" i="3"/>
  <c r="BB18" i="3" s="1"/>
  <c r="BE41" i="3"/>
  <c r="AK14" i="4"/>
  <c r="L15" i="4" s="1"/>
  <c r="BD55" i="3"/>
  <c r="BD56" i="3" s="1"/>
  <c r="BH15" i="3"/>
  <c r="BH16" i="3" s="1"/>
  <c r="BH38" i="3"/>
  <c r="BI38" i="3" s="1"/>
  <c r="BI43" i="3" s="1"/>
  <c r="BH30" i="3"/>
  <c r="BI30" i="3" s="1"/>
  <c r="BI35" i="3" s="1"/>
  <c r="D119" i="3" a="1"/>
  <c r="D119" i="3" s="1"/>
  <c r="BL4" i="3" s="1"/>
  <c r="BH33" i="3"/>
  <c r="BI33" i="3" s="1"/>
  <c r="BE33" i="3"/>
  <c r="BH5" i="3"/>
  <c r="BI5" i="3" s="1"/>
  <c r="BH20" i="3"/>
  <c r="BI20" i="3" s="1"/>
  <c r="BI27" i="3" s="1"/>
  <c r="BH25" i="3"/>
  <c r="BI25" i="3" s="1"/>
  <c r="BD57" i="3"/>
  <c r="BB8" i="3" l="1"/>
  <c r="P17" i="4" s="1"/>
  <c r="BB10" i="3"/>
  <c r="R17" i="4" s="1"/>
  <c r="BL8" i="3"/>
  <c r="BM8" i="3" s="1"/>
  <c r="BL10" i="3"/>
  <c r="BM10" i="3" s="1"/>
  <c r="BI17" i="3"/>
  <c r="BL7" i="3"/>
  <c r="BM7" i="3" s="1"/>
  <c r="BL9" i="3"/>
  <c r="BM9" i="3" s="1"/>
  <c r="BB7" i="3"/>
  <c r="O17" i="4" s="1"/>
  <c r="BB9" i="3"/>
  <c r="Q17" i="4" s="1"/>
  <c r="BI41" i="3"/>
  <c r="K14" i="4"/>
  <c r="BL15" i="3"/>
  <c r="BM15" i="3" s="1"/>
  <c r="BL6" i="3"/>
  <c r="BM6" i="3" s="1"/>
  <c r="AK15" i="4"/>
  <c r="L16" i="4" s="1"/>
  <c r="AK16" i="4" s="1"/>
  <c r="L17" i="4" s="1"/>
  <c r="BB5" i="3"/>
  <c r="M17" i="4" s="1"/>
  <c r="BB6" i="3"/>
  <c r="N17" i="4" s="1"/>
  <c r="BB28" i="3"/>
  <c r="BB20" i="3" s="1"/>
  <c r="W17" i="4" s="1"/>
  <c r="BB52" i="3"/>
  <c r="BB48" i="3" s="1"/>
  <c r="AJ17" i="4" s="1"/>
  <c r="BB44" i="3"/>
  <c r="BB38" i="3" s="1"/>
  <c r="AE17" i="4" s="1"/>
  <c r="BB36" i="3"/>
  <c r="BB30" i="3" s="1"/>
  <c r="AB17" i="4" s="1"/>
  <c r="BF36" i="3"/>
  <c r="BF30" i="3" s="1"/>
  <c r="AB18" i="4" s="1"/>
  <c r="BH55" i="3"/>
  <c r="BH56" i="3" s="1"/>
  <c r="BI15" i="3"/>
  <c r="BL41" i="3"/>
  <c r="BL42" i="3" s="1"/>
  <c r="BL38" i="3"/>
  <c r="BM38" i="3" s="1"/>
  <c r="BM43" i="3" s="1"/>
  <c r="BL30" i="3"/>
  <c r="BM30" i="3" s="1"/>
  <c r="BM35" i="3" s="1"/>
  <c r="BL25" i="3"/>
  <c r="BL26" i="3" s="1"/>
  <c r="BF28" i="3"/>
  <c r="BF20" i="3" s="1"/>
  <c r="W18" i="4" s="1"/>
  <c r="BL20" i="3"/>
  <c r="BM20" i="3" s="1"/>
  <c r="BM27" i="3" s="1"/>
  <c r="D120" i="3" a="1"/>
  <c r="D120" i="3" s="1"/>
  <c r="BP4" i="3" s="1"/>
  <c r="BL33" i="3"/>
  <c r="BM33" i="3" s="1"/>
  <c r="BL5" i="3"/>
  <c r="BM5" i="3" s="1"/>
  <c r="BH26" i="3"/>
  <c r="BH34" i="3"/>
  <c r="BF44" i="3"/>
  <c r="BF38" i="3" s="1"/>
  <c r="AE18" i="4" s="1"/>
  <c r="BF18" i="3"/>
  <c r="BF52" i="3"/>
  <c r="BP8" i="3" l="1"/>
  <c r="BQ8" i="3" s="1"/>
  <c r="BP10" i="3"/>
  <c r="BQ10" i="3" s="1"/>
  <c r="BF8" i="3"/>
  <c r="P18" i="4" s="1"/>
  <c r="BF10" i="3"/>
  <c r="R18" i="4" s="1"/>
  <c r="BL16" i="3"/>
  <c r="BF7" i="3"/>
  <c r="O18" i="4" s="1"/>
  <c r="BF9" i="3"/>
  <c r="Q18" i="4" s="1"/>
  <c r="BP7" i="3"/>
  <c r="BQ7" i="3" s="1"/>
  <c r="BP9" i="3"/>
  <c r="BQ9" i="3" s="1"/>
  <c r="BM17" i="3"/>
  <c r="AK17" i="4"/>
  <c r="L18" i="4" s="1"/>
  <c r="K15" i="4"/>
  <c r="K16" i="4" s="1"/>
  <c r="BF5" i="3"/>
  <c r="M18" i="4" s="1"/>
  <c r="BF6" i="3"/>
  <c r="N18" i="4" s="1"/>
  <c r="BP6" i="3"/>
  <c r="BQ6" i="3" s="1"/>
  <c r="BL34" i="3"/>
  <c r="BM25" i="3"/>
  <c r="BM41" i="3"/>
  <c r="BL55" i="3"/>
  <c r="BL56" i="3" s="1"/>
  <c r="BH57" i="3"/>
  <c r="BJ44" i="3" s="1"/>
  <c r="BJ38" i="3" s="1"/>
  <c r="AE19" i="4" s="1"/>
  <c r="BP41" i="3"/>
  <c r="BQ41" i="3" s="1"/>
  <c r="BP20" i="3"/>
  <c r="BQ20" i="3" s="1"/>
  <c r="BQ27" i="3" s="1"/>
  <c r="D121" i="3" a="1"/>
  <c r="D121" i="3" s="1"/>
  <c r="BT4" i="3" s="1"/>
  <c r="BP30" i="3"/>
  <c r="BQ30" i="3" s="1"/>
  <c r="BQ35" i="3" s="1"/>
  <c r="BP38" i="3"/>
  <c r="BQ38" i="3" s="1"/>
  <c r="BQ43" i="3" s="1"/>
  <c r="BP33" i="3"/>
  <c r="BP34" i="3" s="1"/>
  <c r="BP5" i="3"/>
  <c r="BQ5" i="3" s="1"/>
  <c r="BP15" i="3"/>
  <c r="BP25" i="3"/>
  <c r="BQ25" i="3" s="1"/>
  <c r="K17" i="4" l="1"/>
  <c r="BT8" i="3"/>
  <c r="BT10" i="3"/>
  <c r="BL57" i="3"/>
  <c r="BN52" i="3" s="1"/>
  <c r="BT7" i="3"/>
  <c r="BT9" i="3"/>
  <c r="BQ17" i="3"/>
  <c r="AK18" i="4"/>
  <c r="L19" i="4" s="1"/>
  <c r="BT5" i="3"/>
  <c r="BU5" i="3" s="1"/>
  <c r="BU17" i="3" s="1"/>
  <c r="BT6" i="3"/>
  <c r="BP42" i="3"/>
  <c r="BP26" i="3"/>
  <c r="BP55" i="3"/>
  <c r="BP56" i="3" s="1"/>
  <c r="BP16" i="3"/>
  <c r="BQ33" i="3"/>
  <c r="BQ15" i="3"/>
  <c r="BJ18" i="3"/>
  <c r="BJ36" i="3"/>
  <c r="BJ30" i="3" s="1"/>
  <c r="AB19" i="4" s="1"/>
  <c r="BJ52" i="3"/>
  <c r="BJ28" i="3"/>
  <c r="BJ20" i="3" s="1"/>
  <c r="W19" i="4" s="1"/>
  <c r="BT33" i="3"/>
  <c r="BT34" i="3" s="1"/>
  <c r="BT41" i="3"/>
  <c r="BT42" i="3" s="1"/>
  <c r="BT38" i="3"/>
  <c r="BT20" i="3"/>
  <c r="D122" i="3" a="1"/>
  <c r="D122" i="3" s="1"/>
  <c r="BX4" i="3" s="1"/>
  <c r="BT15" i="3"/>
  <c r="BT30" i="3"/>
  <c r="BT25" i="3"/>
  <c r="BT26" i="3" s="1"/>
  <c r="BN44" i="3" l="1"/>
  <c r="BN38" i="3" s="1"/>
  <c r="AE20" i="4" s="1"/>
  <c r="BN36" i="3"/>
  <c r="BN30" i="3" s="1"/>
  <c r="AB20" i="4" s="1"/>
  <c r="BX8" i="3"/>
  <c r="BY8" i="3" s="1"/>
  <c r="BX10" i="3"/>
  <c r="BY10" i="3" s="1"/>
  <c r="BJ8" i="3"/>
  <c r="P19" i="4" s="1"/>
  <c r="BJ10" i="3"/>
  <c r="R19" i="4" s="1"/>
  <c r="BN28" i="3"/>
  <c r="BN20" i="3" s="1"/>
  <c r="W20" i="4" s="1"/>
  <c r="BN18" i="3"/>
  <c r="K18" i="4"/>
  <c r="BN7" i="3"/>
  <c r="O20" i="4" s="1"/>
  <c r="BN9" i="3"/>
  <c r="Q20" i="4" s="1"/>
  <c r="BX7" i="3"/>
  <c r="BY7" i="3" s="1"/>
  <c r="BX9" i="3"/>
  <c r="BY9" i="3" s="1"/>
  <c r="BJ7" i="3"/>
  <c r="O19" i="4" s="1"/>
  <c r="BJ9" i="3"/>
  <c r="Q19" i="4" s="1"/>
  <c r="BJ5" i="3"/>
  <c r="M19" i="4" s="1"/>
  <c r="BJ6" i="3"/>
  <c r="N19" i="4" s="1"/>
  <c r="BX33" i="3"/>
  <c r="BX34" i="3" s="1"/>
  <c r="BX6" i="3"/>
  <c r="BY6" i="3" s="1"/>
  <c r="BP57" i="3"/>
  <c r="BR44" i="3" s="1"/>
  <c r="BR38" i="3" s="1"/>
  <c r="AE21" i="4" s="1"/>
  <c r="BT55" i="3"/>
  <c r="BT56" i="3" s="1"/>
  <c r="D123" i="3" a="1"/>
  <c r="D123" i="3" s="1"/>
  <c r="CB4" i="3" s="1"/>
  <c r="BX20" i="3"/>
  <c r="BY20" i="3" s="1"/>
  <c r="BY27" i="3" s="1"/>
  <c r="BX15" i="3"/>
  <c r="BX16" i="3" s="1"/>
  <c r="BX41" i="3"/>
  <c r="BX42" i="3" s="1"/>
  <c r="BX5" i="3"/>
  <c r="BY5" i="3" s="1"/>
  <c r="BX38" i="3"/>
  <c r="BY38" i="3" s="1"/>
  <c r="BY43" i="3" s="1"/>
  <c r="BX25" i="3"/>
  <c r="BY25" i="3" s="1"/>
  <c r="BT16" i="3"/>
  <c r="BT57" i="3" s="1"/>
  <c r="BX30" i="3"/>
  <c r="BY30" i="3" s="1"/>
  <c r="BY35" i="3" s="1"/>
  <c r="CB8" i="3" l="1"/>
  <c r="CC8" i="3" s="1"/>
  <c r="CB10" i="3"/>
  <c r="CC10" i="3" s="1"/>
  <c r="BN8" i="3"/>
  <c r="P20" i="4" s="1"/>
  <c r="BN10" i="3"/>
  <c r="R20" i="4" s="1"/>
  <c r="BN6" i="3"/>
  <c r="N20" i="4" s="1"/>
  <c r="BN5" i="3"/>
  <c r="M20" i="4" s="1"/>
  <c r="CB7" i="3"/>
  <c r="CC7" i="3" s="1"/>
  <c r="CB9" i="3"/>
  <c r="CC9" i="3" s="1"/>
  <c r="AK19" i="4"/>
  <c r="L20" i="4" s="1"/>
  <c r="AK20" i="4" s="1"/>
  <c r="L21" i="4" s="1"/>
  <c r="AK21" i="4" s="1"/>
  <c r="L22" i="4" s="1"/>
  <c r="AK22" i="4" s="1"/>
  <c r="L23" i="4" s="1"/>
  <c r="AK23" i="4" s="1"/>
  <c r="L24" i="4" s="1"/>
  <c r="AK24" i="4" s="1"/>
  <c r="L25" i="4" s="1"/>
  <c r="BY17" i="3"/>
  <c r="BY33" i="3"/>
  <c r="CB25" i="3"/>
  <c r="CC25" i="3" s="1"/>
  <c r="CB6" i="3"/>
  <c r="CC6" i="3" s="1"/>
  <c r="BV44" i="3"/>
  <c r="BV38" i="3" s="1"/>
  <c r="AE22" i="4" s="1"/>
  <c r="BY41" i="3"/>
  <c r="BR18" i="3"/>
  <c r="BR36" i="3"/>
  <c r="BR30" i="3" s="1"/>
  <c r="AB21" i="4" s="1"/>
  <c r="BY15" i="3"/>
  <c r="BR52" i="3"/>
  <c r="BX55" i="3"/>
  <c r="BX56" i="3" s="1"/>
  <c r="BR28" i="3"/>
  <c r="BR20" i="3" s="1"/>
  <c r="W21" i="4" s="1"/>
  <c r="BX26" i="3"/>
  <c r="BX57" i="3" s="1"/>
  <c r="CB15" i="3"/>
  <c r="CC15" i="3" s="1"/>
  <c r="BV28" i="3"/>
  <c r="BV20" i="3" s="1"/>
  <c r="W22" i="4" s="1"/>
  <c r="CB33" i="3"/>
  <c r="CB34" i="3" s="1"/>
  <c r="BV52" i="3"/>
  <c r="BV48" i="3" s="1"/>
  <c r="AJ22" i="4" s="1"/>
  <c r="CB38" i="3"/>
  <c r="CC38" i="3" s="1"/>
  <c r="CC43" i="3" s="1"/>
  <c r="BV18" i="3"/>
  <c r="CB20" i="3"/>
  <c r="CC20" i="3" s="1"/>
  <c r="CC27" i="3" s="1"/>
  <c r="BV36" i="3"/>
  <c r="BV30" i="3" s="1"/>
  <c r="AB22" i="4" s="1"/>
  <c r="CB30" i="3"/>
  <c r="CC30" i="3" s="1"/>
  <c r="CC35" i="3" s="1"/>
  <c r="CB41" i="3"/>
  <c r="CC41" i="3" s="1"/>
  <c r="CB5" i="3"/>
  <c r="CC5" i="3" s="1"/>
  <c r="D124" i="3" a="1"/>
  <c r="D124" i="3" s="1"/>
  <c r="CF4" i="3" s="1"/>
  <c r="BV32" i="3"/>
  <c r="AD22" i="4" s="1"/>
  <c r="BV40" i="3"/>
  <c r="AG22" i="4" s="1"/>
  <c r="K19" i="4" l="1"/>
  <c r="K20" i="4" s="1"/>
  <c r="K21" i="4" s="1"/>
  <c r="K22" i="4" s="1"/>
  <c r="BV8" i="3"/>
  <c r="P22" i="4" s="1"/>
  <c r="BV10" i="3"/>
  <c r="R22" i="4" s="1"/>
  <c r="CF8" i="3"/>
  <c r="CG8" i="3" s="1"/>
  <c r="CF10" i="3"/>
  <c r="CG10" i="3" s="1"/>
  <c r="BR8" i="3"/>
  <c r="P21" i="4" s="1"/>
  <c r="BR10" i="3"/>
  <c r="R21" i="4" s="1"/>
  <c r="CB26" i="3"/>
  <c r="BV7" i="3"/>
  <c r="O22" i="4" s="1"/>
  <c r="BV9" i="3"/>
  <c r="Q22" i="4" s="1"/>
  <c r="CF7" i="3"/>
  <c r="CG7" i="3" s="1"/>
  <c r="CF9" i="3"/>
  <c r="CG9" i="3" s="1"/>
  <c r="BR7" i="3"/>
  <c r="O21" i="4" s="1"/>
  <c r="BR9" i="3"/>
  <c r="Q21" i="4" s="1"/>
  <c r="CC17" i="3"/>
  <c r="BR5" i="3"/>
  <c r="M21" i="4" s="1"/>
  <c r="BR6" i="3"/>
  <c r="N21" i="4" s="1"/>
  <c r="BV5" i="3"/>
  <c r="M22" i="4" s="1"/>
  <c r="BV6" i="3"/>
  <c r="N22" i="4" s="1"/>
  <c r="CF30" i="3"/>
  <c r="CG30" i="3" s="1"/>
  <c r="CG35" i="3" s="1"/>
  <c r="CF6" i="3"/>
  <c r="CG6" i="3" s="1"/>
  <c r="CB16" i="3"/>
  <c r="CC33" i="3"/>
  <c r="BZ36" i="3"/>
  <c r="BZ30" i="3" s="1"/>
  <c r="AB23" i="4" s="1"/>
  <c r="BZ28" i="3"/>
  <c r="BZ20" i="3" s="1"/>
  <c r="W23" i="4" s="1"/>
  <c r="BZ52" i="3"/>
  <c r="BZ48" i="3" s="1"/>
  <c r="AJ23" i="4" s="1"/>
  <c r="BZ18" i="3"/>
  <c r="BZ44" i="3"/>
  <c r="BZ38" i="3" s="1"/>
  <c r="AE23" i="4" s="1"/>
  <c r="CB42" i="3"/>
  <c r="D125" i="3" a="1"/>
  <c r="D125" i="3" s="1"/>
  <c r="CJ4" i="3" s="1"/>
  <c r="CF38" i="3"/>
  <c r="CG38" i="3" s="1"/>
  <c r="CG43" i="3" s="1"/>
  <c r="CF25" i="3"/>
  <c r="CG25" i="3" s="1"/>
  <c r="AK25" i="4"/>
  <c r="L26" i="4" s="1"/>
  <c r="CF15" i="3"/>
  <c r="CF16" i="3" s="1"/>
  <c r="CB55" i="3"/>
  <c r="CB56" i="3" s="1"/>
  <c r="CF33" i="3"/>
  <c r="CF34" i="3" s="1"/>
  <c r="CF5" i="3"/>
  <c r="CG5" i="3" s="1"/>
  <c r="CF41" i="3"/>
  <c r="CG41" i="3" s="1"/>
  <c r="CF20" i="3"/>
  <c r="CG20" i="3" s="1"/>
  <c r="CG27" i="3" s="1"/>
  <c r="BZ40" i="3"/>
  <c r="AG23" i="4" s="1"/>
  <c r="BZ32" i="3"/>
  <c r="AD23" i="4" s="1"/>
  <c r="BZ14" i="3"/>
  <c r="V23" i="4" s="1"/>
  <c r="CJ8" i="3" l="1"/>
  <c r="CK8" i="3" s="1"/>
  <c r="CJ10" i="3"/>
  <c r="CK10" i="3" s="1"/>
  <c r="BZ8" i="3"/>
  <c r="P23" i="4" s="1"/>
  <c r="BZ10" i="3"/>
  <c r="R23" i="4" s="1"/>
  <c r="CG17" i="3"/>
  <c r="CJ7" i="3"/>
  <c r="CK7" i="3" s="1"/>
  <c r="CJ9" i="3"/>
  <c r="CK9" i="3" s="1"/>
  <c r="BZ7" i="3"/>
  <c r="O23" i="4" s="1"/>
  <c r="BZ9" i="3"/>
  <c r="Q23" i="4" s="1"/>
  <c r="K23" i="4"/>
  <c r="K24" i="4" s="1"/>
  <c r="BZ5" i="3"/>
  <c r="M23" i="4" s="1"/>
  <c r="BZ6" i="3"/>
  <c r="N23" i="4" s="1"/>
  <c r="CJ33" i="3"/>
  <c r="CK33" i="3" s="1"/>
  <c r="CJ6" i="3"/>
  <c r="CK6" i="3" s="1"/>
  <c r="CB57" i="3"/>
  <c r="CD36" i="3" s="1"/>
  <c r="CD30" i="3" s="1"/>
  <c r="AB24" i="4" s="1"/>
  <c r="CG15" i="3"/>
  <c r="CF26" i="3"/>
  <c r="CF42" i="3"/>
  <c r="CJ20" i="3"/>
  <c r="CK20" i="3" s="1"/>
  <c r="CK27" i="3" s="1"/>
  <c r="CJ5" i="3"/>
  <c r="CK5" i="3" s="1"/>
  <c r="CJ25" i="3"/>
  <c r="CK25" i="3" s="1"/>
  <c r="AK26" i="4"/>
  <c r="L27" i="4" s="1"/>
  <c r="CJ15" i="3"/>
  <c r="CK15" i="3" s="1"/>
  <c r="CJ38" i="3"/>
  <c r="CK38" i="3" s="1"/>
  <c r="CK43" i="3" s="1"/>
  <c r="CG33" i="3"/>
  <c r="D126" i="3" a="1"/>
  <c r="D126" i="3" s="1"/>
  <c r="CN4" i="3" s="1"/>
  <c r="CJ41" i="3"/>
  <c r="CJ42" i="3" s="1"/>
  <c r="CJ30" i="3"/>
  <c r="CK30" i="3" s="1"/>
  <c r="CK35" i="3" s="1"/>
  <c r="CF55" i="3"/>
  <c r="CF56" i="3" s="1"/>
  <c r="CD32" i="3"/>
  <c r="AD24" i="4" s="1"/>
  <c r="CD40" i="3"/>
  <c r="AG24" i="4" s="1"/>
  <c r="CD14" i="3"/>
  <c r="V24" i="4" s="1"/>
  <c r="CK17" i="3" l="1"/>
  <c r="CN8" i="3"/>
  <c r="CO8" i="3" s="1"/>
  <c r="CN10" i="3"/>
  <c r="CO10" i="3" s="1"/>
  <c r="CN7" i="3"/>
  <c r="CO7" i="3" s="1"/>
  <c r="CN9" i="3"/>
  <c r="CO9" i="3" s="1"/>
  <c r="K25" i="4"/>
  <c r="K26" i="4" s="1"/>
  <c r="CJ34" i="3"/>
  <c r="CN38" i="3"/>
  <c r="CO38" i="3" s="1"/>
  <c r="CO43" i="3" s="1"/>
  <c r="CN6" i="3"/>
  <c r="CO6" i="3" s="1"/>
  <c r="CF57" i="3"/>
  <c r="CH28" i="3" s="1"/>
  <c r="CH20" i="3" s="1"/>
  <c r="W25" i="4" s="1"/>
  <c r="CD44" i="3"/>
  <c r="CD38" i="3" s="1"/>
  <c r="AE24" i="4" s="1"/>
  <c r="CD28" i="3"/>
  <c r="CD20" i="3" s="1"/>
  <c r="W24" i="4" s="1"/>
  <c r="CD18" i="3"/>
  <c r="CD52" i="3"/>
  <c r="CD48" i="3" s="1"/>
  <c r="AJ24" i="4" s="1"/>
  <c r="CJ16" i="3"/>
  <c r="CN25" i="3"/>
  <c r="CN26" i="3" s="1"/>
  <c r="CJ55" i="3"/>
  <c r="CJ56" i="3" s="1"/>
  <c r="CN5" i="3"/>
  <c r="CO5" i="3" s="1"/>
  <c r="CN20" i="3"/>
  <c r="CO20" i="3" s="1"/>
  <c r="CO27" i="3" s="1"/>
  <c r="CN33" i="3"/>
  <c r="CO33" i="3" s="1"/>
  <c r="CK41" i="3"/>
  <c r="CN15" i="3"/>
  <c r="CN16" i="3" s="1"/>
  <c r="D127" i="3" a="1"/>
  <c r="D127" i="3" s="1"/>
  <c r="CR4" i="3" s="1"/>
  <c r="CN41" i="3"/>
  <c r="CN42" i="3" s="1"/>
  <c r="AK27" i="4"/>
  <c r="L28" i="4" s="1"/>
  <c r="CJ26" i="3"/>
  <c r="CN30" i="3"/>
  <c r="CO30" i="3" s="1"/>
  <c r="CO35" i="3" s="1"/>
  <c r="CL40" i="3"/>
  <c r="AG26" i="4" s="1"/>
  <c r="CH32" i="3"/>
  <c r="AD25" i="4" s="1"/>
  <c r="CD8" i="3" l="1"/>
  <c r="P24" i="4" s="1"/>
  <c r="CD10" i="3"/>
  <c r="R24" i="4" s="1"/>
  <c r="CR8" i="3"/>
  <c r="CS8" i="3" s="1"/>
  <c r="CR10" i="3"/>
  <c r="CS10" i="3" s="1"/>
  <c r="CO17" i="3"/>
  <c r="CR7" i="3"/>
  <c r="CS7" i="3" s="1"/>
  <c r="CR9" i="3"/>
  <c r="CS9" i="3" s="1"/>
  <c r="CD7" i="3"/>
  <c r="O24" i="4" s="1"/>
  <c r="CD9" i="3"/>
  <c r="Q24" i="4" s="1"/>
  <c r="K27" i="4"/>
  <c r="CD5" i="3"/>
  <c r="M24" i="4" s="1"/>
  <c r="CD6" i="3"/>
  <c r="N24" i="4" s="1"/>
  <c r="CR30" i="3"/>
  <c r="CS30" i="3" s="1"/>
  <c r="CS35" i="3" s="1"/>
  <c r="CR6" i="3"/>
  <c r="CS6" i="3" s="1"/>
  <c r="CH18" i="3"/>
  <c r="CH52" i="3"/>
  <c r="CH48" i="3" s="1"/>
  <c r="AJ25" i="4" s="1"/>
  <c r="CH36" i="3"/>
  <c r="CH30" i="3" s="1"/>
  <c r="AB25" i="4" s="1"/>
  <c r="CH44" i="3"/>
  <c r="CH38" i="3" s="1"/>
  <c r="AE25" i="4" s="1"/>
  <c r="CN34" i="3"/>
  <c r="CN57" i="3" s="1"/>
  <c r="CO15" i="3"/>
  <c r="CJ57" i="3"/>
  <c r="CL28" i="3" s="1"/>
  <c r="CL20" i="3" s="1"/>
  <c r="W26" i="4" s="1"/>
  <c r="CR15" i="3"/>
  <c r="CR16" i="3" s="1"/>
  <c r="CO41" i="3"/>
  <c r="AK28" i="4"/>
  <c r="L29" i="4" s="1"/>
  <c r="CN55" i="3"/>
  <c r="CN56" i="3" s="1"/>
  <c r="CR5" i="3"/>
  <c r="CS5" i="3" s="1"/>
  <c r="CS17" i="3" s="1"/>
  <c r="CR41" i="3"/>
  <c r="CS41" i="3" s="1"/>
  <c r="CR20" i="3"/>
  <c r="CS20" i="3" s="1"/>
  <c r="CS27" i="3" s="1"/>
  <c r="CO25" i="3"/>
  <c r="CR38" i="3"/>
  <c r="CS38" i="3" s="1"/>
  <c r="CS43" i="3" s="1"/>
  <c r="CR33" i="3"/>
  <c r="CR34" i="3" s="1"/>
  <c r="CR25" i="3"/>
  <c r="CR26" i="3" s="1"/>
  <c r="D128" i="3" a="1"/>
  <c r="D128" i="3" s="1"/>
  <c r="CV4" i="3" s="1"/>
  <c r="CH40" i="3"/>
  <c r="AG25" i="4" s="1"/>
  <c r="CL32" i="3"/>
  <c r="AD26" i="4" s="1"/>
  <c r="CH14" i="3"/>
  <c r="V25" i="4" s="1"/>
  <c r="CH8" i="3" l="1"/>
  <c r="P25" i="4" s="1"/>
  <c r="CH10" i="3"/>
  <c r="R25" i="4" s="1"/>
  <c r="CV8" i="3"/>
  <c r="CW8" i="3" s="1"/>
  <c r="CV10" i="3"/>
  <c r="CW10" i="3" s="1"/>
  <c r="CV7" i="3"/>
  <c r="CW7" i="3" s="1"/>
  <c r="CV9" i="3"/>
  <c r="CW9" i="3" s="1"/>
  <c r="CH7" i="3"/>
  <c r="O25" i="4" s="1"/>
  <c r="CH9" i="3"/>
  <c r="Q25" i="4" s="1"/>
  <c r="K28" i="4"/>
  <c r="AK29" i="4"/>
  <c r="L30" i="4" s="1"/>
  <c r="CV6" i="3"/>
  <c r="CW6" i="3" s="1"/>
  <c r="CH5" i="3"/>
  <c r="M25" i="4" s="1"/>
  <c r="CH6" i="3"/>
  <c r="N25" i="4" s="1"/>
  <c r="CS15" i="3"/>
  <c r="CP18" i="3"/>
  <c r="CL44" i="3"/>
  <c r="CL38" i="3" s="1"/>
  <c r="AE26" i="4" s="1"/>
  <c r="CL52" i="3"/>
  <c r="CL48" i="3" s="1"/>
  <c r="AJ26" i="4" s="1"/>
  <c r="CL36" i="3"/>
  <c r="CL30" i="3" s="1"/>
  <c r="AB26" i="4" s="1"/>
  <c r="CL18" i="3"/>
  <c r="CP36" i="3"/>
  <c r="CP30" i="3" s="1"/>
  <c r="AB27" i="4" s="1"/>
  <c r="CP52" i="3"/>
  <c r="CP48" i="3" s="1"/>
  <c r="AJ27" i="4" s="1"/>
  <c r="CS33" i="3"/>
  <c r="CV5" i="3"/>
  <c r="CW5" i="3" s="1"/>
  <c r="CV41" i="3"/>
  <c r="CV42" i="3" s="1"/>
  <c r="CV25" i="3"/>
  <c r="CW25" i="3" s="1"/>
  <c r="CV38" i="3"/>
  <c r="CW38" i="3" s="1"/>
  <c r="CW43" i="3" s="1"/>
  <c r="CS25" i="3"/>
  <c r="CV30" i="3"/>
  <c r="CW30" i="3" s="1"/>
  <c r="CW35" i="3" s="1"/>
  <c r="CR42" i="3"/>
  <c r="CR57" i="3" s="1"/>
  <c r="CV15" i="3"/>
  <c r="CV16" i="3" s="1"/>
  <c r="CR55" i="3"/>
  <c r="CR56" i="3" s="1"/>
  <c r="CV33" i="3"/>
  <c r="CV34" i="3" s="1"/>
  <c r="CV20" i="3"/>
  <c r="CW20" i="3" s="1"/>
  <c r="CW27" i="3" s="1"/>
  <c r="D129" i="3" a="1"/>
  <c r="D129" i="3" s="1"/>
  <c r="CZ4" i="3" s="1"/>
  <c r="CP14" i="3"/>
  <c r="V27" i="4" s="1"/>
  <c r="CP32" i="3"/>
  <c r="AD27" i="4" s="1"/>
  <c r="CP44" i="3"/>
  <c r="CP28" i="3"/>
  <c r="CP20" i="3" s="1"/>
  <c r="W27" i="4" s="1"/>
  <c r="CP8" i="3" l="1"/>
  <c r="P27" i="4" s="1"/>
  <c r="CP10" i="3"/>
  <c r="R27" i="4" s="1"/>
  <c r="CL8" i="3"/>
  <c r="P26" i="4" s="1"/>
  <c r="CL10" i="3"/>
  <c r="R26" i="4" s="1"/>
  <c r="CZ8" i="3"/>
  <c r="DA8" i="3" s="1"/>
  <c r="CZ10" i="3"/>
  <c r="DA10" i="3" s="1"/>
  <c r="K29" i="4"/>
  <c r="CL7" i="3"/>
  <c r="O26" i="4" s="1"/>
  <c r="CL9" i="3"/>
  <c r="Q26" i="4" s="1"/>
  <c r="CZ7" i="3"/>
  <c r="DA7" i="3" s="1"/>
  <c r="CZ9" i="3"/>
  <c r="DA9" i="3" s="1"/>
  <c r="CP7" i="3"/>
  <c r="O27" i="4" s="1"/>
  <c r="CP9" i="3"/>
  <c r="Q27" i="4" s="1"/>
  <c r="CW17" i="3"/>
  <c r="CP5" i="3"/>
  <c r="M27" i="4" s="1"/>
  <c r="CP6" i="3"/>
  <c r="N27" i="4" s="1"/>
  <c r="CL5" i="3"/>
  <c r="M26" i="4" s="1"/>
  <c r="CL6" i="3"/>
  <c r="N26" i="4" s="1"/>
  <c r="CZ33" i="3"/>
  <c r="CZ34" i="3" s="1"/>
  <c r="CZ6" i="3"/>
  <c r="DA6" i="3" s="1"/>
  <c r="CV26" i="3"/>
  <c r="CV57" i="3" s="1"/>
  <c r="CW41" i="3"/>
  <c r="CT36" i="3"/>
  <c r="CT30" i="3" s="1"/>
  <c r="AB28" i="4" s="1"/>
  <c r="CW33" i="3"/>
  <c r="CZ20" i="3"/>
  <c r="DA20" i="3" s="1"/>
  <c r="DA27" i="3" s="1"/>
  <c r="CW15" i="3"/>
  <c r="CZ41" i="3"/>
  <c r="CZ42" i="3" s="1"/>
  <c r="CZ5" i="3"/>
  <c r="DA5" i="3" s="1"/>
  <c r="CZ38" i="3"/>
  <c r="DA38" i="3" s="1"/>
  <c r="DA43" i="3" s="1"/>
  <c r="CV55" i="3"/>
  <c r="CV56" i="3" s="1"/>
  <c r="CZ25" i="3"/>
  <c r="DA25" i="3" s="1"/>
  <c r="AK30" i="4"/>
  <c r="L31" i="4" s="1"/>
  <c r="CZ15" i="3"/>
  <c r="CZ16" i="3" s="1"/>
  <c r="CZ30" i="3"/>
  <c r="DA30" i="3" s="1"/>
  <c r="DA35" i="3" s="1"/>
  <c r="D130" i="3" a="1"/>
  <c r="D130" i="3" s="1"/>
  <c r="DD4" i="3" s="1"/>
  <c r="CT28" i="3"/>
  <c r="CT20" i="3" s="1"/>
  <c r="W28" i="4" s="1"/>
  <c r="CP40" i="3"/>
  <c r="AG27" i="4" s="1"/>
  <c r="CP38" i="3"/>
  <c r="AE27" i="4" s="1"/>
  <c r="CT32" i="3"/>
  <c r="AD28" i="4" s="1"/>
  <c r="CT52" i="3"/>
  <c r="CT48" i="3" s="1"/>
  <c r="AJ28" i="4" s="1"/>
  <c r="CT44" i="3"/>
  <c r="CT18" i="3"/>
  <c r="CT10" i="3" s="1"/>
  <c r="R28" i="4" s="1"/>
  <c r="DD8" i="3" l="1"/>
  <c r="DE8" i="3" s="1"/>
  <c r="DD10" i="3"/>
  <c r="DE10" i="3" s="1"/>
  <c r="CT9" i="3"/>
  <c r="Q28" i="4" s="1"/>
  <c r="CT8" i="3"/>
  <c r="P28" i="4" s="1"/>
  <c r="DD7" i="3"/>
  <c r="DE7" i="3" s="1"/>
  <c r="DD9" i="3"/>
  <c r="DE9" i="3" s="1"/>
  <c r="DA17" i="3"/>
  <c r="DA33" i="3"/>
  <c r="CT6" i="3"/>
  <c r="N28" i="4" s="1"/>
  <c r="CT7" i="3"/>
  <c r="O28" i="4" s="1"/>
  <c r="K30" i="4"/>
  <c r="AK31" i="4"/>
  <c r="L32" i="4" s="1"/>
  <c r="DD6" i="3"/>
  <c r="DE6" i="3" s="1"/>
  <c r="DA15" i="3"/>
  <c r="CX36" i="3"/>
  <c r="CX30" i="3" s="1"/>
  <c r="AB29" i="4" s="1"/>
  <c r="DA41" i="3"/>
  <c r="DD30" i="3"/>
  <c r="DE30" i="3" s="1"/>
  <c r="DE35" i="3" s="1"/>
  <c r="DD20" i="3"/>
  <c r="DE20" i="3" s="1"/>
  <c r="DE27" i="3" s="1"/>
  <c r="DD5" i="3"/>
  <c r="DE5" i="3" s="1"/>
  <c r="DD15" i="3"/>
  <c r="DD16" i="3" s="1"/>
  <c r="CX44" i="3"/>
  <c r="CX38" i="3" s="1"/>
  <c r="AE29" i="4" s="1"/>
  <c r="D131" i="3" a="1"/>
  <c r="D131" i="3" s="1"/>
  <c r="DH4" i="3" s="1"/>
  <c r="DD33" i="3"/>
  <c r="DD34" i="3" s="1"/>
  <c r="CZ26" i="3"/>
  <c r="CZ57" i="3" s="1"/>
  <c r="CX28" i="3"/>
  <c r="CX20" i="3" s="1"/>
  <c r="W29" i="4" s="1"/>
  <c r="CZ55" i="3"/>
  <c r="CZ56" i="3" s="1"/>
  <c r="DD41" i="3"/>
  <c r="DD42" i="3" s="1"/>
  <c r="DD25" i="3"/>
  <c r="CX52" i="3"/>
  <c r="CX48" i="3" s="1"/>
  <c r="AJ29" i="4" s="1"/>
  <c r="CX18" i="3"/>
  <c r="DD38" i="3"/>
  <c r="DE38" i="3" s="1"/>
  <c r="DE43" i="3" s="1"/>
  <c r="CX40" i="3"/>
  <c r="AG29" i="4" s="1"/>
  <c r="CX14" i="3"/>
  <c r="V29" i="4" s="1"/>
  <c r="CT14" i="3"/>
  <c r="V28" i="4" s="1"/>
  <c r="CT5" i="3"/>
  <c r="M28" i="4" s="1"/>
  <c r="CX32" i="3"/>
  <c r="AD29" i="4" s="1"/>
  <c r="DB40" i="3"/>
  <c r="AG30" i="4" s="1"/>
  <c r="CT40" i="3"/>
  <c r="AG28" i="4" s="1"/>
  <c r="CT38" i="3"/>
  <c r="AE28" i="4" s="1"/>
  <c r="CX8" i="3" l="1"/>
  <c r="P29" i="4" s="1"/>
  <c r="CX10" i="3"/>
  <c r="R29" i="4" s="1"/>
  <c r="DH8" i="3"/>
  <c r="DI8" i="3" s="1"/>
  <c r="DH10" i="3"/>
  <c r="DI10" i="3" s="1"/>
  <c r="CX7" i="3"/>
  <c r="O29" i="4" s="1"/>
  <c r="CX9" i="3"/>
  <c r="Q29" i="4" s="1"/>
  <c r="DH7" i="3"/>
  <c r="DI7" i="3" s="1"/>
  <c r="DH9" i="3"/>
  <c r="DI9" i="3" s="1"/>
  <c r="K31" i="4"/>
  <c r="DE17" i="3"/>
  <c r="DH38" i="3"/>
  <c r="DI38" i="3" s="1"/>
  <c r="DI43" i="3" s="1"/>
  <c r="DH6" i="3"/>
  <c r="DI6" i="3" s="1"/>
  <c r="CX5" i="3"/>
  <c r="M29" i="4" s="1"/>
  <c r="CX6" i="3"/>
  <c r="N29" i="4" s="1"/>
  <c r="DE41" i="3"/>
  <c r="DE15" i="3"/>
  <c r="DB52" i="3"/>
  <c r="DB48" i="3" s="1"/>
  <c r="AJ30" i="4" s="1"/>
  <c r="DD55" i="3"/>
  <c r="DD56" i="3" s="1"/>
  <c r="DE25" i="3"/>
  <c r="DD26" i="3"/>
  <c r="DD57" i="3" s="1"/>
  <c r="DB44" i="3"/>
  <c r="DB38" i="3" s="1"/>
  <c r="AE30" i="4" s="1"/>
  <c r="DB36" i="3"/>
  <c r="DB30" i="3" s="1"/>
  <c r="AB30" i="4" s="1"/>
  <c r="DH5" i="3"/>
  <c r="DI5" i="3" s="1"/>
  <c r="DH20" i="3"/>
  <c r="DI20" i="3" s="1"/>
  <c r="DI27" i="3" s="1"/>
  <c r="DB18" i="3"/>
  <c r="AK32" i="4"/>
  <c r="L33" i="4" s="1"/>
  <c r="DE33" i="3"/>
  <c r="DH30" i="3"/>
  <c r="DI30" i="3" s="1"/>
  <c r="DI35" i="3" s="1"/>
  <c r="DH15" i="3"/>
  <c r="DI15" i="3" s="1"/>
  <c r="DH33" i="3"/>
  <c r="DI33" i="3" s="1"/>
  <c r="DH25" i="3"/>
  <c r="DI25" i="3" s="1"/>
  <c r="DH41" i="3"/>
  <c r="DH42" i="3" s="1"/>
  <c r="DB28" i="3"/>
  <c r="DB20" i="3" s="1"/>
  <c r="W30" i="4" s="1"/>
  <c r="D132" i="3" a="1"/>
  <c r="D132" i="3" s="1"/>
  <c r="DL4" i="3" s="1"/>
  <c r="DB32" i="3"/>
  <c r="AD30" i="4" s="1"/>
  <c r="DB14" i="3"/>
  <c r="V30" i="4" s="1"/>
  <c r="DB8" i="3" l="1"/>
  <c r="P30" i="4" s="1"/>
  <c r="DB10" i="3"/>
  <c r="R30" i="4" s="1"/>
  <c r="DL8" i="3"/>
  <c r="DM8" i="3" s="1"/>
  <c r="DL10" i="3"/>
  <c r="DM10" i="3" s="1"/>
  <c r="DL7" i="3"/>
  <c r="DM7" i="3" s="1"/>
  <c r="DL9" i="3"/>
  <c r="DM9" i="3" s="1"/>
  <c r="DB7" i="3"/>
  <c r="O30" i="4" s="1"/>
  <c r="DB9" i="3"/>
  <c r="Q30" i="4" s="1"/>
  <c r="DI17" i="3"/>
  <c r="K32" i="4"/>
  <c r="DB5" i="3"/>
  <c r="M30" i="4" s="1"/>
  <c r="DB6" i="3"/>
  <c r="N30" i="4" s="1"/>
  <c r="DL25" i="3"/>
  <c r="DL26" i="3" s="1"/>
  <c r="DL6" i="3"/>
  <c r="DM6" i="3" s="1"/>
  <c r="DH34" i="3"/>
  <c r="DH26" i="3"/>
  <c r="DF52" i="3"/>
  <c r="DF48" i="3" s="1"/>
  <c r="AJ31" i="4" s="1"/>
  <c r="DF18" i="3"/>
  <c r="DF44" i="3"/>
  <c r="DF38" i="3" s="1"/>
  <c r="AE31" i="4" s="1"/>
  <c r="DF28" i="3"/>
  <c r="DF20" i="3" s="1"/>
  <c r="W31" i="4" s="1"/>
  <c r="DF36" i="3"/>
  <c r="DF30" i="3" s="1"/>
  <c r="AB31" i="4" s="1"/>
  <c r="DI41" i="3"/>
  <c r="DL30" i="3"/>
  <c r="DM30" i="3" s="1"/>
  <c r="DM35" i="3" s="1"/>
  <c r="DL15" i="3"/>
  <c r="DM15" i="3" s="1"/>
  <c r="DH55" i="3"/>
  <c r="DH56" i="3" s="1"/>
  <c r="DL5" i="3"/>
  <c r="DM5" i="3" s="1"/>
  <c r="DH16" i="3"/>
  <c r="DL20" i="3"/>
  <c r="DM20" i="3" s="1"/>
  <c r="DM27" i="3" s="1"/>
  <c r="DL33" i="3"/>
  <c r="DM33" i="3" s="1"/>
  <c r="DL38" i="3"/>
  <c r="DM38" i="3" s="1"/>
  <c r="DM43" i="3" s="1"/>
  <c r="DL41" i="3"/>
  <c r="DM41" i="3" s="1"/>
  <c r="AK33" i="4"/>
  <c r="L34" i="4" s="1"/>
  <c r="D133" i="3" a="1"/>
  <c r="D133" i="3" s="1"/>
  <c r="DP4" i="3" s="1"/>
  <c r="DF32" i="3"/>
  <c r="AD31" i="4" s="1"/>
  <c r="DF40" i="3"/>
  <c r="AG31" i="4" s="1"/>
  <c r="DM25" i="3" l="1"/>
  <c r="DP8" i="3"/>
  <c r="DQ8" i="3" s="1"/>
  <c r="DP10" i="3"/>
  <c r="DQ10" i="3" s="1"/>
  <c r="DF8" i="3"/>
  <c r="P31" i="4" s="1"/>
  <c r="DF10" i="3"/>
  <c r="R31" i="4" s="1"/>
  <c r="K33" i="4"/>
  <c r="DM17" i="3"/>
  <c r="DF7" i="3"/>
  <c r="O31" i="4" s="1"/>
  <c r="DF9" i="3"/>
  <c r="Q31" i="4" s="1"/>
  <c r="DP7" i="3"/>
  <c r="DQ7" i="3" s="1"/>
  <c r="DP9" i="3"/>
  <c r="DQ9" i="3" s="1"/>
  <c r="DP30" i="3"/>
  <c r="DQ30" i="3" s="1"/>
  <c r="DQ35" i="3" s="1"/>
  <c r="DP6" i="3"/>
  <c r="DQ6" i="3" s="1"/>
  <c r="DF5" i="3"/>
  <c r="M31" i="4" s="1"/>
  <c r="DF6" i="3"/>
  <c r="N31" i="4" s="1"/>
  <c r="DH57" i="3"/>
  <c r="DJ36" i="3" s="1"/>
  <c r="DJ30" i="3" s="1"/>
  <c r="AB32" i="4" s="1"/>
  <c r="DL55" i="3"/>
  <c r="DL56" i="3" s="1"/>
  <c r="DL16" i="3"/>
  <c r="DL34" i="3"/>
  <c r="AK34" i="4"/>
  <c r="L35" i="4" s="1"/>
  <c r="DL42" i="3"/>
  <c r="DP41" i="3"/>
  <c r="DQ41" i="3" s="1"/>
  <c r="DP25" i="3"/>
  <c r="DQ25" i="3" s="1"/>
  <c r="DP5" i="3"/>
  <c r="DQ5" i="3" s="1"/>
  <c r="DP20" i="3"/>
  <c r="DQ20" i="3" s="1"/>
  <c r="DQ27" i="3" s="1"/>
  <c r="DP33" i="3"/>
  <c r="DP34" i="3" s="1"/>
  <c r="DP38" i="3"/>
  <c r="DQ38" i="3" s="1"/>
  <c r="DQ43" i="3" s="1"/>
  <c r="DP15" i="3"/>
  <c r="DP16" i="3" s="1"/>
  <c r="D134" i="3" a="1"/>
  <c r="D134" i="3" s="1"/>
  <c r="DT4" i="3" s="1"/>
  <c r="DJ32" i="3"/>
  <c r="AD32" i="4" s="1"/>
  <c r="DJ14" i="3"/>
  <c r="V32" i="4" s="1"/>
  <c r="DT8" i="3" l="1"/>
  <c r="DU8" i="3" s="1"/>
  <c r="DT10" i="3"/>
  <c r="DU10" i="3" s="1"/>
  <c r="DT7" i="3"/>
  <c r="DU7" i="3" s="1"/>
  <c r="DT9" i="3"/>
  <c r="DU9" i="3" s="1"/>
  <c r="K34" i="4"/>
  <c r="DQ17" i="3"/>
  <c r="DT33" i="3"/>
  <c r="DU33" i="3" s="1"/>
  <c r="DT6" i="3"/>
  <c r="DU6" i="3" s="1"/>
  <c r="DJ18" i="3"/>
  <c r="DJ52" i="3"/>
  <c r="DJ48" i="3" s="1"/>
  <c r="AJ32" i="4" s="1"/>
  <c r="DJ28" i="3"/>
  <c r="DJ20" i="3" s="1"/>
  <c r="W32" i="4" s="1"/>
  <c r="DJ44" i="3"/>
  <c r="DJ38" i="3" s="1"/>
  <c r="AE32" i="4" s="1"/>
  <c r="DL57" i="3"/>
  <c r="DN28" i="3" s="1"/>
  <c r="DN20" i="3" s="1"/>
  <c r="W33" i="4" s="1"/>
  <c r="DP42" i="3"/>
  <c r="DP26" i="3"/>
  <c r="DQ15" i="3"/>
  <c r="DP55" i="3"/>
  <c r="DP56" i="3" s="1"/>
  <c r="DT30" i="3"/>
  <c r="DU30" i="3" s="1"/>
  <c r="DU35" i="3" s="1"/>
  <c r="DT25" i="3"/>
  <c r="DU25" i="3" s="1"/>
  <c r="DT15" i="3"/>
  <c r="DU15" i="3" s="1"/>
  <c r="DT38" i="3"/>
  <c r="DU38" i="3" s="1"/>
  <c r="DU43" i="3" s="1"/>
  <c r="DT41" i="3"/>
  <c r="DT5" i="3"/>
  <c r="DU5" i="3" s="1"/>
  <c r="DQ33" i="3"/>
  <c r="DT20" i="3"/>
  <c r="DU20" i="3" s="1"/>
  <c r="DU27" i="3" s="1"/>
  <c r="AK35" i="4"/>
  <c r="L36" i="4" s="1"/>
  <c r="D135" i="3" a="1"/>
  <c r="D135" i="3" s="1"/>
  <c r="DX4" i="3" s="1"/>
  <c r="DX10" i="3" s="1"/>
  <c r="DY10" i="3" s="1"/>
  <c r="DN40" i="3"/>
  <c r="AG33" i="4" s="1"/>
  <c r="DJ40" i="3"/>
  <c r="AG32" i="4" s="1"/>
  <c r="DN14" i="3"/>
  <c r="V33" i="4" s="1"/>
  <c r="DN32" i="3"/>
  <c r="AD33" i="4" s="1"/>
  <c r="DJ8" i="3" l="1"/>
  <c r="P32" i="4" s="1"/>
  <c r="DJ10" i="3"/>
  <c r="R32" i="4" s="1"/>
  <c r="DX9" i="3"/>
  <c r="DY9" i="3" s="1"/>
  <c r="DX8" i="3"/>
  <c r="DY8" i="3" s="1"/>
  <c r="DJ7" i="3"/>
  <c r="O32" i="4" s="1"/>
  <c r="DJ9" i="3"/>
  <c r="Q32" i="4" s="1"/>
  <c r="DT34" i="3"/>
  <c r="DX6" i="3"/>
  <c r="DY6" i="3" s="1"/>
  <c r="DX7" i="3"/>
  <c r="DY7" i="3" s="1"/>
  <c r="K35" i="4"/>
  <c r="DU17" i="3"/>
  <c r="DJ5" i="3"/>
  <c r="M32" i="4" s="1"/>
  <c r="DJ6" i="3"/>
  <c r="N32" i="4" s="1"/>
  <c r="DP57" i="3"/>
  <c r="DR44" i="3" s="1"/>
  <c r="DN52" i="3"/>
  <c r="DN48" i="3" s="1"/>
  <c r="AJ33" i="4" s="1"/>
  <c r="DN36" i="3"/>
  <c r="DN30" i="3" s="1"/>
  <c r="AB33" i="4" s="1"/>
  <c r="DN44" i="3"/>
  <c r="DN38" i="3" s="1"/>
  <c r="AE33" i="4" s="1"/>
  <c r="DN18" i="3"/>
  <c r="DT26" i="3"/>
  <c r="DT16" i="3"/>
  <c r="DT55" i="3"/>
  <c r="DT56" i="3" s="1"/>
  <c r="DX20" i="3"/>
  <c r="DY20" i="3" s="1"/>
  <c r="DY27" i="3" s="1"/>
  <c r="DX25" i="3"/>
  <c r="DX41" i="3"/>
  <c r="AK36" i="4"/>
  <c r="DX38" i="3"/>
  <c r="DY38" i="3" s="1"/>
  <c r="DY43" i="3" s="1"/>
  <c r="DX5" i="3"/>
  <c r="DY5" i="3" s="1"/>
  <c r="DX15" i="3"/>
  <c r="DX33" i="3"/>
  <c r="DX30" i="3"/>
  <c r="DY30" i="3" s="1"/>
  <c r="DY35" i="3" s="1"/>
  <c r="DU41" i="3"/>
  <c r="DT42" i="3"/>
  <c r="DR32" i="3"/>
  <c r="AD34" i="4" s="1"/>
  <c r="DR14" i="3"/>
  <c r="V34" i="4" s="1"/>
  <c r="DN8" i="3" l="1"/>
  <c r="P33" i="4" s="1"/>
  <c r="DN10" i="3"/>
  <c r="R33" i="4" s="1"/>
  <c r="DN7" i="3"/>
  <c r="O33" i="4" s="1"/>
  <c r="DN9" i="3"/>
  <c r="Q33" i="4" s="1"/>
  <c r="K36" i="4"/>
  <c r="DY17" i="3"/>
  <c r="DN5" i="3"/>
  <c r="M33" i="4" s="1"/>
  <c r="DN6" i="3"/>
  <c r="N33" i="4" s="1"/>
  <c r="DR36" i="3"/>
  <c r="DR30" i="3" s="1"/>
  <c r="AB34" i="4" s="1"/>
  <c r="DR28" i="3"/>
  <c r="DR20" i="3" s="1"/>
  <c r="W34" i="4" s="1"/>
  <c r="DR52" i="3"/>
  <c r="DR48" i="3" s="1"/>
  <c r="AJ34" i="4" s="1"/>
  <c r="DR18" i="3"/>
  <c r="DT57" i="3"/>
  <c r="DV28" i="3" s="1"/>
  <c r="DV20" i="3" s="1"/>
  <c r="W35" i="4" s="1"/>
  <c r="DY33" i="3"/>
  <c r="DX34" i="3"/>
  <c r="DX16" i="3"/>
  <c r="DY15" i="3"/>
  <c r="DX55" i="3"/>
  <c r="DX56" i="3" s="1"/>
  <c r="DX42" i="3"/>
  <c r="DY41" i="3"/>
  <c r="DY25" i="3"/>
  <c r="DX26" i="3"/>
  <c r="DZ32" i="3"/>
  <c r="AD36" i="4" s="1"/>
  <c r="DR40" i="3"/>
  <c r="AG34" i="4" s="1"/>
  <c r="DR38" i="3"/>
  <c r="AE34" i="4" s="1"/>
  <c r="DR8" i="3" l="1"/>
  <c r="P34" i="4" s="1"/>
  <c r="DR10" i="3"/>
  <c r="R34" i="4" s="1"/>
  <c r="DR7" i="3"/>
  <c r="O34" i="4" s="1"/>
  <c r="DR9" i="3"/>
  <c r="Q34" i="4" s="1"/>
  <c r="DR5" i="3"/>
  <c r="M34" i="4" s="1"/>
  <c r="DR6" i="3"/>
  <c r="N34" i="4" s="1"/>
  <c r="DV18" i="3"/>
  <c r="DV52" i="3"/>
  <c r="DV48" i="3" s="1"/>
  <c r="AJ35" i="4" s="1"/>
  <c r="DV44" i="3"/>
  <c r="DV38" i="3" s="1"/>
  <c r="AE35" i="4" s="1"/>
  <c r="DV36" i="3"/>
  <c r="DV30" i="3" s="1"/>
  <c r="AB35" i="4" s="1"/>
  <c r="DX57" i="3"/>
  <c r="DZ52" i="3" s="1"/>
  <c r="DZ48" i="3" s="1"/>
  <c r="AJ36" i="4" s="1"/>
  <c r="DZ14" i="3"/>
  <c r="V36" i="4" s="1"/>
  <c r="DZ40" i="3"/>
  <c r="AG36" i="4" s="1"/>
  <c r="DV32" i="3"/>
  <c r="AD35" i="4" s="1"/>
  <c r="DV40" i="3"/>
  <c r="AG35" i="4" s="1"/>
  <c r="DV8" i="3" l="1"/>
  <c r="P35" i="4" s="1"/>
  <c r="DV10" i="3"/>
  <c r="R35" i="4" s="1"/>
  <c r="DV7" i="3"/>
  <c r="O35" i="4" s="1"/>
  <c r="DV9" i="3"/>
  <c r="Q35" i="4" s="1"/>
  <c r="DV5" i="3"/>
  <c r="M35" i="4" s="1"/>
  <c r="DV6" i="3"/>
  <c r="N35" i="4" s="1"/>
  <c r="DZ36" i="3"/>
  <c r="DZ30" i="3" s="1"/>
  <c r="AB36" i="4" s="1"/>
  <c r="DZ44" i="3"/>
  <c r="DZ38" i="3" s="1"/>
  <c r="AE36" i="4" s="1"/>
  <c r="DZ28" i="3"/>
  <c r="DZ20" i="3" s="1"/>
  <c r="W36" i="4" s="1"/>
  <c r="DZ18" i="3"/>
  <c r="DZ8" i="3" l="1"/>
  <c r="P36" i="4" s="1"/>
  <c r="DZ10" i="3"/>
  <c r="R36" i="4" s="1"/>
  <c r="DZ7" i="3"/>
  <c r="O36" i="4" s="1"/>
  <c r="DZ9" i="3"/>
  <c r="Q36" i="4" s="1"/>
  <c r="DZ5" i="3"/>
  <c r="M36" i="4" s="1"/>
  <c r="DZ6" i="3"/>
  <c r="N36" i="4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<sst xmlns="http://schemas.openxmlformats.org/spreadsheetml/2006/main" count="299" uniqueCount="163">
  <si>
    <t>Phase</t>
  </si>
  <si>
    <t>Phase1=vor Kindergarten</t>
  </si>
  <si>
    <t>Phase2=zw. Kindergarten und Sek</t>
  </si>
  <si>
    <t>Hypothetisches Erwerbseinkommen</t>
  </si>
  <si>
    <t>Lebenshaltungskosten</t>
  </si>
  <si>
    <t>Phase3=zw. Sek und Alter 16</t>
  </si>
  <si>
    <t>Legende</t>
  </si>
  <si>
    <t>Berechnungsdatum</t>
  </si>
  <si>
    <t>Effektives Erwerbseinkommen</t>
  </si>
  <si>
    <t>UP1</t>
  </si>
  <si>
    <t>UP2</t>
  </si>
  <si>
    <t>UP3</t>
  </si>
  <si>
    <t>UP4</t>
  </si>
  <si>
    <t>UP5</t>
  </si>
  <si>
    <t>Manko</t>
  </si>
  <si>
    <t>Betreuungsintensivstes Kind</t>
  </si>
  <si>
    <t>Regeln</t>
  </si>
  <si>
    <t>Eintritt
Sek</t>
  </si>
  <si>
    <t>Beitrag
in %</t>
  </si>
  <si>
    <t>Beitrag
in CHF</t>
  </si>
  <si>
    <t>Gesamtquote (Divisor)</t>
  </si>
  <si>
    <t>Geburts-
datum</t>
  </si>
  <si>
    <t>Unterhaltspflichtige
Person</t>
  </si>
  <si>
    <t>Max. Betreuungsunterhalt</t>
  </si>
  <si>
    <t>Maximaler Betreuungsunterhalt</t>
  </si>
  <si>
    <t>Als Berechnungsgrundlage für den Maximalbetreuungsunterhalt (=was eine UP für ihr betreuungsintensivstes Kind bezahlen müsste) dient stets das hypothetische Einkommen.</t>
  </si>
  <si>
    <t>Eintritt Kinderg.</t>
  </si>
  <si>
    <t>Eff. Betreuungsunterhalt</t>
  </si>
  <si>
    <t>Lebenshaltungskosten BP</t>
  </si>
  <si>
    <t>Effektives Erwerbseinkommen BP</t>
  </si>
  <si>
    <t>Hypothetisches Erwerbseinkommen BP (100%)</t>
  </si>
  <si>
    <t>BP=betreuende Person</t>
  </si>
  <si>
    <t>UP=unterhaltspflichtige Person</t>
  </si>
  <si>
    <t>Meilenstein 1</t>
  </si>
  <si>
    <t>Meilenstein 2</t>
  </si>
  <si>
    <t>Meilenstein 3</t>
  </si>
  <si>
    <t>Meilenstein 4</t>
  </si>
  <si>
    <t>Meilenstein 5</t>
  </si>
  <si>
    <t>Meilenstein 6</t>
  </si>
  <si>
    <t>Meilenstein 7</t>
  </si>
  <si>
    <t>Meilenstein 8</t>
  </si>
  <si>
    <t>Meilenstein 9</t>
  </si>
  <si>
    <t>Meilenstein 10</t>
  </si>
  <si>
    <t>Meilenstein 11</t>
  </si>
  <si>
    <t>Meilenstein 12</t>
  </si>
  <si>
    <t>Meilenstein 13</t>
  </si>
  <si>
    <t>Meilenstein 14</t>
  </si>
  <si>
    <t>Meilenstein 15</t>
  </si>
  <si>
    <t>Phase4=ü16</t>
  </si>
  <si>
    <t>Meilensteine chronologisch</t>
  </si>
  <si>
    <t>Kind 1.1</t>
  </si>
  <si>
    <t>Kind 1.2</t>
  </si>
  <si>
    <t>Kind 1.3</t>
  </si>
  <si>
    <t>Kind 1.4</t>
  </si>
  <si>
    <t>Kind 1.5</t>
  </si>
  <si>
    <t>Kind 1.6</t>
  </si>
  <si>
    <t>Kind 1.7</t>
  </si>
  <si>
    <t>Kind 1.8</t>
  </si>
  <si>
    <t>Kind 1.9</t>
  </si>
  <si>
    <t>Kind 1.10</t>
  </si>
  <si>
    <t>Kind 2.1</t>
  </si>
  <si>
    <t>Kind 2.2</t>
  </si>
  <si>
    <t>Kind 2.3</t>
  </si>
  <si>
    <t>Kind 2.4</t>
  </si>
  <si>
    <t>Kind 2.5</t>
  </si>
  <si>
    <t>Kind 3.1</t>
  </si>
  <si>
    <t>Kind 3.2</t>
  </si>
  <si>
    <t>Kind 3.3</t>
  </si>
  <si>
    <t>Kind 4.1</t>
  </si>
  <si>
    <t>Kind 4.2</t>
  </si>
  <si>
    <t>Kind 4.3</t>
  </si>
  <si>
    <t>Kind 5.1</t>
  </si>
  <si>
    <t>Kind 5.2</t>
  </si>
  <si>
    <t>Kind 5.3</t>
  </si>
  <si>
    <t>Meilenstein 16</t>
  </si>
  <si>
    <t>Meilenstein 17</t>
  </si>
  <si>
    <t>Meilenstein 18</t>
  </si>
  <si>
    <t>Meilenstein 19</t>
  </si>
  <si>
    <t>Meilenstein 20</t>
  </si>
  <si>
    <t>Meilenstein 21</t>
  </si>
  <si>
    <t>Meilenstein 22</t>
  </si>
  <si>
    <t>Meilenstein 23</t>
  </si>
  <si>
    <t>Meilenstein 24</t>
  </si>
  <si>
    <t>Meilenstein 25</t>
  </si>
  <si>
    <t>Meilenstein 26</t>
  </si>
  <si>
    <t>Meilenstein 27</t>
  </si>
  <si>
    <t>Meilenstein 28</t>
  </si>
  <si>
    <t>Meilenstein 29</t>
  </si>
  <si>
    <t>Meilenstein 30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</si>
  <si>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</si>
  <si>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</si>
  <si>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</si>
  <si>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</si>
  <si>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</si>
  <si>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</si>
  <si>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</si>
  <si>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</si>
  <si>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</si>
  <si>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</si>
  <si>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</si>
  <si>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</si>
  <si>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</si>
  <si>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</si>
  <si>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</si>
  <si>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</si>
  <si>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</si>
  <si>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</si>
  <si>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</si>
  <si>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</si>
  <si>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</si>
  <si>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</si>
  <si>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</si>
  <si>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</si>
  <si>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</si>
  <si>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</si>
  <si>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 27</t>
  </si>
  <si>
    <t>M 28</t>
  </si>
  <si>
    <t>M 29</t>
  </si>
  <si>
    <t>M 30</t>
  </si>
  <si>
    <t>Start</t>
  </si>
  <si>
    <t>Deckelung: Keine UP muss mehr bezahlen, als wenn sie einzig für ihr betreuungsintensivstes Kind aufkommen müsste.</t>
  </si>
  <si>
    <t>Der Betreuungsunterhalt pro UP wird anteilsmässig auf die Kinder der UP rückverteilt.</t>
  </si>
  <si>
    <t>M=Meilenstein</t>
  </si>
  <si>
    <t>Berechnungsdatum (Start der Berechnungen)</t>
  </si>
  <si>
    <t>16. Geburts.</t>
  </si>
  <si>
    <t>Phasen</t>
  </si>
  <si>
    <t>Allgemeines</t>
  </si>
  <si>
    <t>Summierter max. Betreuungsunterhalt overall</t>
  </si>
  <si>
    <t>Datenerfassung</t>
  </si>
  <si>
    <t>Berechnungen</t>
  </si>
  <si>
    <t>Arbeitspensum BP</t>
  </si>
  <si>
    <t>Betreuungsumfang Kind</t>
  </si>
  <si>
    <t>Eintritt obligatorische Schule</t>
  </si>
  <si>
    <t>Start der Berechnungen</t>
  </si>
  <si>
    <t>Einkommenssituation des betreuenden Elternteils</t>
  </si>
  <si>
    <t>Phase 1 (Geburt bis Eintritt obligatorische Schule)</t>
  </si>
  <si>
    <t>Phase 2 (Eintritt obligatorische Schule bis Eintritt Sek I)</t>
  </si>
  <si>
    <t>Phase 3 (Eintritt Sek I bis 16. Geburtstag)</t>
  </si>
  <si>
    <t>Eintritt
Sek I</t>
  </si>
  <si>
    <t>* UP=Unterhaltspflichtige Person</t>
  </si>
  <si>
    <t>Zumutbare Arbeitspensen des betreuenden Elternteils</t>
  </si>
  <si>
    <t>Kind</t>
  </si>
  <si>
    <t>∑</t>
  </si>
  <si>
    <t>UP 1 *</t>
  </si>
  <si>
    <t>UP 2</t>
  </si>
  <si>
    <t>UP 3</t>
  </si>
  <si>
    <t>UP 4</t>
  </si>
  <si>
    <t>UP 5</t>
  </si>
  <si>
    <t>Unterhaltsbeiträge in CHF</t>
  </si>
  <si>
    <t>Bereinigt</t>
  </si>
  <si>
    <t>16. Geb.</t>
  </si>
  <si>
    <t>Eintritt Sek</t>
  </si>
  <si>
    <t>Eintritt Kin.</t>
  </si>
  <si>
    <t>Meilensteine</t>
  </si>
  <si>
    <t>Alle</t>
  </si>
  <si>
    <t>Stichtag</t>
  </si>
  <si>
    <t>Neuberechnungen</t>
  </si>
  <si>
    <t>Kind(er) UP 1</t>
  </si>
  <si>
    <t>Kind(er) UP 2</t>
  </si>
  <si>
    <t>Kind(er) UP 3</t>
  </si>
  <si>
    <t>Kind(er) UP 4</t>
  </si>
  <si>
    <t>Kind(er) UP 5</t>
  </si>
  <si>
    <t>Ausgangswerte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</si>
</sst>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 vertical="top"/>
    </xf>
    <xf numFmtId="9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0" fillId="0" borderId="3" xfId="0" applyBorder="1"/>
    <xf numFmtId="3" fontId="0" fillId="0" borderId="3" xfId="0" applyNumberFormat="1" applyBorder="1" applyAlignment="1">
      <alignment horizontal="right" vertical="top"/>
    </xf>
    <xf numFmtId="0" fontId="0" fillId="0" borderId="2" xfId="0" applyBorder="1"/>
    <xf numFmtId="3" fontId="0" fillId="0" borderId="2" xfId="0" applyNumberForma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 vertical="top"/>
    </xf>
    <xf numFmtId="2" fontId="0" fillId="0" borderId="4" xfId="0" applyNumberForma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1" xfId="0" applyNumberFormat="1" applyBorder="1"/>
    <xf numFmtId="1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left" vertical="top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 applyAlignment="1">
      <alignment horizontal="right" vertical="top"/>
    </xf>
    <xf numFmtId="2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3" fillId="0" borderId="0" xfId="0" applyFont="1" applyAlignment="1">
      <alignment horizontal="left" vertical="top"/>
    </xf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9" fontId="0" fillId="3" borderId="0" xfId="0" applyNumberFormat="1" applyFill="1"/>
    <xf numFmtId="3" fontId="0" fillId="0" borderId="13" xfId="0" applyNumberFormat="1" applyBorder="1"/>
    <xf numFmtId="3" fontId="0" fillId="0" borderId="14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0" xfId="0" applyFill="1" applyAlignment="1">
      <alignment horizontal="center" vertical="top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26" xfId="0" applyFill="1" applyBorder="1"/>
    <xf numFmtId="3" fontId="0" fillId="0" borderId="12" xfId="0" applyNumberFormat="1" applyBorder="1"/>
    <xf numFmtId="14" fontId="1" fillId="0" borderId="0" xfId="0" applyNumberFormat="1" applyFont="1"/>
    <xf numFmtId="14" fontId="0" fillId="0" borderId="0" xfId="0" applyNumberFormat="1"/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 applyAlignment="1">
      <alignment horizontal="right"/>
    </xf>
    <xf numFmtId="14" fontId="0" fillId="0" borderId="7" xfId="0" applyNumberFormat="1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9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14" fontId="0" fillId="0" borderId="18" xfId="0" applyNumberForma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14" fontId="0" fillId="0" borderId="11" xfId="0" applyNumberFormat="1" applyBorder="1" applyAlignment="1">
      <alignment horizontal="center" vertical="top"/>
    </xf>
    <xf numFmtId="14" fontId="0" fillId="0" borderId="25" xfId="0" applyNumberFormat="1" applyBorder="1"/>
    <xf numFmtId="0" fontId="0" fillId="3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2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3" borderId="27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4" borderId="28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1" xfId="0" applyNumberFormat="1" applyFill="1" applyBorder="1" applyAlignment="1">
      <alignment horizontal="center"/>
    </xf>
    <xf numFmtId="14" fontId="0" fillId="4" borderId="16" xfId="0" applyNumberFormat="1" applyFill="1" applyBorder="1" applyAlignment="1">
      <alignment horizontal="left"/>
    </xf>
    <xf numFmtId="3" fontId="0" fillId="4" borderId="32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left"/>
    </xf>
    <xf numFmtId="3" fontId="0" fillId="3" borderId="32" xfId="0" applyNumberFormat="1" applyFill="1" applyBorder="1" applyAlignment="1">
      <alignment horizontal="center"/>
    </xf>
    <xf numFmtId="14" fontId="0" fillId="4" borderId="17" xfId="0" applyNumberFormat="1" applyFill="1" applyBorder="1" applyAlignment="1">
      <alignment horizontal="left"/>
    </xf>
    <xf numFmtId="3" fontId="0" fillId="4" borderId="33" xfId="0" applyNumberFormat="1" applyFill="1" applyBorder="1" applyAlignment="1">
      <alignment horizontal="center"/>
    </xf>
    <xf numFmtId="14" fontId="0" fillId="0" borderId="1" xfId="0" applyNumberFormat="1" applyBorder="1" applyAlignment="1" applyProtection="1">
      <alignment horizontal="right" vertical="top"/>
      <protection locked="0"/>
    </xf>
    <xf numFmtId="14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49" fontId="0" fillId="4" borderId="16" xfId="0" applyNumberFormat="1" applyFill="1" applyBorder="1" applyAlignment="1">
      <alignment horizontal="left"/>
    </xf>
    <xf numFmtId="49" fontId="0" fillId="3" borderId="16" xfId="0" applyNumberFormat="1" applyFill="1" applyBorder="1" applyAlignment="1">
      <alignment horizontal="left"/>
    </xf>
    <xf numFmtId="49" fontId="0" fillId="4" borderId="17" xfId="0" applyNumberFormat="1" applyFill="1" applyBorder="1" applyAlignment="1">
      <alignment horizontal="left"/>
    </xf>
    <xf numFmtId="49" fontId="0" fillId="4" borderId="34" xfId="0" applyNumberFormat="1" applyFill="1" applyBorder="1" applyAlignment="1">
      <alignment horizontal="left"/>
    </xf>
    <xf numFmtId="14" fontId="0" fillId="4" borderId="34" xfId="0" applyNumberFormat="1" applyFill="1" applyBorder="1" applyAlignment="1">
      <alignment horizontal="left"/>
    </xf>
    <xf numFmtId="3" fontId="0" fillId="4" borderId="35" xfId="0" applyNumberFormat="1" applyFill="1" applyBorder="1" applyAlignment="1">
      <alignment horizontal="center"/>
    </xf>
    <xf numFmtId="3" fontId="0" fillId="4" borderId="36" xfId="0" applyNumberFormat="1" applyFill="1" applyBorder="1" applyAlignment="1">
      <alignment horizontal="center"/>
    </xf>
    <xf numFmtId="3" fontId="0" fillId="4" borderId="37" xfId="0" applyNumberFormat="1" applyFill="1" applyBorder="1" applyAlignment="1">
      <alignment horizontal="center"/>
    </xf>
    <xf numFmtId="3" fontId="0" fillId="4" borderId="38" xfId="0" applyNumberFormat="1" applyFill="1" applyBorder="1" applyAlignment="1">
      <alignment horizontal="center"/>
    </xf>
    <xf numFmtId="49" fontId="0" fillId="3" borderId="26" xfId="0" applyNumberFormat="1" applyFill="1" applyBorder="1" applyAlignment="1">
      <alignment horizontal="left" vertical="top"/>
    </xf>
    <xf numFmtId="164" fontId="0" fillId="3" borderId="26" xfId="0" applyNumberFormat="1" applyFill="1" applyBorder="1" applyAlignment="1">
      <alignment horizontal="left" vertical="top"/>
    </xf>
    <xf numFmtId="0" fontId="0" fillId="3" borderId="39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2" fontId="0" fillId="3" borderId="40" xfId="0" applyNumberFormat="1" applyFill="1" applyBorder="1" applyAlignment="1">
      <alignment horizontal="center" vertical="top"/>
    </xf>
    <xf numFmtId="0" fontId="0" fillId="3" borderId="40" xfId="0" applyFill="1" applyBorder="1" applyAlignment="1">
      <alignment horizontal="center" vertical="top"/>
    </xf>
    <xf numFmtId="0" fontId="4" fillId="3" borderId="41" xfId="0" applyFont="1" applyFill="1" applyBorder="1" applyAlignment="1">
      <alignment horizontal="center" vertical="top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 textRotation="90"/>
    </xf>
    <xf numFmtId="0" fontId="0" fillId="3" borderId="13" xfId="0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 textRotation="90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23" xfId="0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/>
    </xf>
    <xf numFmtId="14" fontId="0" fillId="3" borderId="24" xfId="0" applyNumberForma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 textRotation="90"/>
    </xf>
    <xf numFmtId="14" fontId="1" fillId="5" borderId="5" xfId="0" applyNumberFormat="1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9" fontId="0" fillId="3" borderId="12" xfId="0" applyNumberFormat="1" applyFill="1" applyBorder="1"/>
    <xf numFmtId="9" fontId="0" fillId="3" borderId="13" xfId="0" applyNumberFormat="1" applyFill="1" applyBorder="1"/>
    <xf numFmtId="9" fontId="0" fillId="3" borderId="14" xfId="0" applyNumberFormat="1" applyFill="1" applyBorder="1"/>
  </cellXfs>
  <cellStyles count="1">
    <cellStyle name="Standard" xfId="0" builtinId="0"/>
  </cellStyles>
  <dxfs count="5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  <color rgb="FFCCFFCC"/>
      <color rgb="FFFFFBE1"/>
      <color rgb="FFBDB8CA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126064</xdr:rowOff>
    </xdr:from>
    <xdr:to>
      <xdr:col>3</xdr:col>
      <xdr:colOff>0</xdr:colOff>
      <xdr:row>37</xdr:row>
      <xdr:rowOff>33618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8D93AD4-18A9-3EC4-6375-C0B047BF36D4}"/>
            </a:ext>
          </a:extLst>
        </xdr:cNvPr>
        <xdr:cNvSpPr txBox="1"/>
      </xdr:nvSpPr>
      <xdr:spPr>
        <a:xfrm>
          <a:off x="168088" y="2692211"/>
          <a:ext cx="4000500" cy="32020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u="sng" kern="1200"/>
            <a:t>Bitte</a:t>
          </a:r>
          <a:r>
            <a:rPr lang="de-CH" sz="1100" u="sng" kern="1200" baseline="0"/>
            <a:t> beachten Sie folgende Punkte:</a:t>
          </a:r>
        </a:p>
        <a:p>
          <a:endParaRPr lang="de-CH" sz="1100" kern="1200" baseline="0"/>
        </a:p>
        <a:p>
          <a:r>
            <a:rPr lang="de-CH" sz="1100" kern="1200" baseline="0"/>
            <a:t>Öffnen Sie die Tabelle in der </a:t>
          </a:r>
          <a:r>
            <a:rPr lang="de-CH" sz="1100" b="1" u="none" kern="1200" baseline="0"/>
            <a:t>Excel-Desktop-App</a:t>
          </a:r>
          <a:r>
            <a:rPr lang="de-CH" sz="1100" kern="1200" baseline="0"/>
            <a:t> (im Browser oder in alternativen Applikationen kann es zu verzerrter Darstellung kommen).</a:t>
          </a:r>
        </a:p>
        <a:p>
          <a:endParaRPr lang="de-CH" sz="1100" kern="1200" baseline="0"/>
        </a:p>
        <a:p>
          <a:r>
            <a:rPr lang="de-CH" sz="1100" kern="1200"/>
            <a:t>Verwenden Sie immer die auf </a:t>
          </a:r>
        </a:p>
        <a:p>
          <a:r>
            <a:rPr lang="de-CH" sz="1100" kern="1200"/>
            <a:t>https://dreisatzmethode.github.io/ verfügbare </a:t>
          </a:r>
          <a:r>
            <a:rPr lang="de-CH" sz="1100" b="1" u="none" kern="1200"/>
            <a:t>aktuellste Version</a:t>
          </a:r>
          <a:r>
            <a:rPr lang="de-CH" sz="1100" kern="1200"/>
            <a:t>.</a:t>
          </a:r>
        </a:p>
        <a:p>
          <a:endParaRPr lang="de-CH" sz="1100" kern="1200"/>
        </a:p>
        <a:p>
          <a:r>
            <a:rPr lang="de-CH" sz="1100" kern="1200"/>
            <a:t>Im </a:t>
          </a:r>
          <a:r>
            <a:rPr lang="de-CH" sz="1100" b="1" kern="1200"/>
            <a:t>Erklärvideo</a:t>
          </a:r>
          <a:r>
            <a:rPr lang="de-CH" sz="1100" kern="1200"/>
            <a:t> auf selbiger Seite finden Sie eine</a:t>
          </a:r>
          <a:r>
            <a:rPr lang="de-CH" sz="1100" kern="1200" baseline="0"/>
            <a:t> Hilfestellung, wie diese Tabelle zu verwenden ist.</a:t>
          </a:r>
          <a:endParaRPr lang="de-CH" sz="1100" kern="1200"/>
        </a:p>
        <a:p>
          <a:endParaRPr lang="de-CH" sz="1100" kern="1200"/>
        </a:p>
        <a:p>
          <a:r>
            <a:rPr lang="de-CH" sz="1100" kern="1200"/>
            <a:t>Bei der Dreisatzmethode handelt es sich um einen Vorschlag, wie der Betreuungsunterhalt in Patchworkkonstellationen auf mehrere Betreuungsunterhaltsschuldner aufgeteilt werden kann. Die Berechnungsvariante basiert auf dem Artikel </a:t>
          </a:r>
          <a:r>
            <a:rPr lang="de-CH" sz="1100" b="1" kern="1200"/>
            <a:t>ULLI/SCHMID, Betreuungsunterhaltsberechnungen in Patchworkfamilien nach der Dreisatzmethode, in: AJP 12/2024.</a:t>
          </a:r>
        </a:p>
        <a:p>
          <a:endParaRPr lang="de-CH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3481-8D5B-4667-96E3-C74CA0335E72}">
  <sheetPr codeName="Tabelle1"/>
  <dimension ref="B1:AK36"/>
  <sheetViews>
    <sheetView tabSelected="1" zoomScale="85" zoomScaleNormal="85" workbookViewId="0">
      <selection activeCell="C5" sqref="C5"/>
    </sheetView>
  </sheetViews>
  <sheetFormatPr baseColWidth="10" defaultColWidth="10.85546875" defaultRowHeight="12.75" x14ac:dyDescent="0.2"/>
  <cols>
    <col min="1" max="1" width="2.5703125" style="38" customWidth="1"/>
    <col min="2" max="2" width="47.42578125" style="38" customWidth="1"/>
    <col min="3" max="3" width="12.5703125" style="38" customWidth="1"/>
    <col min="4" max="4" width="2.5703125" style="38" customWidth="1"/>
    <col min="5" max="5" width="3.5703125" style="38" bestFit="1" customWidth="1"/>
    <col min="6" max="6" width="5.42578125" style="66" customWidth="1"/>
    <col min="7" max="9" width="12.42578125" style="47" customWidth="1"/>
    <col min="10" max="10" width="6.5703125" style="38" customWidth="1"/>
    <col min="11" max="11" width="18.140625" style="38" customWidth="1"/>
    <col min="12" max="12" width="11.5703125" style="38" customWidth="1"/>
    <col min="13" max="37" width="6.85546875" style="38" customWidth="1"/>
    <col min="38" max="16384" width="10.85546875" style="38"/>
  </cols>
  <sheetData>
    <row r="1" spans="2:37" x14ac:dyDescent="0.2">
      <c r="H1" s="112" t="s">
        <v>132</v>
      </c>
    </row>
    <row r="2" spans="2:37" ht="14.1" customHeight="1" x14ac:dyDescent="0.25">
      <c r="B2" s="37" t="s">
        <v>128</v>
      </c>
      <c r="F2" s="113" t="s">
        <v>141</v>
      </c>
      <c r="G2" s="112" t="s">
        <v>21</v>
      </c>
      <c r="H2" s="112"/>
      <c r="I2" s="113" t="s">
        <v>138</v>
      </c>
      <c r="K2" s="37" t="s">
        <v>148</v>
      </c>
    </row>
    <row r="3" spans="2:37" ht="14.1" customHeight="1" x14ac:dyDescent="0.25">
      <c r="B3" s="37"/>
      <c r="F3" s="113"/>
      <c r="G3" s="112"/>
      <c r="H3" s="112"/>
      <c r="I3" s="113"/>
      <c r="L3" s="37"/>
    </row>
    <row r="4" spans="2:37" ht="15" x14ac:dyDescent="0.25">
      <c r="B4" s="37"/>
      <c r="F4" s="115"/>
      <c r="G4" s="112"/>
      <c r="H4" s="116"/>
      <c r="I4" s="113"/>
      <c r="M4" s="106" t="s">
        <v>157</v>
      </c>
      <c r="N4" s="107"/>
      <c r="O4" s="107"/>
      <c r="P4" s="107"/>
      <c r="Q4" s="107"/>
      <c r="R4" s="107"/>
      <c r="S4" s="107"/>
      <c r="T4" s="107"/>
      <c r="U4" s="107"/>
      <c r="V4" s="108"/>
      <c r="W4" s="106" t="s">
        <v>158</v>
      </c>
      <c r="X4" s="107"/>
      <c r="Y4" s="107"/>
      <c r="Z4" s="107"/>
      <c r="AA4" s="108"/>
      <c r="AB4" s="106" t="s">
        <v>159</v>
      </c>
      <c r="AC4" s="107"/>
      <c r="AD4" s="108"/>
      <c r="AE4" s="106" t="s">
        <v>160</v>
      </c>
      <c r="AF4" s="107"/>
      <c r="AG4" s="108"/>
      <c r="AH4" s="106" t="s">
        <v>161</v>
      </c>
      <c r="AI4" s="107"/>
      <c r="AJ4" s="108"/>
    </row>
    <row r="5" spans="2:37" ht="12.6" customHeight="1" x14ac:dyDescent="0.2">
      <c r="B5" s="51" t="s">
        <v>133</v>
      </c>
      <c r="C5" s="65"/>
      <c r="D5" s="39"/>
      <c r="E5" s="109" t="s">
        <v>143</v>
      </c>
      <c r="F5" s="67">
        <v>1.1000000000000001</v>
      </c>
      <c r="G5" s="57"/>
      <c r="H5" s="57"/>
      <c r="I5" s="58"/>
      <c r="K5" s="99" t="s">
        <v>156</v>
      </c>
      <c r="L5" s="100" t="s">
        <v>155</v>
      </c>
      <c r="M5" s="101">
        <f>F5</f>
        <v>1.1000000000000001</v>
      </c>
      <c r="N5" s="102">
        <f>F6</f>
        <v>1.2</v>
      </c>
      <c r="O5" s="102">
        <f>F7</f>
        <v>1.3</v>
      </c>
      <c r="P5" s="102">
        <f>F8</f>
        <v>1.4</v>
      </c>
      <c r="Q5" s="102">
        <f>F9</f>
        <v>1.5</v>
      </c>
      <c r="R5" s="102">
        <f>F10</f>
        <v>1.6</v>
      </c>
      <c r="S5" s="102">
        <f>F11</f>
        <v>1.7</v>
      </c>
      <c r="T5" s="102">
        <f>F12</f>
        <v>1.8</v>
      </c>
      <c r="U5" s="102">
        <f>F13</f>
        <v>1.9</v>
      </c>
      <c r="V5" s="103">
        <f>F14</f>
        <v>1.1000000000000001</v>
      </c>
      <c r="W5" s="101">
        <f>F15</f>
        <v>2.1</v>
      </c>
      <c r="X5" s="102">
        <f>F16</f>
        <v>2.2000000000000002</v>
      </c>
      <c r="Y5" s="102">
        <f>F17</f>
        <v>2.2999999999999998</v>
      </c>
      <c r="Z5" s="102">
        <f>F18</f>
        <v>2.4</v>
      </c>
      <c r="AA5" s="104">
        <f>F19</f>
        <v>2.5</v>
      </c>
      <c r="AB5" s="101">
        <f>F20</f>
        <v>3.1</v>
      </c>
      <c r="AC5" s="102">
        <f>F21</f>
        <v>3.2</v>
      </c>
      <c r="AD5" s="104">
        <f>F22</f>
        <v>3.3</v>
      </c>
      <c r="AE5" s="101">
        <f>F23</f>
        <v>4.0999999999999996</v>
      </c>
      <c r="AF5" s="102">
        <f>F24</f>
        <v>4.2</v>
      </c>
      <c r="AG5" s="104">
        <f>F25</f>
        <v>4.3</v>
      </c>
      <c r="AH5" s="101">
        <f>F26</f>
        <v>5.0999999999999996</v>
      </c>
      <c r="AI5" s="102">
        <f>F27</f>
        <v>5.2</v>
      </c>
      <c r="AJ5" s="104">
        <f>F28</f>
        <v>5.3</v>
      </c>
      <c r="AK5" s="105" t="s">
        <v>142</v>
      </c>
    </row>
    <row r="6" spans="2:37" x14ac:dyDescent="0.2">
      <c r="D6" s="40"/>
      <c r="E6" s="110"/>
      <c r="F6" s="68">
        <v>1.2</v>
      </c>
      <c r="G6" s="59"/>
      <c r="H6" s="59"/>
      <c r="I6" s="60"/>
      <c r="K6" s="93" t="s">
        <v>162</v>
      </c>
      <c r="L6" s="94" t="str">
        <f>IF(C5="","",Berechnungen!$H$4)</f>
        <v/>
      </c>
      <c r="M6" s="95" t="str">
        <f>IF(Berechnungen!$J$5=0,"",Berechnungen!$J$5)</f>
        <v/>
      </c>
      <c r="N6" s="96" t="str">
        <f>IF(Berechnungen!$J$6=0,"",Berechnungen!$J$6)</f>
        <v/>
      </c>
      <c r="O6" s="96" t="str">
        <f>IF(Berechnungen!$J$7=0,"",Berechnungen!$J$7)</f>
        <v/>
      </c>
      <c r="P6" s="96" t="str">
        <f>IF(Berechnungen!$J$8=0,"",Berechnungen!$J$8)</f>
        <v/>
      </c>
      <c r="Q6" s="96" t="str">
        <f>IF(Berechnungen!$J$9=0,"",Berechnungen!$J$9)</f>
        <v/>
      </c>
      <c r="R6" s="96" t="str">
        <f>IF(Berechnungen!$J$10=0,"",Berechnungen!$J$10)</f>
        <v/>
      </c>
      <c r="S6" s="96" t="str">
        <f>IF(Berechnungen!$J$11=0,"",Berechnungen!$J$11)</f>
        <v/>
      </c>
      <c r="T6" s="96" t="str">
        <f>IF(Berechnungen!$J$12=0,"",Berechnungen!$J$12)</f>
        <v/>
      </c>
      <c r="U6" s="96" t="str">
        <f>IF(Berechnungen!$J$13=0,"",Berechnungen!$J$13)</f>
        <v/>
      </c>
      <c r="V6" s="97" t="str">
        <f>IF(Berechnungen!$J$14=0,"",Berechnungen!$J$14)</f>
        <v/>
      </c>
      <c r="W6" s="95" t="str">
        <f>IF(Berechnungen!$J$20=0,"",Berechnungen!$J$20)</f>
        <v/>
      </c>
      <c r="X6" s="96" t="str">
        <f>IF(Berechnungen!$J$21=0,"",Berechnungen!$J$21)</f>
        <v/>
      </c>
      <c r="Y6" s="96" t="str">
        <f>IF(Berechnungen!$J$22=0,"",Berechnungen!$J$22)</f>
        <v/>
      </c>
      <c r="Z6" s="96" t="str">
        <f>IF(Berechnungen!$J$23=0,"",Berechnungen!$J$23)</f>
        <v/>
      </c>
      <c r="AA6" s="97" t="str">
        <f>IF(Berechnungen!$J$24=0,"",Berechnungen!$J$24)</f>
        <v/>
      </c>
      <c r="AB6" s="95" t="str">
        <f>IF(Berechnungen!$J$30=0,"",Berechnungen!$J$30)</f>
        <v/>
      </c>
      <c r="AC6" s="96" t="str">
        <f>IF(Berechnungen!$J$31=0,"",Berechnungen!$J$31)</f>
        <v/>
      </c>
      <c r="AD6" s="97" t="str">
        <f>IF(Berechnungen!$J$32=0,"",Berechnungen!$J$32)</f>
        <v/>
      </c>
      <c r="AE6" s="95" t="str">
        <f>IF(Berechnungen!$J$38=0,"",Berechnungen!$J$38)</f>
        <v/>
      </c>
      <c r="AF6" s="96" t="str">
        <f>IF(Berechnungen!$J$39=0,"",Berechnungen!$J$39)</f>
        <v/>
      </c>
      <c r="AG6" s="97" t="str">
        <f>IF(Berechnungen!$J$40=0,"",Berechnungen!$J$40)</f>
        <v/>
      </c>
      <c r="AH6" s="95" t="str">
        <f>IF(Berechnungen!$J$46=0,"",Berechnungen!$J$46)</f>
        <v/>
      </c>
      <c r="AI6" s="96" t="str">
        <f>IF(Berechnungen!$J$47=0,"",Berechnungen!$J$47)</f>
        <v/>
      </c>
      <c r="AJ6" s="97" t="str">
        <f>IF(Berechnungen!$J$48=0,"",Berechnungen!$J$48)</f>
        <v/>
      </c>
      <c r="AK6" s="98" t="str">
        <f>IF(L6="","",SUM(M6:AJ6))</f>
        <v/>
      </c>
    </row>
    <row r="7" spans="2:37" x14ac:dyDescent="0.2">
      <c r="B7" s="38" t="s">
        <v>134</v>
      </c>
      <c r="D7" s="40"/>
      <c r="E7" s="110"/>
      <c r="F7" s="68">
        <v>1.3</v>
      </c>
      <c r="G7" s="59"/>
      <c r="H7" s="59"/>
      <c r="I7" s="60"/>
      <c r="K7" s="91" t="str">
        <f xml:space="preserve">
IF(COUNTIF(K$6:K6,"Ende der Beiträge")&gt;0,"",
IF(AK7=0,"Ende der Beiträge",
IF(AND(AK7&lt;&gt;0,AK7&lt;&gt;""),"1. Neuberechnung",
"")))</f>
        <v/>
      </c>
      <c r="L7" s="82" t="str">
        <f>IF(OR(AK6=0,AK6=""),"",Berechnungen!$L$4)</f>
        <v/>
      </c>
      <c r="M7" s="75" t="str">
        <f>IF(Berechnungen!$N$5=0,"",Berechnungen!$N$5)</f>
        <v/>
      </c>
      <c r="N7" s="72" t="str">
        <f>IF(Berechnungen!$N$6=0,"",Berechnungen!$N$6)</f>
        <v/>
      </c>
      <c r="O7" s="72" t="str">
        <f>IF(Berechnungen!$N$7=0,"",Berechnungen!$N$7)</f>
        <v/>
      </c>
      <c r="P7" s="72" t="str">
        <f>IF(Berechnungen!$N$8=0,"",Berechnungen!$N$8)</f>
        <v/>
      </c>
      <c r="Q7" s="72" t="str">
        <f>IF(Berechnungen!$N$9=0,"",Berechnungen!$N$9)</f>
        <v/>
      </c>
      <c r="R7" s="72" t="str">
        <f>IF(Berechnungen!$N$10=0,"",Berechnungen!$N$10)</f>
        <v/>
      </c>
      <c r="S7" s="72" t="str">
        <f>IF(Berechnungen!$N$11=0,"",Berechnungen!$N$11)</f>
        <v/>
      </c>
      <c r="T7" s="72" t="str">
        <f>IF(Berechnungen!$N$12=0,"",Berechnungen!$N$12)</f>
        <v/>
      </c>
      <c r="U7" s="72" t="str">
        <f>IF(Berechnungen!$N$13=0,"",Berechnungen!$N$13)</f>
        <v/>
      </c>
      <c r="V7" s="76" t="str">
        <f>IF(Berechnungen!$N$14=0,"",Berechnungen!$N$14)</f>
        <v/>
      </c>
      <c r="W7" s="75" t="str">
        <f>IF(Berechnungen!$N$20=0,"",Berechnungen!$N$20)</f>
        <v/>
      </c>
      <c r="X7" s="72" t="str">
        <f>IF(Berechnungen!$N$21=0,"",Berechnungen!$N$21)</f>
        <v/>
      </c>
      <c r="Y7" s="72" t="str">
        <f>IF(Berechnungen!$N$22=0,"",Berechnungen!$N$22)</f>
        <v/>
      </c>
      <c r="Z7" s="72" t="str">
        <f>IF(Berechnungen!$N$23=0,"",Berechnungen!$N$23)</f>
        <v/>
      </c>
      <c r="AA7" s="76" t="str">
        <f>IF(Berechnungen!$N$24=0,"",Berechnungen!$N$24)</f>
        <v/>
      </c>
      <c r="AB7" s="75" t="str">
        <f>IF(Berechnungen!$N$30=0,"",Berechnungen!$N$30)</f>
        <v/>
      </c>
      <c r="AC7" s="72" t="str">
        <f>IF(Berechnungen!$N$31=0,"",Berechnungen!$N$31)</f>
        <v/>
      </c>
      <c r="AD7" s="76" t="str">
        <f>IF(Berechnungen!$N$32=0,"",Berechnungen!$N$32)</f>
        <v/>
      </c>
      <c r="AE7" s="75" t="str">
        <f>IF(Berechnungen!$N$38=0,"",Berechnungen!$N$38)</f>
        <v/>
      </c>
      <c r="AF7" s="72" t="str">
        <f>IF(Berechnungen!$N$39=0,"",Berechnungen!$N$39)</f>
        <v/>
      </c>
      <c r="AG7" s="76" t="str">
        <f>IF(Berechnungen!$N$40=0,"",Berechnungen!$N$40)</f>
        <v/>
      </c>
      <c r="AH7" s="75" t="str">
        <f>IF(Berechnungen!$N$46=0,"",Berechnungen!$N$46)</f>
        <v/>
      </c>
      <c r="AI7" s="72" t="str">
        <f>IF(Berechnungen!$N$47=0,"",Berechnungen!$N$47)</f>
        <v/>
      </c>
      <c r="AJ7" s="76" t="str">
        <f>IF(Berechnungen!$N$48=0,"",Berechnungen!$N$48)</f>
        <v/>
      </c>
      <c r="AK7" s="83" t="str">
        <f t="shared" ref="AK7:AK36" si="0">IF(L7="","",SUM(M7:AJ7))</f>
        <v/>
      </c>
    </row>
    <row r="8" spans="2:37" x14ac:dyDescent="0.2">
      <c r="B8" s="44" t="s">
        <v>4</v>
      </c>
      <c r="C8" s="52"/>
      <c r="D8" s="40"/>
      <c r="E8" s="110"/>
      <c r="F8" s="68">
        <v>1.4</v>
      </c>
      <c r="G8" s="59"/>
      <c r="H8" s="59"/>
      <c r="I8" s="60"/>
      <c r="K8" s="90" t="str">
        <f xml:space="preserve">
IF(COUNTIF(K$6:K7,"Ende der Beiträge")&gt;0,"",
IF(AK8=0,"Ende der Beiträge",
IF(AND(AK8&lt;&gt;0,AK8&lt;&gt;""),"2. Neuberechnung",
"")))</f>
        <v/>
      </c>
      <c r="L8" s="80" t="str">
        <f>IF(OR(AK7=0,AK7=""),"",Berechnungen!$P$4)</f>
        <v/>
      </c>
      <c r="M8" s="73" t="str">
        <f>IF(Berechnungen!$R$5=0,"",Berechnungen!$R$5)</f>
        <v/>
      </c>
      <c r="N8" s="71" t="str">
        <f>IF(Berechnungen!$R$6=0,"",Berechnungen!$R$6)</f>
        <v/>
      </c>
      <c r="O8" s="71" t="str">
        <f>IF(Berechnungen!$R$7=0,"",Berechnungen!$R$7)</f>
        <v/>
      </c>
      <c r="P8" s="71" t="str">
        <f>IF(Berechnungen!$R$8=0,"",Berechnungen!$R$8)</f>
        <v/>
      </c>
      <c r="Q8" s="71" t="str">
        <f>IF(Berechnungen!$R$9=0,"",Berechnungen!$R$9)</f>
        <v/>
      </c>
      <c r="R8" s="71" t="str">
        <f>IF(Berechnungen!$R$10=0,"",Berechnungen!$R$10)</f>
        <v/>
      </c>
      <c r="S8" s="71" t="str">
        <f>IF(Berechnungen!$R$11=0,"",Berechnungen!$R$11)</f>
        <v/>
      </c>
      <c r="T8" s="71" t="str">
        <f>IF(Berechnungen!$R$12=0,"",Berechnungen!$R$12)</f>
        <v/>
      </c>
      <c r="U8" s="71" t="str">
        <f>IF(Berechnungen!$R$13=0,"",Berechnungen!$R$13)</f>
        <v/>
      </c>
      <c r="V8" s="74" t="str">
        <f>IF(Berechnungen!$R$14=0,"",Berechnungen!$R$14)</f>
        <v/>
      </c>
      <c r="W8" s="73" t="str">
        <f>IF(Berechnungen!$R$20=0,"",Berechnungen!$R$20)</f>
        <v/>
      </c>
      <c r="X8" s="71" t="str">
        <f>IF(Berechnungen!$R$21=0,"",Berechnungen!$R$21)</f>
        <v/>
      </c>
      <c r="Y8" s="71" t="str">
        <f>IF(Berechnungen!$R$22=0,"",Berechnungen!$R$22)</f>
        <v/>
      </c>
      <c r="Z8" s="71" t="str">
        <f>IF(Berechnungen!$R$23=0,"",Berechnungen!$R$23)</f>
        <v/>
      </c>
      <c r="AA8" s="74" t="str">
        <f>IF(Berechnungen!$R$24=0,"",Berechnungen!$R$24)</f>
        <v/>
      </c>
      <c r="AB8" s="73" t="str">
        <f>IF(Berechnungen!$R$30=0,"",Berechnungen!$R$30)</f>
        <v/>
      </c>
      <c r="AC8" s="71" t="str">
        <f>IF(Berechnungen!$R$31=0,"",Berechnungen!$R$31)</f>
        <v/>
      </c>
      <c r="AD8" s="74" t="str">
        <f>IF(Berechnungen!$R$32=0,"",Berechnungen!$R$32)</f>
        <v/>
      </c>
      <c r="AE8" s="73" t="str">
        <f>IF(Berechnungen!$R$38=0,"",Berechnungen!$R$38)</f>
        <v/>
      </c>
      <c r="AF8" s="71" t="str">
        <f>IF(Berechnungen!$R$39=0,"",Berechnungen!$R$39)</f>
        <v/>
      </c>
      <c r="AG8" s="74" t="str">
        <f>IF(Berechnungen!$R$40=0,"",Berechnungen!$R$40)</f>
        <v/>
      </c>
      <c r="AH8" s="73" t="str">
        <f>IF(Berechnungen!$R$46=0,"",Berechnungen!$R$46)</f>
        <v/>
      </c>
      <c r="AI8" s="71" t="str">
        <f>IF(Berechnungen!$R$47=0,"",Berechnungen!$R$47)</f>
        <v/>
      </c>
      <c r="AJ8" s="74" t="str">
        <f>IF(Berechnungen!$R$48=0,"",Berechnungen!$R$48)</f>
        <v/>
      </c>
      <c r="AK8" s="81" t="str">
        <f t="shared" si="0"/>
        <v/>
      </c>
    </row>
    <row r="9" spans="2:37" x14ac:dyDescent="0.2">
      <c r="B9" s="45" t="s">
        <v>8</v>
      </c>
      <c r="C9" s="42"/>
      <c r="E9" s="110"/>
      <c r="F9" s="68">
        <v>1.5</v>
      </c>
      <c r="G9" s="59"/>
      <c r="H9" s="59"/>
      <c r="I9" s="60"/>
      <c r="K9" s="91" t="str">
        <f xml:space="preserve">
IF(COUNTIF(K$6:K8,"Ende der Beiträge")&gt;0,"",
IF(AK9=0,"Ende der Beiträge",
IF(AND(AK9&lt;&gt;0,AK9&lt;&gt;""),"3. Neuberechnung",
"")))</f>
        <v/>
      </c>
      <c r="L9" s="82" t="str">
        <f>IF(OR(AK8=0,AK8=""),"",Berechnungen!$T$4)</f>
        <v/>
      </c>
      <c r="M9" s="75" t="str">
        <f>IF(Berechnungen!$V$5=0,"",Berechnungen!$V$5)</f>
        <v/>
      </c>
      <c r="N9" s="72" t="str">
        <f>IF(Berechnungen!$V$6=0,"",Berechnungen!$V$6)</f>
        <v/>
      </c>
      <c r="O9" s="72" t="str">
        <f>IF(Berechnungen!$V$7=0,"",Berechnungen!$V$7)</f>
        <v/>
      </c>
      <c r="P9" s="72" t="str">
        <f>IF(Berechnungen!$V$8=0,"",Berechnungen!$V$8)</f>
        <v/>
      </c>
      <c r="Q9" s="72" t="str">
        <f>IF(Berechnungen!$V$9=0,"",Berechnungen!$V$9)</f>
        <v/>
      </c>
      <c r="R9" s="72" t="str">
        <f>IF(Berechnungen!$V$10=0,"",Berechnungen!$V$10)</f>
        <v/>
      </c>
      <c r="S9" s="72" t="str">
        <f>IF(Berechnungen!$V$11=0,"",Berechnungen!$V$11)</f>
        <v/>
      </c>
      <c r="T9" s="72" t="str">
        <f>IF(Berechnungen!$V$12=0,"",Berechnungen!$V$12)</f>
        <v/>
      </c>
      <c r="U9" s="72" t="str">
        <f>IF(Berechnungen!$V$13=0,"",Berechnungen!$V$13)</f>
        <v/>
      </c>
      <c r="V9" s="76" t="str">
        <f>IF(Berechnungen!$V$14=0,"",Berechnungen!$V$14)</f>
        <v/>
      </c>
      <c r="W9" s="75" t="str">
        <f>IF(Berechnungen!$V$20=0,"",Berechnungen!$V$20)</f>
        <v/>
      </c>
      <c r="X9" s="72" t="str">
        <f>IF(Berechnungen!$V$21=0,"",Berechnungen!$V$21)</f>
        <v/>
      </c>
      <c r="Y9" s="72" t="str">
        <f>IF(Berechnungen!$V$22=0,"",Berechnungen!$V$22)</f>
        <v/>
      </c>
      <c r="Z9" s="72" t="str">
        <f>IF(Berechnungen!$V$23=0,"",Berechnungen!$V$23)</f>
        <v/>
      </c>
      <c r="AA9" s="76" t="str">
        <f>IF(Berechnungen!$V$24=0,"",Berechnungen!$V$24)</f>
        <v/>
      </c>
      <c r="AB9" s="75" t="str">
        <f>IF(Berechnungen!$V$30=0,"",Berechnungen!$V$30)</f>
        <v/>
      </c>
      <c r="AC9" s="72" t="str">
        <f>IF(Berechnungen!$V$31=0,"",Berechnungen!$V$31)</f>
        <v/>
      </c>
      <c r="AD9" s="76" t="str">
        <f>IF(Berechnungen!$V$32=0,"",Berechnungen!$V$32)</f>
        <v/>
      </c>
      <c r="AE9" s="75" t="str">
        <f>IF(Berechnungen!$V$38=0,"",Berechnungen!$V$38)</f>
        <v/>
      </c>
      <c r="AF9" s="72" t="str">
        <f>IF(Berechnungen!$V$39=0,"",Berechnungen!$V$39)</f>
        <v/>
      </c>
      <c r="AG9" s="76" t="str">
        <f>IF(Berechnungen!$V$40=0,"",Berechnungen!$V$40)</f>
        <v/>
      </c>
      <c r="AH9" s="75" t="str">
        <f>IF(Berechnungen!$V$46=0,"",Berechnungen!$V$46)</f>
        <v/>
      </c>
      <c r="AI9" s="72" t="str">
        <f>IF(Berechnungen!$V$47=0,"",Berechnungen!$V$47)</f>
        <v/>
      </c>
      <c r="AJ9" s="76" t="str">
        <f>IF(Berechnungen!$V$48=0,"",Berechnungen!$V$48)</f>
        <v/>
      </c>
      <c r="AK9" s="83" t="str">
        <f t="shared" si="0"/>
        <v/>
      </c>
    </row>
    <row r="10" spans="2:37" x14ac:dyDescent="0.2">
      <c r="B10" s="46" t="s">
        <v>3</v>
      </c>
      <c r="C10" s="43"/>
      <c r="D10" s="41"/>
      <c r="E10" s="110"/>
      <c r="F10" s="68">
        <v>1.6</v>
      </c>
      <c r="G10" s="59"/>
      <c r="H10" s="59"/>
      <c r="I10" s="60"/>
      <c r="K10" s="90" t="str">
        <f xml:space="preserve">
IF(COUNTIF(K$6:K9,"Ende der Beiträge")&gt;0,"",
IF(AK10=0,"Ende der Beiträge",
IF(AND(AK10&lt;&gt;0,AK10&lt;&gt;""),"4. Neuberechnung",
"")))</f>
        <v/>
      </c>
      <c r="L10" s="80" t="str">
        <f>IF(OR(AK9=0,AK9=""),"",Berechnungen!$X$4)</f>
        <v/>
      </c>
      <c r="M10" s="73" t="str">
        <f>IF(Berechnungen!$Z$5=0,"",Berechnungen!$Z$5)</f>
        <v/>
      </c>
      <c r="N10" s="71" t="str">
        <f>IF(Berechnungen!$Z$6=0,"",Berechnungen!$Z$6)</f>
        <v/>
      </c>
      <c r="O10" s="71" t="str">
        <f>IF(Berechnungen!$Z$7=0,"",Berechnungen!$Z$7)</f>
        <v/>
      </c>
      <c r="P10" s="71" t="str">
        <f>IF(Berechnungen!$Z$8=0,"",Berechnungen!$Z$8)</f>
        <v/>
      </c>
      <c r="Q10" s="71" t="str">
        <f>IF(Berechnungen!$Z$9=0,"",Berechnungen!$Z$9)</f>
        <v/>
      </c>
      <c r="R10" s="71" t="str">
        <f>IF(Berechnungen!$Z$10=0,"",Berechnungen!$Z$10)</f>
        <v/>
      </c>
      <c r="S10" s="71" t="str">
        <f>IF(Berechnungen!$Z$11=0,"",Berechnungen!$Z$11)</f>
        <v/>
      </c>
      <c r="T10" s="71" t="str">
        <f>IF(Berechnungen!$Z$12=0,"",Berechnungen!$Z$12)</f>
        <v/>
      </c>
      <c r="U10" s="71" t="str">
        <f>IF(Berechnungen!$Z$13=0,"",Berechnungen!$Z$13)</f>
        <v/>
      </c>
      <c r="V10" s="74" t="str">
        <f>IF(Berechnungen!$Z$14=0,"",Berechnungen!$Z$14)</f>
        <v/>
      </c>
      <c r="W10" s="73" t="str">
        <f>IF(Berechnungen!$Z$20=0,"",Berechnungen!$Z$20)</f>
        <v/>
      </c>
      <c r="X10" s="71" t="str">
        <f>IF(Berechnungen!$Z$21=0,"",Berechnungen!$Z$21)</f>
        <v/>
      </c>
      <c r="Y10" s="71" t="str">
        <f>IF(Berechnungen!$Z$22=0,"",Berechnungen!$Z$22)</f>
        <v/>
      </c>
      <c r="Z10" s="71" t="str">
        <f>IF(Berechnungen!$Z$23=0,"",Berechnungen!$Z$23)</f>
        <v/>
      </c>
      <c r="AA10" s="74" t="str">
        <f>IF(Berechnungen!$Z$24=0,"",Berechnungen!$Z$24)</f>
        <v/>
      </c>
      <c r="AB10" s="73" t="str">
        <f>IF(Berechnungen!$Z$30=0,"",Berechnungen!$Z$30)</f>
        <v/>
      </c>
      <c r="AC10" s="71" t="str">
        <f>IF(Berechnungen!$Z$31=0,"",Berechnungen!$Z$31)</f>
        <v/>
      </c>
      <c r="AD10" s="74" t="str">
        <f>IF(Berechnungen!$Z$32=0,"",Berechnungen!$Z$32)</f>
        <v/>
      </c>
      <c r="AE10" s="73" t="str">
        <f>IF(Berechnungen!$Z$38=0,"",Berechnungen!$Z$38)</f>
        <v/>
      </c>
      <c r="AF10" s="71" t="str">
        <f>IF(Berechnungen!$Z$39=0,"",Berechnungen!$Z$39)</f>
        <v/>
      </c>
      <c r="AG10" s="74" t="str">
        <f>IF(Berechnungen!$Z$40=0,"",Berechnungen!$Z$40)</f>
        <v/>
      </c>
      <c r="AH10" s="73" t="str">
        <f>IF(Berechnungen!$Z$46=0,"",Berechnungen!$Z$46)</f>
        <v/>
      </c>
      <c r="AI10" s="71" t="str">
        <f>IF(Berechnungen!$Z$47=0,"",Berechnungen!$Z$47)</f>
        <v/>
      </c>
      <c r="AJ10" s="74" t="str">
        <f>IF(Berechnungen!$Z$48=0,"",Berechnungen!$Z$48)</f>
        <v/>
      </c>
      <c r="AK10" s="81" t="str">
        <f t="shared" si="0"/>
        <v/>
      </c>
    </row>
    <row r="11" spans="2:37" x14ac:dyDescent="0.2">
      <c r="D11" s="41"/>
      <c r="E11" s="110"/>
      <c r="F11" s="68">
        <v>1.7</v>
      </c>
      <c r="G11" s="59"/>
      <c r="H11" s="59"/>
      <c r="I11" s="60"/>
      <c r="K11" s="91" t="str">
        <f xml:space="preserve">
IF(COUNTIF(K$6:K10,"Ende der Beiträge")&gt;0,"",
IF(AK11=0,"Ende der Beiträge",
IF(AND(AK11&lt;&gt;0,AK11&lt;&gt;""),"5. Neuberechnung",
"")))</f>
        <v/>
      </c>
      <c r="L11" s="82" t="str">
        <f>IF(OR(AK10=0,AK10=""),"",Berechnungen!$AB$4)</f>
        <v/>
      </c>
      <c r="M11" s="75" t="str">
        <f>IF(Berechnungen!$AD$5=0,"",Berechnungen!$AD$5)</f>
        <v/>
      </c>
      <c r="N11" s="72" t="str">
        <f>IF(Berechnungen!$AD$6=0,"",Berechnungen!$AD$6)</f>
        <v/>
      </c>
      <c r="O11" s="72" t="str">
        <f>IF(Berechnungen!$AD$7=0,"",Berechnungen!$AD$7)</f>
        <v/>
      </c>
      <c r="P11" s="72" t="str">
        <f>IF(Berechnungen!$AD$8=0,"",Berechnungen!$AD$8)</f>
        <v/>
      </c>
      <c r="Q11" s="72" t="str">
        <f>IF(Berechnungen!$AD$9=0,"",Berechnungen!$AD$9)</f>
        <v/>
      </c>
      <c r="R11" s="72" t="str">
        <f>IF(Berechnungen!$AD$10=0,"",Berechnungen!$AD$10)</f>
        <v/>
      </c>
      <c r="S11" s="72" t="str">
        <f>IF(Berechnungen!$AD$11=0,"",Berechnungen!$AD$11)</f>
        <v/>
      </c>
      <c r="T11" s="72" t="str">
        <f>IF(Berechnungen!$AD$12=0,"",Berechnungen!$AD$12)</f>
        <v/>
      </c>
      <c r="U11" s="72" t="str">
        <f>IF(Berechnungen!$AD$13=0,"",Berechnungen!$AD$13)</f>
        <v/>
      </c>
      <c r="V11" s="76" t="str">
        <f>IF(Berechnungen!$AD$14=0,"",Berechnungen!$AD$14)</f>
        <v/>
      </c>
      <c r="W11" s="75" t="str">
        <f>IF(Berechnungen!$AD$20=0,"",Berechnungen!$AD$20)</f>
        <v/>
      </c>
      <c r="X11" s="72" t="str">
        <f>IF(Berechnungen!$AD$21=0,"",Berechnungen!$AD$21)</f>
        <v/>
      </c>
      <c r="Y11" s="72" t="str">
        <f>IF(Berechnungen!$AD$22=0,"",Berechnungen!$AD$22)</f>
        <v/>
      </c>
      <c r="Z11" s="72" t="str">
        <f>IF(Berechnungen!$AD$23=0,"",Berechnungen!$AD$23)</f>
        <v/>
      </c>
      <c r="AA11" s="76" t="str">
        <f>IF(Berechnungen!$AD$24=0,"",Berechnungen!$AD$24)</f>
        <v/>
      </c>
      <c r="AB11" s="75" t="str">
        <f>IF(Berechnungen!$AD$30=0,"",Berechnungen!$AD$30)</f>
        <v/>
      </c>
      <c r="AC11" s="72" t="str">
        <f>IF(Berechnungen!$AD$31=0,"",Berechnungen!$AD$31)</f>
        <v/>
      </c>
      <c r="AD11" s="76" t="str">
        <f>IF(Berechnungen!$AD$32=0,"",Berechnungen!$AD$32)</f>
        <v/>
      </c>
      <c r="AE11" s="75" t="str">
        <f>IF(Berechnungen!$AD$38=0,"",Berechnungen!$AD$38)</f>
        <v/>
      </c>
      <c r="AF11" s="72" t="str">
        <f>IF(Berechnungen!$AD$39=0,"",Berechnungen!$AD$39)</f>
        <v/>
      </c>
      <c r="AG11" s="76" t="str">
        <f>IF(Berechnungen!$AD$40=0,"",Berechnungen!$AD$40)</f>
        <v/>
      </c>
      <c r="AH11" s="75" t="str">
        <f>IF(Berechnungen!$AD$46=0,"",Berechnungen!$AD$46)</f>
        <v/>
      </c>
      <c r="AI11" s="72" t="str">
        <f>IF(Berechnungen!$AD$47=0,"",Berechnungen!$AD$47)</f>
        <v/>
      </c>
      <c r="AJ11" s="76" t="str">
        <f>IF(Berechnungen!$AD$48=0,"",Berechnungen!$AD$48)</f>
        <v/>
      </c>
      <c r="AK11" s="83" t="str">
        <f t="shared" si="0"/>
        <v/>
      </c>
    </row>
    <row r="12" spans="2:37" x14ac:dyDescent="0.2">
      <c r="B12" s="38" t="s">
        <v>140</v>
      </c>
      <c r="D12" s="41"/>
      <c r="E12" s="110"/>
      <c r="F12" s="68">
        <v>1.8</v>
      </c>
      <c r="G12" s="59"/>
      <c r="H12" s="59"/>
      <c r="I12" s="60"/>
      <c r="K12" s="90" t="str">
        <f xml:space="preserve">
IF(COUNTIF(K$6:K11,"Ende der Beiträge")&gt;0,"",
IF(AK12=0,"Ende der Beiträge",
IF(AND(AK12&lt;&gt;0,AK12&lt;&gt;""),"6. Neuberechnung",
"")))</f>
        <v/>
      </c>
      <c r="L12" s="80" t="str">
        <f>IF(OR(AK11=0,AK11=""),"",Berechnungen!$AF$4)</f>
        <v/>
      </c>
      <c r="M12" s="73" t="str">
        <f>IF(Berechnungen!$AH$5=0,"",Berechnungen!$AH$5)</f>
        <v/>
      </c>
      <c r="N12" s="71" t="str">
        <f>IF(Berechnungen!$AH$6=0,"",Berechnungen!$AH$6)</f>
        <v/>
      </c>
      <c r="O12" s="71" t="str">
        <f>IF(Berechnungen!$AH$7=0,"",Berechnungen!$AH$7)</f>
        <v/>
      </c>
      <c r="P12" s="71" t="str">
        <f>IF(Berechnungen!$AH$8=0,"",Berechnungen!$AH$8)</f>
        <v/>
      </c>
      <c r="Q12" s="71" t="str">
        <f>IF(Berechnungen!$AH$9=0,"",Berechnungen!$AH$9)</f>
        <v/>
      </c>
      <c r="R12" s="71" t="str">
        <f>IF(Berechnungen!$AH$10=0,"",Berechnungen!$AH$10)</f>
        <v/>
      </c>
      <c r="S12" s="71" t="str">
        <f>IF(Berechnungen!$AH$11=0,"",Berechnungen!$AH$11)</f>
        <v/>
      </c>
      <c r="T12" s="71" t="str">
        <f>IF(Berechnungen!$AH$12=0,"",Berechnungen!$AH$12)</f>
        <v/>
      </c>
      <c r="U12" s="71" t="str">
        <f>IF(Berechnungen!$AH$13=0,"",Berechnungen!$AH$13)</f>
        <v/>
      </c>
      <c r="V12" s="74" t="str">
        <f>IF(Berechnungen!$AH$14=0,"",Berechnungen!$AH$14)</f>
        <v/>
      </c>
      <c r="W12" s="73" t="str">
        <f>IF(Berechnungen!$AH$20=0,"",Berechnungen!$AH$20)</f>
        <v/>
      </c>
      <c r="X12" s="71" t="str">
        <f>IF(Berechnungen!$AH$21=0,"",Berechnungen!$AH$21)</f>
        <v/>
      </c>
      <c r="Y12" s="71" t="str">
        <f>IF(Berechnungen!$AH$22=0,"",Berechnungen!$AH$22)</f>
        <v/>
      </c>
      <c r="Z12" s="71" t="str">
        <f>IF(Berechnungen!$AH$23=0,"",Berechnungen!$AH$23)</f>
        <v/>
      </c>
      <c r="AA12" s="74" t="str">
        <f>IF(Berechnungen!$AH$24=0,"",Berechnungen!$AH$24)</f>
        <v/>
      </c>
      <c r="AB12" s="73" t="str">
        <f>IF(Berechnungen!$AH$30=0,"",Berechnungen!$AH$30)</f>
        <v/>
      </c>
      <c r="AC12" s="71" t="str">
        <f>IF(Berechnungen!$AH$31=0,"",Berechnungen!$AH$31)</f>
        <v/>
      </c>
      <c r="AD12" s="74" t="str">
        <f>IF(Berechnungen!$AH$32=0,"",Berechnungen!$AH$32)</f>
        <v/>
      </c>
      <c r="AE12" s="73" t="str">
        <f>IF(Berechnungen!$AH$38=0,"",Berechnungen!$AH$38)</f>
        <v/>
      </c>
      <c r="AF12" s="71" t="str">
        <f>IF(Berechnungen!$AH$39=0,"",Berechnungen!$AH$39)</f>
        <v/>
      </c>
      <c r="AG12" s="74" t="str">
        <f>IF(Berechnungen!$AH$40=0,"",Berechnungen!$AH$40)</f>
        <v/>
      </c>
      <c r="AH12" s="73" t="str">
        <f>IF(Berechnungen!$AH$46=0,"",Berechnungen!$AH$46)</f>
        <v/>
      </c>
      <c r="AI12" s="71" t="str">
        <f>IF(Berechnungen!$AH$47=0,"",Berechnungen!$AH$47)</f>
        <v/>
      </c>
      <c r="AJ12" s="74" t="str">
        <f>IF(Berechnungen!$AH$48=0,"",Berechnungen!$AH$48)</f>
        <v/>
      </c>
      <c r="AK12" s="81" t="str">
        <f t="shared" si="0"/>
        <v/>
      </c>
    </row>
    <row r="13" spans="2:37" x14ac:dyDescent="0.2">
      <c r="B13" s="48" t="s">
        <v>135</v>
      </c>
      <c r="C13" s="126">
        <v>0</v>
      </c>
      <c r="E13" s="110"/>
      <c r="F13" s="68">
        <v>1.9</v>
      </c>
      <c r="G13" s="59"/>
      <c r="H13" s="59"/>
      <c r="I13" s="60"/>
      <c r="K13" s="91" t="str">
        <f xml:space="preserve">
IF(COUNTIF(K$6:K12,"Ende der Beiträge")&gt;0,"",
IF(AK13=0,"Ende der Beiträge",
IF(AND(AK13&lt;&gt;0,AK13&lt;&gt;""),"7. Neuberechnung",
"")))</f>
        <v/>
      </c>
      <c r="L13" s="82" t="str">
        <f>IF(OR(AK12=0,AK12=""),"",Berechnungen!$AJ$4)</f>
        <v/>
      </c>
      <c r="M13" s="75" t="str">
        <f>IF(Berechnungen!$AL$5=0,"",Berechnungen!$AL$5)</f>
        <v/>
      </c>
      <c r="N13" s="72" t="str">
        <f>IF(Berechnungen!$AL$6=0,"",Berechnungen!$AL$6)</f>
        <v/>
      </c>
      <c r="O13" s="72" t="str">
        <f>IF(Berechnungen!$AL$7=0,"",Berechnungen!$AL$7)</f>
        <v/>
      </c>
      <c r="P13" s="72" t="str">
        <f>IF(Berechnungen!$AL$8=0,"",Berechnungen!$AL$8)</f>
        <v/>
      </c>
      <c r="Q13" s="72" t="str">
        <f>IF(Berechnungen!$AL$9=0,"",Berechnungen!$AL$9)</f>
        <v/>
      </c>
      <c r="R13" s="72" t="str">
        <f>IF(Berechnungen!$AL$10=0,"",Berechnungen!$AL$10)</f>
        <v/>
      </c>
      <c r="S13" s="72" t="str">
        <f>IF(Berechnungen!$AL$11=0,"",Berechnungen!$AL$11)</f>
        <v/>
      </c>
      <c r="T13" s="72" t="str">
        <f>IF(Berechnungen!$AL$12=0,"",Berechnungen!$AL$12)</f>
        <v/>
      </c>
      <c r="U13" s="72" t="str">
        <f>IF(Berechnungen!$AL$13=0,"",Berechnungen!$AL$13)</f>
        <v/>
      </c>
      <c r="V13" s="76" t="str">
        <f>IF(Berechnungen!$AL$14=0,"",Berechnungen!$AL$14)</f>
        <v/>
      </c>
      <c r="W13" s="75" t="str">
        <f>IF(Berechnungen!$AL$20=0,"",Berechnungen!$AL$20)</f>
        <v/>
      </c>
      <c r="X13" s="72" t="str">
        <f>IF(Berechnungen!$AL$21=0,"",Berechnungen!$AL$21)</f>
        <v/>
      </c>
      <c r="Y13" s="72" t="str">
        <f>IF(Berechnungen!$AL$22=0,"",Berechnungen!$AL$22)</f>
        <v/>
      </c>
      <c r="Z13" s="72" t="str">
        <f>IF(Berechnungen!$AL$23=0,"",Berechnungen!$AL$23)</f>
        <v/>
      </c>
      <c r="AA13" s="76" t="str">
        <f>IF(Berechnungen!$AL$24=0,"",Berechnungen!$AL$24)</f>
        <v/>
      </c>
      <c r="AB13" s="75" t="str">
        <f>IF(Berechnungen!$AL$30=0,"",Berechnungen!$AL$30)</f>
        <v/>
      </c>
      <c r="AC13" s="72" t="str">
        <f>IF(Berechnungen!$AL$31=0,"",Berechnungen!$AL$31)</f>
        <v/>
      </c>
      <c r="AD13" s="76" t="str">
        <f>IF(Berechnungen!$AL$32=0,"",Berechnungen!$AL$32)</f>
        <v/>
      </c>
      <c r="AE13" s="75" t="str">
        <f>IF(Berechnungen!$AL$38=0,"",Berechnungen!$AL$38)</f>
        <v/>
      </c>
      <c r="AF13" s="72" t="str">
        <f>IF(Berechnungen!$AL$39=0,"",Berechnungen!$AL$39)</f>
        <v/>
      </c>
      <c r="AG13" s="76" t="str">
        <f>IF(Berechnungen!$AL$40=0,"",Berechnungen!$AL$40)</f>
        <v/>
      </c>
      <c r="AH13" s="75" t="str">
        <f>IF(Berechnungen!$AL$46=0,"",Berechnungen!$AL$46)</f>
        <v/>
      </c>
      <c r="AI13" s="72" t="str">
        <f>IF(Berechnungen!$AL$47=0,"",Berechnungen!$AL$47)</f>
        <v/>
      </c>
      <c r="AJ13" s="76" t="str">
        <f>IF(Berechnungen!$AL$48=0,"",Berechnungen!$AL$48)</f>
        <v/>
      </c>
      <c r="AK13" s="83" t="str">
        <f t="shared" si="0"/>
        <v/>
      </c>
    </row>
    <row r="14" spans="2:37" x14ac:dyDescent="0.2">
      <c r="B14" s="49" t="s">
        <v>136</v>
      </c>
      <c r="C14" s="127">
        <v>0.5</v>
      </c>
      <c r="E14" s="114"/>
      <c r="F14" s="69">
        <v>1.1000000000000001</v>
      </c>
      <c r="G14" s="61"/>
      <c r="H14" s="61"/>
      <c r="I14" s="62"/>
      <c r="K14" s="90" t="str">
        <f xml:space="preserve">
IF(COUNTIF(K$6:K13,"Ende der Beiträge")&gt;0,"",
IF(AK14=0,"Ende der Beiträge",
IF(AND(AK14&lt;&gt;0,AK14&lt;&gt;""),"8. Neuberechnung",
"")))</f>
        <v/>
      </c>
      <c r="L14" s="80" t="str">
        <f>IF(OR(AK13=0,AK13=""),"",Berechnungen!$AN$4)</f>
        <v/>
      </c>
      <c r="M14" s="73" t="str">
        <f>IF(Berechnungen!$AP$5=0,"",Berechnungen!$AP$5)</f>
        <v/>
      </c>
      <c r="N14" s="71" t="str">
        <f>IF(Berechnungen!$AP$6=0,"",Berechnungen!$AP$6)</f>
        <v/>
      </c>
      <c r="O14" s="71" t="str">
        <f>IF(Berechnungen!$AP$7=0,"",Berechnungen!$AP$7)</f>
        <v/>
      </c>
      <c r="P14" s="71" t="str">
        <f>IF(Berechnungen!$AP$8=0,"",Berechnungen!$AP$8)</f>
        <v/>
      </c>
      <c r="Q14" s="71" t="str">
        <f>IF(Berechnungen!$AP$9=0,"",Berechnungen!$AP$9)</f>
        <v/>
      </c>
      <c r="R14" s="71" t="str">
        <f>IF(Berechnungen!$AP$10=0,"",Berechnungen!$AP$10)</f>
        <v/>
      </c>
      <c r="S14" s="71" t="str">
        <f>IF(Berechnungen!$AP$11=0,"",Berechnungen!$AP$11)</f>
        <v/>
      </c>
      <c r="T14" s="71" t="str">
        <f>IF(Berechnungen!$AP$12=0,"",Berechnungen!$AP$12)</f>
        <v/>
      </c>
      <c r="U14" s="71" t="str">
        <f>IF(Berechnungen!$AP$13=0,"",Berechnungen!$AP$13)</f>
        <v/>
      </c>
      <c r="V14" s="74" t="str">
        <f>IF(Berechnungen!$AP$14=0,"",Berechnungen!$AP$14)</f>
        <v/>
      </c>
      <c r="W14" s="73" t="str">
        <f>IF(Berechnungen!$AP$20=0,"",Berechnungen!$AP$20)</f>
        <v/>
      </c>
      <c r="X14" s="71" t="str">
        <f>IF(Berechnungen!$AP$21=0,"",Berechnungen!$AP$21)</f>
        <v/>
      </c>
      <c r="Y14" s="71" t="str">
        <f>IF(Berechnungen!$AP$22=0,"",Berechnungen!$AP$22)</f>
        <v/>
      </c>
      <c r="Z14" s="71" t="str">
        <f>IF(Berechnungen!$AP$23=0,"",Berechnungen!$AP$23)</f>
        <v/>
      </c>
      <c r="AA14" s="74" t="str">
        <f>IF(Berechnungen!$AP$24=0,"",Berechnungen!$AP$24)</f>
        <v/>
      </c>
      <c r="AB14" s="73" t="str">
        <f>IF(Berechnungen!$AP$30=0,"",Berechnungen!$AP$30)</f>
        <v/>
      </c>
      <c r="AC14" s="71" t="str">
        <f>IF(Berechnungen!$AP$31=0,"",Berechnungen!$AP$31)</f>
        <v/>
      </c>
      <c r="AD14" s="74" t="str">
        <f>IF(Berechnungen!$AP$32=0,"",Berechnungen!$AP$32)</f>
        <v/>
      </c>
      <c r="AE14" s="73" t="str">
        <f>IF(Berechnungen!$AP$38=0,"",Berechnungen!$AP$38)</f>
        <v/>
      </c>
      <c r="AF14" s="71" t="str">
        <f>IF(Berechnungen!$AP$39=0,"",Berechnungen!$AP$39)</f>
        <v/>
      </c>
      <c r="AG14" s="74" t="str">
        <f>IF(Berechnungen!$AP$40=0,"",Berechnungen!$AP$40)</f>
        <v/>
      </c>
      <c r="AH14" s="73" t="str">
        <f>IF(Berechnungen!$AP$46=0,"",Berechnungen!$AP$46)</f>
        <v/>
      </c>
      <c r="AI14" s="71" t="str">
        <f>IF(Berechnungen!$AP$47=0,"",Berechnungen!$AP$47)</f>
        <v/>
      </c>
      <c r="AJ14" s="74" t="str">
        <f>IF(Berechnungen!$AP$48=0,"",Berechnungen!$AP$48)</f>
        <v/>
      </c>
      <c r="AK14" s="81" t="str">
        <f t="shared" si="0"/>
        <v/>
      </c>
    </row>
    <row r="15" spans="2:37" ht="12.6" customHeight="1" x14ac:dyDescent="0.2">
      <c r="B15" s="50" t="s">
        <v>137</v>
      </c>
      <c r="C15" s="128">
        <v>0.8</v>
      </c>
      <c r="E15" s="109" t="s">
        <v>144</v>
      </c>
      <c r="F15" s="67">
        <v>2.1</v>
      </c>
      <c r="G15" s="57"/>
      <c r="H15" s="57"/>
      <c r="I15" s="58"/>
      <c r="K15" s="91" t="str">
        <f xml:space="preserve">
IF(COUNTIF(K$6:K14,"Ende der Beiträge")&gt;0,"",
IF(AK15=0,"Ende der Beiträge",
IF(AND(AK15&lt;&gt;0,AK15&lt;&gt;""),"9. Neuberechnung",
"")))</f>
        <v/>
      </c>
      <c r="L15" s="82" t="str">
        <f>IF(OR(AK14=0,AK14=""),"",Berechnungen!$AR$4)</f>
        <v/>
      </c>
      <c r="M15" s="75" t="str">
        <f>IF(Berechnungen!$AT$5=0,"",Berechnungen!$AT$5)</f>
        <v/>
      </c>
      <c r="N15" s="72" t="str">
        <f>IF(Berechnungen!$AT$6=0,"",Berechnungen!$AT$6)</f>
        <v/>
      </c>
      <c r="O15" s="72" t="str">
        <f>IF(Berechnungen!$AT$7=0,"",Berechnungen!$AT$7)</f>
        <v/>
      </c>
      <c r="P15" s="72" t="str">
        <f>IF(Berechnungen!$AT$8=0,"",Berechnungen!$AT$8)</f>
        <v/>
      </c>
      <c r="Q15" s="72" t="str">
        <f>IF(Berechnungen!$AT$9=0,"",Berechnungen!$AT$9)</f>
        <v/>
      </c>
      <c r="R15" s="72" t="str">
        <f>IF(Berechnungen!$AT$10=0,"",Berechnungen!$AT$10)</f>
        <v/>
      </c>
      <c r="S15" s="72" t="str">
        <f>IF(Berechnungen!$AT$11=0,"",Berechnungen!$AT$11)</f>
        <v/>
      </c>
      <c r="T15" s="72" t="str">
        <f>IF(Berechnungen!$AT$12=0,"",Berechnungen!$AT$12)</f>
        <v/>
      </c>
      <c r="U15" s="72" t="str">
        <f>IF(Berechnungen!$AT$13=0,"",Berechnungen!$AT$13)</f>
        <v/>
      </c>
      <c r="V15" s="76" t="str">
        <f>IF(Berechnungen!$AT$14=0,"",Berechnungen!$AT$14)</f>
        <v/>
      </c>
      <c r="W15" s="75" t="str">
        <f>IF(Berechnungen!$AT$20=0,"",Berechnungen!$AT$20)</f>
        <v/>
      </c>
      <c r="X15" s="72" t="str">
        <f>IF(Berechnungen!$AT$21=0,"",Berechnungen!$AT$21)</f>
        <v/>
      </c>
      <c r="Y15" s="72" t="str">
        <f>IF(Berechnungen!$AT$22=0,"",Berechnungen!$AT$22)</f>
        <v/>
      </c>
      <c r="Z15" s="72" t="str">
        <f>IF(Berechnungen!$AT$23=0,"",Berechnungen!$AT$23)</f>
        <v/>
      </c>
      <c r="AA15" s="76" t="str">
        <f>IF(Berechnungen!$AT$24=0,"",Berechnungen!$AT$24)</f>
        <v/>
      </c>
      <c r="AB15" s="75" t="str">
        <f>IF(Berechnungen!$AT$30=0,"",Berechnungen!$AT$30)</f>
        <v/>
      </c>
      <c r="AC15" s="72" t="str">
        <f>IF(Berechnungen!$AT$31=0,"",Berechnungen!$AT$31)</f>
        <v/>
      </c>
      <c r="AD15" s="76" t="str">
        <f>IF(Berechnungen!$AT$32=0,"",Berechnungen!$AT$32)</f>
        <v/>
      </c>
      <c r="AE15" s="75" t="str">
        <f>IF(Berechnungen!$AT$38=0,"",Berechnungen!$AT$38)</f>
        <v/>
      </c>
      <c r="AF15" s="72" t="str">
        <f>IF(Berechnungen!$AT$39=0,"",Berechnungen!$AT$39)</f>
        <v/>
      </c>
      <c r="AG15" s="76" t="str">
        <f>IF(Berechnungen!$AT$40=0,"",Berechnungen!$AT$40)</f>
        <v/>
      </c>
      <c r="AH15" s="75" t="str">
        <f>IF(Berechnungen!$AT$46=0,"",Berechnungen!$AT$46)</f>
        <v/>
      </c>
      <c r="AI15" s="72" t="str">
        <f>IF(Berechnungen!$AT$47=0,"",Berechnungen!$AT$47)</f>
        <v/>
      </c>
      <c r="AJ15" s="76" t="str">
        <f>IF(Berechnungen!$AT$48=0,"",Berechnungen!$AT$48)</f>
        <v/>
      </c>
      <c r="AK15" s="83" t="str">
        <f t="shared" si="0"/>
        <v/>
      </c>
    </row>
    <row r="16" spans="2:37" x14ac:dyDescent="0.2">
      <c r="E16" s="110"/>
      <c r="F16" s="68">
        <v>2.2000000000000002</v>
      </c>
      <c r="G16" s="59"/>
      <c r="H16" s="59"/>
      <c r="I16" s="60"/>
      <c r="K16" s="90" t="str">
        <f xml:space="preserve">
IF(COUNTIF(K$6:K15,"Ende der Beiträge")&gt;0,"",
IF(AK16=0,"Ende der Beiträge",
IF(AND(AK16&lt;&gt;0,AK16&lt;&gt;""),"10. Neuberechnung",
"")))</f>
        <v/>
      </c>
      <c r="L16" s="80" t="str">
        <f>IF(OR(AK15=0,AK15=""),"",Berechnungen!$AV$4)</f>
        <v/>
      </c>
      <c r="M16" s="73" t="str">
        <f>IF(Berechnungen!$AX$5=0,"",Berechnungen!$AX$5)</f>
        <v/>
      </c>
      <c r="N16" s="71" t="str">
        <f>IF(Berechnungen!$AX$6=0,"",Berechnungen!$AX$6)</f>
        <v/>
      </c>
      <c r="O16" s="71" t="str">
        <f>IF(Berechnungen!$AX$7=0,"",Berechnungen!$AX$7)</f>
        <v/>
      </c>
      <c r="P16" s="71" t="str">
        <f>IF(Berechnungen!$AX$8=0,"",Berechnungen!$AX$8)</f>
        <v/>
      </c>
      <c r="Q16" s="71" t="str">
        <f>IF(Berechnungen!$AX$9=0,"",Berechnungen!$AX$9)</f>
        <v/>
      </c>
      <c r="R16" s="71" t="str">
        <f>IF(Berechnungen!$AX$10=0,"",Berechnungen!$AX$10)</f>
        <v/>
      </c>
      <c r="S16" s="71" t="str">
        <f>IF(Berechnungen!$AX$11=0,"",Berechnungen!$AX$11)</f>
        <v/>
      </c>
      <c r="T16" s="71" t="str">
        <f>IF(Berechnungen!$AX$12=0,"",Berechnungen!$AX$12)</f>
        <v/>
      </c>
      <c r="U16" s="71" t="str">
        <f>IF(Berechnungen!$AX$13=0,"",Berechnungen!$AX$13)</f>
        <v/>
      </c>
      <c r="V16" s="74" t="str">
        <f>IF(Berechnungen!$AX$14=0,"",Berechnungen!$AX$14)</f>
        <v/>
      </c>
      <c r="W16" s="73" t="str">
        <f>IF(Berechnungen!$AX$20=0,"",Berechnungen!$AX$20)</f>
        <v/>
      </c>
      <c r="X16" s="71" t="str">
        <f>IF(Berechnungen!$AX$21=0,"",Berechnungen!$AX$21)</f>
        <v/>
      </c>
      <c r="Y16" s="71" t="str">
        <f>IF(Berechnungen!$AX$22=0,"",Berechnungen!$AX$22)</f>
        <v/>
      </c>
      <c r="Z16" s="71" t="str">
        <f>IF(Berechnungen!$AX$23=0,"",Berechnungen!$AX$23)</f>
        <v/>
      </c>
      <c r="AA16" s="74" t="str">
        <f>IF(Berechnungen!$AX$24=0,"",Berechnungen!$AX$24)</f>
        <v/>
      </c>
      <c r="AB16" s="73" t="str">
        <f>IF(Berechnungen!$AX$30=0,"",Berechnungen!$AX$30)</f>
        <v/>
      </c>
      <c r="AC16" s="71" t="str">
        <f>IF(Berechnungen!$AX$31=0,"",Berechnungen!$AX$31)</f>
        <v/>
      </c>
      <c r="AD16" s="74" t="str">
        <f>IF(Berechnungen!$AX$32=0,"",Berechnungen!$AX$32)</f>
        <v/>
      </c>
      <c r="AE16" s="73" t="str">
        <f>IF(Berechnungen!$AX$38=0,"",Berechnungen!$AX$38)</f>
        <v/>
      </c>
      <c r="AF16" s="71" t="str">
        <f>IF(Berechnungen!$AX$39=0,"",Berechnungen!$AX$39)</f>
        <v/>
      </c>
      <c r="AG16" s="74" t="str">
        <f>IF(Berechnungen!$AX$40=0,"",Berechnungen!$AX$40)</f>
        <v/>
      </c>
      <c r="AH16" s="73" t="str">
        <f>IF(Berechnungen!$AX$46=0,"",Berechnungen!$AX$46)</f>
        <v/>
      </c>
      <c r="AI16" s="71" t="str">
        <f>IF(Berechnungen!$AX$47=0,"",Berechnungen!$AX$47)</f>
        <v/>
      </c>
      <c r="AJ16" s="74" t="str">
        <f>IF(Berechnungen!$AX$48=0,"",Berechnungen!$AX$48)</f>
        <v/>
      </c>
      <c r="AK16" s="81" t="str">
        <f t="shared" si="0"/>
        <v/>
      </c>
    </row>
    <row r="17" spans="5:37" x14ac:dyDescent="0.2">
      <c r="E17" s="110"/>
      <c r="F17" s="68">
        <v>2.2999999999999998</v>
      </c>
      <c r="G17" s="59"/>
      <c r="H17" s="59"/>
      <c r="I17" s="60"/>
      <c r="K17" s="91" t="str">
        <f xml:space="preserve">
IF(COUNTIF(K$6:K16,"Ende der Beiträge")&gt;0,"",
IF(AK17=0,"Ende der Beiträge",
IF(AND(AK17&lt;&gt;0,AK17&lt;&gt;""),"11. Neuberechnung",
"")))</f>
        <v/>
      </c>
      <c r="L17" s="82" t="str">
        <f>IF(OR(AK16=0,AK16=""),"",Berechnungen!$AZ$4)</f>
        <v/>
      </c>
      <c r="M17" s="75" t="str">
        <f>IF(Berechnungen!$BB$5=0,"",Berechnungen!$BB$5)</f>
        <v/>
      </c>
      <c r="N17" s="72" t="str">
        <f>IF(Berechnungen!$BB$6=0,"",Berechnungen!$BB$6)</f>
        <v/>
      </c>
      <c r="O17" s="72" t="str">
        <f>IF(Berechnungen!$BB$7=0,"",Berechnungen!$BB$7)</f>
        <v/>
      </c>
      <c r="P17" s="72" t="str">
        <f>IF(Berechnungen!$BB$8=0,"",Berechnungen!$BB$8)</f>
        <v/>
      </c>
      <c r="Q17" s="72" t="str">
        <f>IF(Berechnungen!$BB$9=0,"",Berechnungen!$BB$9)</f>
        <v/>
      </c>
      <c r="R17" s="72" t="str">
        <f>IF(Berechnungen!$BB$10=0,"",Berechnungen!$BB$10)</f>
        <v/>
      </c>
      <c r="S17" s="72" t="str">
        <f>IF(Berechnungen!$BB$11=0,"",Berechnungen!$BB$11)</f>
        <v/>
      </c>
      <c r="T17" s="72" t="str">
        <f>IF(Berechnungen!$BB$12=0,"",Berechnungen!$BB$12)</f>
        <v/>
      </c>
      <c r="U17" s="72" t="str">
        <f>IF(Berechnungen!$BB$13=0,"",Berechnungen!$BB$13)</f>
        <v/>
      </c>
      <c r="V17" s="76" t="str">
        <f>IF(Berechnungen!$BB$14=0,"",Berechnungen!$BB$14)</f>
        <v/>
      </c>
      <c r="W17" s="75" t="str">
        <f>IF(Berechnungen!$BB$20=0,"",Berechnungen!$BB$20)</f>
        <v/>
      </c>
      <c r="X17" s="72" t="str">
        <f>IF(Berechnungen!$BB$21=0,"",Berechnungen!$BB$21)</f>
        <v/>
      </c>
      <c r="Y17" s="72" t="str">
        <f>IF(Berechnungen!$BB$22=0,"",Berechnungen!$BB$22)</f>
        <v/>
      </c>
      <c r="Z17" s="72" t="str">
        <f>IF(Berechnungen!$BB$23=0,"",Berechnungen!$BB$23)</f>
        <v/>
      </c>
      <c r="AA17" s="76" t="str">
        <f>IF(Berechnungen!$BB$24=0,"",Berechnungen!$BB$24)</f>
        <v/>
      </c>
      <c r="AB17" s="75" t="str">
        <f>IF(Berechnungen!$BB$30=0,"",Berechnungen!$BB$30)</f>
        <v/>
      </c>
      <c r="AC17" s="72" t="str">
        <f>IF(Berechnungen!$BB$31=0,"",Berechnungen!$BB$31)</f>
        <v/>
      </c>
      <c r="AD17" s="76" t="str">
        <f>IF(Berechnungen!$BB$32=0,"",Berechnungen!$BB$32)</f>
        <v/>
      </c>
      <c r="AE17" s="75" t="str">
        <f>IF(Berechnungen!$BB$38=0,"",Berechnungen!$BB$38)</f>
        <v/>
      </c>
      <c r="AF17" s="72" t="str">
        <f>IF(Berechnungen!$BB$39=0,"",Berechnungen!$BB$39)</f>
        <v/>
      </c>
      <c r="AG17" s="76" t="str">
        <f>IF(Berechnungen!$BB$40=0,"",Berechnungen!$BB$40)</f>
        <v/>
      </c>
      <c r="AH17" s="75" t="str">
        <f>IF(Berechnungen!$BB$46=0,"",Berechnungen!$BB$46)</f>
        <v/>
      </c>
      <c r="AI17" s="72" t="str">
        <f>IF(Berechnungen!$BB$47=0,"",Berechnungen!$BB$47)</f>
        <v/>
      </c>
      <c r="AJ17" s="76" t="str">
        <f>IF(Berechnungen!$BB$48=0,"",Berechnungen!$BB$48)</f>
        <v/>
      </c>
      <c r="AK17" s="83" t="str">
        <f t="shared" si="0"/>
        <v/>
      </c>
    </row>
    <row r="18" spans="5:37" x14ac:dyDescent="0.2">
      <c r="E18" s="110"/>
      <c r="F18" s="68">
        <v>2.4</v>
      </c>
      <c r="G18" s="59"/>
      <c r="H18" s="59"/>
      <c r="I18" s="60"/>
      <c r="K18" s="90" t="str">
        <f xml:space="preserve">
IF(COUNTIF(K$6:K17,"Ende der Beiträge")&gt;0,"",
IF(AK18=0,"Ende der Beiträge",
IF(AND(AK18&lt;&gt;0,AK18&lt;&gt;""),"12. Neuberechnung",
"")))</f>
        <v/>
      </c>
      <c r="L18" s="80" t="str">
        <f>IF(OR(AK17=0,AK17=""),"",Berechnungen!$BD$4)</f>
        <v/>
      </c>
      <c r="M18" s="73" t="str">
        <f>IF(Berechnungen!$BF$5=0,"",Berechnungen!$BF$5)</f>
        <v/>
      </c>
      <c r="N18" s="71" t="str">
        <f>IF(Berechnungen!$BF$6=0,"",Berechnungen!$BF$6)</f>
        <v/>
      </c>
      <c r="O18" s="71" t="str">
        <f>IF(Berechnungen!$BF$7=0,"",Berechnungen!$BF$7)</f>
        <v/>
      </c>
      <c r="P18" s="71" t="str">
        <f>IF(Berechnungen!$BF$8=0,"",Berechnungen!$BF$8)</f>
        <v/>
      </c>
      <c r="Q18" s="71" t="str">
        <f>IF(Berechnungen!$BF$9=0,"",Berechnungen!$BF$9)</f>
        <v/>
      </c>
      <c r="R18" s="71" t="str">
        <f>IF(Berechnungen!$BF$10=0,"",Berechnungen!$BF$10)</f>
        <v/>
      </c>
      <c r="S18" s="71" t="str">
        <f>IF(Berechnungen!$BF$11=0,"",Berechnungen!$BF$11)</f>
        <v/>
      </c>
      <c r="T18" s="71" t="str">
        <f>IF(Berechnungen!$BF$12=0,"",Berechnungen!$BF$12)</f>
        <v/>
      </c>
      <c r="U18" s="71" t="str">
        <f>IF(Berechnungen!$BF$13=0,"",Berechnungen!$BF$13)</f>
        <v/>
      </c>
      <c r="V18" s="74" t="str">
        <f>IF(Berechnungen!$BF$14=0,"",Berechnungen!$BF$14)</f>
        <v/>
      </c>
      <c r="W18" s="73" t="str">
        <f>IF(Berechnungen!$BF$20=0,"",Berechnungen!$BF$20)</f>
        <v/>
      </c>
      <c r="X18" s="71" t="str">
        <f>IF(Berechnungen!$BF$21=0,"",Berechnungen!$BF$21)</f>
        <v/>
      </c>
      <c r="Y18" s="71" t="str">
        <f>IF(Berechnungen!$BF$22=0,"",Berechnungen!$BF$22)</f>
        <v/>
      </c>
      <c r="Z18" s="71" t="str">
        <f>IF(Berechnungen!$BF$23=0,"",Berechnungen!$BF$23)</f>
        <v/>
      </c>
      <c r="AA18" s="74" t="str">
        <f>IF(Berechnungen!$BF$24=0,"",Berechnungen!$BF$24)</f>
        <v/>
      </c>
      <c r="AB18" s="73" t="str">
        <f>IF(Berechnungen!$BF$30=0,"",Berechnungen!$BF$30)</f>
        <v/>
      </c>
      <c r="AC18" s="71" t="str">
        <f>IF(Berechnungen!$BF$31=0,"",Berechnungen!$BF$31)</f>
        <v/>
      </c>
      <c r="AD18" s="74" t="str">
        <f>IF(Berechnungen!$BF$32=0,"",Berechnungen!$BF$32)</f>
        <v/>
      </c>
      <c r="AE18" s="73" t="str">
        <f>IF(Berechnungen!$BF$38=0,"",Berechnungen!$BF$38)</f>
        <v/>
      </c>
      <c r="AF18" s="71" t="str">
        <f>IF(Berechnungen!$BF$39=0,"",Berechnungen!$BF$39)</f>
        <v/>
      </c>
      <c r="AG18" s="74" t="str">
        <f>IF(Berechnungen!$BF$40=0,"",Berechnungen!$BF$40)</f>
        <v/>
      </c>
      <c r="AH18" s="73" t="str">
        <f>IF(Berechnungen!$BF$46=0,"",Berechnungen!$BF$46)</f>
        <v/>
      </c>
      <c r="AI18" s="71" t="str">
        <f>IF(Berechnungen!$BF$47=0,"",Berechnungen!$BF$47)</f>
        <v/>
      </c>
      <c r="AJ18" s="74" t="str">
        <f>IF(Berechnungen!$BF$48=0,"",Berechnungen!$BF$48)</f>
        <v/>
      </c>
      <c r="AK18" s="81" t="str">
        <f t="shared" si="0"/>
        <v/>
      </c>
    </row>
    <row r="19" spans="5:37" x14ac:dyDescent="0.2">
      <c r="E19" s="111"/>
      <c r="F19" s="70">
        <v>2.5</v>
      </c>
      <c r="G19" s="63"/>
      <c r="H19" s="63"/>
      <c r="I19" s="64"/>
      <c r="K19" s="91" t="str">
        <f xml:space="preserve">
IF(COUNTIF(K$6:K18,"Ende der Beiträge")&gt;0,"",
IF(AK19=0,"Ende der Beiträge",
IF(AND(AK19&lt;&gt;0,AK19&lt;&gt;""),"13. Neuberechnung",
"")))</f>
        <v/>
      </c>
      <c r="L19" s="82" t="str">
        <f>IF(OR(AK18=0,AK18=""),"",Berechnungen!$BH$4)</f>
        <v/>
      </c>
      <c r="M19" s="75" t="str">
        <f>IF(Berechnungen!$BJ$5=0,"",Berechnungen!$BJ$5)</f>
        <v/>
      </c>
      <c r="N19" s="72" t="str">
        <f>IF(Berechnungen!$BJ$6=0,"",Berechnungen!$BJ$6)</f>
        <v/>
      </c>
      <c r="O19" s="72" t="str">
        <f>IF(Berechnungen!$BJ$7=0,"",Berechnungen!$BJ$7)</f>
        <v/>
      </c>
      <c r="P19" s="72" t="str">
        <f>IF(Berechnungen!$BJ$8=0,"",Berechnungen!$BJ$8)</f>
        <v/>
      </c>
      <c r="Q19" s="72" t="str">
        <f>IF(Berechnungen!$BJ$9=0,"",Berechnungen!$BJ$9)</f>
        <v/>
      </c>
      <c r="R19" s="72" t="str">
        <f>IF(Berechnungen!$BJ$10=0,"",Berechnungen!$BJ$10)</f>
        <v/>
      </c>
      <c r="S19" s="72" t="str">
        <f>IF(Berechnungen!$BJ$11=0,"",Berechnungen!$BJ$11)</f>
        <v/>
      </c>
      <c r="T19" s="72" t="str">
        <f>IF(Berechnungen!$BJ$12=0,"",Berechnungen!$BJ$12)</f>
        <v/>
      </c>
      <c r="U19" s="72" t="str">
        <f>IF(Berechnungen!$BJ$13=0,"",Berechnungen!$BJ$13)</f>
        <v/>
      </c>
      <c r="V19" s="76" t="str">
        <f>IF(Berechnungen!$BJ$14=0,"",Berechnungen!$BJ$14)</f>
        <v/>
      </c>
      <c r="W19" s="75" t="str">
        <f>IF(Berechnungen!$BJ$20=0,"",Berechnungen!$BJ$20)</f>
        <v/>
      </c>
      <c r="X19" s="72" t="str">
        <f>IF(Berechnungen!$BJ$21=0,"",Berechnungen!$BJ$21)</f>
        <v/>
      </c>
      <c r="Y19" s="72" t="str">
        <f>IF(Berechnungen!$BJ$22=0,"",Berechnungen!$BJ$22)</f>
        <v/>
      </c>
      <c r="Z19" s="72" t="str">
        <f>IF(Berechnungen!$BJ$23=0,"",Berechnungen!$BJ$23)</f>
        <v/>
      </c>
      <c r="AA19" s="76" t="str">
        <f>IF(Berechnungen!$BJ$24=0,"",Berechnungen!$BJ$24)</f>
        <v/>
      </c>
      <c r="AB19" s="75" t="str">
        <f>IF(Berechnungen!$BJ$30=0,"",Berechnungen!$BJ$30)</f>
        <v/>
      </c>
      <c r="AC19" s="72" t="str">
        <f>IF(Berechnungen!$BJ$31=0,"",Berechnungen!$BJ$31)</f>
        <v/>
      </c>
      <c r="AD19" s="76" t="str">
        <f>IF(Berechnungen!$BJ$32=0,"",Berechnungen!$BJ$32)</f>
        <v/>
      </c>
      <c r="AE19" s="75" t="str">
        <f>IF(Berechnungen!$BJ$38=0,"",Berechnungen!$BJ$38)</f>
        <v/>
      </c>
      <c r="AF19" s="72" t="str">
        <f>IF(Berechnungen!$BJ$39=0,"",Berechnungen!$BJ$39)</f>
        <v/>
      </c>
      <c r="AG19" s="76" t="str">
        <f>IF(Berechnungen!$BJ$40=0,"",Berechnungen!$BJ$40)</f>
        <v/>
      </c>
      <c r="AH19" s="75" t="str">
        <f>IF(Berechnungen!$BJ$46=0,"",Berechnungen!$BJ$46)</f>
        <v/>
      </c>
      <c r="AI19" s="72" t="str">
        <f>IF(Berechnungen!$BJ$47=0,"",Berechnungen!$BJ$47)</f>
        <v/>
      </c>
      <c r="AJ19" s="76" t="str">
        <f>IF(Berechnungen!$BJ$48=0,"",Berechnungen!$BJ$48)</f>
        <v/>
      </c>
      <c r="AK19" s="83" t="str">
        <f t="shared" si="0"/>
        <v/>
      </c>
    </row>
    <row r="20" spans="5:37" ht="12.6" customHeight="1" x14ac:dyDescent="0.2">
      <c r="E20" s="109" t="s">
        <v>145</v>
      </c>
      <c r="F20" s="67">
        <v>3.1</v>
      </c>
      <c r="G20" s="57"/>
      <c r="H20" s="57"/>
      <c r="I20" s="58"/>
      <c r="K20" s="90" t="str">
        <f xml:space="preserve">
IF(COUNTIF(K$6:K19,"Ende der Beiträge")&gt;0,"",
IF(AK20=0,"Ende der Beiträge",
IF(AND(AK20&lt;&gt;0,AK20&lt;&gt;""),"14. Neuberechnung",
"")))</f>
        <v/>
      </c>
      <c r="L20" s="80" t="str">
        <f>IF(OR(AK19=0,AK19=""),"",Berechnungen!$BL$4)</f>
        <v/>
      </c>
      <c r="M20" s="73" t="str">
        <f>IF(Berechnungen!$BN$5=0,"",Berechnungen!$BN$5)</f>
        <v/>
      </c>
      <c r="N20" s="71" t="str">
        <f>IF(Berechnungen!$BN$6=0,"",Berechnungen!$BN$6)</f>
        <v/>
      </c>
      <c r="O20" s="71" t="str">
        <f>IF(Berechnungen!$BN$7=0,"",Berechnungen!$BN$7)</f>
        <v/>
      </c>
      <c r="P20" s="71" t="str">
        <f>IF(Berechnungen!$BN$8=0,"",Berechnungen!$BN$8)</f>
        <v/>
      </c>
      <c r="Q20" s="71" t="str">
        <f>IF(Berechnungen!$BN$9=0,"",Berechnungen!$BN$9)</f>
        <v/>
      </c>
      <c r="R20" s="71" t="str">
        <f>IF(Berechnungen!$BN$10=0,"",Berechnungen!$BN$10)</f>
        <v/>
      </c>
      <c r="S20" s="71" t="str">
        <f>IF(Berechnungen!$BN$11=0,"",Berechnungen!$BN$11)</f>
        <v/>
      </c>
      <c r="T20" s="71" t="str">
        <f>IF(Berechnungen!$BN$12=0,"",Berechnungen!$BN$12)</f>
        <v/>
      </c>
      <c r="U20" s="71" t="str">
        <f>IF(Berechnungen!$BN$13=0,"",Berechnungen!$BN$13)</f>
        <v/>
      </c>
      <c r="V20" s="74" t="str">
        <f>IF(Berechnungen!$BN$14=0,"",Berechnungen!$BN$14)</f>
        <v/>
      </c>
      <c r="W20" s="73" t="str">
        <f>IF(Berechnungen!$BN$20=0,"",Berechnungen!$BN$20)</f>
        <v/>
      </c>
      <c r="X20" s="71" t="str">
        <f>IF(Berechnungen!$BN$21=0,"",Berechnungen!$BN$21)</f>
        <v/>
      </c>
      <c r="Y20" s="71" t="str">
        <f>IF(Berechnungen!$BN$22=0,"",Berechnungen!$BN$22)</f>
        <v/>
      </c>
      <c r="Z20" s="71" t="str">
        <f>IF(Berechnungen!$BN$23=0,"",Berechnungen!$BN$23)</f>
        <v/>
      </c>
      <c r="AA20" s="74" t="str">
        <f>IF(Berechnungen!$BN$24=0,"",Berechnungen!$BN$24)</f>
        <v/>
      </c>
      <c r="AB20" s="73" t="str">
        <f>IF(Berechnungen!$BN$30=0,"",Berechnungen!$BN$30)</f>
        <v/>
      </c>
      <c r="AC20" s="71" t="str">
        <f>IF(Berechnungen!$BN$31=0,"",Berechnungen!$BN$31)</f>
        <v/>
      </c>
      <c r="AD20" s="74" t="str">
        <f>IF(Berechnungen!$BN$32=0,"",Berechnungen!$BN$32)</f>
        <v/>
      </c>
      <c r="AE20" s="73" t="str">
        <f>IF(Berechnungen!$BN$38=0,"",Berechnungen!$BN$38)</f>
        <v/>
      </c>
      <c r="AF20" s="71" t="str">
        <f>IF(Berechnungen!$BN$39=0,"",Berechnungen!$BN$39)</f>
        <v/>
      </c>
      <c r="AG20" s="74" t="str">
        <f>IF(Berechnungen!$BN$40=0,"",Berechnungen!$BN$40)</f>
        <v/>
      </c>
      <c r="AH20" s="73" t="str">
        <f>IF(Berechnungen!$BN$46=0,"",Berechnungen!$BN$46)</f>
        <v/>
      </c>
      <c r="AI20" s="71" t="str">
        <f>IF(Berechnungen!$BN$47=0,"",Berechnungen!$BN$47)</f>
        <v/>
      </c>
      <c r="AJ20" s="74" t="str">
        <f>IF(Berechnungen!$BN$48=0,"",Berechnungen!$BN$48)</f>
        <v/>
      </c>
      <c r="AK20" s="81" t="str">
        <f t="shared" si="0"/>
        <v/>
      </c>
    </row>
    <row r="21" spans="5:37" x14ac:dyDescent="0.2">
      <c r="E21" s="110"/>
      <c r="F21" s="68">
        <v>3.2</v>
      </c>
      <c r="G21" s="59"/>
      <c r="H21" s="59"/>
      <c r="I21" s="60"/>
      <c r="K21" s="91" t="str">
        <f xml:space="preserve">
IF(COUNTIF(K$6:K20,"Ende der Beiträge")&gt;0,"",
IF(AK21=0,"Ende der Beiträge",
IF(AND(AK21&lt;&gt;0,AK21&lt;&gt;""),"15. Neuberechnung",
"")))</f>
        <v/>
      </c>
      <c r="L21" s="82" t="str">
        <f>IF(OR(AK20=0,AK20=""),"",Berechnungen!$BP$4)</f>
        <v/>
      </c>
      <c r="M21" s="75" t="str">
        <f>IF(Berechnungen!$BR$5=0,"",Berechnungen!$BR$5)</f>
        <v/>
      </c>
      <c r="N21" s="72" t="str">
        <f>IF(Berechnungen!$BR$6=0,"",Berechnungen!$BR$6)</f>
        <v/>
      </c>
      <c r="O21" s="72" t="str">
        <f>IF(Berechnungen!$BR$7=0,"",Berechnungen!$BR$7)</f>
        <v/>
      </c>
      <c r="P21" s="72" t="str">
        <f>IF(Berechnungen!$BR$8=0,"",Berechnungen!$BR$8)</f>
        <v/>
      </c>
      <c r="Q21" s="72" t="str">
        <f>IF(Berechnungen!$BR$9=0,"",Berechnungen!$BR$9)</f>
        <v/>
      </c>
      <c r="R21" s="72" t="str">
        <f>IF(Berechnungen!$BR$10=0,"",Berechnungen!$BR$10)</f>
        <v/>
      </c>
      <c r="S21" s="72" t="str">
        <f>IF(Berechnungen!$BR$11=0,"",Berechnungen!$BR$11)</f>
        <v/>
      </c>
      <c r="T21" s="72" t="str">
        <f>IF(Berechnungen!$BR$12=0,"",Berechnungen!$BR$12)</f>
        <v/>
      </c>
      <c r="U21" s="72" t="str">
        <f>IF(Berechnungen!$BR$13=0,"",Berechnungen!$BR$13)</f>
        <v/>
      </c>
      <c r="V21" s="76" t="str">
        <f>IF(Berechnungen!$BR$14=0,"",Berechnungen!$BR$14)</f>
        <v/>
      </c>
      <c r="W21" s="75" t="str">
        <f>IF(Berechnungen!$BR$20=0,"",Berechnungen!$BR$20)</f>
        <v/>
      </c>
      <c r="X21" s="72" t="str">
        <f>IF(Berechnungen!$BR$21=0,"",Berechnungen!$BR$21)</f>
        <v/>
      </c>
      <c r="Y21" s="72" t="str">
        <f>IF(Berechnungen!$BR$22=0,"",Berechnungen!$BR$22)</f>
        <v/>
      </c>
      <c r="Z21" s="72" t="str">
        <f>IF(Berechnungen!$BR$23=0,"",Berechnungen!$BR$23)</f>
        <v/>
      </c>
      <c r="AA21" s="76" t="str">
        <f>IF(Berechnungen!$BR$24=0,"",Berechnungen!$BR$24)</f>
        <v/>
      </c>
      <c r="AB21" s="75" t="str">
        <f>IF(Berechnungen!$BR$30=0,"",Berechnungen!$BR$30)</f>
        <v/>
      </c>
      <c r="AC21" s="72" t="str">
        <f>IF(Berechnungen!$BR$31=0,"",Berechnungen!$BR$31)</f>
        <v/>
      </c>
      <c r="AD21" s="76" t="str">
        <f>IF(Berechnungen!$BR$32=0,"",Berechnungen!$BR$32)</f>
        <v/>
      </c>
      <c r="AE21" s="75" t="str">
        <f>IF(Berechnungen!$BR$38=0,"",Berechnungen!$BR$38)</f>
        <v/>
      </c>
      <c r="AF21" s="72" t="str">
        <f>IF(Berechnungen!$BR$39=0,"",Berechnungen!$BR$39)</f>
        <v/>
      </c>
      <c r="AG21" s="76" t="str">
        <f>IF(Berechnungen!$BR$40=0,"",Berechnungen!$BR$40)</f>
        <v/>
      </c>
      <c r="AH21" s="75" t="str">
        <f>IF(Berechnungen!$BR$46=0,"",Berechnungen!$BR$46)</f>
        <v/>
      </c>
      <c r="AI21" s="72" t="str">
        <f>IF(Berechnungen!$BR$47=0,"",Berechnungen!$BR$47)</f>
        <v/>
      </c>
      <c r="AJ21" s="76" t="str">
        <f>IF(Berechnungen!$BR$48=0,"",Berechnungen!$BR$48)</f>
        <v/>
      </c>
      <c r="AK21" s="83" t="str">
        <f t="shared" si="0"/>
        <v/>
      </c>
    </row>
    <row r="22" spans="5:37" x14ac:dyDescent="0.2">
      <c r="E22" s="111"/>
      <c r="F22" s="70">
        <v>3.3</v>
      </c>
      <c r="G22" s="63"/>
      <c r="H22" s="63"/>
      <c r="I22" s="64"/>
      <c r="K22" s="90" t="str">
        <f xml:space="preserve">
IF(COUNTIF(K$6:K21,"Ende der Beiträge")&gt;0,"",
IF(AK22=0,"Ende der Beiträge",
IF(AND(AK22&lt;&gt;0,AK22&lt;&gt;""),"16. Neuberechnung",
"")))</f>
        <v/>
      </c>
      <c r="L22" s="80" t="str">
        <f>IF(OR(AK21=0,AK21=""),"",Berechnungen!$BT$4)</f>
        <v/>
      </c>
      <c r="M22" s="73" t="str">
        <f>IF(Berechnungen!$BV$5=0,"",Berechnungen!$BV$5)</f>
        <v/>
      </c>
      <c r="N22" s="71" t="str">
        <f>IF(Berechnungen!$BV$6=0,"",Berechnungen!$BV$6)</f>
        <v/>
      </c>
      <c r="O22" s="71" t="str">
        <f>IF(Berechnungen!$BV$7=0,"",Berechnungen!$BV$7)</f>
        <v/>
      </c>
      <c r="P22" s="71" t="str">
        <f>IF(Berechnungen!$BV$8=0,"",Berechnungen!$BV$8)</f>
        <v/>
      </c>
      <c r="Q22" s="71" t="str">
        <f>IF(Berechnungen!$BV$9=0,"",Berechnungen!$BV$9)</f>
        <v/>
      </c>
      <c r="R22" s="71" t="str">
        <f>IF(Berechnungen!$BV$10=0,"",Berechnungen!$BV$10)</f>
        <v/>
      </c>
      <c r="S22" s="71" t="str">
        <f>IF(Berechnungen!$BV$11=0,"",Berechnungen!$BV$11)</f>
        <v/>
      </c>
      <c r="T22" s="71" t="str">
        <f>IF(Berechnungen!$BV$12=0,"",Berechnungen!$BV$12)</f>
        <v/>
      </c>
      <c r="U22" s="71" t="str">
        <f>IF(Berechnungen!$BV$13=0,"",Berechnungen!$BV$13)</f>
        <v/>
      </c>
      <c r="V22" s="74" t="str">
        <f>IF(Berechnungen!$BV$14=0,"",Berechnungen!$BV$14)</f>
        <v/>
      </c>
      <c r="W22" s="73" t="str">
        <f>IF(Berechnungen!$BV$20=0,"",Berechnungen!$BV$20)</f>
        <v/>
      </c>
      <c r="X22" s="71" t="str">
        <f>IF(Berechnungen!$BV$21=0,"",Berechnungen!$BV$21)</f>
        <v/>
      </c>
      <c r="Y22" s="71" t="str">
        <f>IF(Berechnungen!$BV$22=0,"",Berechnungen!$BV$22)</f>
        <v/>
      </c>
      <c r="Z22" s="71" t="str">
        <f>IF(Berechnungen!$BV$23=0,"",Berechnungen!$BV$23)</f>
        <v/>
      </c>
      <c r="AA22" s="74" t="str">
        <f>IF(Berechnungen!$BV$24=0,"",Berechnungen!$BV$24)</f>
        <v/>
      </c>
      <c r="AB22" s="73" t="str">
        <f>IF(Berechnungen!$BV$30=0,"",Berechnungen!$BV$30)</f>
        <v/>
      </c>
      <c r="AC22" s="71" t="str">
        <f>IF(Berechnungen!$BV$31=0,"",Berechnungen!$BV$31)</f>
        <v/>
      </c>
      <c r="AD22" s="74" t="str">
        <f>IF(Berechnungen!$BV$32=0,"",Berechnungen!$BV$32)</f>
        <v/>
      </c>
      <c r="AE22" s="73" t="str">
        <f>IF(Berechnungen!$BV$38=0,"",Berechnungen!$BV$38)</f>
        <v/>
      </c>
      <c r="AF22" s="71" t="str">
        <f>IF(Berechnungen!$BV$39=0,"",Berechnungen!$BV$39)</f>
        <v/>
      </c>
      <c r="AG22" s="74" t="str">
        <f>IF(Berechnungen!$BV$40=0,"",Berechnungen!$BV$40)</f>
        <v/>
      </c>
      <c r="AH22" s="73" t="str">
        <f>IF(Berechnungen!$BV$46=0,"",Berechnungen!$BV$46)</f>
        <v/>
      </c>
      <c r="AI22" s="71" t="str">
        <f>IF(Berechnungen!$BV$47=0,"",Berechnungen!$BV$47)</f>
        <v/>
      </c>
      <c r="AJ22" s="74" t="str">
        <f>IF(Berechnungen!$BV$48=0,"",Berechnungen!$BV$48)</f>
        <v/>
      </c>
      <c r="AK22" s="81" t="str">
        <f t="shared" si="0"/>
        <v/>
      </c>
    </row>
    <row r="23" spans="5:37" ht="12.6" customHeight="1" x14ac:dyDescent="0.2">
      <c r="E23" s="109" t="s">
        <v>146</v>
      </c>
      <c r="F23" s="67">
        <v>4.0999999999999996</v>
      </c>
      <c r="G23" s="57"/>
      <c r="H23" s="57"/>
      <c r="I23" s="58"/>
      <c r="K23" s="91" t="str">
        <f xml:space="preserve">
IF(COUNTIF(K$6:K22,"Ende der Beiträge")&gt;0,"",
IF(AK23=0,"Ende der Beiträge",
IF(AND(AK23&lt;&gt;0,AK23&lt;&gt;""),"17. Neuberechnung",
"")))</f>
        <v/>
      </c>
      <c r="L23" s="82" t="str">
        <f>IF(OR(AK22=0,AK22=""),"",Berechnungen!$BX$4)</f>
        <v/>
      </c>
      <c r="M23" s="75" t="str">
        <f>IF(Berechnungen!$BZ$5=0,"",Berechnungen!$BZ$5)</f>
        <v/>
      </c>
      <c r="N23" s="72" t="str">
        <f>IF(Berechnungen!$BZ$6=0,"",Berechnungen!$BZ$6)</f>
        <v/>
      </c>
      <c r="O23" s="72" t="str">
        <f>IF(Berechnungen!$BZ$7=0,"",Berechnungen!$BZ$7)</f>
        <v/>
      </c>
      <c r="P23" s="72" t="str">
        <f>IF(Berechnungen!$BZ$8=0,"",Berechnungen!$BZ$8)</f>
        <v/>
      </c>
      <c r="Q23" s="72" t="str">
        <f>IF(Berechnungen!$BZ$9=0,"",Berechnungen!$BZ$9)</f>
        <v/>
      </c>
      <c r="R23" s="72" t="str">
        <f>IF(Berechnungen!$BZ$10=0,"",Berechnungen!$BZ$10)</f>
        <v/>
      </c>
      <c r="S23" s="72" t="str">
        <f>IF(Berechnungen!$BZ$11=0,"",Berechnungen!$BZ$11)</f>
        <v/>
      </c>
      <c r="T23" s="72" t="str">
        <f>IF(Berechnungen!$BZ$12=0,"",Berechnungen!$BZ$12)</f>
        <v/>
      </c>
      <c r="U23" s="72" t="str">
        <f>IF(Berechnungen!$BZ$13=0,"",Berechnungen!$BZ$13)</f>
        <v/>
      </c>
      <c r="V23" s="76" t="str">
        <f>IF(Berechnungen!$BZ$14=0,"",Berechnungen!$BZ$14)</f>
        <v/>
      </c>
      <c r="W23" s="75" t="str">
        <f>IF(Berechnungen!$BZ$20=0,"",Berechnungen!$BZ$20)</f>
        <v/>
      </c>
      <c r="X23" s="72" t="str">
        <f>IF(Berechnungen!$BZ$21=0,"",Berechnungen!$BZ$21)</f>
        <v/>
      </c>
      <c r="Y23" s="72" t="str">
        <f>IF(Berechnungen!$BZ$22=0,"",Berechnungen!$BZ$22)</f>
        <v/>
      </c>
      <c r="Z23" s="72" t="str">
        <f>IF(Berechnungen!$BZ$23=0,"",Berechnungen!$BZ$23)</f>
        <v/>
      </c>
      <c r="AA23" s="76" t="str">
        <f>IF(Berechnungen!$BZ$24=0,"",Berechnungen!$BZ$24)</f>
        <v/>
      </c>
      <c r="AB23" s="75" t="str">
        <f>IF(Berechnungen!$BZ$30=0,"",Berechnungen!$BZ$30)</f>
        <v/>
      </c>
      <c r="AC23" s="72" t="str">
        <f>IF(Berechnungen!$BZ$31=0,"",Berechnungen!$BZ$31)</f>
        <v/>
      </c>
      <c r="AD23" s="76" t="str">
        <f>IF(Berechnungen!$BZ$32=0,"",Berechnungen!$BZ$32)</f>
        <v/>
      </c>
      <c r="AE23" s="75" t="str">
        <f>IF(Berechnungen!$BZ$38=0,"",Berechnungen!$BZ$38)</f>
        <v/>
      </c>
      <c r="AF23" s="72" t="str">
        <f>IF(Berechnungen!$BZ$39=0,"",Berechnungen!$BZ$39)</f>
        <v/>
      </c>
      <c r="AG23" s="76" t="str">
        <f>IF(Berechnungen!$BZ$40=0,"",Berechnungen!$BZ$40)</f>
        <v/>
      </c>
      <c r="AH23" s="75" t="str">
        <f>IF(Berechnungen!$BZ$46=0,"",Berechnungen!$BZ$46)</f>
        <v/>
      </c>
      <c r="AI23" s="72" t="str">
        <f>IF(Berechnungen!$BZ$47=0,"",Berechnungen!$BZ$47)</f>
        <v/>
      </c>
      <c r="AJ23" s="76" t="str">
        <f>IF(Berechnungen!$BZ$48=0,"",Berechnungen!$BZ$48)</f>
        <v/>
      </c>
      <c r="AK23" s="83" t="str">
        <f t="shared" si="0"/>
        <v/>
      </c>
    </row>
    <row r="24" spans="5:37" x14ac:dyDescent="0.2">
      <c r="E24" s="110"/>
      <c r="F24" s="68">
        <v>4.2</v>
      </c>
      <c r="G24" s="59"/>
      <c r="H24" s="59"/>
      <c r="I24" s="60"/>
      <c r="K24" s="90" t="str">
        <f xml:space="preserve">
IF(COUNTIF(K$6:K23,"Ende der Beiträge")&gt;0,"",
IF(AK24=0,"Ende der Beiträge",
IF(AND(AK24&lt;&gt;0,AK24&lt;&gt;""),"18. Neuberechnung",
"")))</f>
        <v/>
      </c>
      <c r="L24" s="80" t="str">
        <f>IF(OR(AK23=0,AK23=""),"",Berechnungen!$CB$4)</f>
        <v/>
      </c>
      <c r="M24" s="73" t="str">
        <f>IF(Berechnungen!$CD$5=0,"",Berechnungen!$CD$5)</f>
        <v/>
      </c>
      <c r="N24" s="71" t="str">
        <f>IF(Berechnungen!$CD$6=0,"",Berechnungen!$CD$6)</f>
        <v/>
      </c>
      <c r="O24" s="71" t="str">
        <f>IF(Berechnungen!$CD$7=0,"",Berechnungen!$CD$7)</f>
        <v/>
      </c>
      <c r="P24" s="71" t="str">
        <f>IF(Berechnungen!$CD$8=0,"",Berechnungen!$CD$8)</f>
        <v/>
      </c>
      <c r="Q24" s="71" t="str">
        <f>IF(Berechnungen!$CD$9=0,"",Berechnungen!$CD$9)</f>
        <v/>
      </c>
      <c r="R24" s="71" t="str">
        <f>IF(Berechnungen!$CD$10=0,"",Berechnungen!$CD$10)</f>
        <v/>
      </c>
      <c r="S24" s="71" t="str">
        <f>IF(Berechnungen!$CD$11=0,"",Berechnungen!$CD$11)</f>
        <v/>
      </c>
      <c r="T24" s="71" t="str">
        <f>IF(Berechnungen!$CD$12=0,"",Berechnungen!$CD$12)</f>
        <v/>
      </c>
      <c r="U24" s="71" t="str">
        <f>IF(Berechnungen!$CD$13=0,"",Berechnungen!$CD$13)</f>
        <v/>
      </c>
      <c r="V24" s="74" t="str">
        <f>IF(Berechnungen!$CD$14=0,"",Berechnungen!$CD$14)</f>
        <v/>
      </c>
      <c r="W24" s="73" t="str">
        <f>IF(Berechnungen!$CD$20=0,"",Berechnungen!$CD$20)</f>
        <v/>
      </c>
      <c r="X24" s="71" t="str">
        <f>IF(Berechnungen!$CD$21=0,"",Berechnungen!$CD$21)</f>
        <v/>
      </c>
      <c r="Y24" s="71" t="str">
        <f>IF(Berechnungen!$CD$22=0,"",Berechnungen!$CD$22)</f>
        <v/>
      </c>
      <c r="Z24" s="71" t="str">
        <f>IF(Berechnungen!$CD$23=0,"",Berechnungen!$CD$23)</f>
        <v/>
      </c>
      <c r="AA24" s="74" t="str">
        <f>IF(Berechnungen!$CD$24=0,"",Berechnungen!$CD$24)</f>
        <v/>
      </c>
      <c r="AB24" s="73" t="str">
        <f>IF(Berechnungen!$CD$30=0,"",Berechnungen!$CD$30)</f>
        <v/>
      </c>
      <c r="AC24" s="71" t="str">
        <f>IF(Berechnungen!$CD$31=0,"",Berechnungen!$CD$31)</f>
        <v/>
      </c>
      <c r="AD24" s="74" t="str">
        <f>IF(Berechnungen!$CD$32=0,"",Berechnungen!$CD$32)</f>
        <v/>
      </c>
      <c r="AE24" s="73" t="str">
        <f>IF(Berechnungen!$CD$38=0,"",Berechnungen!$CD$38)</f>
        <v/>
      </c>
      <c r="AF24" s="71" t="str">
        <f>IF(Berechnungen!$CD$39=0,"",Berechnungen!$CD$39)</f>
        <v/>
      </c>
      <c r="AG24" s="74" t="str">
        <f>IF(Berechnungen!$CD$40=0,"",Berechnungen!$CD$40)</f>
        <v/>
      </c>
      <c r="AH24" s="73" t="str">
        <f>IF(Berechnungen!$CD$46=0,"",Berechnungen!$CD$46)</f>
        <v/>
      </c>
      <c r="AI24" s="71" t="str">
        <f>IF(Berechnungen!$CD$47=0,"",Berechnungen!$CD$47)</f>
        <v/>
      </c>
      <c r="AJ24" s="74" t="str">
        <f>IF(Berechnungen!$CD$48=0,"",Berechnungen!$CD$48)</f>
        <v/>
      </c>
      <c r="AK24" s="81" t="str">
        <f t="shared" si="0"/>
        <v/>
      </c>
    </row>
    <row r="25" spans="5:37" x14ac:dyDescent="0.2">
      <c r="E25" s="111"/>
      <c r="F25" s="70">
        <v>4.3</v>
      </c>
      <c r="G25" s="63"/>
      <c r="H25" s="63"/>
      <c r="I25" s="64"/>
      <c r="K25" s="91" t="str">
        <f xml:space="preserve">
IF(COUNTIF(K$6:K24,"Ende der Beiträge")&gt;0,"",
IF(AK25=0,"Ende der Beiträge",
IF(AND(AK25&lt;&gt;0,AK25&lt;&gt;""),"19. Neuberechnung",
"")))</f>
        <v/>
      </c>
      <c r="L25" s="82" t="str">
        <f>IF(OR(AK24=0,AK24=""),"",Berechnungen!$CF$4)</f>
        <v/>
      </c>
      <c r="M25" s="75" t="str">
        <f>IF(Berechnungen!$CH$5=0,"",Berechnungen!$CH$5)</f>
        <v/>
      </c>
      <c r="N25" s="72" t="str">
        <f>IF(Berechnungen!$CH$6=0,"",Berechnungen!$CH$6)</f>
        <v/>
      </c>
      <c r="O25" s="72" t="str">
        <f>IF(Berechnungen!$CH$7=0,"",Berechnungen!$CH$7)</f>
        <v/>
      </c>
      <c r="P25" s="72" t="str">
        <f>IF(Berechnungen!$CH$8=0,"",Berechnungen!$CH$8)</f>
        <v/>
      </c>
      <c r="Q25" s="72" t="str">
        <f>IF(Berechnungen!$CH$9=0,"",Berechnungen!$CH$9)</f>
        <v/>
      </c>
      <c r="R25" s="72" t="str">
        <f>IF(Berechnungen!$CH$10=0,"",Berechnungen!$CH$10)</f>
        <v/>
      </c>
      <c r="S25" s="72" t="str">
        <f>IF(Berechnungen!$CH$11=0,"",Berechnungen!$CH$11)</f>
        <v/>
      </c>
      <c r="T25" s="72" t="str">
        <f>IF(Berechnungen!$CH$12=0,"",Berechnungen!$CH$12)</f>
        <v/>
      </c>
      <c r="U25" s="72" t="str">
        <f>IF(Berechnungen!$CH$13=0,"",Berechnungen!$CH$13)</f>
        <v/>
      </c>
      <c r="V25" s="76" t="str">
        <f>IF(Berechnungen!$CH$14=0,"",Berechnungen!$CH$14)</f>
        <v/>
      </c>
      <c r="W25" s="75" t="str">
        <f>IF(Berechnungen!$CH$20=0,"",Berechnungen!$CH$20)</f>
        <v/>
      </c>
      <c r="X25" s="72" t="str">
        <f>IF(Berechnungen!$CH$21=0,"",Berechnungen!$CH$21)</f>
        <v/>
      </c>
      <c r="Y25" s="72" t="str">
        <f>IF(Berechnungen!$CH$22=0,"",Berechnungen!$CH$22)</f>
        <v/>
      </c>
      <c r="Z25" s="72" t="str">
        <f>IF(Berechnungen!$CH$23=0,"",Berechnungen!$CH$23)</f>
        <v/>
      </c>
      <c r="AA25" s="76" t="str">
        <f>IF(Berechnungen!$CH$24=0,"",Berechnungen!$CH$24)</f>
        <v/>
      </c>
      <c r="AB25" s="75" t="str">
        <f>IF(Berechnungen!$CH$30=0,"",Berechnungen!$CH$30)</f>
        <v/>
      </c>
      <c r="AC25" s="72" t="str">
        <f>IF(Berechnungen!$CH$31=0,"",Berechnungen!$CH$31)</f>
        <v/>
      </c>
      <c r="AD25" s="76" t="str">
        <f>IF(Berechnungen!$CH$32=0,"",Berechnungen!$CH$32)</f>
        <v/>
      </c>
      <c r="AE25" s="75" t="str">
        <f>IF(Berechnungen!$CH$38=0,"",Berechnungen!$CH$38)</f>
        <v/>
      </c>
      <c r="AF25" s="72" t="str">
        <f>IF(Berechnungen!$CH$39=0,"",Berechnungen!$CH$39)</f>
        <v/>
      </c>
      <c r="AG25" s="76" t="str">
        <f>IF(Berechnungen!$CH$40=0,"",Berechnungen!$CH$40)</f>
        <v/>
      </c>
      <c r="AH25" s="75" t="str">
        <f>IF(Berechnungen!$CH$46=0,"",Berechnungen!$CH$46)</f>
        <v/>
      </c>
      <c r="AI25" s="72" t="str">
        <f>IF(Berechnungen!$CH$47=0,"",Berechnungen!$CH$47)</f>
        <v/>
      </c>
      <c r="AJ25" s="76" t="str">
        <f>IF(Berechnungen!$CH$48=0,"",Berechnungen!$CH$48)</f>
        <v/>
      </c>
      <c r="AK25" s="83" t="str">
        <f t="shared" si="0"/>
        <v/>
      </c>
    </row>
    <row r="26" spans="5:37" ht="12.6" customHeight="1" x14ac:dyDescent="0.2">
      <c r="E26" s="109" t="s">
        <v>147</v>
      </c>
      <c r="F26" s="67">
        <v>5.0999999999999996</v>
      </c>
      <c r="G26" s="57"/>
      <c r="H26" s="57"/>
      <c r="I26" s="58"/>
      <c r="K26" s="90" t="str">
        <f xml:space="preserve">
IF(COUNTIF(K$6:K25,"Ende der Beiträge")&gt;0,"",
IF(AK26=0,"Ende der Beiträge",
IF(AND(AK26&lt;&gt;0,AK26&lt;&gt;""),"20. Neuberechnung",
"")))</f>
        <v/>
      </c>
      <c r="L26" s="80" t="str">
        <f>IF(OR(AK25=0,AK25=""),"",Berechnungen!$CJ$4)</f>
        <v/>
      </c>
      <c r="M26" s="73" t="str">
        <f>IF(Berechnungen!$CL$5=0,"",Berechnungen!$CL$5)</f>
        <v/>
      </c>
      <c r="N26" s="71" t="str">
        <f>IF(Berechnungen!$CL$6=0,"",Berechnungen!$CL$6)</f>
        <v/>
      </c>
      <c r="O26" s="71" t="str">
        <f>IF(Berechnungen!$CL$7=0,"",Berechnungen!$CL$7)</f>
        <v/>
      </c>
      <c r="P26" s="71" t="str">
        <f>IF(Berechnungen!$CL$8=0,"",Berechnungen!$CL$8)</f>
        <v/>
      </c>
      <c r="Q26" s="71" t="str">
        <f>IF(Berechnungen!$CL$9=0,"",Berechnungen!$CL$9)</f>
        <v/>
      </c>
      <c r="R26" s="71" t="str">
        <f>IF(Berechnungen!$CL$10=0,"",Berechnungen!$CL$10)</f>
        <v/>
      </c>
      <c r="S26" s="71" t="str">
        <f>IF(Berechnungen!$CL$11=0,"",Berechnungen!$CL$11)</f>
        <v/>
      </c>
      <c r="T26" s="71" t="str">
        <f>IF(Berechnungen!$CL$12=0,"",Berechnungen!$CL$12)</f>
        <v/>
      </c>
      <c r="U26" s="71" t="str">
        <f>IF(Berechnungen!$CL$13=0,"",Berechnungen!$CL$13)</f>
        <v/>
      </c>
      <c r="V26" s="74" t="str">
        <f>IF(Berechnungen!$CL$14=0,"",Berechnungen!$CL$14)</f>
        <v/>
      </c>
      <c r="W26" s="73" t="str">
        <f>IF(Berechnungen!$CL$20=0,"",Berechnungen!$CL$20)</f>
        <v/>
      </c>
      <c r="X26" s="71" t="str">
        <f>IF(Berechnungen!$CL$21=0,"",Berechnungen!$CL$21)</f>
        <v/>
      </c>
      <c r="Y26" s="71" t="str">
        <f>IF(Berechnungen!$CL$22=0,"",Berechnungen!$CL$22)</f>
        <v/>
      </c>
      <c r="Z26" s="71" t="str">
        <f>IF(Berechnungen!$CL$23=0,"",Berechnungen!$CL$23)</f>
        <v/>
      </c>
      <c r="AA26" s="74" t="str">
        <f>IF(Berechnungen!$CL$24=0,"",Berechnungen!$CL$24)</f>
        <v/>
      </c>
      <c r="AB26" s="73" t="str">
        <f>IF(Berechnungen!$CL$30=0,"",Berechnungen!$CL$30)</f>
        <v/>
      </c>
      <c r="AC26" s="71" t="str">
        <f>IF(Berechnungen!$CL$31=0,"",Berechnungen!$CL$31)</f>
        <v/>
      </c>
      <c r="AD26" s="74" t="str">
        <f>IF(Berechnungen!$CL$32=0,"",Berechnungen!$CL$32)</f>
        <v/>
      </c>
      <c r="AE26" s="73" t="str">
        <f>IF(Berechnungen!$CL$38=0,"",Berechnungen!$CL$38)</f>
        <v/>
      </c>
      <c r="AF26" s="71" t="str">
        <f>IF(Berechnungen!$CL$39=0,"",Berechnungen!$CL$39)</f>
        <v/>
      </c>
      <c r="AG26" s="74" t="str">
        <f>IF(Berechnungen!$CL$40=0,"",Berechnungen!$CL$40)</f>
        <v/>
      </c>
      <c r="AH26" s="73" t="str">
        <f>IF(Berechnungen!$CL$46=0,"",Berechnungen!$CL$46)</f>
        <v/>
      </c>
      <c r="AI26" s="71" t="str">
        <f>IF(Berechnungen!$CL$47=0,"",Berechnungen!$CL$47)</f>
        <v/>
      </c>
      <c r="AJ26" s="74" t="str">
        <f>IF(Berechnungen!$CL$48=0,"",Berechnungen!$CL$48)</f>
        <v/>
      </c>
      <c r="AK26" s="81" t="str">
        <f t="shared" si="0"/>
        <v/>
      </c>
    </row>
    <row r="27" spans="5:37" x14ac:dyDescent="0.2">
      <c r="E27" s="110"/>
      <c r="F27" s="68">
        <v>5.2</v>
      </c>
      <c r="G27" s="59"/>
      <c r="H27" s="59"/>
      <c r="I27" s="60"/>
      <c r="K27" s="91" t="str">
        <f xml:space="preserve">
IF(COUNTIF(K$6:K26,"Ende der Beiträge")&gt;0,"",
IF(AK27=0,"Ende der Beiträge",
IF(AND(AK27&lt;&gt;0,AK27&lt;&gt;""),"21. Neuberechnung",
"")))</f>
        <v/>
      </c>
      <c r="L27" s="82" t="str">
        <f>IF(OR(AK26=0,AK26=""),"",Berechnungen!$CN$4)</f>
        <v/>
      </c>
      <c r="M27" s="75" t="str">
        <f>IF(Berechnungen!$CP$5=0,"",Berechnungen!$CP$5)</f>
        <v/>
      </c>
      <c r="N27" s="72" t="str">
        <f>IF(Berechnungen!$CP$6=0,"",Berechnungen!$CP$6)</f>
        <v/>
      </c>
      <c r="O27" s="72" t="str">
        <f>IF(Berechnungen!$CP$7=0,"",Berechnungen!$CP$7)</f>
        <v/>
      </c>
      <c r="P27" s="72" t="str">
        <f>IF(Berechnungen!$CP$8=0,"",Berechnungen!$CP$8)</f>
        <v/>
      </c>
      <c r="Q27" s="72" t="str">
        <f>IF(Berechnungen!$CP$9=0,"",Berechnungen!$CP$9)</f>
        <v/>
      </c>
      <c r="R27" s="72" t="str">
        <f>IF(Berechnungen!$CP$10=0,"",Berechnungen!$CP$10)</f>
        <v/>
      </c>
      <c r="S27" s="72" t="str">
        <f>IF(Berechnungen!$CP$11=0,"",Berechnungen!$CP$11)</f>
        <v/>
      </c>
      <c r="T27" s="72" t="str">
        <f>IF(Berechnungen!$CP$12=0,"",Berechnungen!$CP$12)</f>
        <v/>
      </c>
      <c r="U27" s="72" t="str">
        <f>IF(Berechnungen!$CP$13=0,"",Berechnungen!$CP$13)</f>
        <v/>
      </c>
      <c r="V27" s="76" t="str">
        <f>IF(Berechnungen!$CP$14=0,"",Berechnungen!$CP$14)</f>
        <v/>
      </c>
      <c r="W27" s="75" t="str">
        <f>IF(Berechnungen!$CP$20=0,"",Berechnungen!$CP$20)</f>
        <v/>
      </c>
      <c r="X27" s="72" t="str">
        <f>IF(Berechnungen!$CP$21=0,"",Berechnungen!$CP$21)</f>
        <v/>
      </c>
      <c r="Y27" s="72" t="str">
        <f>IF(Berechnungen!$CP$22=0,"",Berechnungen!$CP$22)</f>
        <v/>
      </c>
      <c r="Z27" s="72" t="str">
        <f>IF(Berechnungen!$CP$23=0,"",Berechnungen!$CP$23)</f>
        <v/>
      </c>
      <c r="AA27" s="76" t="str">
        <f>IF(Berechnungen!$CP$24=0,"",Berechnungen!$CP$24)</f>
        <v/>
      </c>
      <c r="AB27" s="75" t="str">
        <f>IF(Berechnungen!$CP$30=0,"",Berechnungen!$CP$30)</f>
        <v/>
      </c>
      <c r="AC27" s="72" t="str">
        <f>IF(Berechnungen!$CP$31=0,"",Berechnungen!$CP$31)</f>
        <v/>
      </c>
      <c r="AD27" s="76" t="str">
        <f>IF(Berechnungen!$CP$32=0,"",Berechnungen!$CP$32)</f>
        <v/>
      </c>
      <c r="AE27" s="75" t="str">
        <f>IF(Berechnungen!$CP$38=0,"",Berechnungen!$CP$38)</f>
        <v/>
      </c>
      <c r="AF27" s="72" t="str">
        <f>IF(Berechnungen!$CP$39=0,"",Berechnungen!$CP$39)</f>
        <v/>
      </c>
      <c r="AG27" s="76" t="str">
        <f>IF(Berechnungen!$CP$40=0,"",Berechnungen!$CP$40)</f>
        <v/>
      </c>
      <c r="AH27" s="75" t="str">
        <f>IF(Berechnungen!$CP$46=0,"",Berechnungen!$CP$46)</f>
        <v/>
      </c>
      <c r="AI27" s="72" t="str">
        <f>IF(Berechnungen!$CP$47=0,"",Berechnungen!$CP$47)</f>
        <v/>
      </c>
      <c r="AJ27" s="76" t="str">
        <f>IF(Berechnungen!$CP$48=0,"",Berechnungen!$CP$48)</f>
        <v/>
      </c>
      <c r="AK27" s="83" t="str">
        <f t="shared" si="0"/>
        <v/>
      </c>
    </row>
    <row r="28" spans="5:37" x14ac:dyDescent="0.2">
      <c r="E28" s="111"/>
      <c r="F28" s="70">
        <v>5.3</v>
      </c>
      <c r="G28" s="63"/>
      <c r="H28" s="63"/>
      <c r="I28" s="64"/>
      <c r="K28" s="90" t="str">
        <f xml:space="preserve">
IF(COUNTIF(K$6:K27,"Ende der Beiträge")&gt;0,"",
IF(AK28=0,"Ende der Beiträge",
IF(AND(AK28&lt;&gt;0,AK28&lt;&gt;""),"22. Neuberechnung",
"")))</f>
        <v/>
      </c>
      <c r="L28" s="80" t="str">
        <f>IF(OR(AK27=0,AK27=""),"",Berechnungen!$CR$4)</f>
        <v/>
      </c>
      <c r="M28" s="73" t="str">
        <f>IF(Berechnungen!$CT$5=0,"",Berechnungen!$CT$5)</f>
        <v/>
      </c>
      <c r="N28" s="71" t="str">
        <f>IF(Berechnungen!$CT$6=0,"",Berechnungen!$CT$6)</f>
        <v/>
      </c>
      <c r="O28" s="71" t="str">
        <f>IF(Berechnungen!$CT$7=0,"",Berechnungen!$CT$7)</f>
        <v/>
      </c>
      <c r="P28" s="71" t="str">
        <f>IF(Berechnungen!$CT$8=0,"",Berechnungen!$CT$8)</f>
        <v/>
      </c>
      <c r="Q28" s="71" t="str">
        <f>IF(Berechnungen!$CT$9=0,"",Berechnungen!$CT$9)</f>
        <v/>
      </c>
      <c r="R28" s="71" t="str">
        <f>IF(Berechnungen!$CT$10=0,"",Berechnungen!$CT$10)</f>
        <v/>
      </c>
      <c r="S28" s="71" t="str">
        <f>IF(Berechnungen!$CT$11=0,"",Berechnungen!$CT$11)</f>
        <v/>
      </c>
      <c r="T28" s="71" t="str">
        <f>IF(Berechnungen!$CT$12=0,"",Berechnungen!$CT$12)</f>
        <v/>
      </c>
      <c r="U28" s="71" t="str">
        <f>IF(Berechnungen!$CT$13=0,"",Berechnungen!$CT$13)</f>
        <v/>
      </c>
      <c r="V28" s="74" t="str">
        <f>IF(Berechnungen!$CT$14=0,"",Berechnungen!$CT$14)</f>
        <v/>
      </c>
      <c r="W28" s="73" t="str">
        <f>IF(Berechnungen!$CT$20=0,"",Berechnungen!$CT$20)</f>
        <v/>
      </c>
      <c r="X28" s="71" t="str">
        <f>IF(Berechnungen!$CT$21=0,"",Berechnungen!$CT$21)</f>
        <v/>
      </c>
      <c r="Y28" s="71" t="str">
        <f>IF(Berechnungen!$CT$22=0,"",Berechnungen!$CT$22)</f>
        <v/>
      </c>
      <c r="Z28" s="71" t="str">
        <f>IF(Berechnungen!$CT$23=0,"",Berechnungen!$CT$23)</f>
        <v/>
      </c>
      <c r="AA28" s="74" t="str">
        <f>IF(Berechnungen!$CT$24=0,"",Berechnungen!$CT$24)</f>
        <v/>
      </c>
      <c r="AB28" s="73" t="str">
        <f>IF(Berechnungen!$CT$30=0,"",Berechnungen!$CT$30)</f>
        <v/>
      </c>
      <c r="AC28" s="71" t="str">
        <f>IF(Berechnungen!$CT$31=0,"",Berechnungen!$CT$31)</f>
        <v/>
      </c>
      <c r="AD28" s="74" t="str">
        <f>IF(Berechnungen!$CT$32=0,"",Berechnungen!$CT$32)</f>
        <v/>
      </c>
      <c r="AE28" s="73" t="str">
        <f>IF(Berechnungen!$CT$38=0,"",Berechnungen!$CT$38)</f>
        <v/>
      </c>
      <c r="AF28" s="71" t="str">
        <f>IF(Berechnungen!$CT$39=0,"",Berechnungen!$CT$39)</f>
        <v/>
      </c>
      <c r="AG28" s="74" t="str">
        <f>IF(Berechnungen!$CT$40=0,"",Berechnungen!$CT$40)</f>
        <v/>
      </c>
      <c r="AH28" s="73" t="str">
        <f>IF(Berechnungen!$CT$46=0,"",Berechnungen!$CT$46)</f>
        <v/>
      </c>
      <c r="AI28" s="71" t="str">
        <f>IF(Berechnungen!$CT$47=0,"",Berechnungen!$CT$47)</f>
        <v/>
      </c>
      <c r="AJ28" s="74" t="str">
        <f>IF(Berechnungen!$CT$48=0,"",Berechnungen!$CT$48)</f>
        <v/>
      </c>
      <c r="AK28" s="81" t="str">
        <f t="shared" si="0"/>
        <v/>
      </c>
    </row>
    <row r="29" spans="5:37" x14ac:dyDescent="0.2">
      <c r="K29" s="91" t="str">
        <f xml:space="preserve">
IF(COUNTIF(K$6:K28,"Ende der Beiträge")&gt;0,"",
IF(AK29=0,"Ende der Beiträge",
IF(AND(AK29&lt;&gt;0,AK29&lt;&gt;""),"23. Neuberechnung",
"")))</f>
        <v/>
      </c>
      <c r="L29" s="82" t="str">
        <f>IF(OR(AK28=0,AK28=""),"",Berechnungen!$CV$4)</f>
        <v/>
      </c>
      <c r="M29" s="75" t="str">
        <f>IF(Berechnungen!$CX$5=0,"",Berechnungen!$CX$5)</f>
        <v/>
      </c>
      <c r="N29" s="72" t="str">
        <f>IF(Berechnungen!$CX$6=0,"",Berechnungen!$CX$6)</f>
        <v/>
      </c>
      <c r="O29" s="72" t="str">
        <f>IF(Berechnungen!$CX$7=0,"",Berechnungen!$CX$7)</f>
        <v/>
      </c>
      <c r="P29" s="72" t="str">
        <f>IF(Berechnungen!$CX$8=0,"",Berechnungen!$CX$8)</f>
        <v/>
      </c>
      <c r="Q29" s="72" t="str">
        <f>IF(Berechnungen!$CX$9=0,"",Berechnungen!$CX$9)</f>
        <v/>
      </c>
      <c r="R29" s="72" t="str">
        <f>IF(Berechnungen!$CX$10=0,"",Berechnungen!$CX$10)</f>
        <v/>
      </c>
      <c r="S29" s="72" t="str">
        <f>IF(Berechnungen!$CX$11=0,"",Berechnungen!$CX$11)</f>
        <v/>
      </c>
      <c r="T29" s="72" t="str">
        <f>IF(Berechnungen!$CX$12=0,"",Berechnungen!$CX$12)</f>
        <v/>
      </c>
      <c r="U29" s="72" t="str">
        <f>IF(Berechnungen!$CX$13=0,"",Berechnungen!$CX$13)</f>
        <v/>
      </c>
      <c r="V29" s="76" t="str">
        <f>IF(Berechnungen!$CX$14=0,"",Berechnungen!$CX$14)</f>
        <v/>
      </c>
      <c r="W29" s="75" t="str">
        <f>IF(Berechnungen!$CX$20=0,"",Berechnungen!$CX$20)</f>
        <v/>
      </c>
      <c r="X29" s="72" t="str">
        <f>IF(Berechnungen!$CX$21=0,"",Berechnungen!$CX$21)</f>
        <v/>
      </c>
      <c r="Y29" s="72" t="str">
        <f>IF(Berechnungen!$CX$22=0,"",Berechnungen!$CX$22)</f>
        <v/>
      </c>
      <c r="Z29" s="72" t="str">
        <f>IF(Berechnungen!$CX$23=0,"",Berechnungen!$CX$23)</f>
        <v/>
      </c>
      <c r="AA29" s="76" t="str">
        <f>IF(Berechnungen!$CX$24=0,"",Berechnungen!$CX$24)</f>
        <v/>
      </c>
      <c r="AB29" s="75" t="str">
        <f>IF(Berechnungen!$CX$30=0,"",Berechnungen!$CX$30)</f>
        <v/>
      </c>
      <c r="AC29" s="72" t="str">
        <f>IF(Berechnungen!$CX$31=0,"",Berechnungen!$CX$31)</f>
        <v/>
      </c>
      <c r="AD29" s="76" t="str">
        <f>IF(Berechnungen!$CX$32=0,"",Berechnungen!$CX$32)</f>
        <v/>
      </c>
      <c r="AE29" s="75" t="str">
        <f>IF(Berechnungen!$CX$38=0,"",Berechnungen!$CX$38)</f>
        <v/>
      </c>
      <c r="AF29" s="72" t="str">
        <f>IF(Berechnungen!$CX$39=0,"",Berechnungen!$CX$39)</f>
        <v/>
      </c>
      <c r="AG29" s="76" t="str">
        <f>IF(Berechnungen!$CX$40=0,"",Berechnungen!$CX$40)</f>
        <v/>
      </c>
      <c r="AH29" s="75" t="str">
        <f>IF(Berechnungen!$CX$46=0,"",Berechnungen!$CX$46)</f>
        <v/>
      </c>
      <c r="AI29" s="72" t="str">
        <f>IF(Berechnungen!$CX$47=0,"",Berechnungen!$CX$47)</f>
        <v/>
      </c>
      <c r="AJ29" s="76" t="str">
        <f>IF(Berechnungen!$CX$48=0,"",Berechnungen!$CX$48)</f>
        <v/>
      </c>
      <c r="AK29" s="83" t="str">
        <f t="shared" si="0"/>
        <v/>
      </c>
    </row>
    <row r="30" spans="5:37" x14ac:dyDescent="0.2">
      <c r="E30" s="38" t="s">
        <v>139</v>
      </c>
      <c r="K30" s="90" t="str">
        <f xml:space="preserve">
IF(COUNTIF(K$6:K29,"Ende der Beiträge")&gt;0,"",
IF(AK30=0,"Ende der Beiträge",
IF(AND(AK30&lt;&gt;0,AK30&lt;&gt;""),"24. Neuberechnung",
"")))</f>
        <v/>
      </c>
      <c r="L30" s="80" t="str">
        <f>IF(OR(AK29=0,AK29=""),"",Berechnungen!$CZ$4)</f>
        <v/>
      </c>
      <c r="M30" s="73" t="str">
        <f>IF(Berechnungen!$DB$5=0,"",Berechnungen!$DB$5)</f>
        <v/>
      </c>
      <c r="N30" s="71" t="str">
        <f>IF(Berechnungen!$DB$6=0,"",Berechnungen!$DB$6)</f>
        <v/>
      </c>
      <c r="O30" s="71" t="str">
        <f>IF(Berechnungen!$DB$7=0,"",Berechnungen!$DB$7)</f>
        <v/>
      </c>
      <c r="P30" s="71" t="str">
        <f>IF(Berechnungen!$DB$8=0,"",Berechnungen!$DB$8)</f>
        <v/>
      </c>
      <c r="Q30" s="71" t="str">
        <f>IF(Berechnungen!$DB$9=0,"",Berechnungen!$DB$9)</f>
        <v/>
      </c>
      <c r="R30" s="71" t="str">
        <f>IF(Berechnungen!$DB$10=0,"",Berechnungen!$DB$10)</f>
        <v/>
      </c>
      <c r="S30" s="71" t="str">
        <f>IF(Berechnungen!$DB$11=0,"",Berechnungen!$DB$11)</f>
        <v/>
      </c>
      <c r="T30" s="71" t="str">
        <f>IF(Berechnungen!$DB$12=0,"",Berechnungen!$DB$12)</f>
        <v/>
      </c>
      <c r="U30" s="71" t="str">
        <f>IF(Berechnungen!$DB$13=0,"",Berechnungen!$DB$13)</f>
        <v/>
      </c>
      <c r="V30" s="74" t="str">
        <f>IF(Berechnungen!$DB$14=0,"",Berechnungen!$DB$14)</f>
        <v/>
      </c>
      <c r="W30" s="73" t="str">
        <f>IF(Berechnungen!$DB$20=0,"",Berechnungen!$DB$20)</f>
        <v/>
      </c>
      <c r="X30" s="71" t="str">
        <f>IF(Berechnungen!$DB$21=0,"",Berechnungen!$DB$21)</f>
        <v/>
      </c>
      <c r="Y30" s="71" t="str">
        <f>IF(Berechnungen!$DB$22=0,"",Berechnungen!$DB$22)</f>
        <v/>
      </c>
      <c r="Z30" s="71" t="str">
        <f>IF(Berechnungen!$DB$23=0,"",Berechnungen!$DB$23)</f>
        <v/>
      </c>
      <c r="AA30" s="74" t="str">
        <f>IF(Berechnungen!$DB$24=0,"",Berechnungen!$DB$24)</f>
        <v/>
      </c>
      <c r="AB30" s="73" t="str">
        <f>IF(Berechnungen!$DB$30=0,"",Berechnungen!$DB$30)</f>
        <v/>
      </c>
      <c r="AC30" s="71" t="str">
        <f>IF(Berechnungen!$DB$31=0,"",Berechnungen!$DB$31)</f>
        <v/>
      </c>
      <c r="AD30" s="74" t="str">
        <f>IF(Berechnungen!$DB$32=0,"",Berechnungen!$DB$32)</f>
        <v/>
      </c>
      <c r="AE30" s="73" t="str">
        <f>IF(Berechnungen!$DB$38=0,"",Berechnungen!$DB$38)</f>
        <v/>
      </c>
      <c r="AF30" s="71" t="str">
        <f>IF(Berechnungen!$DB$39=0,"",Berechnungen!$DB$39)</f>
        <v/>
      </c>
      <c r="AG30" s="74" t="str">
        <f>IF(Berechnungen!$DB$40=0,"",Berechnungen!$DB$40)</f>
        <v/>
      </c>
      <c r="AH30" s="73" t="str">
        <f>IF(Berechnungen!$DB$46=0,"",Berechnungen!$DB$46)</f>
        <v/>
      </c>
      <c r="AI30" s="71" t="str">
        <f>IF(Berechnungen!$DB$47=0,"",Berechnungen!$DB$47)</f>
        <v/>
      </c>
      <c r="AJ30" s="74" t="str">
        <f>IF(Berechnungen!$DB$48=0,"",Berechnungen!$DB$48)</f>
        <v/>
      </c>
      <c r="AK30" s="81" t="str">
        <f t="shared" si="0"/>
        <v/>
      </c>
    </row>
    <row r="31" spans="5:37" x14ac:dyDescent="0.2">
      <c r="K31" s="91" t="str">
        <f xml:space="preserve">
IF(COUNTIF(K$6:K30,"Ende der Beiträge")&gt;0,"",
IF(AK31=0,"Ende der Beiträge",
IF(AND(AK31&lt;&gt;0,AK31&lt;&gt;""),"25. Neuberechnung",
"")))</f>
        <v/>
      </c>
      <c r="L31" s="82" t="str">
        <f>IF(OR(AK30=0,AK30=""),"",Berechnungen!$DD$4)</f>
        <v/>
      </c>
      <c r="M31" s="75" t="str">
        <f>IF(Berechnungen!$DF$5=0,"",Berechnungen!$DF$5)</f>
        <v/>
      </c>
      <c r="N31" s="72" t="str">
        <f>IF(Berechnungen!$DF$6=0,"",Berechnungen!$DF$6)</f>
        <v/>
      </c>
      <c r="O31" s="72" t="str">
        <f>IF(Berechnungen!$DF$7=0,"",Berechnungen!$DF$7)</f>
        <v/>
      </c>
      <c r="P31" s="72" t="str">
        <f>IF(Berechnungen!$DF$8=0,"",Berechnungen!$DF$8)</f>
        <v/>
      </c>
      <c r="Q31" s="72" t="str">
        <f>IF(Berechnungen!$DF$9=0,"",Berechnungen!$DF$9)</f>
        <v/>
      </c>
      <c r="R31" s="72" t="str">
        <f>IF(Berechnungen!$DF$10=0,"",Berechnungen!$DF$10)</f>
        <v/>
      </c>
      <c r="S31" s="72" t="str">
        <f>IF(Berechnungen!$DF$11=0,"",Berechnungen!$DF$11)</f>
        <v/>
      </c>
      <c r="T31" s="72" t="str">
        <f>IF(Berechnungen!$DF$12=0,"",Berechnungen!$DF$12)</f>
        <v/>
      </c>
      <c r="U31" s="72" t="str">
        <f>IF(Berechnungen!$DF$13=0,"",Berechnungen!$DF$13)</f>
        <v/>
      </c>
      <c r="V31" s="76" t="str">
        <f>IF(Berechnungen!$DF$14=0,"",Berechnungen!$DF$14)</f>
        <v/>
      </c>
      <c r="W31" s="75" t="str">
        <f>IF(Berechnungen!$DF$20=0,"",Berechnungen!$DF$20)</f>
        <v/>
      </c>
      <c r="X31" s="72" t="str">
        <f>IF(Berechnungen!$DF$21=0,"",Berechnungen!$DF$21)</f>
        <v/>
      </c>
      <c r="Y31" s="72" t="str">
        <f>IF(Berechnungen!$DF$22=0,"",Berechnungen!$DF$22)</f>
        <v/>
      </c>
      <c r="Z31" s="72" t="str">
        <f>IF(Berechnungen!$DF$23=0,"",Berechnungen!$DF$23)</f>
        <v/>
      </c>
      <c r="AA31" s="76" t="str">
        <f>IF(Berechnungen!$DF$24=0,"",Berechnungen!$DF$24)</f>
        <v/>
      </c>
      <c r="AB31" s="75" t="str">
        <f>IF(Berechnungen!$DF$30=0,"",Berechnungen!$DF$30)</f>
        <v/>
      </c>
      <c r="AC31" s="72" t="str">
        <f>IF(Berechnungen!$DF$31=0,"",Berechnungen!$DF$31)</f>
        <v/>
      </c>
      <c r="AD31" s="76" t="str">
        <f>IF(Berechnungen!$DF$32=0,"",Berechnungen!$DF$32)</f>
        <v/>
      </c>
      <c r="AE31" s="75" t="str">
        <f>IF(Berechnungen!$DF$38=0,"",Berechnungen!$DF$38)</f>
        <v/>
      </c>
      <c r="AF31" s="72" t="str">
        <f>IF(Berechnungen!$DF$39=0,"",Berechnungen!$DF$39)</f>
        <v/>
      </c>
      <c r="AG31" s="76" t="str">
        <f>IF(Berechnungen!$DF$40=0,"",Berechnungen!$DF$40)</f>
        <v/>
      </c>
      <c r="AH31" s="75" t="str">
        <f>IF(Berechnungen!$DF$46=0,"",Berechnungen!$DF$46)</f>
        <v/>
      </c>
      <c r="AI31" s="72" t="str">
        <f>IF(Berechnungen!$DF$47=0,"",Berechnungen!$DF$47)</f>
        <v/>
      </c>
      <c r="AJ31" s="76" t="str">
        <f>IF(Berechnungen!$DF$48=0,"",Berechnungen!$DF$48)</f>
        <v/>
      </c>
      <c r="AK31" s="83" t="str">
        <f t="shared" si="0"/>
        <v/>
      </c>
    </row>
    <row r="32" spans="5:37" x14ac:dyDescent="0.2">
      <c r="K32" s="90" t="str">
        <f xml:space="preserve">
IF(COUNTIF(K$6:K31,"Ende der Beiträge")&gt;0,"",
IF(AK32=0,"Ende der Beiträge",
IF(AND(AK32&lt;&gt;0,AK32&lt;&gt;""),"26. Neuberechnung",
"")))</f>
        <v/>
      </c>
      <c r="L32" s="80" t="str">
        <f>IF(OR(AK31=0,AK31=""),"",Berechnungen!$DH$4)</f>
        <v/>
      </c>
      <c r="M32" s="73" t="str">
        <f>IF(Berechnungen!$DJ$5=0,"",Berechnungen!$DJ$5)</f>
        <v/>
      </c>
      <c r="N32" s="71" t="str">
        <f>IF(Berechnungen!$DJ$6=0,"",Berechnungen!$DJ$6)</f>
        <v/>
      </c>
      <c r="O32" s="71" t="str">
        <f>IF(Berechnungen!$DJ$7=0,"",Berechnungen!$DJ$7)</f>
        <v/>
      </c>
      <c r="P32" s="71" t="str">
        <f>IF(Berechnungen!$DJ$8=0,"",Berechnungen!$DJ$8)</f>
        <v/>
      </c>
      <c r="Q32" s="71" t="str">
        <f>IF(Berechnungen!$DJ$9=0,"",Berechnungen!$DJ$9)</f>
        <v/>
      </c>
      <c r="R32" s="71" t="str">
        <f>IF(Berechnungen!$DJ$10=0,"",Berechnungen!$DJ$10)</f>
        <v/>
      </c>
      <c r="S32" s="71" t="str">
        <f>IF(Berechnungen!$DJ$11=0,"",Berechnungen!$DJ$11)</f>
        <v/>
      </c>
      <c r="T32" s="71" t="str">
        <f>IF(Berechnungen!$DJ$12=0,"",Berechnungen!$DJ$12)</f>
        <v/>
      </c>
      <c r="U32" s="71" t="str">
        <f>IF(Berechnungen!$DJ$13=0,"",Berechnungen!$DJ$13)</f>
        <v/>
      </c>
      <c r="V32" s="74" t="str">
        <f>IF(Berechnungen!$DJ$14=0,"",Berechnungen!$DJ$14)</f>
        <v/>
      </c>
      <c r="W32" s="73" t="str">
        <f>IF(Berechnungen!$DJ$20=0,"",Berechnungen!$DJ$20)</f>
        <v/>
      </c>
      <c r="X32" s="71" t="str">
        <f>IF(Berechnungen!$DJ$21=0,"",Berechnungen!$DJ$21)</f>
        <v/>
      </c>
      <c r="Y32" s="71" t="str">
        <f>IF(Berechnungen!$DJ$22=0,"",Berechnungen!$DJ$22)</f>
        <v/>
      </c>
      <c r="Z32" s="71" t="str">
        <f>IF(Berechnungen!$DJ$23=0,"",Berechnungen!$DJ$23)</f>
        <v/>
      </c>
      <c r="AA32" s="74" t="str">
        <f>IF(Berechnungen!$DJ$24=0,"",Berechnungen!$DJ$24)</f>
        <v/>
      </c>
      <c r="AB32" s="73" t="str">
        <f>IF(Berechnungen!$DJ$30=0,"",Berechnungen!$DJ$30)</f>
        <v/>
      </c>
      <c r="AC32" s="71" t="str">
        <f>IF(Berechnungen!$DJ$31=0,"",Berechnungen!$DJ$31)</f>
        <v/>
      </c>
      <c r="AD32" s="74" t="str">
        <f>IF(Berechnungen!$DJ$32=0,"",Berechnungen!$DJ$32)</f>
        <v/>
      </c>
      <c r="AE32" s="73" t="str">
        <f>IF(Berechnungen!$DJ$38=0,"",Berechnungen!$DJ$38)</f>
        <v/>
      </c>
      <c r="AF32" s="71" t="str">
        <f>IF(Berechnungen!$DJ$39=0,"",Berechnungen!$DJ$39)</f>
        <v/>
      </c>
      <c r="AG32" s="74" t="str">
        <f>IF(Berechnungen!$DJ$40=0,"",Berechnungen!$DJ$40)</f>
        <v/>
      </c>
      <c r="AH32" s="73" t="str">
        <f>IF(Berechnungen!$DJ$46=0,"",Berechnungen!$DJ$46)</f>
        <v/>
      </c>
      <c r="AI32" s="71" t="str">
        <f>IF(Berechnungen!$DJ$47=0,"",Berechnungen!$DJ$47)</f>
        <v/>
      </c>
      <c r="AJ32" s="74" t="str">
        <f>IF(Berechnungen!$DJ$48=0,"",Berechnungen!$DJ$48)</f>
        <v/>
      </c>
      <c r="AK32" s="81" t="str">
        <f t="shared" si="0"/>
        <v/>
      </c>
    </row>
    <row r="33" spans="11:37" x14ac:dyDescent="0.2">
      <c r="K33" s="91" t="str">
        <f xml:space="preserve">
IF(COUNTIF(K$6:K32,"Ende der Beiträge")&gt;0,"",
IF(AK33=0,"Ende der Beiträge",
IF(AND(AK33&lt;&gt;0,AK33&lt;&gt;""),"27. Neuberechnung",
"")))</f>
        <v/>
      </c>
      <c r="L33" s="82" t="str">
        <f>IF(OR(AK32=0,AK32=""),"",Berechnungen!$DL$4)</f>
        <v/>
      </c>
      <c r="M33" s="75" t="str">
        <f>IF(Berechnungen!$DN$5=0,"",Berechnungen!$DN$5)</f>
        <v/>
      </c>
      <c r="N33" s="72" t="str">
        <f>IF(Berechnungen!$DN$6=0,"",Berechnungen!$DN$6)</f>
        <v/>
      </c>
      <c r="O33" s="72" t="str">
        <f>IF(Berechnungen!$DN$7=0,"",Berechnungen!$DN$7)</f>
        <v/>
      </c>
      <c r="P33" s="72" t="str">
        <f>IF(Berechnungen!$DN$8=0,"",Berechnungen!$DN$8)</f>
        <v/>
      </c>
      <c r="Q33" s="72" t="str">
        <f>IF(Berechnungen!$DN$9=0,"",Berechnungen!$DN$9)</f>
        <v/>
      </c>
      <c r="R33" s="72" t="str">
        <f>IF(Berechnungen!$DN$10=0,"",Berechnungen!$DN$10)</f>
        <v/>
      </c>
      <c r="S33" s="72" t="str">
        <f>IF(Berechnungen!$DN$11=0,"",Berechnungen!$DN$11)</f>
        <v/>
      </c>
      <c r="T33" s="72" t="str">
        <f>IF(Berechnungen!$DN$12=0,"",Berechnungen!$DN$12)</f>
        <v/>
      </c>
      <c r="U33" s="72" t="str">
        <f>IF(Berechnungen!$DN$13=0,"",Berechnungen!$DN$13)</f>
        <v/>
      </c>
      <c r="V33" s="76" t="str">
        <f>IF(Berechnungen!$DN$14=0,"",Berechnungen!$DN$14)</f>
        <v/>
      </c>
      <c r="W33" s="75" t="str">
        <f>IF(Berechnungen!$DN$20=0,"",Berechnungen!$DN$20)</f>
        <v/>
      </c>
      <c r="X33" s="72" t="str">
        <f>IF(Berechnungen!$DN$21=0,"",Berechnungen!$DN$21)</f>
        <v/>
      </c>
      <c r="Y33" s="72" t="str">
        <f>IF(Berechnungen!$DN$22=0,"",Berechnungen!$DN$22)</f>
        <v/>
      </c>
      <c r="Z33" s="72" t="str">
        <f>IF(Berechnungen!$DN$23=0,"",Berechnungen!$DN$23)</f>
        <v/>
      </c>
      <c r="AA33" s="76" t="str">
        <f>IF(Berechnungen!$DN$24=0,"",Berechnungen!$DN$24)</f>
        <v/>
      </c>
      <c r="AB33" s="75" t="str">
        <f>IF(Berechnungen!$DN$30=0,"",Berechnungen!$DN$30)</f>
        <v/>
      </c>
      <c r="AC33" s="72" t="str">
        <f>IF(Berechnungen!$DN$31=0,"",Berechnungen!$DN$31)</f>
        <v/>
      </c>
      <c r="AD33" s="76" t="str">
        <f>IF(Berechnungen!$DN$32=0,"",Berechnungen!$DN$32)</f>
        <v/>
      </c>
      <c r="AE33" s="75" t="str">
        <f>IF(Berechnungen!$DN$38=0,"",Berechnungen!$DN$38)</f>
        <v/>
      </c>
      <c r="AF33" s="72" t="str">
        <f>IF(Berechnungen!$DN$39=0,"",Berechnungen!$DN$39)</f>
        <v/>
      </c>
      <c r="AG33" s="76" t="str">
        <f>IF(Berechnungen!$DN$40=0,"",Berechnungen!$DN$40)</f>
        <v/>
      </c>
      <c r="AH33" s="75" t="str">
        <f>IF(Berechnungen!$DN$46=0,"",Berechnungen!$DN$46)</f>
        <v/>
      </c>
      <c r="AI33" s="72" t="str">
        <f>IF(Berechnungen!$DN$47=0,"",Berechnungen!$DN$47)</f>
        <v/>
      </c>
      <c r="AJ33" s="76" t="str">
        <f>IF(Berechnungen!$DN$48=0,"",Berechnungen!$DN$48)</f>
        <v/>
      </c>
      <c r="AK33" s="83" t="str">
        <f t="shared" si="0"/>
        <v/>
      </c>
    </row>
    <row r="34" spans="11:37" x14ac:dyDescent="0.2">
      <c r="K34" s="90" t="str">
        <f xml:space="preserve">
IF(COUNTIF(K$6:K33,"Ende der Beiträge")&gt;0,"",
IF(AK34=0,"Ende der Beiträge",
IF(AND(AK34&lt;&gt;0,AK34&lt;&gt;""),"28. Neuberechnung",
"")))</f>
        <v/>
      </c>
      <c r="L34" s="80" t="str">
        <f>IF(OR(AK33=0,AK33=""),"",Berechnungen!$DP$4)</f>
        <v/>
      </c>
      <c r="M34" s="73" t="str">
        <f>IF(Berechnungen!$DR$5=0,"",Berechnungen!$DR$5)</f>
        <v/>
      </c>
      <c r="N34" s="71" t="str">
        <f>IF(Berechnungen!$DR$6=0,"",Berechnungen!$DR$6)</f>
        <v/>
      </c>
      <c r="O34" s="71" t="str">
        <f>IF(Berechnungen!$DR$7=0,"",Berechnungen!$DR$7)</f>
        <v/>
      </c>
      <c r="P34" s="71" t="str">
        <f>IF(Berechnungen!$DR$8=0,"",Berechnungen!$DR$8)</f>
        <v/>
      </c>
      <c r="Q34" s="71" t="str">
        <f>IF(Berechnungen!$DR$9=0,"",Berechnungen!$DR$9)</f>
        <v/>
      </c>
      <c r="R34" s="71" t="str">
        <f>IF(Berechnungen!$DR$10=0,"",Berechnungen!$DR$10)</f>
        <v/>
      </c>
      <c r="S34" s="71" t="str">
        <f>IF(Berechnungen!$DR$11=0,"",Berechnungen!$DR$11)</f>
        <v/>
      </c>
      <c r="T34" s="71" t="str">
        <f>IF(Berechnungen!$DR$12=0,"",Berechnungen!$DR$12)</f>
        <v/>
      </c>
      <c r="U34" s="71" t="str">
        <f>IF(Berechnungen!$DR$13=0,"",Berechnungen!$DR$13)</f>
        <v/>
      </c>
      <c r="V34" s="74" t="str">
        <f>IF(Berechnungen!$DR$14=0,"",Berechnungen!$DR$14)</f>
        <v/>
      </c>
      <c r="W34" s="73" t="str">
        <f>IF(Berechnungen!$DR$20=0,"",Berechnungen!$DR$20)</f>
        <v/>
      </c>
      <c r="X34" s="71" t="str">
        <f>IF(Berechnungen!$DR$21=0,"",Berechnungen!$DR$21)</f>
        <v/>
      </c>
      <c r="Y34" s="71" t="str">
        <f>IF(Berechnungen!$DR$22=0,"",Berechnungen!$DR$22)</f>
        <v/>
      </c>
      <c r="Z34" s="71" t="str">
        <f>IF(Berechnungen!$DR$23=0,"",Berechnungen!$DR$23)</f>
        <v/>
      </c>
      <c r="AA34" s="74" t="str">
        <f>IF(Berechnungen!$DR$24=0,"",Berechnungen!$DR$24)</f>
        <v/>
      </c>
      <c r="AB34" s="73" t="str">
        <f>IF(Berechnungen!$DR$30=0,"",Berechnungen!$DR$30)</f>
        <v/>
      </c>
      <c r="AC34" s="71" t="str">
        <f>IF(Berechnungen!$DR$31=0,"",Berechnungen!$DR$31)</f>
        <v/>
      </c>
      <c r="AD34" s="74" t="str">
        <f>IF(Berechnungen!$DR$32=0,"",Berechnungen!$DR$32)</f>
        <v/>
      </c>
      <c r="AE34" s="73" t="str">
        <f>IF(Berechnungen!$DR$38=0,"",Berechnungen!$DR$38)</f>
        <v/>
      </c>
      <c r="AF34" s="71" t="str">
        <f>IF(Berechnungen!$DR$39=0,"",Berechnungen!$DR$39)</f>
        <v/>
      </c>
      <c r="AG34" s="74" t="str">
        <f>IF(Berechnungen!$DR$40=0,"",Berechnungen!$DR$40)</f>
        <v/>
      </c>
      <c r="AH34" s="73" t="str">
        <f>IF(Berechnungen!$DR$46=0,"",Berechnungen!$DR$46)</f>
        <v/>
      </c>
      <c r="AI34" s="71" t="str">
        <f>IF(Berechnungen!$DR$47=0,"",Berechnungen!$DR$47)</f>
        <v/>
      </c>
      <c r="AJ34" s="74" t="str">
        <f>IF(Berechnungen!$DR$48=0,"",Berechnungen!$DR$48)</f>
        <v/>
      </c>
      <c r="AK34" s="81" t="str">
        <f t="shared" si="0"/>
        <v/>
      </c>
    </row>
    <row r="35" spans="11:37" x14ac:dyDescent="0.2">
      <c r="K35" s="91" t="str">
        <f xml:space="preserve">
IF(COUNTIF(K$6:K34,"Ende der Beiträge")&gt;0,"",
IF(AK35=0,"Ende der Beiträge",
IF(AND(AK35&lt;&gt;0,AK35&lt;&gt;""),"29. Neuberechnung",
"")))</f>
        <v/>
      </c>
      <c r="L35" s="82" t="str">
        <f>IF(OR(AK34=0,AK34=""),"",Berechnungen!$DT$4)</f>
        <v/>
      </c>
      <c r="M35" s="75" t="str">
        <f>IF(Berechnungen!$DV$5=0,"",Berechnungen!$DV$5)</f>
        <v/>
      </c>
      <c r="N35" s="72" t="str">
        <f>IF(Berechnungen!$DV$6=0,"",Berechnungen!$DV$6)</f>
        <v/>
      </c>
      <c r="O35" s="72" t="str">
        <f>IF(Berechnungen!$DV$7=0,"",Berechnungen!$DV$7)</f>
        <v/>
      </c>
      <c r="P35" s="72" t="str">
        <f>IF(Berechnungen!$DV$8=0,"",Berechnungen!$DV$8)</f>
        <v/>
      </c>
      <c r="Q35" s="72" t="str">
        <f>IF(Berechnungen!$DV$9=0,"",Berechnungen!$DV$9)</f>
        <v/>
      </c>
      <c r="R35" s="72" t="str">
        <f>IF(Berechnungen!$DV$10=0,"",Berechnungen!$DV$10)</f>
        <v/>
      </c>
      <c r="S35" s="72" t="str">
        <f>IF(Berechnungen!$DV$11=0,"",Berechnungen!$DV$11)</f>
        <v/>
      </c>
      <c r="T35" s="72" t="str">
        <f>IF(Berechnungen!$DV$12=0,"",Berechnungen!$DV$12)</f>
        <v/>
      </c>
      <c r="U35" s="72" t="str">
        <f>IF(Berechnungen!$DV$13=0,"",Berechnungen!$DV$13)</f>
        <v/>
      </c>
      <c r="V35" s="76" t="str">
        <f>IF(Berechnungen!$DV$14=0,"",Berechnungen!$DV$14)</f>
        <v/>
      </c>
      <c r="W35" s="75" t="str">
        <f>IF(Berechnungen!$DV$20=0,"",Berechnungen!$DV$20)</f>
        <v/>
      </c>
      <c r="X35" s="72" t="str">
        <f>IF(Berechnungen!$DV$21=0,"",Berechnungen!$DV$21)</f>
        <v/>
      </c>
      <c r="Y35" s="72" t="str">
        <f>IF(Berechnungen!$DV$22=0,"",Berechnungen!$DV$22)</f>
        <v/>
      </c>
      <c r="Z35" s="72" t="str">
        <f>IF(Berechnungen!$DV$23=0,"",Berechnungen!$DV$23)</f>
        <v/>
      </c>
      <c r="AA35" s="76" t="str">
        <f>IF(Berechnungen!$DV$24=0,"",Berechnungen!$DV$24)</f>
        <v/>
      </c>
      <c r="AB35" s="75" t="str">
        <f>IF(Berechnungen!$DV$30=0,"",Berechnungen!$DV$30)</f>
        <v/>
      </c>
      <c r="AC35" s="72" t="str">
        <f>IF(Berechnungen!$DV$31=0,"",Berechnungen!$DV$31)</f>
        <v/>
      </c>
      <c r="AD35" s="76" t="str">
        <f>IF(Berechnungen!$DV$32=0,"",Berechnungen!$DV$32)</f>
        <v/>
      </c>
      <c r="AE35" s="75" t="str">
        <f>IF(Berechnungen!$DV$38=0,"",Berechnungen!$DV$38)</f>
        <v/>
      </c>
      <c r="AF35" s="72" t="str">
        <f>IF(Berechnungen!$DV$39=0,"",Berechnungen!$DV$39)</f>
        <v/>
      </c>
      <c r="AG35" s="76" t="str">
        <f>IF(Berechnungen!$DV$40=0,"",Berechnungen!$DV$40)</f>
        <v/>
      </c>
      <c r="AH35" s="75" t="str">
        <f>IF(Berechnungen!$DV$46=0,"",Berechnungen!$DV$46)</f>
        <v/>
      </c>
      <c r="AI35" s="72" t="str">
        <f>IF(Berechnungen!$DV$47=0,"",Berechnungen!$DV$47)</f>
        <v/>
      </c>
      <c r="AJ35" s="76" t="str">
        <f>IF(Berechnungen!$DV$48=0,"",Berechnungen!$DV$48)</f>
        <v/>
      </c>
      <c r="AK35" s="83" t="str">
        <f t="shared" si="0"/>
        <v/>
      </c>
    </row>
    <row r="36" spans="11:37" x14ac:dyDescent="0.2">
      <c r="K36" s="92" t="str">
        <f xml:space="preserve">
IF(COUNTIF(K$6:K35,"Ende der Beiträge")&gt;0,"",
IF(AK36=0,"Ende der Beiträge",
IF(AND(AK36&lt;&gt;0,AK36&lt;&gt;""),"30. Neuberechnung",
"")))</f>
        <v/>
      </c>
      <c r="L36" s="84" t="str">
        <f>IF(OR(AK35=0,AK35=""),"",Berechnungen!$DX$4)</f>
        <v/>
      </c>
      <c r="M36" s="77" t="str">
        <f>IF(Berechnungen!$DZ$5=0,"",Berechnungen!$DZ$5)</f>
        <v/>
      </c>
      <c r="N36" s="78" t="str">
        <f>IF(Berechnungen!$DZ$6=0,"",Berechnungen!$DZ$6)</f>
        <v/>
      </c>
      <c r="O36" s="78" t="str">
        <f>IF(Berechnungen!$DZ$7=0,"",Berechnungen!$DZ$7)</f>
        <v/>
      </c>
      <c r="P36" s="78" t="str">
        <f>IF(Berechnungen!$DZ$8=0,"",Berechnungen!$DZ$8)</f>
        <v/>
      </c>
      <c r="Q36" s="78" t="str">
        <f>IF(Berechnungen!$DZ$9=0,"",Berechnungen!$DZ$9)</f>
        <v/>
      </c>
      <c r="R36" s="78" t="str">
        <f>IF(Berechnungen!$DZ$10=0,"",Berechnungen!$DZ$10)</f>
        <v/>
      </c>
      <c r="S36" s="78" t="str">
        <f>IF(Berechnungen!$DZ$11=0,"",Berechnungen!$DZ$11)</f>
        <v/>
      </c>
      <c r="T36" s="78" t="str">
        <f>IF(Berechnungen!$DZ$12=0,"",Berechnungen!$DZ$12)</f>
        <v/>
      </c>
      <c r="U36" s="78" t="str">
        <f>IF(Berechnungen!$DZ$13=0,"",Berechnungen!$DZ$13)</f>
        <v/>
      </c>
      <c r="V36" s="79" t="str">
        <f>IF(Berechnungen!$DZ$14=0,"",Berechnungen!$DZ$14)</f>
        <v/>
      </c>
      <c r="W36" s="77" t="str">
        <f>IF(Berechnungen!$DZ$20=0,"",Berechnungen!$DZ$20)</f>
        <v/>
      </c>
      <c r="X36" s="78" t="str">
        <f>IF(Berechnungen!$DZ$21=0,"",Berechnungen!$DZ$21)</f>
        <v/>
      </c>
      <c r="Y36" s="78" t="str">
        <f>IF(Berechnungen!$DZ$22=0,"",Berechnungen!$DZ$22)</f>
        <v/>
      </c>
      <c r="Z36" s="78" t="str">
        <f>IF(Berechnungen!$DZ$23=0,"",Berechnungen!$DZ$23)</f>
        <v/>
      </c>
      <c r="AA36" s="79" t="str">
        <f>IF(Berechnungen!$DZ$24=0,"",Berechnungen!$DZ$24)</f>
        <v/>
      </c>
      <c r="AB36" s="77" t="str">
        <f>IF(Berechnungen!$DZ$30=0,"",Berechnungen!$DZ$30)</f>
        <v/>
      </c>
      <c r="AC36" s="78" t="str">
        <f>IF(Berechnungen!$DZ$31=0,"",Berechnungen!$DZ$31)</f>
        <v/>
      </c>
      <c r="AD36" s="79" t="str">
        <f>IF(Berechnungen!$DZ$32=0,"",Berechnungen!$DZ$32)</f>
        <v/>
      </c>
      <c r="AE36" s="77" t="str">
        <f>IF(Berechnungen!$DZ$38=0,"",Berechnungen!$DZ$38)</f>
        <v/>
      </c>
      <c r="AF36" s="78" t="str">
        <f>IF(Berechnungen!$DZ$39=0,"",Berechnungen!$DZ$39)</f>
        <v/>
      </c>
      <c r="AG36" s="79" t="str">
        <f>IF(Berechnungen!$DZ$40=0,"",Berechnungen!$DZ$40)</f>
        <v/>
      </c>
      <c r="AH36" s="77" t="str">
        <f>IF(Berechnungen!$DZ$46=0,"",Berechnungen!$DZ$46)</f>
        <v/>
      </c>
      <c r="AI36" s="78" t="str">
        <f>IF(Berechnungen!$DZ$47=0,"",Berechnungen!$DZ$47)</f>
        <v/>
      </c>
      <c r="AJ36" s="79" t="str">
        <f>IF(Berechnungen!$DZ$48=0,"",Berechnungen!$DZ$48)</f>
        <v/>
      </c>
      <c r="AK36" s="85" t="str">
        <f t="shared" si="0"/>
        <v/>
      </c>
    </row>
  </sheetData>
  <sheetProtection algorithmName="SHA-512" hashValue="F9p5xQLM+uJVQ50YYD9ha46OJREP2GRW5OlUcR7kSqXmmUOyTObJ5U89J347MJRNyTOdz/MWaho+gDjVhxpzAg==" saltValue="OiufE0FDAza9U1pR1DzVmg==" spinCount="100000" sheet="1" objects="1" scenarios="1"/>
  <protectedRanges>
    <protectedRange sqref="C5 C8:C10 G5:I28" name="Eingabefelder"/>
  </protectedRanges>
  <mergeCells count="14">
    <mergeCell ref="E26:E28"/>
    <mergeCell ref="G2:G4"/>
    <mergeCell ref="I2:I4"/>
    <mergeCell ref="E5:E14"/>
    <mergeCell ref="E15:E19"/>
    <mergeCell ref="E20:E22"/>
    <mergeCell ref="E23:E25"/>
    <mergeCell ref="F2:F4"/>
    <mergeCell ref="H1:H4"/>
    <mergeCell ref="AH4:AJ4"/>
    <mergeCell ref="M4:V4"/>
    <mergeCell ref="W4:AA4"/>
    <mergeCell ref="AB4:AD4"/>
    <mergeCell ref="AE4:AG4"/>
  </mergeCells>
  <conditionalFormatting sqref="G5:G28">
    <cfRule type="expression" dxfId="4" priority="1">
      <formula>AND(OR(NOT(ISBLANK(H5)),NOT(ISBLANK(I5))),ISBLANK(G5))</formula>
    </cfRule>
  </conditionalFormatting>
  <conditionalFormatting sqref="H5:H28">
    <cfRule type="expression" dxfId="3" priority="4">
      <formula>AND(OR(NOT(ISBLANK(G5)),NOT(ISBLANK(I5))),ISBLANK(H5))</formula>
    </cfRule>
  </conditionalFormatting>
  <conditionalFormatting sqref="I5:I28">
    <cfRule type="expression" dxfId="2" priority="3">
      <formula>AND(OR(NOT(ISBLANK(G5)),NOT(ISBLANK(H5))),ISBLANK(I5))</formula>
    </cfRule>
  </conditionalFormatting>
  <conditionalFormatting sqref="M5:AJ5">
    <cfRule type="expression" dxfId="1" priority="8">
      <formula>NOT(M6="")</formula>
    </cfRule>
  </conditionalFormatting>
  <conditionalFormatting sqref="M6:AJ36">
    <cfRule type="expression" dxfId="0" priority="9">
      <formula>NOT(M6="")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AEF4-D492-4C13-AD9A-C3D6BD15C6C7}">
  <sheetPr codeName="Tabelle3"/>
  <dimension ref="A1:DZ151"/>
  <sheetViews>
    <sheetView zoomScale="69" zoomScaleNormal="100" workbookViewId="0">
      <pane ySplit="4" topLeftCell="A5" activePane="bottomLeft" state="frozen"/>
      <selection pane="bottomLeft" activeCell="F16" sqref="F16"/>
    </sheetView>
  </sheetViews>
  <sheetFormatPr baseColWidth="10" defaultRowHeight="12.75" x14ac:dyDescent="0.2"/>
  <cols>
    <col min="1" max="1" width="3.85546875" bestFit="1" customWidth="1"/>
    <col min="2" max="2" width="41.42578125" customWidth="1"/>
    <col min="3" max="3" width="11.140625" style="12" customWidth="1"/>
    <col min="4" max="6" width="11.140625" style="11" customWidth="1"/>
    <col min="7" max="7" width="8.5703125" customWidth="1"/>
    <col min="8" max="10" width="8.42578125" style="11" customWidth="1"/>
    <col min="11" max="11" width="8.42578125" customWidth="1"/>
    <col min="12" max="14" width="8.42578125" style="11" customWidth="1"/>
    <col min="15" max="15" width="8.42578125" customWidth="1"/>
    <col min="16" max="18" width="8.42578125" style="11" customWidth="1"/>
    <col min="19" max="19" width="8.42578125" customWidth="1"/>
    <col min="20" max="22" width="8.42578125" style="11" customWidth="1"/>
    <col min="23" max="23" width="8.42578125" customWidth="1"/>
    <col min="24" max="26" width="8.42578125" style="11" customWidth="1"/>
    <col min="27" max="27" width="8.42578125" customWidth="1"/>
    <col min="28" max="30" width="8.42578125" style="11" customWidth="1"/>
    <col min="31" max="31" width="8.42578125" customWidth="1"/>
    <col min="32" max="34" width="8.42578125" style="11" customWidth="1"/>
    <col min="35" max="35" width="8.42578125" customWidth="1"/>
    <col min="36" max="38" width="8.42578125" style="11" customWidth="1"/>
    <col min="39" max="39" width="8.42578125" customWidth="1"/>
    <col min="40" max="42" width="8.42578125" style="11" customWidth="1"/>
    <col min="43" max="43" width="8.42578125" customWidth="1"/>
    <col min="44" max="46" width="8.42578125" style="11" customWidth="1"/>
    <col min="47" max="47" width="8.42578125" customWidth="1"/>
    <col min="48" max="50" width="8.42578125" style="11" customWidth="1"/>
    <col min="51" max="51" width="8.42578125" customWidth="1"/>
    <col min="52" max="54" width="8.42578125" style="11" customWidth="1"/>
    <col min="55" max="55" width="8.42578125" customWidth="1"/>
    <col min="56" max="58" width="8.42578125" style="11" customWidth="1"/>
    <col min="59" max="59" width="8.42578125" customWidth="1"/>
    <col min="60" max="62" width="8.42578125" style="11" customWidth="1"/>
    <col min="63" max="63" width="8.42578125" customWidth="1"/>
    <col min="64" max="66" width="8.42578125" style="11" customWidth="1"/>
    <col min="67" max="67" width="8.42578125" customWidth="1"/>
    <col min="68" max="70" width="8.42578125" style="11" customWidth="1"/>
    <col min="71" max="71" width="8.42578125" customWidth="1"/>
    <col min="72" max="74" width="8.42578125" style="11" customWidth="1"/>
    <col min="75" max="75" width="8.42578125" customWidth="1"/>
    <col min="76" max="78" width="8.42578125" style="11" customWidth="1"/>
    <col min="79" max="79" width="8.42578125" customWidth="1"/>
    <col min="80" max="82" width="8.42578125" style="11" customWidth="1"/>
    <col min="83" max="83" width="8.42578125" customWidth="1"/>
    <col min="84" max="86" width="8.42578125" style="11" customWidth="1"/>
    <col min="87" max="87" width="8.42578125" customWidth="1"/>
    <col min="88" max="90" width="8.42578125" style="11" customWidth="1"/>
    <col min="91" max="91" width="8.42578125" customWidth="1"/>
    <col min="92" max="94" width="8.42578125" style="11" customWidth="1"/>
    <col min="95" max="95" width="8.42578125" customWidth="1"/>
    <col min="96" max="98" width="8.42578125" style="11" customWidth="1"/>
    <col min="99" max="99" width="8.42578125" customWidth="1"/>
    <col min="100" max="102" width="8.42578125" style="11" customWidth="1"/>
    <col min="103" max="103" width="8.42578125" customWidth="1"/>
    <col min="104" max="106" width="8.42578125" style="11" customWidth="1"/>
    <col min="107" max="107" width="8.42578125" customWidth="1"/>
    <col min="108" max="110" width="8.42578125" style="11" customWidth="1"/>
    <col min="111" max="111" width="8.42578125" customWidth="1"/>
    <col min="112" max="114" width="8.42578125" style="11" customWidth="1"/>
    <col min="115" max="115" width="8.42578125" customWidth="1"/>
    <col min="116" max="118" width="8.42578125" style="11" customWidth="1"/>
    <col min="119" max="119" width="8.42578125" customWidth="1"/>
    <col min="120" max="122" width="8.42578125" style="11" customWidth="1"/>
    <col min="123" max="123" width="8.42578125" customWidth="1"/>
    <col min="124" max="126" width="8.42578125" style="11" customWidth="1"/>
    <col min="127" max="127" width="8.42578125" customWidth="1"/>
    <col min="128" max="130" width="8.42578125" style="11" customWidth="1"/>
  </cols>
  <sheetData>
    <row r="1" spans="1:130" ht="15" x14ac:dyDescent="0.2">
      <c r="A1" s="36" t="s">
        <v>129</v>
      </c>
      <c r="B1" s="22"/>
      <c r="C1" s="20"/>
      <c r="D1" s="20"/>
      <c r="E1" s="21"/>
      <c r="F1" s="21"/>
      <c r="H1" s="117" t="s">
        <v>0</v>
      </c>
      <c r="I1" s="117" t="s">
        <v>18</v>
      </c>
      <c r="J1" s="117" t="s">
        <v>19</v>
      </c>
      <c r="L1" s="117" t="s">
        <v>0</v>
      </c>
      <c r="M1" s="117" t="s">
        <v>18</v>
      </c>
      <c r="N1" s="117" t="s">
        <v>19</v>
      </c>
      <c r="P1" s="117" t="s">
        <v>0</v>
      </c>
      <c r="Q1" s="117" t="s">
        <v>18</v>
      </c>
      <c r="R1" s="117" t="s">
        <v>19</v>
      </c>
      <c r="T1" s="117" t="s">
        <v>0</v>
      </c>
      <c r="U1" s="117" t="s">
        <v>18</v>
      </c>
      <c r="V1" s="117" t="s">
        <v>19</v>
      </c>
      <c r="X1" s="117" t="s">
        <v>0</v>
      </c>
      <c r="Y1" s="117" t="s">
        <v>18</v>
      </c>
      <c r="Z1" s="117" t="s">
        <v>19</v>
      </c>
      <c r="AB1" s="117" t="s">
        <v>0</v>
      </c>
      <c r="AC1" s="117" t="s">
        <v>18</v>
      </c>
      <c r="AD1" s="117" t="s">
        <v>19</v>
      </c>
      <c r="AF1" s="117" t="s">
        <v>0</v>
      </c>
      <c r="AG1" s="117" t="s">
        <v>18</v>
      </c>
      <c r="AH1" s="117" t="s">
        <v>19</v>
      </c>
      <c r="AJ1" s="117" t="s">
        <v>0</v>
      </c>
      <c r="AK1" s="117" t="s">
        <v>18</v>
      </c>
      <c r="AL1" s="117" t="s">
        <v>19</v>
      </c>
      <c r="AN1" s="117" t="s">
        <v>0</v>
      </c>
      <c r="AO1" s="117" t="s">
        <v>18</v>
      </c>
      <c r="AP1" s="117" t="s">
        <v>19</v>
      </c>
      <c r="AR1" s="117" t="s">
        <v>0</v>
      </c>
      <c r="AS1" s="117" t="s">
        <v>18</v>
      </c>
      <c r="AT1" s="117" t="s">
        <v>19</v>
      </c>
      <c r="AV1" s="117" t="s">
        <v>0</v>
      </c>
      <c r="AW1" s="117" t="s">
        <v>18</v>
      </c>
      <c r="AX1" s="117" t="s">
        <v>19</v>
      </c>
      <c r="AZ1" s="117" t="s">
        <v>0</v>
      </c>
      <c r="BA1" s="117" t="s">
        <v>18</v>
      </c>
      <c r="BB1" s="117" t="s">
        <v>19</v>
      </c>
      <c r="BD1" s="117" t="s">
        <v>0</v>
      </c>
      <c r="BE1" s="117" t="s">
        <v>18</v>
      </c>
      <c r="BF1" s="117" t="s">
        <v>19</v>
      </c>
      <c r="BH1" s="117" t="s">
        <v>0</v>
      </c>
      <c r="BI1" s="117" t="s">
        <v>18</v>
      </c>
      <c r="BJ1" s="117" t="s">
        <v>19</v>
      </c>
      <c r="BL1" s="117" t="s">
        <v>0</v>
      </c>
      <c r="BM1" s="117" t="s">
        <v>18</v>
      </c>
      <c r="BN1" s="117" t="s">
        <v>19</v>
      </c>
      <c r="BP1" s="117" t="s">
        <v>0</v>
      </c>
      <c r="BQ1" s="117" t="s">
        <v>18</v>
      </c>
      <c r="BR1" s="117" t="s">
        <v>19</v>
      </c>
      <c r="BT1" s="117" t="s">
        <v>0</v>
      </c>
      <c r="BU1" s="117" t="s">
        <v>18</v>
      </c>
      <c r="BV1" s="117" t="s">
        <v>19</v>
      </c>
      <c r="BX1" s="117" t="s">
        <v>0</v>
      </c>
      <c r="BY1" s="117" t="s">
        <v>18</v>
      </c>
      <c r="BZ1" s="117" t="s">
        <v>19</v>
      </c>
      <c r="CB1" s="117" t="s">
        <v>0</v>
      </c>
      <c r="CC1" s="117" t="s">
        <v>18</v>
      </c>
      <c r="CD1" s="117" t="s">
        <v>19</v>
      </c>
      <c r="CF1" s="117" t="s">
        <v>0</v>
      </c>
      <c r="CG1" s="117" t="s">
        <v>18</v>
      </c>
      <c r="CH1" s="117" t="s">
        <v>19</v>
      </c>
      <c r="CJ1" s="117" t="s">
        <v>0</v>
      </c>
      <c r="CK1" s="117" t="s">
        <v>18</v>
      </c>
      <c r="CL1" s="117" t="s">
        <v>19</v>
      </c>
      <c r="CN1" s="117" t="s">
        <v>0</v>
      </c>
      <c r="CO1" s="117" t="s">
        <v>18</v>
      </c>
      <c r="CP1" s="117" t="s">
        <v>19</v>
      </c>
      <c r="CR1" s="117" t="s">
        <v>0</v>
      </c>
      <c r="CS1" s="117" t="s">
        <v>18</v>
      </c>
      <c r="CT1" s="117" t="s">
        <v>19</v>
      </c>
      <c r="CV1" s="117" t="s">
        <v>0</v>
      </c>
      <c r="CW1" s="117" t="s">
        <v>18</v>
      </c>
      <c r="CX1" s="117" t="s">
        <v>19</v>
      </c>
      <c r="CZ1" s="117" t="s">
        <v>0</v>
      </c>
      <c r="DA1" s="117" t="s">
        <v>18</v>
      </c>
      <c r="DB1" s="117" t="s">
        <v>19</v>
      </c>
      <c r="DD1" s="117" t="s">
        <v>0</v>
      </c>
      <c r="DE1" s="117" t="s">
        <v>18</v>
      </c>
      <c r="DF1" s="117" t="s">
        <v>19</v>
      </c>
      <c r="DH1" s="117" t="s">
        <v>0</v>
      </c>
      <c r="DI1" s="117" t="s">
        <v>18</v>
      </c>
      <c r="DJ1" s="117" t="s">
        <v>19</v>
      </c>
      <c r="DL1" s="117" t="s">
        <v>0</v>
      </c>
      <c r="DM1" s="117" t="s">
        <v>18</v>
      </c>
      <c r="DN1" s="117" t="s">
        <v>19</v>
      </c>
      <c r="DP1" s="117" t="s">
        <v>0</v>
      </c>
      <c r="DQ1" s="117" t="s">
        <v>18</v>
      </c>
      <c r="DR1" s="117" t="s">
        <v>19</v>
      </c>
      <c r="DT1" s="117" t="s">
        <v>0</v>
      </c>
      <c r="DU1" s="117" t="s">
        <v>18</v>
      </c>
      <c r="DV1" s="117" t="s">
        <v>19</v>
      </c>
      <c r="DX1" s="117" t="s">
        <v>0</v>
      </c>
      <c r="DY1" s="117" t="s">
        <v>18</v>
      </c>
      <c r="DZ1" s="117" t="s">
        <v>19</v>
      </c>
    </row>
    <row r="2" spans="1:130" x14ac:dyDescent="0.2">
      <c r="C2" s="20"/>
      <c r="D2" s="20"/>
      <c r="E2" s="21"/>
      <c r="F2" s="21"/>
      <c r="H2" s="117"/>
      <c r="I2" s="117"/>
      <c r="J2" s="117"/>
      <c r="L2" s="117"/>
      <c r="M2" s="117"/>
      <c r="N2" s="117"/>
      <c r="P2" s="117"/>
      <c r="Q2" s="117"/>
      <c r="R2" s="117"/>
      <c r="T2" s="117"/>
      <c r="U2" s="117"/>
      <c r="V2" s="117"/>
      <c r="X2" s="117"/>
      <c r="Y2" s="117"/>
      <c r="Z2" s="117"/>
      <c r="AB2" s="117"/>
      <c r="AC2" s="117"/>
      <c r="AD2" s="117"/>
      <c r="AF2" s="117"/>
      <c r="AG2" s="117"/>
      <c r="AH2" s="117"/>
      <c r="AJ2" s="117"/>
      <c r="AK2" s="117"/>
      <c r="AL2" s="117"/>
      <c r="AN2" s="117"/>
      <c r="AO2" s="117"/>
      <c r="AP2" s="117"/>
      <c r="AR2" s="117"/>
      <c r="AS2" s="117"/>
      <c r="AT2" s="117"/>
      <c r="AV2" s="117"/>
      <c r="AW2" s="117"/>
      <c r="AX2" s="117"/>
      <c r="AZ2" s="117"/>
      <c r="BA2" s="117"/>
      <c r="BB2" s="117"/>
      <c r="BD2" s="117"/>
      <c r="BE2" s="117"/>
      <c r="BF2" s="117"/>
      <c r="BH2" s="117"/>
      <c r="BI2" s="117"/>
      <c r="BJ2" s="117"/>
      <c r="BL2" s="117"/>
      <c r="BM2" s="117"/>
      <c r="BN2" s="117"/>
      <c r="BP2" s="117"/>
      <c r="BQ2" s="117"/>
      <c r="BR2" s="117"/>
      <c r="BT2" s="117"/>
      <c r="BU2" s="117"/>
      <c r="BV2" s="117"/>
      <c r="BX2" s="117"/>
      <c r="BY2" s="117"/>
      <c r="BZ2" s="117"/>
      <c r="CB2" s="117"/>
      <c r="CC2" s="117"/>
      <c r="CD2" s="117"/>
      <c r="CF2" s="117"/>
      <c r="CG2" s="117"/>
      <c r="CH2" s="117"/>
      <c r="CJ2" s="117"/>
      <c r="CK2" s="117"/>
      <c r="CL2" s="117"/>
      <c r="CN2" s="117"/>
      <c r="CO2" s="117"/>
      <c r="CP2" s="117"/>
      <c r="CR2" s="117"/>
      <c r="CS2" s="117"/>
      <c r="CT2" s="117"/>
      <c r="CV2" s="117"/>
      <c r="CW2" s="117"/>
      <c r="CX2" s="117"/>
      <c r="CZ2" s="117"/>
      <c r="DA2" s="117"/>
      <c r="DB2" s="117"/>
      <c r="DD2" s="117"/>
      <c r="DE2" s="117"/>
      <c r="DF2" s="117"/>
      <c r="DH2" s="117"/>
      <c r="DI2" s="117"/>
      <c r="DJ2" s="117"/>
      <c r="DL2" s="117"/>
      <c r="DM2" s="117"/>
      <c r="DN2" s="117"/>
      <c r="DP2" s="117"/>
      <c r="DQ2" s="117"/>
      <c r="DR2" s="117"/>
      <c r="DT2" s="117"/>
      <c r="DU2" s="117"/>
      <c r="DV2" s="117"/>
      <c r="DX2" s="117"/>
      <c r="DY2" s="117"/>
      <c r="DZ2" s="117"/>
    </row>
    <row r="3" spans="1:130" ht="12.95" customHeight="1" x14ac:dyDescent="0.2">
      <c r="A3" s="122" t="s">
        <v>22</v>
      </c>
      <c r="B3" s="122"/>
      <c r="C3" s="118" t="s">
        <v>21</v>
      </c>
      <c r="D3" s="118" t="s">
        <v>26</v>
      </c>
      <c r="E3" s="120" t="s">
        <v>17</v>
      </c>
      <c r="F3" s="120" t="s">
        <v>124</v>
      </c>
      <c r="G3" s="31"/>
      <c r="H3" s="125" t="s">
        <v>119</v>
      </c>
      <c r="I3" s="125"/>
      <c r="J3" s="125"/>
      <c r="K3" s="31"/>
      <c r="L3" s="125" t="s">
        <v>89</v>
      </c>
      <c r="M3" s="125"/>
      <c r="N3" s="125"/>
      <c r="O3" s="31"/>
      <c r="P3" s="125" t="s">
        <v>90</v>
      </c>
      <c r="Q3" s="125"/>
      <c r="R3" s="125"/>
      <c r="S3" s="31"/>
      <c r="T3" s="125" t="s">
        <v>91</v>
      </c>
      <c r="U3" s="125"/>
      <c r="V3" s="125"/>
      <c r="W3" s="31"/>
      <c r="X3" s="125" t="s">
        <v>92</v>
      </c>
      <c r="Y3" s="125"/>
      <c r="Z3" s="125"/>
      <c r="AA3" s="31"/>
      <c r="AB3" s="125" t="s">
        <v>93</v>
      </c>
      <c r="AC3" s="125"/>
      <c r="AD3" s="125"/>
      <c r="AE3" s="31"/>
      <c r="AF3" s="125" t="s">
        <v>94</v>
      </c>
      <c r="AG3" s="125"/>
      <c r="AH3" s="125"/>
      <c r="AI3" s="31"/>
      <c r="AJ3" s="125" t="s">
        <v>95</v>
      </c>
      <c r="AK3" s="125"/>
      <c r="AL3" s="125"/>
      <c r="AM3" s="31"/>
      <c r="AN3" s="125" t="s">
        <v>96</v>
      </c>
      <c r="AO3" s="125"/>
      <c r="AP3" s="125"/>
      <c r="AQ3" s="31"/>
      <c r="AR3" s="125" t="s">
        <v>97</v>
      </c>
      <c r="AS3" s="125"/>
      <c r="AT3" s="125"/>
      <c r="AU3" s="31"/>
      <c r="AV3" s="125" t="s">
        <v>98</v>
      </c>
      <c r="AW3" s="125"/>
      <c r="AX3" s="125"/>
      <c r="AY3" s="31"/>
      <c r="AZ3" s="125" t="s">
        <v>99</v>
      </c>
      <c r="BA3" s="125"/>
      <c r="BB3" s="125"/>
      <c r="BC3" s="31"/>
      <c r="BD3" s="125" t="s">
        <v>100</v>
      </c>
      <c r="BE3" s="125"/>
      <c r="BF3" s="125"/>
      <c r="BG3" s="31"/>
      <c r="BH3" s="125" t="s">
        <v>101</v>
      </c>
      <c r="BI3" s="125"/>
      <c r="BJ3" s="125"/>
      <c r="BK3" s="31"/>
      <c r="BL3" s="125" t="s">
        <v>102</v>
      </c>
      <c r="BM3" s="125"/>
      <c r="BN3" s="125"/>
      <c r="BO3" s="31"/>
      <c r="BP3" s="125" t="s">
        <v>103</v>
      </c>
      <c r="BQ3" s="125"/>
      <c r="BR3" s="125"/>
      <c r="BT3" s="125" t="s">
        <v>104</v>
      </c>
      <c r="BU3" s="125"/>
      <c r="BV3" s="125"/>
      <c r="BW3" s="31"/>
      <c r="BX3" s="125" t="s">
        <v>105</v>
      </c>
      <c r="BY3" s="125"/>
      <c r="BZ3" s="125"/>
      <c r="CA3" s="31"/>
      <c r="CB3" s="125" t="s">
        <v>106</v>
      </c>
      <c r="CC3" s="125"/>
      <c r="CD3" s="125"/>
      <c r="CE3" s="31"/>
      <c r="CF3" s="125" t="s">
        <v>107</v>
      </c>
      <c r="CG3" s="125"/>
      <c r="CH3" s="125"/>
      <c r="CI3" s="31"/>
      <c r="CJ3" s="125" t="s">
        <v>108</v>
      </c>
      <c r="CK3" s="125"/>
      <c r="CL3" s="125"/>
      <c r="CM3" s="31"/>
      <c r="CN3" s="125" t="s">
        <v>109</v>
      </c>
      <c r="CO3" s="125"/>
      <c r="CP3" s="125"/>
      <c r="CQ3" s="31"/>
      <c r="CR3" s="125" t="s">
        <v>110</v>
      </c>
      <c r="CS3" s="125"/>
      <c r="CT3" s="125"/>
      <c r="CU3" s="31"/>
      <c r="CV3" s="125" t="s">
        <v>111</v>
      </c>
      <c r="CW3" s="125"/>
      <c r="CX3" s="125"/>
      <c r="CY3" s="31"/>
      <c r="CZ3" s="125" t="s">
        <v>112</v>
      </c>
      <c r="DA3" s="125"/>
      <c r="DB3" s="125"/>
      <c r="DC3" s="31"/>
      <c r="DD3" s="125" t="s">
        <v>113</v>
      </c>
      <c r="DE3" s="125"/>
      <c r="DF3" s="125"/>
      <c r="DG3" s="31"/>
      <c r="DH3" s="125" t="s">
        <v>114</v>
      </c>
      <c r="DI3" s="125"/>
      <c r="DJ3" s="125"/>
      <c r="DK3" s="31"/>
      <c r="DL3" s="125" t="s">
        <v>115</v>
      </c>
      <c r="DM3" s="125"/>
      <c r="DN3" s="125"/>
      <c r="DO3" s="31"/>
      <c r="DP3" s="125" t="s">
        <v>116</v>
      </c>
      <c r="DQ3" s="125"/>
      <c r="DR3" s="125"/>
      <c r="DS3" s="31"/>
      <c r="DT3" s="125" t="s">
        <v>117</v>
      </c>
      <c r="DU3" s="125"/>
      <c r="DV3" s="125"/>
      <c r="DW3" s="31"/>
      <c r="DX3" s="125" t="s">
        <v>118</v>
      </c>
      <c r="DY3" s="125"/>
      <c r="DZ3" s="125"/>
    </row>
    <row r="4" spans="1:130" s="34" customFormat="1" x14ac:dyDescent="0.2">
      <c r="A4" s="122"/>
      <c r="B4" s="122"/>
      <c r="C4" s="119"/>
      <c r="D4" s="119"/>
      <c r="E4" s="121"/>
      <c r="F4" s="121"/>
      <c r="G4" s="35"/>
      <c r="H4" s="124">
        <f>$C$61</f>
        <v>0</v>
      </c>
      <c r="I4" s="124"/>
      <c r="J4" s="124"/>
      <c r="K4" s="53"/>
      <c r="L4" s="124" t="str">
        <f>$D$106</f>
        <v/>
      </c>
      <c r="M4" s="124"/>
      <c r="N4" s="124"/>
      <c r="O4" s="53"/>
      <c r="P4" s="124" t="str">
        <f>$D$107</f>
        <v/>
      </c>
      <c r="Q4" s="124"/>
      <c r="R4" s="124"/>
      <c r="S4" s="53"/>
      <c r="T4" s="124" t="str">
        <f>$D$108</f>
        <v/>
      </c>
      <c r="U4" s="124"/>
      <c r="V4" s="124"/>
      <c r="W4" s="53"/>
      <c r="X4" s="124" t="str">
        <f>$D$109</f>
        <v/>
      </c>
      <c r="Y4" s="124"/>
      <c r="Z4" s="124"/>
      <c r="AA4" s="53"/>
      <c r="AB4" s="124" t="str">
        <f>$D$110</f>
        <v/>
      </c>
      <c r="AC4" s="124"/>
      <c r="AD4" s="124"/>
      <c r="AE4" s="53"/>
      <c r="AF4" s="124" t="str">
        <f>$D$111</f>
        <v/>
      </c>
      <c r="AG4" s="124"/>
      <c r="AH4" s="124"/>
      <c r="AI4" s="53"/>
      <c r="AJ4" s="124" t="str">
        <f>$D$112</f>
        <v/>
      </c>
      <c r="AK4" s="124"/>
      <c r="AL4" s="124"/>
      <c r="AM4" s="53"/>
      <c r="AN4" s="124" t="str">
        <f>$D$113</f>
        <v/>
      </c>
      <c r="AO4" s="124"/>
      <c r="AP4" s="124"/>
      <c r="AQ4" s="53"/>
      <c r="AR4" s="124" t="str">
        <f>$D$114</f>
        <v/>
      </c>
      <c r="AS4" s="124"/>
      <c r="AT4" s="124"/>
      <c r="AU4" s="53"/>
      <c r="AV4" s="124" t="str">
        <f>$D$115</f>
        <v/>
      </c>
      <c r="AW4" s="124"/>
      <c r="AX4" s="124"/>
      <c r="AY4" s="53"/>
      <c r="AZ4" s="124" t="str">
        <f>$D$116</f>
        <v/>
      </c>
      <c r="BA4" s="124"/>
      <c r="BB4" s="124"/>
      <c r="BC4" s="53"/>
      <c r="BD4" s="124" t="str">
        <f>$D$117</f>
        <v/>
      </c>
      <c r="BE4" s="124"/>
      <c r="BF4" s="124"/>
      <c r="BG4" s="53"/>
      <c r="BH4" s="124" t="str">
        <f>$D$118</f>
        <v/>
      </c>
      <c r="BI4" s="124"/>
      <c r="BJ4" s="124"/>
      <c r="BK4" s="53"/>
      <c r="BL4" s="124" t="str">
        <f>$D$119</f>
        <v/>
      </c>
      <c r="BM4" s="124"/>
      <c r="BN4" s="124"/>
      <c r="BO4" s="53"/>
      <c r="BP4" s="124" t="str">
        <f>$D$120</f>
        <v/>
      </c>
      <c r="BQ4" s="124"/>
      <c r="BR4" s="124"/>
      <c r="BS4" s="54"/>
      <c r="BT4" s="124" t="str">
        <f>$D$121</f>
        <v/>
      </c>
      <c r="BU4" s="124"/>
      <c r="BV4" s="124"/>
      <c r="BW4" s="53"/>
      <c r="BX4" s="124" t="str">
        <f>$D$122</f>
        <v/>
      </c>
      <c r="BY4" s="124"/>
      <c r="BZ4" s="124"/>
      <c r="CA4" s="53"/>
      <c r="CB4" s="124" t="str">
        <f>$D$123</f>
        <v/>
      </c>
      <c r="CC4" s="124"/>
      <c r="CD4" s="124"/>
      <c r="CE4" s="53"/>
      <c r="CF4" s="124" t="str">
        <f>$D$124</f>
        <v/>
      </c>
      <c r="CG4" s="124"/>
      <c r="CH4" s="124"/>
      <c r="CI4" s="53"/>
      <c r="CJ4" s="124" t="str">
        <f>$D$125</f>
        <v/>
      </c>
      <c r="CK4" s="124"/>
      <c r="CL4" s="124"/>
      <c r="CM4" s="53"/>
      <c r="CN4" s="124" t="str">
        <f>$D$126</f>
        <v/>
      </c>
      <c r="CO4" s="124"/>
      <c r="CP4" s="124"/>
      <c r="CQ4" s="53"/>
      <c r="CR4" s="124" t="str">
        <f>$D$127</f>
        <v/>
      </c>
      <c r="CS4" s="124"/>
      <c r="CT4" s="124"/>
      <c r="CU4" s="53"/>
      <c r="CV4" s="124" t="str">
        <f>$D$128</f>
        <v/>
      </c>
      <c r="CW4" s="124"/>
      <c r="CX4" s="124"/>
      <c r="CY4" s="53"/>
      <c r="CZ4" s="124" t="str">
        <f>$D$129</f>
        <v/>
      </c>
      <c r="DA4" s="124"/>
      <c r="DB4" s="124"/>
      <c r="DC4" s="53"/>
      <c r="DD4" s="124" t="str">
        <f>$D$130</f>
        <v/>
      </c>
      <c r="DE4" s="124"/>
      <c r="DF4" s="124"/>
      <c r="DG4" s="53"/>
      <c r="DH4" s="124" t="str">
        <f>$D$131</f>
        <v/>
      </c>
      <c r="DI4" s="124"/>
      <c r="DJ4" s="124"/>
      <c r="DK4" s="53"/>
      <c r="DL4" s="124" t="str">
        <f>$D$132</f>
        <v/>
      </c>
      <c r="DM4" s="124"/>
      <c r="DN4" s="124"/>
      <c r="DO4" s="53"/>
      <c r="DP4" s="124" t="str">
        <f>$D$133</f>
        <v/>
      </c>
      <c r="DQ4" s="124"/>
      <c r="DR4" s="124"/>
      <c r="DS4" s="53"/>
      <c r="DT4" s="124" t="str">
        <f>$D$134</f>
        <v/>
      </c>
      <c r="DU4" s="124"/>
      <c r="DV4" s="124"/>
      <c r="DW4" s="53"/>
      <c r="DX4" s="124" t="str">
        <f>$D$135</f>
        <v/>
      </c>
      <c r="DY4" s="124"/>
      <c r="DZ4" s="124"/>
    </row>
    <row r="5" spans="1:130" ht="12.6" customHeight="1" x14ac:dyDescent="0.2">
      <c r="A5" s="123" t="s">
        <v>9</v>
      </c>
      <c r="B5" s="2" t="s">
        <v>50</v>
      </c>
      <c r="C5" s="86" t="str">
        <f>IF(Dreisatzmethode!G5="","",Dreisatzmethode!G5)</f>
        <v/>
      </c>
      <c r="D5" s="86" t="str">
        <f>IF(Dreisatzmethode!H5="","",Dreisatzmethode!H5)</f>
        <v/>
      </c>
      <c r="E5" s="86" t="str">
        <f>IF(Dreisatzmethode!I5="","",Dreisatzmethode!I5)</f>
        <v/>
      </c>
      <c r="F5" s="55" t="str">
        <f>IF(C5="","",DATE(YEAR(C5)+16, MONTH(C5), DAY(C5)))</f>
        <v/>
      </c>
      <c r="H5" s="14" t="str">
        <f xml:space="preserve">
IF($C5="","",
IF(H$4&lt;$D5,1,
IF(AND(H$4&gt;=$D5,H$4&lt;$E5),2,
IF(AND(H$4&gt;=$E5,H$4&lt;$F5),3,
IF(H$4&gt;=$F5,4,0
)))))</f>
        <v/>
      </c>
      <c r="I5" s="15" t="str">
        <f>IF($C5="","",IF(H5=1,$C$69,IF(H5=2,$D$69,IF(H5=3,$E$69,0))))</f>
        <v/>
      </c>
      <c r="J5" s="17" t="str">
        <f>IFERROR(IF($C5="","",(J$18/I$17)*I5),"")</f>
        <v/>
      </c>
      <c r="L5" s="14" t="str">
        <f xml:space="preserve">
IF($C5="","",
IF(L$4&lt;$D5,1,
IF(AND(L$4&gt;=$D5,L$4&lt;$E5),2,
IF(AND(L$4&gt;=$E5,L$4&lt;$F5),3,
IF(L$4&gt;=$F5,4,0
)))))</f>
        <v/>
      </c>
      <c r="M5" s="15" t="str">
        <f t="shared" ref="M5:M15" si="0">IF($C5="","",IF(L5=1,$C$69,IF(L5=2,$D$69,IF(L5=3,$E$69,0))))</f>
        <v/>
      </c>
      <c r="N5" s="17" t="str">
        <f>IFERROR(IF($C5="","",(N$18/M$17)*M5),"")</f>
        <v/>
      </c>
      <c r="P5" s="14" t="str">
        <f xml:space="preserve">
IF($C5="","",
IF(P$4&lt;$D5,1,
IF(AND(P$4&gt;=$D5,P$4&lt;$E5),2,
IF(AND(P$4&gt;=$E5,P$4&lt;$F5),3,
IF(P$4&gt;=$F5,4,0
)))))</f>
        <v/>
      </c>
      <c r="Q5" s="15" t="str">
        <f t="shared" ref="Q5:Q15" si="1">IF($C5="","",IF(P5=1,$C$69,IF(P5=2,$D$69,IF(P5=3,$E$69,0))))</f>
        <v/>
      </c>
      <c r="R5" s="17" t="str">
        <f>IFERROR(IF($C5="","",(R$18/Q$17)*Q5),"")</f>
        <v/>
      </c>
      <c r="T5" s="14" t="str">
        <f xml:space="preserve">
IF($C5="","",
IF(T$4&lt;$D5,1,
IF(AND(T$4&gt;=$D5,T$4&lt;$E5),2,
IF(AND(T$4&gt;=$E5,T$4&lt;$F5),3,
IF(T$4&gt;=$F5,4,0
)))))</f>
        <v/>
      </c>
      <c r="U5" s="15" t="str">
        <f t="shared" ref="U5:U15" si="2">IF($C5="","",IF(T5=1,$C$69,IF(T5=2,$D$69,IF(T5=3,$E$69,0))))</f>
        <v/>
      </c>
      <c r="V5" s="17" t="str">
        <f>IFERROR(IF($C5="","",(V$18/U$17)*U5),"")</f>
        <v/>
      </c>
      <c r="X5" s="14" t="str">
        <f xml:space="preserve">
IF($C5="","",
IF(X$4&lt;$D5,1,
IF(AND(X$4&gt;=$D5,X$4&lt;$E5),2,
IF(AND(X$4&gt;=$E5,X$4&lt;$F5),3,
IF(X$4&gt;=$F5,4,0
)))))</f>
        <v/>
      </c>
      <c r="Y5" s="15" t="str">
        <f t="shared" ref="Y5:Y15" si="3">IF($C5="","",IF(X5=1,$C$69,IF(X5=2,$D$69,IF(X5=3,$E$69,0))))</f>
        <v/>
      </c>
      <c r="Z5" s="17" t="str">
        <f>IFERROR(IF($C5="","",(Z$18/Y$17)*Y5),"")</f>
        <v/>
      </c>
      <c r="AB5" s="14" t="str">
        <f xml:space="preserve">
IF($C5="","",
IF(AB$4&lt;$D5,1,
IF(AND(AB$4&gt;=$D5,AB$4&lt;$E5),2,
IF(AND(AB$4&gt;=$E5,AB$4&lt;$F5),3,
IF(AB$4&gt;=$F5,4,0
)))))</f>
        <v/>
      </c>
      <c r="AC5" s="15" t="str">
        <f t="shared" ref="AC5:AC15" si="4">IF($C5="","",IF(AB5=1,$C$69,IF(AB5=2,$D$69,IF(AB5=3,$E$69,0))))</f>
        <v/>
      </c>
      <c r="AD5" s="17" t="str">
        <f>IFERROR(IF($C5="","",(AD$18/AC$17)*AC5),"")</f>
        <v/>
      </c>
      <c r="AF5" s="14" t="str">
        <f xml:space="preserve">
IF($C5="","",
IF(AF$4&lt;$D5,1,
IF(AND(AF$4&gt;=$D5,AF$4&lt;$E5),2,
IF(AND(AF$4&gt;=$E5,AF$4&lt;$F5),3,
IF(AF$4&gt;=$F5,4,0
)))))</f>
        <v/>
      </c>
      <c r="AG5" s="15" t="str">
        <f t="shared" ref="AG5:AG15" si="5">IF($C5="","",IF(AF5=1,$C$69,IF(AF5=2,$D$69,IF(AF5=3,$E$69,0))))</f>
        <v/>
      </c>
      <c r="AH5" s="17" t="str">
        <f>IFERROR(IF($C5="","",(AH$18/AG$17)*AG5),"")</f>
        <v/>
      </c>
      <c r="AJ5" s="14" t="str">
        <f xml:space="preserve">
IF($C5="","",
IF(AJ$4&lt;$D5,1,
IF(AND(AJ$4&gt;=$D5,AJ$4&lt;$E5),2,
IF(AND(AJ$4&gt;=$E5,AJ$4&lt;$F5),3,
IF(AJ$4&gt;=$F5,4,0
)))))</f>
        <v/>
      </c>
      <c r="AK5" s="15" t="str">
        <f t="shared" ref="AK5:AK15" si="6">IF($C5="","",IF(AJ5=1,$C$69,IF(AJ5=2,$D$69,IF(AJ5=3,$E$69,0))))</f>
        <v/>
      </c>
      <c r="AL5" s="17" t="str">
        <f>IFERROR(IF($C5="","",(AL$18/AK$17)*AK5),"")</f>
        <v/>
      </c>
      <c r="AN5" s="14" t="str">
        <f xml:space="preserve">
IF($C5="","",
IF(AN$4&lt;$D5,1,
IF(AND(AN$4&gt;=$D5,AN$4&lt;$E5),2,
IF(AND(AN$4&gt;=$E5,AN$4&lt;$F5),3,
IF(AN$4&gt;=$F5,4,0
)))))</f>
        <v/>
      </c>
      <c r="AO5" s="15" t="str">
        <f t="shared" ref="AO5:AO15" si="7">IF($C5="","",IF(AN5=1,$C$69,IF(AN5=2,$D$69,IF(AN5=3,$E$69,0))))</f>
        <v/>
      </c>
      <c r="AP5" s="17" t="str">
        <f>IFERROR(IF($C5="","",(AP$18/AO$17)*AO5),"")</f>
        <v/>
      </c>
      <c r="AR5" s="14" t="str">
        <f xml:space="preserve">
IF($C5="","",
IF(AR$4&lt;$D5,1,
IF(AND(AR$4&gt;=$D5,AR$4&lt;$E5),2,
IF(AND(AR$4&gt;=$E5,AR$4&lt;$F5),3,
IF(AR$4&gt;=$F5,4,0
)))))</f>
        <v/>
      </c>
      <c r="AS5" s="15" t="str">
        <f t="shared" ref="AS5:AS15" si="8">IF($C5="","",IF(AR5=1,$C$69,IF(AR5=2,$D$69,IF(AR5=3,$E$69,0))))</f>
        <v/>
      </c>
      <c r="AT5" s="17" t="str">
        <f>IFERROR(IF($C5="","",(AT$18/AS$17)*AS5),"")</f>
        <v/>
      </c>
      <c r="AV5" s="14" t="str">
        <f xml:space="preserve">
IF($C5="","",
IF(AV$4&lt;$D5,1,
IF(AND(AV$4&gt;=$D5,AV$4&lt;$E5),2,
IF(AND(AV$4&gt;=$E5,AV$4&lt;$F5),3,
IF(AV$4&gt;=$F5,4,0
)))))</f>
        <v/>
      </c>
      <c r="AW5" s="15" t="str">
        <f t="shared" ref="AW5:AW15" si="9">IF($C5="","",IF(AV5=1,$C$69,IF(AV5=2,$D$69,IF(AV5=3,$E$69,0))))</f>
        <v/>
      </c>
      <c r="AX5" s="17" t="str">
        <f>IFERROR(IF($C5="","",(AX$18/AW$17)*AW5),"")</f>
        <v/>
      </c>
      <c r="AZ5" s="14" t="str">
        <f xml:space="preserve">
IF($C5="","",
IF(AZ$4&lt;$D5,1,
IF(AND(AZ$4&gt;=$D5,AZ$4&lt;$E5),2,
IF(AND(AZ$4&gt;=$E5,AZ$4&lt;$F5),3,
IF(AZ$4&gt;=$F5,4,0
)))))</f>
        <v/>
      </c>
      <c r="BA5" s="15" t="str">
        <f t="shared" ref="BA5:BA15" si="10">IF($C5="","",IF(AZ5=1,$C$69,IF(AZ5=2,$D$69,IF(AZ5=3,$E$69,0))))</f>
        <v/>
      </c>
      <c r="BB5" s="17" t="str">
        <f>IFERROR(IF($C5="","",(BB$18/BA$17)*BA5),"")</f>
        <v/>
      </c>
      <c r="BD5" s="14" t="str">
        <f xml:space="preserve">
IF($C5="","",
IF(BD$4&lt;$D5,1,
IF(AND(BD$4&gt;=$D5,BD$4&lt;$E5),2,
IF(AND(BD$4&gt;=$E5,BD$4&lt;$F5),3,
IF(BD$4&gt;=$F5,4,0
)))))</f>
        <v/>
      </c>
      <c r="BE5" s="15" t="str">
        <f t="shared" ref="BE5:BE15" si="11">IF($C5="","",IF(BD5=1,$C$69,IF(BD5=2,$D$69,IF(BD5=3,$E$69,0))))</f>
        <v/>
      </c>
      <c r="BF5" s="17" t="str">
        <f>IFERROR(IF($C5="","",(BF$18/BE$17)*BE5),"")</f>
        <v/>
      </c>
      <c r="BH5" s="14" t="str">
        <f xml:space="preserve">
IF($C5="","",
IF(BH$4&lt;$D5,1,
IF(AND(BH$4&gt;=$D5,BH$4&lt;$E5),2,
IF(AND(BH$4&gt;=$E5,BH$4&lt;$F5),3,
IF(BH$4&gt;=$F5,4,0
)))))</f>
        <v/>
      </c>
      <c r="BI5" s="15" t="str">
        <f t="shared" ref="BI5:BI15" si="12">IF($C5="","",IF(BH5=1,$C$69,IF(BH5=2,$D$69,IF(BH5=3,$E$69,0))))</f>
        <v/>
      </c>
      <c r="BJ5" s="17" t="str">
        <f>IFERROR(IF($C5="","",(BJ$18/BI$17)*BI5),"")</f>
        <v/>
      </c>
      <c r="BL5" s="14" t="str">
        <f xml:space="preserve">
IF($C5="","",
IF(BL$4&lt;$D5,1,
IF(AND(BL$4&gt;=$D5,BL$4&lt;$E5),2,
IF(AND(BL$4&gt;=$E5,BL$4&lt;$F5),3,
IF(BL$4&gt;=$F5,4,0
)))))</f>
        <v/>
      </c>
      <c r="BM5" s="15" t="str">
        <f t="shared" ref="BM5:BM15" si="13">IF($C5="","",IF(BL5=1,$C$69,IF(BL5=2,$D$69,IF(BL5=3,$E$69,0))))</f>
        <v/>
      </c>
      <c r="BN5" s="17" t="str">
        <f>IFERROR(IF($C5="","",(BN$18/BM$17)*BM5),"")</f>
        <v/>
      </c>
      <c r="BP5" s="14" t="str">
        <f xml:space="preserve">
IF($C5="","",
IF(BP$4&lt;$D5,1,
IF(AND(BP$4&gt;=$D5,BP$4&lt;$E5),2,
IF(AND(BP$4&gt;=$E5,BP$4&lt;$F5),3,
IF(BP$4&gt;=$F5,4,0
)))))</f>
        <v/>
      </c>
      <c r="BQ5" s="15" t="str">
        <f t="shared" ref="BQ5:BQ15" si="14">IF($C5="","",IF(BP5=1,$C$69,IF(BP5=2,$D$69,IF(BP5=3,$E$69,0))))</f>
        <v/>
      </c>
      <c r="BR5" s="17" t="str">
        <f>IFERROR(IF($C5="","",(BR$18/BQ$17)*BQ5),"")</f>
        <v/>
      </c>
      <c r="BT5" s="14" t="str">
        <f xml:space="preserve">
IF($C5="","",
IF(BT$4&lt;$D5,1,
IF(AND(BT$4&gt;=$D5,BT$4&lt;$E5),2,
IF(AND(BT$4&gt;=$E5,BT$4&lt;$F5),3,
IF(BT$4&gt;=$F5,4,0
)))))</f>
        <v/>
      </c>
      <c r="BU5" s="15" t="str">
        <f>IF($C5="","",IF(BT5=1,$C$69,IF(BT5=2,$D$69,IF(BT5=3,$E$69,0))))</f>
        <v/>
      </c>
      <c r="BV5" s="17" t="str">
        <f>IFERROR(IF($C5="","",(BV$18/BU$17)*BU5),"")</f>
        <v/>
      </c>
      <c r="BX5" s="14" t="str">
        <f xml:space="preserve">
IF($C5="","",
IF(BX$4&lt;$D5,1,
IF(AND(BX$4&gt;=$D5,BX$4&lt;$E5),2,
IF(AND(BX$4&gt;=$E5,BX$4&lt;$F5),3,
IF(BX$4&gt;=$F5,4,0
)))))</f>
        <v/>
      </c>
      <c r="BY5" s="15" t="str">
        <f t="shared" ref="BY5:BY15" si="15">IF($C5="","",IF(BX5=1,$C$69,IF(BX5=2,$D$69,IF(BX5=3,$E$69,0))))</f>
        <v/>
      </c>
      <c r="BZ5" s="17" t="str">
        <f>IFERROR(IF($C5="","",(BZ$18/BY$17)*BY5),"")</f>
        <v/>
      </c>
      <c r="CB5" s="14" t="str">
        <f xml:space="preserve">
IF($C5="","",
IF(CB$4&lt;$D5,1,
IF(AND(CB$4&gt;=$D5,CB$4&lt;$E5),2,
IF(AND(CB$4&gt;=$E5,CB$4&lt;$F5),3,
IF(CB$4&gt;=$F5,4,0
)))))</f>
        <v/>
      </c>
      <c r="CC5" s="15" t="str">
        <f t="shared" ref="CC5:CC15" si="16">IF($C5="","",IF(CB5=1,$C$69,IF(CB5=2,$D$69,IF(CB5=3,$E$69,0))))</f>
        <v/>
      </c>
      <c r="CD5" s="17" t="str">
        <f>IFERROR(IF($C5="","",(CD$18/CC$17)*CC5),"")</f>
        <v/>
      </c>
      <c r="CF5" s="14" t="str">
        <f xml:space="preserve">
IF($C5="","",
IF(CF$4&lt;$D5,1,
IF(AND(CF$4&gt;=$D5,CF$4&lt;$E5),2,
IF(AND(CF$4&gt;=$E5,CF$4&lt;$F5),3,
IF(CF$4&gt;=$F5,4,0
)))))</f>
        <v/>
      </c>
      <c r="CG5" s="15" t="str">
        <f t="shared" ref="CG5:CG15" si="17">IF($C5="","",IF(CF5=1,$C$69,IF(CF5=2,$D$69,IF(CF5=3,$E$69,0))))</f>
        <v/>
      </c>
      <c r="CH5" s="17" t="str">
        <f>IFERROR(IF($C5="","",(CH$18/CG$17)*CG5),"")</f>
        <v/>
      </c>
      <c r="CJ5" s="14" t="str">
        <f xml:space="preserve">
IF($C5="","",
IF(CJ$4&lt;$D5,1,
IF(AND(CJ$4&gt;=$D5,CJ$4&lt;$E5),2,
IF(AND(CJ$4&gt;=$E5,CJ$4&lt;$F5),3,
IF(CJ$4&gt;=$F5,4,0
)))))</f>
        <v/>
      </c>
      <c r="CK5" s="15" t="str">
        <f t="shared" ref="CK5:CK15" si="18">IF($C5="","",IF(CJ5=1,$C$69,IF(CJ5=2,$D$69,IF(CJ5=3,$E$69,0))))</f>
        <v/>
      </c>
      <c r="CL5" s="17" t="str">
        <f>IFERROR(IF($C5="","",(CL$18/CK$17)*CK5),"")</f>
        <v/>
      </c>
      <c r="CN5" s="14" t="str">
        <f xml:space="preserve">
IF($C5="","",
IF(CN$4&lt;$D5,1,
IF(AND(CN$4&gt;=$D5,CN$4&lt;$E5),2,
IF(AND(CN$4&gt;=$E5,CN$4&lt;$F5),3,
IF(CN$4&gt;=$F5,4,0
)))))</f>
        <v/>
      </c>
      <c r="CO5" s="15" t="str">
        <f t="shared" ref="CO5:CO15" si="19">IF($C5="","",IF(CN5=1,$C$69,IF(CN5=2,$D$69,IF(CN5=3,$E$69,0))))</f>
        <v/>
      </c>
      <c r="CP5" s="17" t="str">
        <f>IFERROR(IF($C5="","",(CP$18/CO$17)*CO5),"")</f>
        <v/>
      </c>
      <c r="CR5" s="14" t="str">
        <f xml:space="preserve">
IF($C5="","",
IF(CR$4&lt;$D5,1,
IF(AND(CR$4&gt;=$D5,CR$4&lt;$E5),2,
IF(AND(CR$4&gt;=$E5,CR$4&lt;$F5),3,
IF(CR$4&gt;=$F5,4,0
)))))</f>
        <v/>
      </c>
      <c r="CS5" s="15" t="str">
        <f t="shared" ref="CS5:CS15" si="20">IF($C5="","",IF(CR5=1,$C$69,IF(CR5=2,$D$69,IF(CR5=3,$E$69,0))))</f>
        <v/>
      </c>
      <c r="CT5" s="17" t="str">
        <f>IFERROR(IF($C5="","",(CT$18/CS$17)*CS5),"")</f>
        <v/>
      </c>
      <c r="CV5" s="14" t="str">
        <f xml:space="preserve">
IF($C5="","",
IF(CV$4&lt;$D5,1,
IF(AND(CV$4&gt;=$D5,CV$4&lt;$E5),2,
IF(AND(CV$4&gt;=$E5,CV$4&lt;$F5),3,
IF(CV$4&gt;=$F5,4,0
)))))</f>
        <v/>
      </c>
      <c r="CW5" s="15" t="str">
        <f t="shared" ref="CW5:CW15" si="21">IF($C5="","",IF(CV5=1,$C$69,IF(CV5=2,$D$69,IF(CV5=3,$E$69,0))))</f>
        <v/>
      </c>
      <c r="CX5" s="17" t="str">
        <f>IFERROR(IF($C5="","",(CX$18/CW$17)*CW5),"")</f>
        <v/>
      </c>
      <c r="CZ5" s="14" t="str">
        <f xml:space="preserve">
IF($C5="","",
IF(CZ$4&lt;$D5,1,
IF(AND(CZ$4&gt;=$D5,CZ$4&lt;$E5),2,
IF(AND(CZ$4&gt;=$E5,CZ$4&lt;$F5),3,
IF(CZ$4&gt;=$F5,4,0
)))))</f>
        <v/>
      </c>
      <c r="DA5" s="15" t="str">
        <f t="shared" ref="DA5:DA15" si="22">IF($C5="","",IF(CZ5=1,$C$69,IF(CZ5=2,$D$69,IF(CZ5=3,$E$69,0))))</f>
        <v/>
      </c>
      <c r="DB5" s="17" t="str">
        <f>IFERROR(IF($C5="","",(DB$18/DA$17)*DA5),"")</f>
        <v/>
      </c>
      <c r="DD5" s="14" t="str">
        <f xml:space="preserve">
IF($C5="","",
IF(DD$4&lt;$D5,1,
IF(AND(DD$4&gt;=$D5,DD$4&lt;$E5),2,
IF(AND(DD$4&gt;=$E5,DD$4&lt;$F5),3,
IF(DD$4&gt;=$F5,4,0
)))))</f>
        <v/>
      </c>
      <c r="DE5" s="15" t="str">
        <f t="shared" ref="DE5:DE15" si="23">IF($C5="","",IF(DD5=1,$C$69,IF(DD5=2,$D$69,IF(DD5=3,$E$69,0))))</f>
        <v/>
      </c>
      <c r="DF5" s="17" t="str">
        <f>IFERROR(IF($C5="","",(DF$18/DE$17)*DE5),"")</f>
        <v/>
      </c>
      <c r="DH5" s="14" t="str">
        <f xml:space="preserve">
IF($C5="","",
IF(DH$4&lt;$D5,1,
IF(AND(DH$4&gt;=$D5,DH$4&lt;$E5),2,
IF(AND(DH$4&gt;=$E5,DH$4&lt;$F5),3,
IF(DH$4&gt;=$F5,4,0
)))))</f>
        <v/>
      </c>
      <c r="DI5" s="15" t="str">
        <f t="shared" ref="DI5:DI15" si="24">IF($C5="","",IF(DH5=1,$C$69,IF(DH5=2,$D$69,IF(DH5=3,$E$69,0))))</f>
        <v/>
      </c>
      <c r="DJ5" s="17" t="str">
        <f>IFERROR(IF($C5="","",(DJ$18/DI$17)*DI5),"")</f>
        <v/>
      </c>
      <c r="DL5" s="14" t="str">
        <f xml:space="preserve">
IF($C5="","",
IF(DL$4&lt;$D5,1,
IF(AND(DL$4&gt;=$D5,DL$4&lt;$E5),2,
IF(AND(DL$4&gt;=$E5,DL$4&lt;$F5),3,
IF(DL$4&gt;=$F5,4,0
)))))</f>
        <v/>
      </c>
      <c r="DM5" s="15" t="str">
        <f t="shared" ref="DM5:DM15" si="25">IF($C5="","",IF(DL5=1,$C$69,IF(DL5=2,$D$69,IF(DL5=3,$E$69,0))))</f>
        <v/>
      </c>
      <c r="DN5" s="17" t="str">
        <f>IFERROR(IF($C5="","",(DN$18/DM$17)*DM5),"")</f>
        <v/>
      </c>
      <c r="DP5" s="14" t="str">
        <f xml:space="preserve">
IF($C5="","",
IF(DP$4&lt;$D5,1,
IF(AND(DP$4&gt;=$D5,DP$4&lt;$E5),2,
IF(AND(DP$4&gt;=$E5,DP$4&lt;$F5),3,
IF(DP$4&gt;=$F5,4,0
)))))</f>
        <v/>
      </c>
      <c r="DQ5" s="15" t="str">
        <f t="shared" ref="DQ5:DQ15" si="26">IF($C5="","",IF(DP5=1,$C$69,IF(DP5=2,$D$69,IF(DP5=3,$E$69,0))))</f>
        <v/>
      </c>
      <c r="DR5" s="17" t="str">
        <f>IFERROR(IF($C5="","",(DR$18/DQ$17)*DQ5),"")</f>
        <v/>
      </c>
      <c r="DT5" s="14" t="str">
        <f xml:space="preserve">
IF($C5="","",
IF(DT$4&lt;$D5,1,
IF(AND(DT$4&gt;=$D5,DT$4&lt;$E5),2,
IF(AND(DT$4&gt;=$E5,DT$4&lt;$F5),3,
IF(DT$4&gt;=$F5,4,0
)))))</f>
        <v/>
      </c>
      <c r="DU5" s="15" t="str">
        <f t="shared" ref="DU5:DU15" si="27">IF($C5="","",IF(DT5=1,$C$69,IF(DT5=2,$D$69,IF(DT5=3,$E$69,0))))</f>
        <v/>
      </c>
      <c r="DV5" s="17" t="str">
        <f>IFERROR(IF($C5="","",(DV$18/DU$17)*DU5),"")</f>
        <v/>
      </c>
      <c r="DX5" s="14" t="str">
        <f xml:space="preserve">
IF($C5="","",
IF(DX$4&lt;$D5,1,
IF(AND(DX$4&gt;=$D5,DX$4&lt;$E5),2,
IF(AND(DX$4&gt;=$E5,DX$4&lt;$F5),3,
IF(DX$4&gt;=$F5,4,0
)))))</f>
        <v/>
      </c>
      <c r="DY5" s="15" t="str">
        <f t="shared" ref="DY5:DY15" si="28">IF($C5="","",IF(DX5=1,$C$69,IF(DX5=2,$D$69,IF(DX5=3,$E$69,0))))</f>
        <v/>
      </c>
      <c r="DZ5" s="17" t="str">
        <f>IFERROR(IF($C5="","",(DZ$18/DY$17)*DY5),"")</f>
        <v/>
      </c>
    </row>
    <row r="6" spans="1:130" ht="12.6" customHeight="1" x14ac:dyDescent="0.2">
      <c r="A6" s="123"/>
      <c r="B6" s="2" t="s">
        <v>51</v>
      </c>
      <c r="C6" s="86" t="str">
        <f>IF(Dreisatzmethode!G6="","",Dreisatzmethode!G6)</f>
        <v/>
      </c>
      <c r="D6" s="86" t="str">
        <f>IF(Dreisatzmethode!H6="","",Dreisatzmethode!H6)</f>
        <v/>
      </c>
      <c r="E6" s="86" t="str">
        <f>IF(Dreisatzmethode!I6="","",Dreisatzmethode!I6)</f>
        <v/>
      </c>
      <c r="F6" s="55" t="str">
        <f t="shared" ref="F6:F15" si="29">IF(C6="","",DATE(YEAR(C6)+16, MONTH(C6), DAY(C6)))</f>
        <v/>
      </c>
      <c r="H6" s="14" t="str">
        <f t="shared" ref="H6:H15" si="30" xml:space="preserve">
IF($C6="","",
IF(H$4&lt;$D6,1,
IF(AND(H$4&gt;=$D6,H$4&lt;$E6),2,
IF(AND(H$4&gt;=$E6,H$4&lt;$F6),3,
IF(H$4&gt;=$F6,4,0
)))))</f>
        <v/>
      </c>
      <c r="I6" s="15" t="str">
        <f t="shared" ref="I6:I15" si="31">IF(C6="","",IF(H6=1,$C$69,IF(H6=2,$D$69,IF(H6=3,$E$69,0))))</f>
        <v/>
      </c>
      <c r="J6" s="17" t="str">
        <f t="shared" ref="J6:J14" si="32">IFERROR(IF($C6="","",(J$18/I$17)*I6),"")</f>
        <v/>
      </c>
      <c r="L6" s="14" t="str">
        <f t="shared" ref="L6:L15" si="33" xml:space="preserve">
IF($C6="","",
IF(L$4&lt;$D6,1,
IF(AND(L$4&gt;=$D6,L$4&lt;$E6),2,
IF(AND(L$4&gt;=$E6,L$4&lt;$F6),3,
IF(L$4&gt;=$F6,4,0
)))))</f>
        <v/>
      </c>
      <c r="M6" s="15" t="str">
        <f t="shared" si="0"/>
        <v/>
      </c>
      <c r="N6" s="17" t="str">
        <f t="shared" ref="N6:N14" si="34">IFERROR(IF($C6="","",(N$18/M$17)*M6),"")</f>
        <v/>
      </c>
      <c r="P6" s="14" t="str">
        <f t="shared" ref="P6:P15" si="35" xml:space="preserve">
IF($C6="","",
IF(P$4&lt;$D6,1,
IF(AND(P$4&gt;=$D6,P$4&lt;$E6),2,
IF(AND(P$4&gt;=$E6,P$4&lt;$F6),3,
IF(P$4&gt;=$F6,4,0
)))))</f>
        <v/>
      </c>
      <c r="Q6" s="15" t="str">
        <f t="shared" si="1"/>
        <v/>
      </c>
      <c r="R6" s="17" t="str">
        <f t="shared" ref="R6:R14" si="36">IFERROR(IF($C6="","",(R$18/Q$17)*Q6),"")</f>
        <v/>
      </c>
      <c r="T6" s="14" t="str">
        <f t="shared" ref="T6:T15" si="37" xml:space="preserve">
IF($C6="","",
IF(T$4&lt;$D6,1,
IF(AND(T$4&gt;=$D6,T$4&lt;$E6),2,
IF(AND(T$4&gt;=$E6,T$4&lt;$F6),3,
IF(T$4&gt;=$F6,4,0
)))))</f>
        <v/>
      </c>
      <c r="U6" s="15" t="str">
        <f t="shared" si="2"/>
        <v/>
      </c>
      <c r="V6" s="17" t="str">
        <f t="shared" ref="V6:V14" si="38">IFERROR(IF($C6="","",(V$18/U$17)*U6),"")</f>
        <v/>
      </c>
      <c r="X6" s="14" t="str">
        <f t="shared" ref="X6:X15" si="39" xml:space="preserve">
IF($C6="","",
IF(X$4&lt;$D6,1,
IF(AND(X$4&gt;=$D6,X$4&lt;$E6),2,
IF(AND(X$4&gt;=$E6,X$4&lt;$F6),3,
IF(X$4&gt;=$F6,4,0
)))))</f>
        <v/>
      </c>
      <c r="Y6" s="15" t="str">
        <f t="shared" si="3"/>
        <v/>
      </c>
      <c r="Z6" s="17" t="str">
        <f t="shared" ref="Z6:Z14" si="40">IFERROR(IF($C6="","",(Z$18/Y$17)*Y6),"")</f>
        <v/>
      </c>
      <c r="AB6" s="14" t="str">
        <f t="shared" ref="AB6:AB15" si="41" xml:space="preserve">
IF($C6="","",
IF(AB$4&lt;$D6,1,
IF(AND(AB$4&gt;=$D6,AB$4&lt;$E6),2,
IF(AND(AB$4&gt;=$E6,AB$4&lt;$F6),3,
IF(AB$4&gt;=$F6,4,0
)))))</f>
        <v/>
      </c>
      <c r="AC6" s="15" t="str">
        <f t="shared" si="4"/>
        <v/>
      </c>
      <c r="AD6" s="17" t="str">
        <f t="shared" ref="AD6:AD14" si="42">IFERROR(IF($C6="","",(AD$18/AC$17)*AC6),"")</f>
        <v/>
      </c>
      <c r="AF6" s="14" t="str">
        <f t="shared" ref="AF6:AF15" si="43" xml:space="preserve">
IF($C6="","",
IF(AF$4&lt;$D6,1,
IF(AND(AF$4&gt;=$D6,AF$4&lt;$E6),2,
IF(AND(AF$4&gt;=$E6,AF$4&lt;$F6),3,
IF(AF$4&gt;=$F6,4,0
)))))</f>
        <v/>
      </c>
      <c r="AG6" s="15" t="str">
        <f t="shared" si="5"/>
        <v/>
      </c>
      <c r="AH6" s="17" t="str">
        <f t="shared" ref="AH6:AH14" si="44">IFERROR(IF($C6="","",(AH$18/AG$17)*AG6),"")</f>
        <v/>
      </c>
      <c r="AJ6" s="14" t="str">
        <f t="shared" ref="AJ6:AJ15" si="45" xml:space="preserve">
IF($C6="","",
IF(AJ$4&lt;$D6,1,
IF(AND(AJ$4&gt;=$D6,AJ$4&lt;$E6),2,
IF(AND(AJ$4&gt;=$E6,AJ$4&lt;$F6),3,
IF(AJ$4&gt;=$F6,4,0
)))))</f>
        <v/>
      </c>
      <c r="AK6" s="15" t="str">
        <f t="shared" si="6"/>
        <v/>
      </c>
      <c r="AL6" s="17" t="str">
        <f t="shared" ref="AL6:AL14" si="46">IFERROR(IF($C6="","",(AL$18/AK$17)*AK6),"")</f>
        <v/>
      </c>
      <c r="AN6" s="14" t="str">
        <f t="shared" ref="AN6:AN15" si="47" xml:space="preserve">
IF($C6="","",
IF(AN$4&lt;$D6,1,
IF(AND(AN$4&gt;=$D6,AN$4&lt;$E6),2,
IF(AND(AN$4&gt;=$E6,AN$4&lt;$F6),3,
IF(AN$4&gt;=$F6,4,0
)))))</f>
        <v/>
      </c>
      <c r="AO6" s="15" t="str">
        <f t="shared" si="7"/>
        <v/>
      </c>
      <c r="AP6" s="17" t="str">
        <f t="shared" ref="AP6:AP14" si="48">IFERROR(IF($C6="","",(AP$18/AO$17)*AO6),"")</f>
        <v/>
      </c>
      <c r="AR6" s="14" t="str">
        <f t="shared" ref="AR6:AR15" si="49" xml:space="preserve">
IF($C6="","",
IF(AR$4&lt;$D6,1,
IF(AND(AR$4&gt;=$D6,AR$4&lt;$E6),2,
IF(AND(AR$4&gt;=$E6,AR$4&lt;$F6),3,
IF(AR$4&gt;=$F6,4,0
)))))</f>
        <v/>
      </c>
      <c r="AS6" s="15" t="str">
        <f t="shared" si="8"/>
        <v/>
      </c>
      <c r="AT6" s="17" t="str">
        <f t="shared" ref="AT6:AT14" si="50">IFERROR(IF($C6="","",(AT$18/AS$17)*AS6),"")</f>
        <v/>
      </c>
      <c r="AV6" s="14" t="str">
        <f t="shared" ref="AV6:AV15" si="51" xml:space="preserve">
IF($C6="","",
IF(AV$4&lt;$D6,1,
IF(AND(AV$4&gt;=$D6,AV$4&lt;$E6),2,
IF(AND(AV$4&gt;=$E6,AV$4&lt;$F6),3,
IF(AV$4&gt;=$F6,4,0
)))))</f>
        <v/>
      </c>
      <c r="AW6" s="15" t="str">
        <f t="shared" si="9"/>
        <v/>
      </c>
      <c r="AX6" s="17" t="str">
        <f t="shared" ref="AX6:AX14" si="52">IFERROR(IF($C6="","",(AX$18/AW$17)*AW6),"")</f>
        <v/>
      </c>
      <c r="AZ6" s="14" t="str">
        <f t="shared" ref="AZ6:AZ15" si="53" xml:space="preserve">
IF($C6="","",
IF(AZ$4&lt;$D6,1,
IF(AND(AZ$4&gt;=$D6,AZ$4&lt;$E6),2,
IF(AND(AZ$4&gt;=$E6,AZ$4&lt;$F6),3,
IF(AZ$4&gt;=$F6,4,0
)))))</f>
        <v/>
      </c>
      <c r="BA6" s="15" t="str">
        <f t="shared" si="10"/>
        <v/>
      </c>
      <c r="BB6" s="17" t="str">
        <f t="shared" ref="BB6:BB14" si="54">IFERROR(IF($C6="","",(BB$18/BA$17)*BA6),"")</f>
        <v/>
      </c>
      <c r="BD6" s="14" t="str">
        <f t="shared" ref="BD6:BD15" si="55" xml:space="preserve">
IF($C6="","",
IF(BD$4&lt;$D6,1,
IF(AND(BD$4&gt;=$D6,BD$4&lt;$E6),2,
IF(AND(BD$4&gt;=$E6,BD$4&lt;$F6),3,
IF(BD$4&gt;=$F6,4,0
)))))</f>
        <v/>
      </c>
      <c r="BE6" s="15" t="str">
        <f t="shared" si="11"/>
        <v/>
      </c>
      <c r="BF6" s="17" t="str">
        <f t="shared" ref="BF6:BF14" si="56">IFERROR(IF($C6="","",(BF$18/BE$17)*BE6),"")</f>
        <v/>
      </c>
      <c r="BH6" s="14" t="str">
        <f t="shared" ref="BH6:BH15" si="57" xml:space="preserve">
IF($C6="","",
IF(BH$4&lt;$D6,1,
IF(AND(BH$4&gt;=$D6,BH$4&lt;$E6),2,
IF(AND(BH$4&gt;=$E6,BH$4&lt;$F6),3,
IF(BH$4&gt;=$F6,4,0
)))))</f>
        <v/>
      </c>
      <c r="BI6" s="15" t="str">
        <f t="shared" si="12"/>
        <v/>
      </c>
      <c r="BJ6" s="17" t="str">
        <f t="shared" ref="BJ6:BJ14" si="58">IFERROR(IF($C6="","",(BJ$18/BI$17)*BI6),"")</f>
        <v/>
      </c>
      <c r="BL6" s="14" t="str">
        <f t="shared" ref="BL6:BL15" si="59" xml:space="preserve">
IF($C6="","",
IF(BL$4&lt;$D6,1,
IF(AND(BL$4&gt;=$D6,BL$4&lt;$E6),2,
IF(AND(BL$4&gt;=$E6,BL$4&lt;$F6),3,
IF(BL$4&gt;=$F6,4,0
)))))</f>
        <v/>
      </c>
      <c r="BM6" s="15" t="str">
        <f t="shared" si="13"/>
        <v/>
      </c>
      <c r="BN6" s="17" t="str">
        <f t="shared" ref="BN6:BN14" si="60">IFERROR(IF($C6="","",(BN$18/BM$17)*BM6),"")</f>
        <v/>
      </c>
      <c r="BP6" s="14" t="str">
        <f t="shared" ref="BP6:BP15" si="61" xml:space="preserve">
IF($C6="","",
IF(BP$4&lt;$D6,1,
IF(AND(BP$4&gt;=$D6,BP$4&lt;$E6),2,
IF(AND(BP$4&gt;=$E6,BP$4&lt;$F6),3,
IF(BP$4&gt;=$F6,4,0
)))))</f>
        <v/>
      </c>
      <c r="BQ6" s="15" t="str">
        <f t="shared" si="14"/>
        <v/>
      </c>
      <c r="BR6" s="17" t="str">
        <f t="shared" ref="BR6:BR14" si="62">IFERROR(IF($C6="","",(BR$18/BQ$17)*BQ6),"")</f>
        <v/>
      </c>
      <c r="BT6" s="14" t="str">
        <f t="shared" ref="BT6:BT15" si="63" xml:space="preserve">
IF($C6="","",
IF(BT$4&lt;$D6,1,
IF(AND(BT$4&gt;=$D6,BT$4&lt;$E6),2,
IF(AND(BT$4&gt;=$E6,BT$4&lt;$F6),3,
IF(BT$4&gt;=$F6,4,0
)))))</f>
        <v/>
      </c>
      <c r="BU6" s="15" t="str">
        <f t="shared" ref="BU6:BU15" si="64">IF(BO6="","",IF(BT6=1,$C$69,IF(BT6=2,$D$69,IF(BT6=3,$E$69,0))))</f>
        <v/>
      </c>
      <c r="BV6" s="17" t="str">
        <f>IFERROR(IF($C6="","",(BV$18/BU$17)*BU6),"")</f>
        <v/>
      </c>
      <c r="BX6" s="14" t="str">
        <f t="shared" ref="BX6:BX15" si="65" xml:space="preserve">
IF($C6="","",
IF(BX$4&lt;$D6,1,
IF(AND(BX$4&gt;=$D6,BX$4&lt;$E6),2,
IF(AND(BX$4&gt;=$E6,BX$4&lt;$F6),3,
IF(BX$4&gt;=$F6,4,0
)))))</f>
        <v/>
      </c>
      <c r="BY6" s="15" t="str">
        <f t="shared" si="15"/>
        <v/>
      </c>
      <c r="BZ6" s="17" t="str">
        <f t="shared" ref="BZ6:BZ14" si="66">IFERROR(IF($C6="","",(BZ$18/BY$17)*BY6),"")</f>
        <v/>
      </c>
      <c r="CB6" s="14" t="str">
        <f t="shared" ref="CB6:CB15" si="67" xml:space="preserve">
IF($C6="","",
IF(CB$4&lt;$D6,1,
IF(AND(CB$4&gt;=$D6,CB$4&lt;$E6),2,
IF(AND(CB$4&gt;=$E6,CB$4&lt;$F6),3,
IF(CB$4&gt;=$F6,4,0
)))))</f>
        <v/>
      </c>
      <c r="CC6" s="15" t="str">
        <f t="shared" si="16"/>
        <v/>
      </c>
      <c r="CD6" s="17" t="str">
        <f t="shared" ref="CD6:CD14" si="68">IFERROR(IF($C6="","",(CD$18/CC$17)*CC6),"")</f>
        <v/>
      </c>
      <c r="CF6" s="14" t="str">
        <f t="shared" ref="CF6:CF15" si="69" xml:space="preserve">
IF($C6="","",
IF(CF$4&lt;$D6,1,
IF(AND(CF$4&gt;=$D6,CF$4&lt;$E6),2,
IF(AND(CF$4&gt;=$E6,CF$4&lt;$F6),3,
IF(CF$4&gt;=$F6,4,0
)))))</f>
        <v/>
      </c>
      <c r="CG6" s="15" t="str">
        <f t="shared" si="17"/>
        <v/>
      </c>
      <c r="CH6" s="17" t="str">
        <f t="shared" ref="CH6:CH14" si="70">IFERROR(IF($C6="","",(CH$18/CG$17)*CG6),"")</f>
        <v/>
      </c>
      <c r="CJ6" s="14" t="str">
        <f t="shared" ref="CJ6:CJ15" si="71" xml:space="preserve">
IF($C6="","",
IF(CJ$4&lt;$D6,1,
IF(AND(CJ$4&gt;=$D6,CJ$4&lt;$E6),2,
IF(AND(CJ$4&gt;=$E6,CJ$4&lt;$F6),3,
IF(CJ$4&gt;=$F6,4,0
)))))</f>
        <v/>
      </c>
      <c r="CK6" s="15" t="str">
        <f t="shared" si="18"/>
        <v/>
      </c>
      <c r="CL6" s="17" t="str">
        <f t="shared" ref="CL6:CL14" si="72">IFERROR(IF($C6="","",(CL$18/CK$17)*CK6),"")</f>
        <v/>
      </c>
      <c r="CN6" s="14" t="str">
        <f t="shared" ref="CN6:CN15" si="73" xml:space="preserve">
IF($C6="","",
IF(CN$4&lt;$D6,1,
IF(AND(CN$4&gt;=$D6,CN$4&lt;$E6),2,
IF(AND(CN$4&gt;=$E6,CN$4&lt;$F6),3,
IF(CN$4&gt;=$F6,4,0
)))))</f>
        <v/>
      </c>
      <c r="CO6" s="15" t="str">
        <f t="shared" si="19"/>
        <v/>
      </c>
      <c r="CP6" s="17" t="str">
        <f t="shared" ref="CP6:CP14" si="74">IFERROR(IF($C6="","",(CP$18/CO$17)*CO6),"")</f>
        <v/>
      </c>
      <c r="CR6" s="14" t="str">
        <f t="shared" ref="CR6:CR15" si="75" xml:space="preserve">
IF($C6="","",
IF(CR$4&lt;$D6,1,
IF(AND(CR$4&gt;=$D6,CR$4&lt;$E6),2,
IF(AND(CR$4&gt;=$E6,CR$4&lt;$F6),3,
IF(CR$4&gt;=$F6,4,0
)))))</f>
        <v/>
      </c>
      <c r="CS6" s="15" t="str">
        <f t="shared" si="20"/>
        <v/>
      </c>
      <c r="CT6" s="17" t="str">
        <f t="shared" ref="CT6:CT14" si="76">IFERROR(IF($C6="","",(CT$18/CS$17)*CS6),"")</f>
        <v/>
      </c>
      <c r="CV6" s="14" t="str">
        <f t="shared" ref="CV6:CV15" si="77" xml:space="preserve">
IF($C6="","",
IF(CV$4&lt;$D6,1,
IF(AND(CV$4&gt;=$D6,CV$4&lt;$E6),2,
IF(AND(CV$4&gt;=$E6,CV$4&lt;$F6),3,
IF(CV$4&gt;=$F6,4,0
)))))</f>
        <v/>
      </c>
      <c r="CW6" s="15" t="str">
        <f t="shared" si="21"/>
        <v/>
      </c>
      <c r="CX6" s="17" t="str">
        <f t="shared" ref="CX6:CX14" si="78">IFERROR(IF($C6="","",(CX$18/CW$17)*CW6),"")</f>
        <v/>
      </c>
      <c r="CZ6" s="14" t="str">
        <f t="shared" ref="CZ6:CZ15" si="79" xml:space="preserve">
IF($C6="","",
IF(CZ$4&lt;$D6,1,
IF(AND(CZ$4&gt;=$D6,CZ$4&lt;$E6),2,
IF(AND(CZ$4&gt;=$E6,CZ$4&lt;$F6),3,
IF(CZ$4&gt;=$F6,4,0
)))))</f>
        <v/>
      </c>
      <c r="DA6" s="15" t="str">
        <f t="shared" si="22"/>
        <v/>
      </c>
      <c r="DB6" s="17" t="str">
        <f t="shared" ref="DB6:DB14" si="80">IFERROR(IF($C6="","",(DB$18/DA$17)*DA6),"")</f>
        <v/>
      </c>
      <c r="DD6" s="14" t="str">
        <f t="shared" ref="DD6:DD15" si="81" xml:space="preserve">
IF($C6="","",
IF(DD$4&lt;$D6,1,
IF(AND(DD$4&gt;=$D6,DD$4&lt;$E6),2,
IF(AND(DD$4&gt;=$E6,DD$4&lt;$F6),3,
IF(DD$4&gt;=$F6,4,0
)))))</f>
        <v/>
      </c>
      <c r="DE6" s="15" t="str">
        <f t="shared" si="23"/>
        <v/>
      </c>
      <c r="DF6" s="17" t="str">
        <f t="shared" ref="DF6:DF14" si="82">IFERROR(IF($C6="","",(DF$18/DE$17)*DE6),"")</f>
        <v/>
      </c>
      <c r="DH6" s="14" t="str">
        <f t="shared" ref="DH6:DH15" si="83" xml:space="preserve">
IF($C6="","",
IF(DH$4&lt;$D6,1,
IF(AND(DH$4&gt;=$D6,DH$4&lt;$E6),2,
IF(AND(DH$4&gt;=$E6,DH$4&lt;$F6),3,
IF(DH$4&gt;=$F6,4,0
)))))</f>
        <v/>
      </c>
      <c r="DI6" s="15" t="str">
        <f t="shared" si="24"/>
        <v/>
      </c>
      <c r="DJ6" s="17" t="str">
        <f t="shared" ref="DJ6:DJ14" si="84">IFERROR(IF($C6="","",(DJ$18/DI$17)*DI6),"")</f>
        <v/>
      </c>
      <c r="DL6" s="14" t="str">
        <f t="shared" ref="DL6:DL15" si="85" xml:space="preserve">
IF($C6="","",
IF(DL$4&lt;$D6,1,
IF(AND(DL$4&gt;=$D6,DL$4&lt;$E6),2,
IF(AND(DL$4&gt;=$E6,DL$4&lt;$F6),3,
IF(DL$4&gt;=$F6,4,0
)))))</f>
        <v/>
      </c>
      <c r="DM6" s="15" t="str">
        <f t="shared" si="25"/>
        <v/>
      </c>
      <c r="DN6" s="17" t="str">
        <f t="shared" ref="DN6:DN14" si="86">IFERROR(IF($C6="","",(DN$18/DM$17)*DM6),"")</f>
        <v/>
      </c>
      <c r="DP6" s="14" t="str">
        <f t="shared" ref="DP6:DP15" si="87" xml:space="preserve">
IF($C6="","",
IF(DP$4&lt;$D6,1,
IF(AND(DP$4&gt;=$D6,DP$4&lt;$E6),2,
IF(AND(DP$4&gt;=$E6,DP$4&lt;$F6),3,
IF(DP$4&gt;=$F6,4,0
)))))</f>
        <v/>
      </c>
      <c r="DQ6" s="15" t="str">
        <f t="shared" si="26"/>
        <v/>
      </c>
      <c r="DR6" s="17" t="str">
        <f t="shared" ref="DR6:DR14" si="88">IFERROR(IF($C6="","",(DR$18/DQ$17)*DQ6),"")</f>
        <v/>
      </c>
      <c r="DT6" s="14" t="str">
        <f t="shared" ref="DT6:DT15" si="89" xml:space="preserve">
IF($C6="","",
IF(DT$4&lt;$D6,1,
IF(AND(DT$4&gt;=$D6,DT$4&lt;$E6),2,
IF(AND(DT$4&gt;=$E6,DT$4&lt;$F6),3,
IF(DT$4&gt;=$F6,4,0
)))))</f>
        <v/>
      </c>
      <c r="DU6" s="15" t="str">
        <f t="shared" si="27"/>
        <v/>
      </c>
      <c r="DV6" s="17" t="str">
        <f t="shared" ref="DV6:DV14" si="90">IFERROR(IF($C6="","",(DV$18/DU$17)*DU6),"")</f>
        <v/>
      </c>
      <c r="DX6" s="14" t="str">
        <f t="shared" ref="DX6:DX15" si="91" xml:space="preserve">
IF($C6="","",
IF(DX$4&lt;$D6,1,
IF(AND(DX$4&gt;=$D6,DX$4&lt;$E6),2,
IF(AND(DX$4&gt;=$E6,DX$4&lt;$F6),3,
IF(DX$4&gt;=$F6,4,0
)))))</f>
        <v/>
      </c>
      <c r="DY6" s="15" t="str">
        <f t="shared" si="28"/>
        <v/>
      </c>
      <c r="DZ6" s="17" t="str">
        <f t="shared" ref="DZ6:DZ14" si="92">IFERROR(IF($C6="","",(DZ$18/DY$17)*DY6),"")</f>
        <v/>
      </c>
    </row>
    <row r="7" spans="1:130" ht="12.6" customHeight="1" x14ac:dyDescent="0.2">
      <c r="A7" s="123"/>
      <c r="B7" s="2" t="s">
        <v>52</v>
      </c>
      <c r="C7" s="86" t="str">
        <f>IF(Dreisatzmethode!G7="","",Dreisatzmethode!G7)</f>
        <v/>
      </c>
      <c r="D7" s="86" t="str">
        <f>IF(Dreisatzmethode!H7="","",Dreisatzmethode!H7)</f>
        <v/>
      </c>
      <c r="E7" s="86" t="str">
        <f>IF(Dreisatzmethode!I7="","",Dreisatzmethode!I7)</f>
        <v/>
      </c>
      <c r="F7" s="55" t="str">
        <f t="shared" si="29"/>
        <v/>
      </c>
      <c r="H7" s="14" t="str">
        <f t="shared" si="30"/>
        <v/>
      </c>
      <c r="I7" s="15" t="str">
        <f t="shared" si="31"/>
        <v/>
      </c>
      <c r="J7" s="17" t="str">
        <f t="shared" si="32"/>
        <v/>
      </c>
      <c r="L7" s="14" t="str">
        <f t="shared" si="33"/>
        <v/>
      </c>
      <c r="M7" s="15" t="str">
        <f t="shared" si="0"/>
        <v/>
      </c>
      <c r="N7" s="17" t="str">
        <f t="shared" si="34"/>
        <v/>
      </c>
      <c r="P7" s="14" t="str">
        <f t="shared" si="35"/>
        <v/>
      </c>
      <c r="Q7" s="15" t="str">
        <f t="shared" si="1"/>
        <v/>
      </c>
      <c r="R7" s="17" t="str">
        <f t="shared" si="36"/>
        <v/>
      </c>
      <c r="T7" s="14" t="str">
        <f t="shared" si="37"/>
        <v/>
      </c>
      <c r="U7" s="15" t="str">
        <f t="shared" si="2"/>
        <v/>
      </c>
      <c r="V7" s="17" t="str">
        <f t="shared" si="38"/>
        <v/>
      </c>
      <c r="X7" s="14" t="str">
        <f t="shared" si="39"/>
        <v/>
      </c>
      <c r="Y7" s="15" t="str">
        <f t="shared" si="3"/>
        <v/>
      </c>
      <c r="Z7" s="17" t="str">
        <f t="shared" si="40"/>
        <v/>
      </c>
      <c r="AB7" s="14" t="str">
        <f t="shared" si="41"/>
        <v/>
      </c>
      <c r="AC7" s="15" t="str">
        <f t="shared" si="4"/>
        <v/>
      </c>
      <c r="AD7" s="17" t="str">
        <f t="shared" si="42"/>
        <v/>
      </c>
      <c r="AF7" s="14" t="str">
        <f t="shared" si="43"/>
        <v/>
      </c>
      <c r="AG7" s="15" t="str">
        <f t="shared" si="5"/>
        <v/>
      </c>
      <c r="AH7" s="17" t="str">
        <f t="shared" si="44"/>
        <v/>
      </c>
      <c r="AJ7" s="14" t="str">
        <f t="shared" si="45"/>
        <v/>
      </c>
      <c r="AK7" s="15" t="str">
        <f t="shared" si="6"/>
        <v/>
      </c>
      <c r="AL7" s="17" t="str">
        <f t="shared" si="46"/>
        <v/>
      </c>
      <c r="AN7" s="14" t="str">
        <f t="shared" si="47"/>
        <v/>
      </c>
      <c r="AO7" s="15" t="str">
        <f t="shared" si="7"/>
        <v/>
      </c>
      <c r="AP7" s="17" t="str">
        <f t="shared" si="48"/>
        <v/>
      </c>
      <c r="AR7" s="14" t="str">
        <f t="shared" si="49"/>
        <v/>
      </c>
      <c r="AS7" s="15" t="str">
        <f t="shared" si="8"/>
        <v/>
      </c>
      <c r="AT7" s="17" t="str">
        <f t="shared" si="50"/>
        <v/>
      </c>
      <c r="AV7" s="14" t="str">
        <f t="shared" si="51"/>
        <v/>
      </c>
      <c r="AW7" s="15" t="str">
        <f t="shared" si="9"/>
        <v/>
      </c>
      <c r="AX7" s="17" t="str">
        <f t="shared" si="52"/>
        <v/>
      </c>
      <c r="AZ7" s="14" t="str">
        <f t="shared" si="53"/>
        <v/>
      </c>
      <c r="BA7" s="15" t="str">
        <f t="shared" si="10"/>
        <v/>
      </c>
      <c r="BB7" s="17" t="str">
        <f t="shared" si="54"/>
        <v/>
      </c>
      <c r="BD7" s="14" t="str">
        <f t="shared" si="55"/>
        <v/>
      </c>
      <c r="BE7" s="15" t="str">
        <f t="shared" si="11"/>
        <v/>
      </c>
      <c r="BF7" s="17" t="str">
        <f t="shared" si="56"/>
        <v/>
      </c>
      <c r="BH7" s="14" t="str">
        <f t="shared" si="57"/>
        <v/>
      </c>
      <c r="BI7" s="15" t="str">
        <f t="shared" si="12"/>
        <v/>
      </c>
      <c r="BJ7" s="17" t="str">
        <f t="shared" si="58"/>
        <v/>
      </c>
      <c r="BL7" s="14" t="str">
        <f t="shared" si="59"/>
        <v/>
      </c>
      <c r="BM7" s="15" t="str">
        <f t="shared" si="13"/>
        <v/>
      </c>
      <c r="BN7" s="17" t="str">
        <f t="shared" si="60"/>
        <v/>
      </c>
      <c r="BP7" s="14" t="str">
        <f t="shared" si="61"/>
        <v/>
      </c>
      <c r="BQ7" s="15" t="str">
        <f t="shared" si="14"/>
        <v/>
      </c>
      <c r="BR7" s="17" t="str">
        <f t="shared" si="62"/>
        <v/>
      </c>
      <c r="BT7" s="14" t="str">
        <f t="shared" si="63"/>
        <v/>
      </c>
      <c r="BU7" s="15" t="str">
        <f t="shared" si="64"/>
        <v/>
      </c>
      <c r="BV7" s="17" t="str">
        <f t="shared" ref="BV7:BV14" si="93">IFERROR(IF($C7="","",(BV$18/BU$17)*BU7),"")</f>
        <v/>
      </c>
      <c r="BX7" s="14" t="str">
        <f t="shared" si="65"/>
        <v/>
      </c>
      <c r="BY7" s="15" t="str">
        <f t="shared" si="15"/>
        <v/>
      </c>
      <c r="BZ7" s="17" t="str">
        <f t="shared" si="66"/>
        <v/>
      </c>
      <c r="CB7" s="14" t="str">
        <f t="shared" si="67"/>
        <v/>
      </c>
      <c r="CC7" s="15" t="str">
        <f t="shared" si="16"/>
        <v/>
      </c>
      <c r="CD7" s="17" t="str">
        <f t="shared" si="68"/>
        <v/>
      </c>
      <c r="CF7" s="14" t="str">
        <f t="shared" si="69"/>
        <v/>
      </c>
      <c r="CG7" s="15" t="str">
        <f t="shared" si="17"/>
        <v/>
      </c>
      <c r="CH7" s="17" t="str">
        <f t="shared" si="70"/>
        <v/>
      </c>
      <c r="CJ7" s="14" t="str">
        <f t="shared" si="71"/>
        <v/>
      </c>
      <c r="CK7" s="15" t="str">
        <f t="shared" si="18"/>
        <v/>
      </c>
      <c r="CL7" s="17" t="str">
        <f t="shared" si="72"/>
        <v/>
      </c>
      <c r="CN7" s="14" t="str">
        <f t="shared" si="73"/>
        <v/>
      </c>
      <c r="CO7" s="15" t="str">
        <f t="shared" si="19"/>
        <v/>
      </c>
      <c r="CP7" s="17" t="str">
        <f t="shared" si="74"/>
        <v/>
      </c>
      <c r="CR7" s="14" t="str">
        <f t="shared" si="75"/>
        <v/>
      </c>
      <c r="CS7" s="15" t="str">
        <f t="shared" si="20"/>
        <v/>
      </c>
      <c r="CT7" s="17" t="str">
        <f t="shared" si="76"/>
        <v/>
      </c>
      <c r="CV7" s="14" t="str">
        <f t="shared" si="77"/>
        <v/>
      </c>
      <c r="CW7" s="15" t="str">
        <f t="shared" si="21"/>
        <v/>
      </c>
      <c r="CX7" s="17" t="str">
        <f t="shared" si="78"/>
        <v/>
      </c>
      <c r="CZ7" s="14" t="str">
        <f t="shared" si="79"/>
        <v/>
      </c>
      <c r="DA7" s="15" t="str">
        <f t="shared" si="22"/>
        <v/>
      </c>
      <c r="DB7" s="17" t="str">
        <f t="shared" si="80"/>
        <v/>
      </c>
      <c r="DD7" s="14" t="str">
        <f t="shared" si="81"/>
        <v/>
      </c>
      <c r="DE7" s="15" t="str">
        <f t="shared" si="23"/>
        <v/>
      </c>
      <c r="DF7" s="17" t="str">
        <f t="shared" si="82"/>
        <v/>
      </c>
      <c r="DH7" s="14" t="str">
        <f t="shared" si="83"/>
        <v/>
      </c>
      <c r="DI7" s="15" t="str">
        <f t="shared" si="24"/>
        <v/>
      </c>
      <c r="DJ7" s="17" t="str">
        <f t="shared" si="84"/>
        <v/>
      </c>
      <c r="DL7" s="14" t="str">
        <f t="shared" si="85"/>
        <v/>
      </c>
      <c r="DM7" s="15" t="str">
        <f t="shared" si="25"/>
        <v/>
      </c>
      <c r="DN7" s="17" t="str">
        <f t="shared" si="86"/>
        <v/>
      </c>
      <c r="DP7" s="14" t="str">
        <f t="shared" si="87"/>
        <v/>
      </c>
      <c r="DQ7" s="15" t="str">
        <f t="shared" si="26"/>
        <v/>
      </c>
      <c r="DR7" s="17" t="str">
        <f t="shared" si="88"/>
        <v/>
      </c>
      <c r="DT7" s="14" t="str">
        <f t="shared" si="89"/>
        <v/>
      </c>
      <c r="DU7" s="15" t="str">
        <f t="shared" si="27"/>
        <v/>
      </c>
      <c r="DV7" s="17" t="str">
        <f t="shared" si="90"/>
        <v/>
      </c>
      <c r="DX7" s="14" t="str">
        <f t="shared" si="91"/>
        <v/>
      </c>
      <c r="DY7" s="15" t="str">
        <f t="shared" si="28"/>
        <v/>
      </c>
      <c r="DZ7" s="17" t="str">
        <f t="shared" si="92"/>
        <v/>
      </c>
    </row>
    <row r="8" spans="1:130" ht="12.6" customHeight="1" x14ac:dyDescent="0.2">
      <c r="A8" s="123"/>
      <c r="B8" s="2" t="s">
        <v>53</v>
      </c>
      <c r="C8" s="86" t="str">
        <f>IF(Dreisatzmethode!G8="","",Dreisatzmethode!G8)</f>
        <v/>
      </c>
      <c r="D8" s="86" t="str">
        <f>IF(Dreisatzmethode!H8="","",Dreisatzmethode!H8)</f>
        <v/>
      </c>
      <c r="E8" s="86" t="str">
        <f>IF(Dreisatzmethode!I8="","",Dreisatzmethode!I8)</f>
        <v/>
      </c>
      <c r="F8" s="55" t="str">
        <f t="shared" si="29"/>
        <v/>
      </c>
      <c r="H8" s="14" t="str">
        <f t="shared" si="30"/>
        <v/>
      </c>
      <c r="I8" s="15" t="str">
        <f t="shared" si="31"/>
        <v/>
      </c>
      <c r="J8" s="17" t="str">
        <f t="shared" si="32"/>
        <v/>
      </c>
      <c r="L8" s="14" t="str">
        <f t="shared" si="33"/>
        <v/>
      </c>
      <c r="M8" s="15" t="str">
        <f t="shared" si="0"/>
        <v/>
      </c>
      <c r="N8" s="17" t="str">
        <f t="shared" si="34"/>
        <v/>
      </c>
      <c r="P8" s="14" t="str">
        <f t="shared" si="35"/>
        <v/>
      </c>
      <c r="Q8" s="15" t="str">
        <f t="shared" si="1"/>
        <v/>
      </c>
      <c r="R8" s="17" t="str">
        <f t="shared" si="36"/>
        <v/>
      </c>
      <c r="T8" s="14" t="str">
        <f t="shared" si="37"/>
        <v/>
      </c>
      <c r="U8" s="15" t="str">
        <f t="shared" si="2"/>
        <v/>
      </c>
      <c r="V8" s="17" t="str">
        <f t="shared" si="38"/>
        <v/>
      </c>
      <c r="X8" s="14" t="str">
        <f t="shared" si="39"/>
        <v/>
      </c>
      <c r="Y8" s="15" t="str">
        <f t="shared" si="3"/>
        <v/>
      </c>
      <c r="Z8" s="17" t="str">
        <f t="shared" si="40"/>
        <v/>
      </c>
      <c r="AB8" s="14" t="str">
        <f t="shared" si="41"/>
        <v/>
      </c>
      <c r="AC8" s="15" t="str">
        <f t="shared" si="4"/>
        <v/>
      </c>
      <c r="AD8" s="17" t="str">
        <f t="shared" si="42"/>
        <v/>
      </c>
      <c r="AF8" s="14" t="str">
        <f t="shared" si="43"/>
        <v/>
      </c>
      <c r="AG8" s="15" t="str">
        <f t="shared" si="5"/>
        <v/>
      </c>
      <c r="AH8" s="17" t="str">
        <f t="shared" si="44"/>
        <v/>
      </c>
      <c r="AJ8" s="14" t="str">
        <f t="shared" si="45"/>
        <v/>
      </c>
      <c r="AK8" s="15" t="str">
        <f t="shared" si="6"/>
        <v/>
      </c>
      <c r="AL8" s="17" t="str">
        <f t="shared" si="46"/>
        <v/>
      </c>
      <c r="AN8" s="14" t="str">
        <f t="shared" si="47"/>
        <v/>
      </c>
      <c r="AO8" s="15" t="str">
        <f t="shared" si="7"/>
        <v/>
      </c>
      <c r="AP8" s="17" t="str">
        <f t="shared" si="48"/>
        <v/>
      </c>
      <c r="AR8" s="14" t="str">
        <f t="shared" si="49"/>
        <v/>
      </c>
      <c r="AS8" s="15" t="str">
        <f t="shared" si="8"/>
        <v/>
      </c>
      <c r="AT8" s="17" t="str">
        <f t="shared" si="50"/>
        <v/>
      </c>
      <c r="AV8" s="14" t="str">
        <f t="shared" si="51"/>
        <v/>
      </c>
      <c r="AW8" s="15" t="str">
        <f t="shared" si="9"/>
        <v/>
      </c>
      <c r="AX8" s="17" t="str">
        <f t="shared" si="52"/>
        <v/>
      </c>
      <c r="AZ8" s="14" t="str">
        <f t="shared" si="53"/>
        <v/>
      </c>
      <c r="BA8" s="15" t="str">
        <f t="shared" si="10"/>
        <v/>
      </c>
      <c r="BB8" s="17" t="str">
        <f t="shared" si="54"/>
        <v/>
      </c>
      <c r="BD8" s="14" t="str">
        <f t="shared" si="55"/>
        <v/>
      </c>
      <c r="BE8" s="15" t="str">
        <f t="shared" si="11"/>
        <v/>
      </c>
      <c r="BF8" s="17" t="str">
        <f t="shared" si="56"/>
        <v/>
      </c>
      <c r="BH8" s="14" t="str">
        <f t="shared" si="57"/>
        <v/>
      </c>
      <c r="BI8" s="15" t="str">
        <f t="shared" si="12"/>
        <v/>
      </c>
      <c r="BJ8" s="17" t="str">
        <f t="shared" si="58"/>
        <v/>
      </c>
      <c r="BL8" s="14" t="str">
        <f t="shared" si="59"/>
        <v/>
      </c>
      <c r="BM8" s="15" t="str">
        <f t="shared" si="13"/>
        <v/>
      </c>
      <c r="BN8" s="17" t="str">
        <f t="shared" si="60"/>
        <v/>
      </c>
      <c r="BP8" s="14" t="str">
        <f t="shared" si="61"/>
        <v/>
      </c>
      <c r="BQ8" s="15" t="str">
        <f t="shared" si="14"/>
        <v/>
      </c>
      <c r="BR8" s="17" t="str">
        <f t="shared" si="62"/>
        <v/>
      </c>
      <c r="BT8" s="14" t="str">
        <f t="shared" si="63"/>
        <v/>
      </c>
      <c r="BU8" s="15" t="str">
        <f t="shared" si="64"/>
        <v/>
      </c>
      <c r="BV8" s="17" t="str">
        <f t="shared" si="93"/>
        <v/>
      </c>
      <c r="BX8" s="14" t="str">
        <f t="shared" si="65"/>
        <v/>
      </c>
      <c r="BY8" s="15" t="str">
        <f t="shared" si="15"/>
        <v/>
      </c>
      <c r="BZ8" s="17" t="str">
        <f t="shared" si="66"/>
        <v/>
      </c>
      <c r="CB8" s="14" t="str">
        <f t="shared" si="67"/>
        <v/>
      </c>
      <c r="CC8" s="15" t="str">
        <f t="shared" si="16"/>
        <v/>
      </c>
      <c r="CD8" s="17" t="str">
        <f t="shared" si="68"/>
        <v/>
      </c>
      <c r="CF8" s="14" t="str">
        <f t="shared" si="69"/>
        <v/>
      </c>
      <c r="CG8" s="15" t="str">
        <f t="shared" si="17"/>
        <v/>
      </c>
      <c r="CH8" s="17" t="str">
        <f t="shared" si="70"/>
        <v/>
      </c>
      <c r="CJ8" s="14" t="str">
        <f t="shared" si="71"/>
        <v/>
      </c>
      <c r="CK8" s="15" t="str">
        <f t="shared" si="18"/>
        <v/>
      </c>
      <c r="CL8" s="17" t="str">
        <f t="shared" si="72"/>
        <v/>
      </c>
      <c r="CN8" s="14" t="str">
        <f t="shared" si="73"/>
        <v/>
      </c>
      <c r="CO8" s="15" t="str">
        <f t="shared" si="19"/>
        <v/>
      </c>
      <c r="CP8" s="17" t="str">
        <f t="shared" si="74"/>
        <v/>
      </c>
      <c r="CR8" s="14" t="str">
        <f t="shared" si="75"/>
        <v/>
      </c>
      <c r="CS8" s="15" t="str">
        <f t="shared" si="20"/>
        <v/>
      </c>
      <c r="CT8" s="17" t="str">
        <f t="shared" si="76"/>
        <v/>
      </c>
      <c r="CV8" s="14" t="str">
        <f t="shared" si="77"/>
        <v/>
      </c>
      <c r="CW8" s="15" t="str">
        <f t="shared" si="21"/>
        <v/>
      </c>
      <c r="CX8" s="17" t="str">
        <f t="shared" si="78"/>
        <v/>
      </c>
      <c r="CZ8" s="14" t="str">
        <f t="shared" si="79"/>
        <v/>
      </c>
      <c r="DA8" s="15" t="str">
        <f t="shared" si="22"/>
        <v/>
      </c>
      <c r="DB8" s="17" t="str">
        <f t="shared" si="80"/>
        <v/>
      </c>
      <c r="DD8" s="14" t="str">
        <f t="shared" si="81"/>
        <v/>
      </c>
      <c r="DE8" s="15" t="str">
        <f t="shared" si="23"/>
        <v/>
      </c>
      <c r="DF8" s="17" t="str">
        <f t="shared" si="82"/>
        <v/>
      </c>
      <c r="DH8" s="14" t="str">
        <f t="shared" si="83"/>
        <v/>
      </c>
      <c r="DI8" s="15" t="str">
        <f t="shared" si="24"/>
        <v/>
      </c>
      <c r="DJ8" s="17" t="str">
        <f t="shared" si="84"/>
        <v/>
      </c>
      <c r="DL8" s="14" t="str">
        <f t="shared" si="85"/>
        <v/>
      </c>
      <c r="DM8" s="15" t="str">
        <f t="shared" si="25"/>
        <v/>
      </c>
      <c r="DN8" s="17" t="str">
        <f t="shared" si="86"/>
        <v/>
      </c>
      <c r="DP8" s="14" t="str">
        <f t="shared" si="87"/>
        <v/>
      </c>
      <c r="DQ8" s="15" t="str">
        <f t="shared" si="26"/>
        <v/>
      </c>
      <c r="DR8" s="17" t="str">
        <f t="shared" si="88"/>
        <v/>
      </c>
      <c r="DT8" s="14" t="str">
        <f t="shared" si="89"/>
        <v/>
      </c>
      <c r="DU8" s="15" t="str">
        <f t="shared" si="27"/>
        <v/>
      </c>
      <c r="DV8" s="17" t="str">
        <f t="shared" si="90"/>
        <v/>
      </c>
      <c r="DX8" s="14" t="str">
        <f t="shared" si="91"/>
        <v/>
      </c>
      <c r="DY8" s="15" t="str">
        <f t="shared" si="28"/>
        <v/>
      </c>
      <c r="DZ8" s="17" t="str">
        <f t="shared" si="92"/>
        <v/>
      </c>
    </row>
    <row r="9" spans="1:130" ht="12.6" customHeight="1" x14ac:dyDescent="0.2">
      <c r="A9" s="123"/>
      <c r="B9" s="2" t="s">
        <v>54</v>
      </c>
      <c r="C9" s="86" t="str">
        <f>IF(Dreisatzmethode!G9="","",Dreisatzmethode!G9)</f>
        <v/>
      </c>
      <c r="D9" s="86" t="str">
        <f>IF(Dreisatzmethode!H9="","",Dreisatzmethode!H9)</f>
        <v/>
      </c>
      <c r="E9" s="86" t="str">
        <f>IF(Dreisatzmethode!I9="","",Dreisatzmethode!I9)</f>
        <v/>
      </c>
      <c r="F9" s="55" t="str">
        <f t="shared" si="29"/>
        <v/>
      </c>
      <c r="H9" s="14" t="str">
        <f t="shared" si="30"/>
        <v/>
      </c>
      <c r="I9" s="15" t="str">
        <f t="shared" si="31"/>
        <v/>
      </c>
      <c r="J9" s="17" t="str">
        <f t="shared" si="32"/>
        <v/>
      </c>
      <c r="L9" s="14" t="str">
        <f t="shared" si="33"/>
        <v/>
      </c>
      <c r="M9" s="15" t="str">
        <f t="shared" si="0"/>
        <v/>
      </c>
      <c r="N9" s="17" t="str">
        <f t="shared" si="34"/>
        <v/>
      </c>
      <c r="P9" s="14" t="str">
        <f t="shared" si="35"/>
        <v/>
      </c>
      <c r="Q9" s="15" t="str">
        <f t="shared" si="1"/>
        <v/>
      </c>
      <c r="R9" s="17" t="str">
        <f t="shared" si="36"/>
        <v/>
      </c>
      <c r="T9" s="14" t="str">
        <f t="shared" si="37"/>
        <v/>
      </c>
      <c r="U9" s="15" t="str">
        <f t="shared" si="2"/>
        <v/>
      </c>
      <c r="V9" s="17" t="str">
        <f t="shared" si="38"/>
        <v/>
      </c>
      <c r="X9" s="14" t="str">
        <f t="shared" si="39"/>
        <v/>
      </c>
      <c r="Y9" s="15" t="str">
        <f t="shared" si="3"/>
        <v/>
      </c>
      <c r="Z9" s="17" t="str">
        <f t="shared" si="40"/>
        <v/>
      </c>
      <c r="AB9" s="14" t="str">
        <f t="shared" si="41"/>
        <v/>
      </c>
      <c r="AC9" s="15" t="str">
        <f t="shared" si="4"/>
        <v/>
      </c>
      <c r="AD9" s="17" t="str">
        <f t="shared" si="42"/>
        <v/>
      </c>
      <c r="AF9" s="14" t="str">
        <f t="shared" si="43"/>
        <v/>
      </c>
      <c r="AG9" s="15" t="str">
        <f t="shared" si="5"/>
        <v/>
      </c>
      <c r="AH9" s="17" t="str">
        <f t="shared" si="44"/>
        <v/>
      </c>
      <c r="AJ9" s="14" t="str">
        <f t="shared" si="45"/>
        <v/>
      </c>
      <c r="AK9" s="15" t="str">
        <f t="shared" si="6"/>
        <v/>
      </c>
      <c r="AL9" s="17" t="str">
        <f t="shared" si="46"/>
        <v/>
      </c>
      <c r="AN9" s="14" t="str">
        <f t="shared" si="47"/>
        <v/>
      </c>
      <c r="AO9" s="15" t="str">
        <f t="shared" si="7"/>
        <v/>
      </c>
      <c r="AP9" s="17" t="str">
        <f t="shared" si="48"/>
        <v/>
      </c>
      <c r="AR9" s="14" t="str">
        <f t="shared" si="49"/>
        <v/>
      </c>
      <c r="AS9" s="15" t="str">
        <f t="shared" si="8"/>
        <v/>
      </c>
      <c r="AT9" s="17" t="str">
        <f t="shared" si="50"/>
        <v/>
      </c>
      <c r="AV9" s="14" t="str">
        <f t="shared" si="51"/>
        <v/>
      </c>
      <c r="AW9" s="15" t="str">
        <f t="shared" si="9"/>
        <v/>
      </c>
      <c r="AX9" s="17" t="str">
        <f t="shared" si="52"/>
        <v/>
      </c>
      <c r="AZ9" s="14" t="str">
        <f t="shared" si="53"/>
        <v/>
      </c>
      <c r="BA9" s="15" t="str">
        <f t="shared" si="10"/>
        <v/>
      </c>
      <c r="BB9" s="17" t="str">
        <f t="shared" si="54"/>
        <v/>
      </c>
      <c r="BD9" s="14" t="str">
        <f t="shared" si="55"/>
        <v/>
      </c>
      <c r="BE9" s="15" t="str">
        <f t="shared" si="11"/>
        <v/>
      </c>
      <c r="BF9" s="17" t="str">
        <f t="shared" si="56"/>
        <v/>
      </c>
      <c r="BH9" s="14" t="str">
        <f t="shared" si="57"/>
        <v/>
      </c>
      <c r="BI9" s="15" t="str">
        <f t="shared" si="12"/>
        <v/>
      </c>
      <c r="BJ9" s="17" t="str">
        <f t="shared" si="58"/>
        <v/>
      </c>
      <c r="BL9" s="14" t="str">
        <f t="shared" si="59"/>
        <v/>
      </c>
      <c r="BM9" s="15" t="str">
        <f t="shared" si="13"/>
        <v/>
      </c>
      <c r="BN9" s="17" t="str">
        <f t="shared" si="60"/>
        <v/>
      </c>
      <c r="BP9" s="14" t="str">
        <f t="shared" si="61"/>
        <v/>
      </c>
      <c r="BQ9" s="15" t="str">
        <f t="shared" si="14"/>
        <v/>
      </c>
      <c r="BR9" s="17" t="str">
        <f t="shared" si="62"/>
        <v/>
      </c>
      <c r="BT9" s="14" t="str">
        <f t="shared" si="63"/>
        <v/>
      </c>
      <c r="BU9" s="15" t="str">
        <f t="shared" si="64"/>
        <v/>
      </c>
      <c r="BV9" s="17" t="str">
        <f t="shared" si="93"/>
        <v/>
      </c>
      <c r="BX9" s="14" t="str">
        <f t="shared" si="65"/>
        <v/>
      </c>
      <c r="BY9" s="15" t="str">
        <f t="shared" si="15"/>
        <v/>
      </c>
      <c r="BZ9" s="17" t="str">
        <f t="shared" si="66"/>
        <v/>
      </c>
      <c r="CB9" s="14" t="str">
        <f t="shared" si="67"/>
        <v/>
      </c>
      <c r="CC9" s="15" t="str">
        <f t="shared" si="16"/>
        <v/>
      </c>
      <c r="CD9" s="17" t="str">
        <f t="shared" si="68"/>
        <v/>
      </c>
      <c r="CF9" s="14" t="str">
        <f t="shared" si="69"/>
        <v/>
      </c>
      <c r="CG9" s="15" t="str">
        <f t="shared" si="17"/>
        <v/>
      </c>
      <c r="CH9" s="17" t="str">
        <f t="shared" si="70"/>
        <v/>
      </c>
      <c r="CJ9" s="14" t="str">
        <f t="shared" si="71"/>
        <v/>
      </c>
      <c r="CK9" s="15" t="str">
        <f t="shared" si="18"/>
        <v/>
      </c>
      <c r="CL9" s="17" t="str">
        <f t="shared" si="72"/>
        <v/>
      </c>
      <c r="CN9" s="14" t="str">
        <f t="shared" si="73"/>
        <v/>
      </c>
      <c r="CO9" s="15" t="str">
        <f t="shared" si="19"/>
        <v/>
      </c>
      <c r="CP9" s="17" t="str">
        <f t="shared" si="74"/>
        <v/>
      </c>
      <c r="CR9" s="14" t="str">
        <f t="shared" si="75"/>
        <v/>
      </c>
      <c r="CS9" s="15" t="str">
        <f t="shared" si="20"/>
        <v/>
      </c>
      <c r="CT9" s="17" t="str">
        <f t="shared" si="76"/>
        <v/>
      </c>
      <c r="CV9" s="14" t="str">
        <f t="shared" si="77"/>
        <v/>
      </c>
      <c r="CW9" s="15" t="str">
        <f t="shared" si="21"/>
        <v/>
      </c>
      <c r="CX9" s="17" t="str">
        <f t="shared" si="78"/>
        <v/>
      </c>
      <c r="CZ9" s="14" t="str">
        <f t="shared" si="79"/>
        <v/>
      </c>
      <c r="DA9" s="15" t="str">
        <f t="shared" si="22"/>
        <v/>
      </c>
      <c r="DB9" s="17" t="str">
        <f t="shared" si="80"/>
        <v/>
      </c>
      <c r="DD9" s="14" t="str">
        <f t="shared" si="81"/>
        <v/>
      </c>
      <c r="DE9" s="15" t="str">
        <f t="shared" si="23"/>
        <v/>
      </c>
      <c r="DF9" s="17" t="str">
        <f t="shared" si="82"/>
        <v/>
      </c>
      <c r="DH9" s="14" t="str">
        <f t="shared" si="83"/>
        <v/>
      </c>
      <c r="DI9" s="15" t="str">
        <f t="shared" si="24"/>
        <v/>
      </c>
      <c r="DJ9" s="17" t="str">
        <f t="shared" si="84"/>
        <v/>
      </c>
      <c r="DL9" s="14" t="str">
        <f t="shared" si="85"/>
        <v/>
      </c>
      <c r="DM9" s="15" t="str">
        <f t="shared" si="25"/>
        <v/>
      </c>
      <c r="DN9" s="17" t="str">
        <f t="shared" si="86"/>
        <v/>
      </c>
      <c r="DP9" s="14" t="str">
        <f t="shared" si="87"/>
        <v/>
      </c>
      <c r="DQ9" s="15" t="str">
        <f t="shared" si="26"/>
        <v/>
      </c>
      <c r="DR9" s="17" t="str">
        <f t="shared" si="88"/>
        <v/>
      </c>
      <c r="DT9" s="14" t="str">
        <f t="shared" si="89"/>
        <v/>
      </c>
      <c r="DU9" s="15" t="str">
        <f t="shared" si="27"/>
        <v/>
      </c>
      <c r="DV9" s="17" t="str">
        <f t="shared" si="90"/>
        <v/>
      </c>
      <c r="DX9" s="14" t="str">
        <f t="shared" si="91"/>
        <v/>
      </c>
      <c r="DY9" s="15" t="str">
        <f t="shared" si="28"/>
        <v/>
      </c>
      <c r="DZ9" s="17" t="str">
        <f t="shared" si="92"/>
        <v/>
      </c>
    </row>
    <row r="10" spans="1:130" ht="12.6" customHeight="1" x14ac:dyDescent="0.2">
      <c r="A10" s="123"/>
      <c r="B10" s="2" t="s">
        <v>55</v>
      </c>
      <c r="C10" s="86" t="str">
        <f>IF(Dreisatzmethode!G10="","",Dreisatzmethode!G10)</f>
        <v/>
      </c>
      <c r="D10" s="86" t="str">
        <f>IF(Dreisatzmethode!H10="","",Dreisatzmethode!H10)</f>
        <v/>
      </c>
      <c r="E10" s="86" t="str">
        <f>IF(Dreisatzmethode!I10="","",Dreisatzmethode!I10)</f>
        <v/>
      </c>
      <c r="F10" s="55" t="str">
        <f t="shared" si="29"/>
        <v/>
      </c>
      <c r="H10" s="14" t="str">
        <f t="shared" si="30"/>
        <v/>
      </c>
      <c r="I10" s="15" t="str">
        <f t="shared" si="31"/>
        <v/>
      </c>
      <c r="J10" s="17" t="str">
        <f t="shared" si="32"/>
        <v/>
      </c>
      <c r="L10" s="14" t="str">
        <f t="shared" si="33"/>
        <v/>
      </c>
      <c r="M10" s="15" t="str">
        <f t="shared" si="0"/>
        <v/>
      </c>
      <c r="N10" s="17" t="str">
        <f t="shared" si="34"/>
        <v/>
      </c>
      <c r="P10" s="14" t="str">
        <f t="shared" si="35"/>
        <v/>
      </c>
      <c r="Q10" s="15" t="str">
        <f t="shared" si="1"/>
        <v/>
      </c>
      <c r="R10" s="17" t="str">
        <f t="shared" si="36"/>
        <v/>
      </c>
      <c r="T10" s="14" t="str">
        <f t="shared" si="37"/>
        <v/>
      </c>
      <c r="U10" s="15" t="str">
        <f t="shared" si="2"/>
        <v/>
      </c>
      <c r="V10" s="17" t="str">
        <f t="shared" si="38"/>
        <v/>
      </c>
      <c r="X10" s="14" t="str">
        <f t="shared" si="39"/>
        <v/>
      </c>
      <c r="Y10" s="15" t="str">
        <f t="shared" si="3"/>
        <v/>
      </c>
      <c r="Z10" s="17" t="str">
        <f t="shared" si="40"/>
        <v/>
      </c>
      <c r="AB10" s="14" t="str">
        <f t="shared" si="41"/>
        <v/>
      </c>
      <c r="AC10" s="15" t="str">
        <f t="shared" si="4"/>
        <v/>
      </c>
      <c r="AD10" s="17" t="str">
        <f t="shared" si="42"/>
        <v/>
      </c>
      <c r="AF10" s="14" t="str">
        <f t="shared" si="43"/>
        <v/>
      </c>
      <c r="AG10" s="15" t="str">
        <f t="shared" si="5"/>
        <v/>
      </c>
      <c r="AH10" s="17" t="str">
        <f t="shared" si="44"/>
        <v/>
      </c>
      <c r="AJ10" s="14" t="str">
        <f t="shared" si="45"/>
        <v/>
      </c>
      <c r="AK10" s="15" t="str">
        <f t="shared" si="6"/>
        <v/>
      </c>
      <c r="AL10" s="17" t="str">
        <f t="shared" si="46"/>
        <v/>
      </c>
      <c r="AN10" s="14" t="str">
        <f t="shared" si="47"/>
        <v/>
      </c>
      <c r="AO10" s="15" t="str">
        <f t="shared" si="7"/>
        <v/>
      </c>
      <c r="AP10" s="17" t="str">
        <f t="shared" si="48"/>
        <v/>
      </c>
      <c r="AR10" s="14" t="str">
        <f t="shared" si="49"/>
        <v/>
      </c>
      <c r="AS10" s="15" t="str">
        <f t="shared" si="8"/>
        <v/>
      </c>
      <c r="AT10" s="17" t="str">
        <f t="shared" si="50"/>
        <v/>
      </c>
      <c r="AV10" s="14" t="str">
        <f t="shared" si="51"/>
        <v/>
      </c>
      <c r="AW10" s="15" t="str">
        <f t="shared" si="9"/>
        <v/>
      </c>
      <c r="AX10" s="17" t="str">
        <f t="shared" si="52"/>
        <v/>
      </c>
      <c r="AZ10" s="14" t="str">
        <f t="shared" si="53"/>
        <v/>
      </c>
      <c r="BA10" s="15" t="str">
        <f t="shared" si="10"/>
        <v/>
      </c>
      <c r="BB10" s="17" t="str">
        <f t="shared" si="54"/>
        <v/>
      </c>
      <c r="BD10" s="14" t="str">
        <f t="shared" si="55"/>
        <v/>
      </c>
      <c r="BE10" s="15" t="str">
        <f t="shared" si="11"/>
        <v/>
      </c>
      <c r="BF10" s="17" t="str">
        <f t="shared" si="56"/>
        <v/>
      </c>
      <c r="BH10" s="14" t="str">
        <f t="shared" si="57"/>
        <v/>
      </c>
      <c r="BI10" s="15" t="str">
        <f t="shared" si="12"/>
        <v/>
      </c>
      <c r="BJ10" s="17" t="str">
        <f t="shared" si="58"/>
        <v/>
      </c>
      <c r="BL10" s="14" t="str">
        <f t="shared" si="59"/>
        <v/>
      </c>
      <c r="BM10" s="15" t="str">
        <f t="shared" si="13"/>
        <v/>
      </c>
      <c r="BN10" s="17" t="str">
        <f t="shared" si="60"/>
        <v/>
      </c>
      <c r="BP10" s="14" t="str">
        <f t="shared" si="61"/>
        <v/>
      </c>
      <c r="BQ10" s="15" t="str">
        <f t="shared" si="14"/>
        <v/>
      </c>
      <c r="BR10" s="17" t="str">
        <f t="shared" si="62"/>
        <v/>
      </c>
      <c r="BT10" s="14" t="str">
        <f t="shared" si="63"/>
        <v/>
      </c>
      <c r="BU10" s="15" t="str">
        <f t="shared" si="64"/>
        <v/>
      </c>
      <c r="BV10" s="17" t="str">
        <f t="shared" si="93"/>
        <v/>
      </c>
      <c r="BX10" s="14" t="str">
        <f t="shared" si="65"/>
        <v/>
      </c>
      <c r="BY10" s="15" t="str">
        <f t="shared" si="15"/>
        <v/>
      </c>
      <c r="BZ10" s="17" t="str">
        <f t="shared" si="66"/>
        <v/>
      </c>
      <c r="CB10" s="14" t="str">
        <f t="shared" si="67"/>
        <v/>
      </c>
      <c r="CC10" s="15" t="str">
        <f t="shared" si="16"/>
        <v/>
      </c>
      <c r="CD10" s="17" t="str">
        <f t="shared" si="68"/>
        <v/>
      </c>
      <c r="CF10" s="14" t="str">
        <f t="shared" si="69"/>
        <v/>
      </c>
      <c r="CG10" s="15" t="str">
        <f t="shared" si="17"/>
        <v/>
      </c>
      <c r="CH10" s="17" t="str">
        <f t="shared" si="70"/>
        <v/>
      </c>
      <c r="CJ10" s="14" t="str">
        <f t="shared" si="71"/>
        <v/>
      </c>
      <c r="CK10" s="15" t="str">
        <f t="shared" si="18"/>
        <v/>
      </c>
      <c r="CL10" s="17" t="str">
        <f t="shared" si="72"/>
        <v/>
      </c>
      <c r="CN10" s="14" t="str">
        <f t="shared" si="73"/>
        <v/>
      </c>
      <c r="CO10" s="15" t="str">
        <f t="shared" si="19"/>
        <v/>
      </c>
      <c r="CP10" s="17" t="str">
        <f t="shared" si="74"/>
        <v/>
      </c>
      <c r="CR10" s="14" t="str">
        <f t="shared" si="75"/>
        <v/>
      </c>
      <c r="CS10" s="15" t="str">
        <f t="shared" si="20"/>
        <v/>
      </c>
      <c r="CT10" s="17" t="str">
        <f t="shared" si="76"/>
        <v/>
      </c>
      <c r="CV10" s="14" t="str">
        <f t="shared" si="77"/>
        <v/>
      </c>
      <c r="CW10" s="15" t="str">
        <f t="shared" si="21"/>
        <v/>
      </c>
      <c r="CX10" s="17" t="str">
        <f t="shared" si="78"/>
        <v/>
      </c>
      <c r="CZ10" s="14" t="str">
        <f t="shared" si="79"/>
        <v/>
      </c>
      <c r="DA10" s="15" t="str">
        <f t="shared" si="22"/>
        <v/>
      </c>
      <c r="DB10" s="17" t="str">
        <f t="shared" si="80"/>
        <v/>
      </c>
      <c r="DD10" s="14" t="str">
        <f t="shared" si="81"/>
        <v/>
      </c>
      <c r="DE10" s="15" t="str">
        <f t="shared" si="23"/>
        <v/>
      </c>
      <c r="DF10" s="17" t="str">
        <f t="shared" si="82"/>
        <v/>
      </c>
      <c r="DH10" s="14" t="str">
        <f t="shared" si="83"/>
        <v/>
      </c>
      <c r="DI10" s="15" t="str">
        <f t="shared" si="24"/>
        <v/>
      </c>
      <c r="DJ10" s="17" t="str">
        <f t="shared" si="84"/>
        <v/>
      </c>
      <c r="DL10" s="14" t="str">
        <f t="shared" si="85"/>
        <v/>
      </c>
      <c r="DM10" s="15" t="str">
        <f t="shared" si="25"/>
        <v/>
      </c>
      <c r="DN10" s="17" t="str">
        <f t="shared" si="86"/>
        <v/>
      </c>
      <c r="DP10" s="14" t="str">
        <f t="shared" si="87"/>
        <v/>
      </c>
      <c r="DQ10" s="15" t="str">
        <f t="shared" si="26"/>
        <v/>
      </c>
      <c r="DR10" s="17" t="str">
        <f t="shared" si="88"/>
        <v/>
      </c>
      <c r="DT10" s="14" t="str">
        <f t="shared" si="89"/>
        <v/>
      </c>
      <c r="DU10" s="15" t="str">
        <f t="shared" si="27"/>
        <v/>
      </c>
      <c r="DV10" s="17" t="str">
        <f t="shared" si="90"/>
        <v/>
      </c>
      <c r="DX10" s="14" t="str">
        <f t="shared" si="91"/>
        <v/>
      </c>
      <c r="DY10" s="15" t="str">
        <f t="shared" si="28"/>
        <v/>
      </c>
      <c r="DZ10" s="17" t="str">
        <f t="shared" si="92"/>
        <v/>
      </c>
    </row>
    <row r="11" spans="1:130" ht="12.6" customHeight="1" x14ac:dyDescent="0.2">
      <c r="A11" s="123"/>
      <c r="B11" s="2" t="s">
        <v>56</v>
      </c>
      <c r="C11" s="86" t="str">
        <f>IF(Dreisatzmethode!G11="","",Dreisatzmethode!G11)</f>
        <v/>
      </c>
      <c r="D11" s="86" t="str">
        <f>IF(Dreisatzmethode!H11="","",Dreisatzmethode!H11)</f>
        <v/>
      </c>
      <c r="E11" s="86" t="str">
        <f>IF(Dreisatzmethode!I11="","",Dreisatzmethode!I11)</f>
        <v/>
      </c>
      <c r="F11" s="55" t="str">
        <f t="shared" si="29"/>
        <v/>
      </c>
      <c r="H11" s="14" t="str">
        <f t="shared" si="30"/>
        <v/>
      </c>
      <c r="I11" s="15" t="str">
        <f t="shared" si="31"/>
        <v/>
      </c>
      <c r="J11" s="17" t="str">
        <f t="shared" si="32"/>
        <v/>
      </c>
      <c r="L11" s="14" t="str">
        <f t="shared" si="33"/>
        <v/>
      </c>
      <c r="M11" s="15" t="str">
        <f t="shared" si="0"/>
        <v/>
      </c>
      <c r="N11" s="17" t="str">
        <f t="shared" si="34"/>
        <v/>
      </c>
      <c r="P11" s="14" t="str">
        <f t="shared" si="35"/>
        <v/>
      </c>
      <c r="Q11" s="15" t="str">
        <f t="shared" si="1"/>
        <v/>
      </c>
      <c r="R11" s="17" t="str">
        <f t="shared" si="36"/>
        <v/>
      </c>
      <c r="T11" s="14" t="str">
        <f t="shared" si="37"/>
        <v/>
      </c>
      <c r="U11" s="15" t="str">
        <f t="shared" si="2"/>
        <v/>
      </c>
      <c r="V11" s="17" t="str">
        <f t="shared" si="38"/>
        <v/>
      </c>
      <c r="X11" s="14" t="str">
        <f t="shared" si="39"/>
        <v/>
      </c>
      <c r="Y11" s="15" t="str">
        <f t="shared" si="3"/>
        <v/>
      </c>
      <c r="Z11" s="17" t="str">
        <f t="shared" si="40"/>
        <v/>
      </c>
      <c r="AB11" s="14" t="str">
        <f t="shared" si="41"/>
        <v/>
      </c>
      <c r="AC11" s="15" t="str">
        <f t="shared" si="4"/>
        <v/>
      </c>
      <c r="AD11" s="17" t="str">
        <f t="shared" si="42"/>
        <v/>
      </c>
      <c r="AF11" s="14" t="str">
        <f t="shared" si="43"/>
        <v/>
      </c>
      <c r="AG11" s="15" t="str">
        <f t="shared" si="5"/>
        <v/>
      </c>
      <c r="AH11" s="17" t="str">
        <f t="shared" si="44"/>
        <v/>
      </c>
      <c r="AJ11" s="14" t="str">
        <f t="shared" si="45"/>
        <v/>
      </c>
      <c r="AK11" s="15" t="str">
        <f t="shared" si="6"/>
        <v/>
      </c>
      <c r="AL11" s="17" t="str">
        <f t="shared" si="46"/>
        <v/>
      </c>
      <c r="AN11" s="14" t="str">
        <f t="shared" si="47"/>
        <v/>
      </c>
      <c r="AO11" s="15" t="str">
        <f t="shared" si="7"/>
        <v/>
      </c>
      <c r="AP11" s="17" t="str">
        <f t="shared" si="48"/>
        <v/>
      </c>
      <c r="AR11" s="14" t="str">
        <f t="shared" si="49"/>
        <v/>
      </c>
      <c r="AS11" s="15" t="str">
        <f t="shared" si="8"/>
        <v/>
      </c>
      <c r="AT11" s="17" t="str">
        <f t="shared" si="50"/>
        <v/>
      </c>
      <c r="AV11" s="14" t="str">
        <f t="shared" si="51"/>
        <v/>
      </c>
      <c r="AW11" s="15" t="str">
        <f t="shared" si="9"/>
        <v/>
      </c>
      <c r="AX11" s="17" t="str">
        <f t="shared" si="52"/>
        <v/>
      </c>
      <c r="AZ11" s="14" t="str">
        <f t="shared" si="53"/>
        <v/>
      </c>
      <c r="BA11" s="15" t="str">
        <f t="shared" si="10"/>
        <v/>
      </c>
      <c r="BB11" s="17" t="str">
        <f t="shared" si="54"/>
        <v/>
      </c>
      <c r="BD11" s="14" t="str">
        <f t="shared" si="55"/>
        <v/>
      </c>
      <c r="BE11" s="15" t="str">
        <f t="shared" si="11"/>
        <v/>
      </c>
      <c r="BF11" s="17" t="str">
        <f t="shared" si="56"/>
        <v/>
      </c>
      <c r="BH11" s="14" t="str">
        <f t="shared" si="57"/>
        <v/>
      </c>
      <c r="BI11" s="15" t="str">
        <f t="shared" si="12"/>
        <v/>
      </c>
      <c r="BJ11" s="17" t="str">
        <f t="shared" si="58"/>
        <v/>
      </c>
      <c r="BL11" s="14" t="str">
        <f t="shared" si="59"/>
        <v/>
      </c>
      <c r="BM11" s="15" t="str">
        <f t="shared" si="13"/>
        <v/>
      </c>
      <c r="BN11" s="17" t="str">
        <f t="shared" si="60"/>
        <v/>
      </c>
      <c r="BP11" s="14" t="str">
        <f t="shared" si="61"/>
        <v/>
      </c>
      <c r="BQ11" s="15" t="str">
        <f t="shared" si="14"/>
        <v/>
      </c>
      <c r="BR11" s="17" t="str">
        <f t="shared" si="62"/>
        <v/>
      </c>
      <c r="BT11" s="14" t="str">
        <f t="shared" si="63"/>
        <v/>
      </c>
      <c r="BU11" s="15" t="str">
        <f t="shared" si="64"/>
        <v/>
      </c>
      <c r="BV11" s="17" t="str">
        <f t="shared" si="93"/>
        <v/>
      </c>
      <c r="BX11" s="14" t="str">
        <f t="shared" si="65"/>
        <v/>
      </c>
      <c r="BY11" s="15" t="str">
        <f t="shared" si="15"/>
        <v/>
      </c>
      <c r="BZ11" s="17" t="str">
        <f t="shared" si="66"/>
        <v/>
      </c>
      <c r="CB11" s="14" t="str">
        <f t="shared" si="67"/>
        <v/>
      </c>
      <c r="CC11" s="15" t="str">
        <f t="shared" si="16"/>
        <v/>
      </c>
      <c r="CD11" s="17" t="str">
        <f t="shared" si="68"/>
        <v/>
      </c>
      <c r="CF11" s="14" t="str">
        <f t="shared" si="69"/>
        <v/>
      </c>
      <c r="CG11" s="15" t="str">
        <f t="shared" si="17"/>
        <v/>
      </c>
      <c r="CH11" s="17" t="str">
        <f t="shared" si="70"/>
        <v/>
      </c>
      <c r="CJ11" s="14" t="str">
        <f t="shared" si="71"/>
        <v/>
      </c>
      <c r="CK11" s="15" t="str">
        <f t="shared" si="18"/>
        <v/>
      </c>
      <c r="CL11" s="17" t="str">
        <f t="shared" si="72"/>
        <v/>
      </c>
      <c r="CN11" s="14" t="str">
        <f t="shared" si="73"/>
        <v/>
      </c>
      <c r="CO11" s="15" t="str">
        <f t="shared" si="19"/>
        <v/>
      </c>
      <c r="CP11" s="17" t="str">
        <f t="shared" si="74"/>
        <v/>
      </c>
      <c r="CR11" s="14" t="str">
        <f t="shared" si="75"/>
        <v/>
      </c>
      <c r="CS11" s="15" t="str">
        <f t="shared" si="20"/>
        <v/>
      </c>
      <c r="CT11" s="17" t="str">
        <f t="shared" si="76"/>
        <v/>
      </c>
      <c r="CV11" s="14" t="str">
        <f t="shared" si="77"/>
        <v/>
      </c>
      <c r="CW11" s="15" t="str">
        <f t="shared" si="21"/>
        <v/>
      </c>
      <c r="CX11" s="17" t="str">
        <f t="shared" si="78"/>
        <v/>
      </c>
      <c r="CZ11" s="14" t="str">
        <f t="shared" si="79"/>
        <v/>
      </c>
      <c r="DA11" s="15" t="str">
        <f t="shared" si="22"/>
        <v/>
      </c>
      <c r="DB11" s="17" t="str">
        <f t="shared" si="80"/>
        <v/>
      </c>
      <c r="DD11" s="14" t="str">
        <f t="shared" si="81"/>
        <v/>
      </c>
      <c r="DE11" s="15" t="str">
        <f t="shared" si="23"/>
        <v/>
      </c>
      <c r="DF11" s="17" t="str">
        <f t="shared" si="82"/>
        <v/>
      </c>
      <c r="DH11" s="14" t="str">
        <f t="shared" si="83"/>
        <v/>
      </c>
      <c r="DI11" s="15" t="str">
        <f t="shared" si="24"/>
        <v/>
      </c>
      <c r="DJ11" s="17" t="str">
        <f t="shared" si="84"/>
        <v/>
      </c>
      <c r="DL11" s="14" t="str">
        <f t="shared" si="85"/>
        <v/>
      </c>
      <c r="DM11" s="15" t="str">
        <f t="shared" si="25"/>
        <v/>
      </c>
      <c r="DN11" s="17" t="str">
        <f t="shared" si="86"/>
        <v/>
      </c>
      <c r="DP11" s="14" t="str">
        <f t="shared" si="87"/>
        <v/>
      </c>
      <c r="DQ11" s="15" t="str">
        <f t="shared" si="26"/>
        <v/>
      </c>
      <c r="DR11" s="17" t="str">
        <f t="shared" si="88"/>
        <v/>
      </c>
      <c r="DT11" s="14" t="str">
        <f t="shared" si="89"/>
        <v/>
      </c>
      <c r="DU11" s="15" t="str">
        <f t="shared" si="27"/>
        <v/>
      </c>
      <c r="DV11" s="17" t="str">
        <f t="shared" si="90"/>
        <v/>
      </c>
      <c r="DX11" s="14" t="str">
        <f t="shared" si="91"/>
        <v/>
      </c>
      <c r="DY11" s="15" t="str">
        <f t="shared" si="28"/>
        <v/>
      </c>
      <c r="DZ11" s="17" t="str">
        <f t="shared" si="92"/>
        <v/>
      </c>
    </row>
    <row r="12" spans="1:130" ht="12.6" customHeight="1" x14ac:dyDescent="0.2">
      <c r="A12" s="123"/>
      <c r="B12" s="2" t="s">
        <v>57</v>
      </c>
      <c r="C12" s="86" t="str">
        <f>IF(Dreisatzmethode!G12="","",Dreisatzmethode!G12)</f>
        <v/>
      </c>
      <c r="D12" s="86" t="str">
        <f>IF(Dreisatzmethode!H12="","",Dreisatzmethode!H12)</f>
        <v/>
      </c>
      <c r="E12" s="86" t="str">
        <f>IF(Dreisatzmethode!I12="","",Dreisatzmethode!I12)</f>
        <v/>
      </c>
      <c r="F12" s="55" t="str">
        <f t="shared" si="29"/>
        <v/>
      </c>
      <c r="H12" s="14" t="str">
        <f t="shared" si="30"/>
        <v/>
      </c>
      <c r="I12" s="15" t="str">
        <f t="shared" si="31"/>
        <v/>
      </c>
      <c r="J12" s="17" t="str">
        <f t="shared" si="32"/>
        <v/>
      </c>
      <c r="L12" s="14" t="str">
        <f t="shared" si="33"/>
        <v/>
      </c>
      <c r="M12" s="15" t="str">
        <f t="shared" si="0"/>
        <v/>
      </c>
      <c r="N12" s="17" t="str">
        <f t="shared" si="34"/>
        <v/>
      </c>
      <c r="P12" s="14" t="str">
        <f t="shared" si="35"/>
        <v/>
      </c>
      <c r="Q12" s="15" t="str">
        <f t="shared" si="1"/>
        <v/>
      </c>
      <c r="R12" s="17" t="str">
        <f t="shared" si="36"/>
        <v/>
      </c>
      <c r="T12" s="14" t="str">
        <f t="shared" si="37"/>
        <v/>
      </c>
      <c r="U12" s="15" t="str">
        <f t="shared" si="2"/>
        <v/>
      </c>
      <c r="V12" s="17" t="str">
        <f t="shared" si="38"/>
        <v/>
      </c>
      <c r="X12" s="14" t="str">
        <f t="shared" si="39"/>
        <v/>
      </c>
      <c r="Y12" s="15" t="str">
        <f t="shared" si="3"/>
        <v/>
      </c>
      <c r="Z12" s="17" t="str">
        <f t="shared" si="40"/>
        <v/>
      </c>
      <c r="AB12" s="14" t="str">
        <f t="shared" si="41"/>
        <v/>
      </c>
      <c r="AC12" s="15" t="str">
        <f t="shared" si="4"/>
        <v/>
      </c>
      <c r="AD12" s="17" t="str">
        <f t="shared" si="42"/>
        <v/>
      </c>
      <c r="AF12" s="14" t="str">
        <f t="shared" si="43"/>
        <v/>
      </c>
      <c r="AG12" s="15" t="str">
        <f t="shared" si="5"/>
        <v/>
      </c>
      <c r="AH12" s="17" t="str">
        <f t="shared" si="44"/>
        <v/>
      </c>
      <c r="AJ12" s="14" t="str">
        <f t="shared" si="45"/>
        <v/>
      </c>
      <c r="AK12" s="15" t="str">
        <f t="shared" si="6"/>
        <v/>
      </c>
      <c r="AL12" s="17" t="str">
        <f t="shared" si="46"/>
        <v/>
      </c>
      <c r="AN12" s="14" t="str">
        <f t="shared" si="47"/>
        <v/>
      </c>
      <c r="AO12" s="15" t="str">
        <f t="shared" si="7"/>
        <v/>
      </c>
      <c r="AP12" s="17" t="str">
        <f t="shared" si="48"/>
        <v/>
      </c>
      <c r="AR12" s="14" t="str">
        <f t="shared" si="49"/>
        <v/>
      </c>
      <c r="AS12" s="15" t="str">
        <f t="shared" si="8"/>
        <v/>
      </c>
      <c r="AT12" s="17" t="str">
        <f t="shared" si="50"/>
        <v/>
      </c>
      <c r="AV12" s="14" t="str">
        <f t="shared" si="51"/>
        <v/>
      </c>
      <c r="AW12" s="15" t="str">
        <f t="shared" si="9"/>
        <v/>
      </c>
      <c r="AX12" s="17" t="str">
        <f t="shared" si="52"/>
        <v/>
      </c>
      <c r="AZ12" s="14" t="str">
        <f t="shared" si="53"/>
        <v/>
      </c>
      <c r="BA12" s="15" t="str">
        <f t="shared" si="10"/>
        <v/>
      </c>
      <c r="BB12" s="17" t="str">
        <f t="shared" si="54"/>
        <v/>
      </c>
      <c r="BD12" s="14" t="str">
        <f t="shared" si="55"/>
        <v/>
      </c>
      <c r="BE12" s="15" t="str">
        <f t="shared" si="11"/>
        <v/>
      </c>
      <c r="BF12" s="17" t="str">
        <f t="shared" si="56"/>
        <v/>
      </c>
      <c r="BH12" s="14" t="str">
        <f t="shared" si="57"/>
        <v/>
      </c>
      <c r="BI12" s="15" t="str">
        <f t="shared" si="12"/>
        <v/>
      </c>
      <c r="BJ12" s="17" t="str">
        <f t="shared" si="58"/>
        <v/>
      </c>
      <c r="BL12" s="14" t="str">
        <f t="shared" si="59"/>
        <v/>
      </c>
      <c r="BM12" s="15" t="str">
        <f t="shared" si="13"/>
        <v/>
      </c>
      <c r="BN12" s="17" t="str">
        <f t="shared" si="60"/>
        <v/>
      </c>
      <c r="BP12" s="14" t="str">
        <f t="shared" si="61"/>
        <v/>
      </c>
      <c r="BQ12" s="15" t="str">
        <f t="shared" si="14"/>
        <v/>
      </c>
      <c r="BR12" s="17" t="str">
        <f t="shared" si="62"/>
        <v/>
      </c>
      <c r="BT12" s="14" t="str">
        <f t="shared" si="63"/>
        <v/>
      </c>
      <c r="BU12" s="15" t="str">
        <f t="shared" si="64"/>
        <v/>
      </c>
      <c r="BV12" s="17" t="str">
        <f t="shared" si="93"/>
        <v/>
      </c>
      <c r="BX12" s="14" t="str">
        <f t="shared" si="65"/>
        <v/>
      </c>
      <c r="BY12" s="15" t="str">
        <f t="shared" si="15"/>
        <v/>
      </c>
      <c r="BZ12" s="17" t="str">
        <f t="shared" si="66"/>
        <v/>
      </c>
      <c r="CB12" s="14" t="str">
        <f t="shared" si="67"/>
        <v/>
      </c>
      <c r="CC12" s="15" t="str">
        <f t="shared" si="16"/>
        <v/>
      </c>
      <c r="CD12" s="17" t="str">
        <f t="shared" si="68"/>
        <v/>
      </c>
      <c r="CF12" s="14" t="str">
        <f t="shared" si="69"/>
        <v/>
      </c>
      <c r="CG12" s="15" t="str">
        <f t="shared" si="17"/>
        <v/>
      </c>
      <c r="CH12" s="17" t="str">
        <f t="shared" si="70"/>
        <v/>
      </c>
      <c r="CJ12" s="14" t="str">
        <f t="shared" si="71"/>
        <v/>
      </c>
      <c r="CK12" s="15" t="str">
        <f t="shared" si="18"/>
        <v/>
      </c>
      <c r="CL12" s="17" t="str">
        <f t="shared" si="72"/>
        <v/>
      </c>
      <c r="CN12" s="14" t="str">
        <f t="shared" si="73"/>
        <v/>
      </c>
      <c r="CO12" s="15" t="str">
        <f t="shared" si="19"/>
        <v/>
      </c>
      <c r="CP12" s="17" t="str">
        <f t="shared" si="74"/>
        <v/>
      </c>
      <c r="CR12" s="14" t="str">
        <f t="shared" si="75"/>
        <v/>
      </c>
      <c r="CS12" s="15" t="str">
        <f t="shared" si="20"/>
        <v/>
      </c>
      <c r="CT12" s="17" t="str">
        <f t="shared" si="76"/>
        <v/>
      </c>
      <c r="CV12" s="14" t="str">
        <f t="shared" si="77"/>
        <v/>
      </c>
      <c r="CW12" s="15" t="str">
        <f t="shared" si="21"/>
        <v/>
      </c>
      <c r="CX12" s="17" t="str">
        <f t="shared" si="78"/>
        <v/>
      </c>
      <c r="CZ12" s="14" t="str">
        <f t="shared" si="79"/>
        <v/>
      </c>
      <c r="DA12" s="15" t="str">
        <f t="shared" si="22"/>
        <v/>
      </c>
      <c r="DB12" s="17" t="str">
        <f t="shared" si="80"/>
        <v/>
      </c>
      <c r="DD12" s="14" t="str">
        <f t="shared" si="81"/>
        <v/>
      </c>
      <c r="DE12" s="15" t="str">
        <f t="shared" si="23"/>
        <v/>
      </c>
      <c r="DF12" s="17" t="str">
        <f t="shared" si="82"/>
        <v/>
      </c>
      <c r="DH12" s="14" t="str">
        <f t="shared" si="83"/>
        <v/>
      </c>
      <c r="DI12" s="15" t="str">
        <f t="shared" si="24"/>
        <v/>
      </c>
      <c r="DJ12" s="17" t="str">
        <f t="shared" si="84"/>
        <v/>
      </c>
      <c r="DL12" s="14" t="str">
        <f t="shared" si="85"/>
        <v/>
      </c>
      <c r="DM12" s="15" t="str">
        <f t="shared" si="25"/>
        <v/>
      </c>
      <c r="DN12" s="17" t="str">
        <f t="shared" si="86"/>
        <v/>
      </c>
      <c r="DP12" s="14" t="str">
        <f t="shared" si="87"/>
        <v/>
      </c>
      <c r="DQ12" s="15" t="str">
        <f t="shared" si="26"/>
        <v/>
      </c>
      <c r="DR12" s="17" t="str">
        <f t="shared" si="88"/>
        <v/>
      </c>
      <c r="DT12" s="14" t="str">
        <f t="shared" si="89"/>
        <v/>
      </c>
      <c r="DU12" s="15" t="str">
        <f t="shared" si="27"/>
        <v/>
      </c>
      <c r="DV12" s="17" t="str">
        <f t="shared" si="90"/>
        <v/>
      </c>
      <c r="DX12" s="14" t="str">
        <f t="shared" si="91"/>
        <v/>
      </c>
      <c r="DY12" s="15" t="str">
        <f t="shared" si="28"/>
        <v/>
      </c>
      <c r="DZ12" s="17" t="str">
        <f t="shared" si="92"/>
        <v/>
      </c>
    </row>
    <row r="13" spans="1:130" ht="12.6" customHeight="1" x14ac:dyDescent="0.2">
      <c r="A13" s="123"/>
      <c r="B13" s="2" t="s">
        <v>58</v>
      </c>
      <c r="C13" s="86" t="str">
        <f>IF(Dreisatzmethode!G13="","",Dreisatzmethode!G13)</f>
        <v/>
      </c>
      <c r="D13" s="86" t="str">
        <f>IF(Dreisatzmethode!H13="","",Dreisatzmethode!H13)</f>
        <v/>
      </c>
      <c r="E13" s="86" t="str">
        <f>IF(Dreisatzmethode!I13="","",Dreisatzmethode!I13)</f>
        <v/>
      </c>
      <c r="F13" s="55" t="str">
        <f t="shared" si="29"/>
        <v/>
      </c>
      <c r="H13" s="14" t="str">
        <f t="shared" si="30"/>
        <v/>
      </c>
      <c r="I13" s="15" t="str">
        <f t="shared" si="31"/>
        <v/>
      </c>
      <c r="J13" s="17" t="str">
        <f t="shared" si="32"/>
        <v/>
      </c>
      <c r="L13" s="14" t="str">
        <f t="shared" si="33"/>
        <v/>
      </c>
      <c r="M13" s="15" t="str">
        <f t="shared" si="0"/>
        <v/>
      </c>
      <c r="N13" s="17" t="str">
        <f t="shared" si="34"/>
        <v/>
      </c>
      <c r="P13" s="14" t="str">
        <f t="shared" si="35"/>
        <v/>
      </c>
      <c r="Q13" s="15" t="str">
        <f t="shared" si="1"/>
        <v/>
      </c>
      <c r="R13" s="17" t="str">
        <f t="shared" si="36"/>
        <v/>
      </c>
      <c r="T13" s="14" t="str">
        <f t="shared" si="37"/>
        <v/>
      </c>
      <c r="U13" s="15" t="str">
        <f t="shared" si="2"/>
        <v/>
      </c>
      <c r="V13" s="17" t="str">
        <f t="shared" si="38"/>
        <v/>
      </c>
      <c r="X13" s="14" t="str">
        <f t="shared" si="39"/>
        <v/>
      </c>
      <c r="Y13" s="15" t="str">
        <f t="shared" si="3"/>
        <v/>
      </c>
      <c r="Z13" s="17" t="str">
        <f t="shared" si="40"/>
        <v/>
      </c>
      <c r="AB13" s="14" t="str">
        <f t="shared" si="41"/>
        <v/>
      </c>
      <c r="AC13" s="15" t="str">
        <f t="shared" si="4"/>
        <v/>
      </c>
      <c r="AD13" s="17" t="str">
        <f t="shared" si="42"/>
        <v/>
      </c>
      <c r="AF13" s="14" t="str">
        <f t="shared" si="43"/>
        <v/>
      </c>
      <c r="AG13" s="15" t="str">
        <f t="shared" si="5"/>
        <v/>
      </c>
      <c r="AH13" s="17" t="str">
        <f t="shared" si="44"/>
        <v/>
      </c>
      <c r="AJ13" s="14" t="str">
        <f t="shared" si="45"/>
        <v/>
      </c>
      <c r="AK13" s="15" t="str">
        <f t="shared" si="6"/>
        <v/>
      </c>
      <c r="AL13" s="17" t="str">
        <f t="shared" si="46"/>
        <v/>
      </c>
      <c r="AN13" s="14" t="str">
        <f t="shared" si="47"/>
        <v/>
      </c>
      <c r="AO13" s="15" t="str">
        <f t="shared" si="7"/>
        <v/>
      </c>
      <c r="AP13" s="17" t="str">
        <f t="shared" si="48"/>
        <v/>
      </c>
      <c r="AR13" s="14" t="str">
        <f t="shared" si="49"/>
        <v/>
      </c>
      <c r="AS13" s="15" t="str">
        <f t="shared" si="8"/>
        <v/>
      </c>
      <c r="AT13" s="17" t="str">
        <f t="shared" si="50"/>
        <v/>
      </c>
      <c r="AV13" s="14" t="str">
        <f t="shared" si="51"/>
        <v/>
      </c>
      <c r="AW13" s="15" t="str">
        <f t="shared" si="9"/>
        <v/>
      </c>
      <c r="AX13" s="17" t="str">
        <f t="shared" si="52"/>
        <v/>
      </c>
      <c r="AZ13" s="14" t="str">
        <f t="shared" si="53"/>
        <v/>
      </c>
      <c r="BA13" s="15" t="str">
        <f t="shared" si="10"/>
        <v/>
      </c>
      <c r="BB13" s="17" t="str">
        <f t="shared" si="54"/>
        <v/>
      </c>
      <c r="BD13" s="14" t="str">
        <f t="shared" si="55"/>
        <v/>
      </c>
      <c r="BE13" s="15" t="str">
        <f t="shared" si="11"/>
        <v/>
      </c>
      <c r="BF13" s="17" t="str">
        <f t="shared" si="56"/>
        <v/>
      </c>
      <c r="BH13" s="14" t="str">
        <f t="shared" si="57"/>
        <v/>
      </c>
      <c r="BI13" s="15" t="str">
        <f t="shared" si="12"/>
        <v/>
      </c>
      <c r="BJ13" s="17" t="str">
        <f t="shared" si="58"/>
        <v/>
      </c>
      <c r="BL13" s="14" t="str">
        <f t="shared" si="59"/>
        <v/>
      </c>
      <c r="BM13" s="15" t="str">
        <f t="shared" si="13"/>
        <v/>
      </c>
      <c r="BN13" s="17" t="str">
        <f t="shared" si="60"/>
        <v/>
      </c>
      <c r="BP13" s="14" t="str">
        <f t="shared" si="61"/>
        <v/>
      </c>
      <c r="BQ13" s="15" t="str">
        <f t="shared" si="14"/>
        <v/>
      </c>
      <c r="BR13" s="17" t="str">
        <f t="shared" si="62"/>
        <v/>
      </c>
      <c r="BT13" s="14" t="str">
        <f t="shared" si="63"/>
        <v/>
      </c>
      <c r="BU13" s="15" t="str">
        <f t="shared" si="64"/>
        <v/>
      </c>
      <c r="BV13" s="17" t="str">
        <f t="shared" si="93"/>
        <v/>
      </c>
      <c r="BX13" s="14" t="str">
        <f t="shared" si="65"/>
        <v/>
      </c>
      <c r="BY13" s="15" t="str">
        <f t="shared" si="15"/>
        <v/>
      </c>
      <c r="BZ13" s="17" t="str">
        <f t="shared" si="66"/>
        <v/>
      </c>
      <c r="CB13" s="14" t="str">
        <f t="shared" si="67"/>
        <v/>
      </c>
      <c r="CC13" s="15" t="str">
        <f t="shared" si="16"/>
        <v/>
      </c>
      <c r="CD13" s="17" t="str">
        <f t="shared" si="68"/>
        <v/>
      </c>
      <c r="CF13" s="14" t="str">
        <f t="shared" si="69"/>
        <v/>
      </c>
      <c r="CG13" s="15" t="str">
        <f t="shared" si="17"/>
        <v/>
      </c>
      <c r="CH13" s="17" t="str">
        <f t="shared" si="70"/>
        <v/>
      </c>
      <c r="CJ13" s="14" t="str">
        <f t="shared" si="71"/>
        <v/>
      </c>
      <c r="CK13" s="15" t="str">
        <f t="shared" si="18"/>
        <v/>
      </c>
      <c r="CL13" s="17" t="str">
        <f t="shared" si="72"/>
        <v/>
      </c>
      <c r="CN13" s="14" t="str">
        <f t="shared" si="73"/>
        <v/>
      </c>
      <c r="CO13" s="15" t="str">
        <f t="shared" si="19"/>
        <v/>
      </c>
      <c r="CP13" s="17" t="str">
        <f t="shared" si="74"/>
        <v/>
      </c>
      <c r="CR13" s="14" t="str">
        <f t="shared" si="75"/>
        <v/>
      </c>
      <c r="CS13" s="15" t="str">
        <f t="shared" si="20"/>
        <v/>
      </c>
      <c r="CT13" s="17" t="str">
        <f t="shared" si="76"/>
        <v/>
      </c>
      <c r="CV13" s="14" t="str">
        <f t="shared" si="77"/>
        <v/>
      </c>
      <c r="CW13" s="15" t="str">
        <f t="shared" si="21"/>
        <v/>
      </c>
      <c r="CX13" s="17" t="str">
        <f t="shared" si="78"/>
        <v/>
      </c>
      <c r="CZ13" s="14" t="str">
        <f t="shared" si="79"/>
        <v/>
      </c>
      <c r="DA13" s="15" t="str">
        <f t="shared" si="22"/>
        <v/>
      </c>
      <c r="DB13" s="17" t="str">
        <f t="shared" si="80"/>
        <v/>
      </c>
      <c r="DD13" s="14" t="str">
        <f t="shared" si="81"/>
        <v/>
      </c>
      <c r="DE13" s="15" t="str">
        <f t="shared" si="23"/>
        <v/>
      </c>
      <c r="DF13" s="17" t="str">
        <f t="shared" si="82"/>
        <v/>
      </c>
      <c r="DH13" s="14" t="str">
        <f t="shared" si="83"/>
        <v/>
      </c>
      <c r="DI13" s="15" t="str">
        <f t="shared" si="24"/>
        <v/>
      </c>
      <c r="DJ13" s="17" t="str">
        <f t="shared" si="84"/>
        <v/>
      </c>
      <c r="DL13" s="14" t="str">
        <f t="shared" si="85"/>
        <v/>
      </c>
      <c r="DM13" s="15" t="str">
        <f t="shared" si="25"/>
        <v/>
      </c>
      <c r="DN13" s="17" t="str">
        <f t="shared" si="86"/>
        <v/>
      </c>
      <c r="DP13" s="14" t="str">
        <f t="shared" si="87"/>
        <v/>
      </c>
      <c r="DQ13" s="15" t="str">
        <f t="shared" si="26"/>
        <v/>
      </c>
      <c r="DR13" s="17" t="str">
        <f t="shared" si="88"/>
        <v/>
      </c>
      <c r="DT13" s="14" t="str">
        <f t="shared" si="89"/>
        <v/>
      </c>
      <c r="DU13" s="15" t="str">
        <f t="shared" si="27"/>
        <v/>
      </c>
      <c r="DV13" s="17" t="str">
        <f t="shared" si="90"/>
        <v/>
      </c>
      <c r="DX13" s="14" t="str">
        <f t="shared" si="91"/>
        <v/>
      </c>
      <c r="DY13" s="15" t="str">
        <f t="shared" si="28"/>
        <v/>
      </c>
      <c r="DZ13" s="17" t="str">
        <f t="shared" si="92"/>
        <v/>
      </c>
    </row>
    <row r="14" spans="1:130" ht="12.6" customHeight="1" x14ac:dyDescent="0.2">
      <c r="A14" s="123"/>
      <c r="B14" s="2" t="s">
        <v>59</v>
      </c>
      <c r="C14" s="86" t="str">
        <f>IF(Dreisatzmethode!G14="","",Dreisatzmethode!G14)</f>
        <v/>
      </c>
      <c r="D14" s="86" t="str">
        <f>IF(Dreisatzmethode!H14="","",Dreisatzmethode!H14)</f>
        <v/>
      </c>
      <c r="E14" s="86" t="str">
        <f>IF(Dreisatzmethode!I14="","",Dreisatzmethode!I14)</f>
        <v/>
      </c>
      <c r="F14" s="55" t="str">
        <f t="shared" si="29"/>
        <v/>
      </c>
      <c r="H14" s="14" t="str">
        <f t="shared" si="30"/>
        <v/>
      </c>
      <c r="I14" s="15" t="str">
        <f t="shared" si="31"/>
        <v/>
      </c>
      <c r="J14" s="17" t="str">
        <f t="shared" si="32"/>
        <v/>
      </c>
      <c r="L14" s="14" t="str">
        <f t="shared" si="33"/>
        <v/>
      </c>
      <c r="M14" s="15" t="str">
        <f t="shared" si="0"/>
        <v/>
      </c>
      <c r="N14" s="17" t="str">
        <f t="shared" si="34"/>
        <v/>
      </c>
      <c r="P14" s="14" t="str">
        <f t="shared" si="35"/>
        <v/>
      </c>
      <c r="Q14" s="15" t="str">
        <f t="shared" si="1"/>
        <v/>
      </c>
      <c r="R14" s="17" t="str">
        <f t="shared" si="36"/>
        <v/>
      </c>
      <c r="T14" s="14" t="str">
        <f t="shared" si="37"/>
        <v/>
      </c>
      <c r="U14" s="15" t="str">
        <f t="shared" si="2"/>
        <v/>
      </c>
      <c r="V14" s="17" t="str">
        <f t="shared" si="38"/>
        <v/>
      </c>
      <c r="X14" s="14" t="str">
        <f t="shared" si="39"/>
        <v/>
      </c>
      <c r="Y14" s="15" t="str">
        <f t="shared" si="3"/>
        <v/>
      </c>
      <c r="Z14" s="17" t="str">
        <f t="shared" si="40"/>
        <v/>
      </c>
      <c r="AB14" s="14" t="str">
        <f t="shared" si="41"/>
        <v/>
      </c>
      <c r="AC14" s="15" t="str">
        <f t="shared" si="4"/>
        <v/>
      </c>
      <c r="AD14" s="17" t="str">
        <f t="shared" si="42"/>
        <v/>
      </c>
      <c r="AF14" s="14" t="str">
        <f t="shared" si="43"/>
        <v/>
      </c>
      <c r="AG14" s="15" t="str">
        <f t="shared" si="5"/>
        <v/>
      </c>
      <c r="AH14" s="17" t="str">
        <f t="shared" si="44"/>
        <v/>
      </c>
      <c r="AJ14" s="14" t="str">
        <f t="shared" si="45"/>
        <v/>
      </c>
      <c r="AK14" s="15" t="str">
        <f t="shared" si="6"/>
        <v/>
      </c>
      <c r="AL14" s="17" t="str">
        <f t="shared" si="46"/>
        <v/>
      </c>
      <c r="AN14" s="14" t="str">
        <f t="shared" si="47"/>
        <v/>
      </c>
      <c r="AO14" s="15" t="str">
        <f t="shared" si="7"/>
        <v/>
      </c>
      <c r="AP14" s="17" t="str">
        <f t="shared" si="48"/>
        <v/>
      </c>
      <c r="AR14" s="14" t="str">
        <f t="shared" si="49"/>
        <v/>
      </c>
      <c r="AS14" s="15" t="str">
        <f t="shared" si="8"/>
        <v/>
      </c>
      <c r="AT14" s="17" t="str">
        <f t="shared" si="50"/>
        <v/>
      </c>
      <c r="AV14" s="14" t="str">
        <f t="shared" si="51"/>
        <v/>
      </c>
      <c r="AW14" s="15" t="str">
        <f t="shared" si="9"/>
        <v/>
      </c>
      <c r="AX14" s="17" t="str">
        <f t="shared" si="52"/>
        <v/>
      </c>
      <c r="AZ14" s="14" t="str">
        <f t="shared" si="53"/>
        <v/>
      </c>
      <c r="BA14" s="15" t="str">
        <f t="shared" si="10"/>
        <v/>
      </c>
      <c r="BB14" s="17" t="str">
        <f t="shared" si="54"/>
        <v/>
      </c>
      <c r="BD14" s="14" t="str">
        <f t="shared" si="55"/>
        <v/>
      </c>
      <c r="BE14" s="15" t="str">
        <f t="shared" si="11"/>
        <v/>
      </c>
      <c r="BF14" s="17" t="str">
        <f t="shared" si="56"/>
        <v/>
      </c>
      <c r="BH14" s="14" t="str">
        <f t="shared" si="57"/>
        <v/>
      </c>
      <c r="BI14" s="15" t="str">
        <f t="shared" si="12"/>
        <v/>
      </c>
      <c r="BJ14" s="17" t="str">
        <f t="shared" si="58"/>
        <v/>
      </c>
      <c r="BL14" s="14" t="str">
        <f t="shared" si="59"/>
        <v/>
      </c>
      <c r="BM14" s="15" t="str">
        <f t="shared" si="13"/>
        <v/>
      </c>
      <c r="BN14" s="17" t="str">
        <f t="shared" si="60"/>
        <v/>
      </c>
      <c r="BP14" s="14" t="str">
        <f t="shared" si="61"/>
        <v/>
      </c>
      <c r="BQ14" s="15" t="str">
        <f t="shared" si="14"/>
        <v/>
      </c>
      <c r="BR14" s="17" t="str">
        <f t="shared" si="62"/>
        <v/>
      </c>
      <c r="BT14" s="14" t="str">
        <f t="shared" si="63"/>
        <v/>
      </c>
      <c r="BU14" s="15" t="str">
        <f t="shared" si="64"/>
        <v/>
      </c>
      <c r="BV14" s="17" t="str">
        <f t="shared" si="93"/>
        <v/>
      </c>
      <c r="BX14" s="14" t="str">
        <f t="shared" si="65"/>
        <v/>
      </c>
      <c r="BY14" s="15" t="str">
        <f t="shared" si="15"/>
        <v/>
      </c>
      <c r="BZ14" s="17" t="str">
        <f t="shared" si="66"/>
        <v/>
      </c>
      <c r="CB14" s="14" t="str">
        <f t="shared" si="67"/>
        <v/>
      </c>
      <c r="CC14" s="15" t="str">
        <f t="shared" si="16"/>
        <v/>
      </c>
      <c r="CD14" s="17" t="str">
        <f t="shared" si="68"/>
        <v/>
      </c>
      <c r="CF14" s="14" t="str">
        <f t="shared" si="69"/>
        <v/>
      </c>
      <c r="CG14" s="15" t="str">
        <f t="shared" si="17"/>
        <v/>
      </c>
      <c r="CH14" s="17" t="str">
        <f t="shared" si="70"/>
        <v/>
      </c>
      <c r="CJ14" s="14" t="str">
        <f t="shared" si="71"/>
        <v/>
      </c>
      <c r="CK14" s="15" t="str">
        <f t="shared" si="18"/>
        <v/>
      </c>
      <c r="CL14" s="17" t="str">
        <f t="shared" si="72"/>
        <v/>
      </c>
      <c r="CN14" s="14" t="str">
        <f t="shared" si="73"/>
        <v/>
      </c>
      <c r="CO14" s="15" t="str">
        <f t="shared" si="19"/>
        <v/>
      </c>
      <c r="CP14" s="17" t="str">
        <f t="shared" si="74"/>
        <v/>
      </c>
      <c r="CR14" s="14" t="str">
        <f t="shared" si="75"/>
        <v/>
      </c>
      <c r="CS14" s="15" t="str">
        <f t="shared" si="20"/>
        <v/>
      </c>
      <c r="CT14" s="17" t="str">
        <f t="shared" si="76"/>
        <v/>
      </c>
      <c r="CV14" s="14" t="str">
        <f t="shared" si="77"/>
        <v/>
      </c>
      <c r="CW14" s="15" t="str">
        <f t="shared" si="21"/>
        <v/>
      </c>
      <c r="CX14" s="17" t="str">
        <f t="shared" si="78"/>
        <v/>
      </c>
      <c r="CZ14" s="14" t="str">
        <f t="shared" si="79"/>
        <v/>
      </c>
      <c r="DA14" s="15" t="str">
        <f t="shared" si="22"/>
        <v/>
      </c>
      <c r="DB14" s="17" t="str">
        <f t="shared" si="80"/>
        <v/>
      </c>
      <c r="DD14" s="14" t="str">
        <f t="shared" si="81"/>
        <v/>
      </c>
      <c r="DE14" s="15" t="str">
        <f t="shared" si="23"/>
        <v/>
      </c>
      <c r="DF14" s="17" t="str">
        <f t="shared" si="82"/>
        <v/>
      </c>
      <c r="DH14" s="14" t="str">
        <f t="shared" si="83"/>
        <v/>
      </c>
      <c r="DI14" s="15" t="str">
        <f t="shared" si="24"/>
        <v/>
      </c>
      <c r="DJ14" s="17" t="str">
        <f t="shared" si="84"/>
        <v/>
      </c>
      <c r="DL14" s="14" t="str">
        <f t="shared" si="85"/>
        <v/>
      </c>
      <c r="DM14" s="15" t="str">
        <f t="shared" si="25"/>
        <v/>
      </c>
      <c r="DN14" s="17" t="str">
        <f t="shared" si="86"/>
        <v/>
      </c>
      <c r="DP14" s="14" t="str">
        <f t="shared" si="87"/>
        <v/>
      </c>
      <c r="DQ14" s="15" t="str">
        <f t="shared" si="26"/>
        <v/>
      </c>
      <c r="DR14" s="17" t="str">
        <f t="shared" si="88"/>
        <v/>
      </c>
      <c r="DT14" s="14" t="str">
        <f t="shared" si="89"/>
        <v/>
      </c>
      <c r="DU14" s="15" t="str">
        <f t="shared" si="27"/>
        <v/>
      </c>
      <c r="DV14" s="17" t="str">
        <f t="shared" si="90"/>
        <v/>
      </c>
      <c r="DX14" s="14" t="str">
        <f t="shared" si="91"/>
        <v/>
      </c>
      <c r="DY14" s="15" t="str">
        <f t="shared" si="28"/>
        <v/>
      </c>
      <c r="DZ14" s="17" t="str">
        <f t="shared" si="92"/>
        <v/>
      </c>
    </row>
    <row r="15" spans="1:130" ht="12.6" customHeight="1" x14ac:dyDescent="0.2">
      <c r="A15" s="123"/>
      <c r="B15" s="23" t="s">
        <v>15</v>
      </c>
      <c r="C15" s="24" t="str">
        <f>IF(C5="","",LARGE(C5:C14,1))</f>
        <v/>
      </c>
      <c r="D15" s="24" t="str">
        <f>IF(C5="","",IF($C$15=$C5,D5,IF($C$15=$C6,D6,IF($C$15=$C7,D7,IF($C$15=$C8,D8,IF($C$15=$C9,D9,IF($C$15=$C10,D10,IF($C$15=$C11,D11,IF($C$15=$C12,D12,IF($C$15=$C13,D13,IF($C$15=$C14,D14,"")))))))))))</f>
        <v/>
      </c>
      <c r="E15" s="24" t="str">
        <f>IF(D5="","",IF($C$15=$C5,E5,IF($C$15=$C6,E6,IF($C$15=$C7,E7,IF($C$15=$C8,E8,IF($C$15=$C9,E9,IF($C$15=$C10,E10,IF($C$15=$C11,E11,IF($C$15=$C12,E12,IF($C$15=$C13,E13,IF($C$15=$C14,E14,"")))))))))))</f>
        <v/>
      </c>
      <c r="F15" s="24" t="str">
        <f t="shared" si="29"/>
        <v/>
      </c>
      <c r="H15" s="26" t="str">
        <f t="shared" si="30"/>
        <v/>
      </c>
      <c r="I15" s="27" t="str">
        <f t="shared" si="31"/>
        <v/>
      </c>
      <c r="J15" s="28"/>
      <c r="L15" s="26" t="str">
        <f t="shared" si="33"/>
        <v/>
      </c>
      <c r="M15" s="27" t="str">
        <f t="shared" si="0"/>
        <v/>
      </c>
      <c r="N15" s="28"/>
      <c r="P15" s="26" t="str">
        <f t="shared" si="35"/>
        <v/>
      </c>
      <c r="Q15" s="27" t="str">
        <f t="shared" si="1"/>
        <v/>
      </c>
      <c r="R15" s="28"/>
      <c r="T15" s="26" t="str">
        <f t="shared" si="37"/>
        <v/>
      </c>
      <c r="U15" s="27" t="str">
        <f t="shared" si="2"/>
        <v/>
      </c>
      <c r="V15" s="28"/>
      <c r="X15" s="26" t="str">
        <f t="shared" si="39"/>
        <v/>
      </c>
      <c r="Y15" s="27" t="str">
        <f t="shared" si="3"/>
        <v/>
      </c>
      <c r="Z15" s="28"/>
      <c r="AB15" s="26" t="str">
        <f t="shared" si="41"/>
        <v/>
      </c>
      <c r="AC15" s="27" t="str">
        <f t="shared" si="4"/>
        <v/>
      </c>
      <c r="AD15" s="28"/>
      <c r="AF15" s="26" t="str">
        <f t="shared" si="43"/>
        <v/>
      </c>
      <c r="AG15" s="27" t="str">
        <f t="shared" si="5"/>
        <v/>
      </c>
      <c r="AH15" s="28"/>
      <c r="AJ15" s="26" t="str">
        <f t="shared" si="45"/>
        <v/>
      </c>
      <c r="AK15" s="27" t="str">
        <f t="shared" si="6"/>
        <v/>
      </c>
      <c r="AL15" s="28"/>
      <c r="AN15" s="26" t="str">
        <f t="shared" si="47"/>
        <v/>
      </c>
      <c r="AO15" s="27" t="str">
        <f t="shared" si="7"/>
        <v/>
      </c>
      <c r="AP15" s="28"/>
      <c r="AR15" s="26" t="str">
        <f t="shared" si="49"/>
        <v/>
      </c>
      <c r="AS15" s="27" t="str">
        <f t="shared" si="8"/>
        <v/>
      </c>
      <c r="AT15" s="28"/>
      <c r="AV15" s="26" t="str">
        <f t="shared" si="51"/>
        <v/>
      </c>
      <c r="AW15" s="27" t="str">
        <f t="shared" si="9"/>
        <v/>
      </c>
      <c r="AX15" s="28"/>
      <c r="AZ15" s="26" t="str">
        <f t="shared" si="53"/>
        <v/>
      </c>
      <c r="BA15" s="27" t="str">
        <f t="shared" si="10"/>
        <v/>
      </c>
      <c r="BB15" s="28"/>
      <c r="BD15" s="26" t="str">
        <f t="shared" si="55"/>
        <v/>
      </c>
      <c r="BE15" s="27" t="str">
        <f t="shared" si="11"/>
        <v/>
      </c>
      <c r="BF15" s="28"/>
      <c r="BH15" s="26" t="str">
        <f t="shared" si="57"/>
        <v/>
      </c>
      <c r="BI15" s="27" t="str">
        <f t="shared" si="12"/>
        <v/>
      </c>
      <c r="BJ15" s="28"/>
      <c r="BL15" s="26" t="str">
        <f t="shared" si="59"/>
        <v/>
      </c>
      <c r="BM15" s="27" t="str">
        <f t="shared" si="13"/>
        <v/>
      </c>
      <c r="BN15" s="28"/>
      <c r="BP15" s="26" t="str">
        <f t="shared" si="61"/>
        <v/>
      </c>
      <c r="BQ15" s="27" t="str">
        <f t="shared" si="14"/>
        <v/>
      </c>
      <c r="BR15" s="28"/>
      <c r="BT15" s="26" t="str">
        <f t="shared" si="63"/>
        <v/>
      </c>
      <c r="BU15" s="27" t="str">
        <f t="shared" si="64"/>
        <v/>
      </c>
      <c r="BV15" s="28"/>
      <c r="BX15" s="26" t="str">
        <f t="shared" si="65"/>
        <v/>
      </c>
      <c r="BY15" s="27" t="str">
        <f t="shared" si="15"/>
        <v/>
      </c>
      <c r="BZ15" s="28"/>
      <c r="CB15" s="26" t="str">
        <f t="shared" si="67"/>
        <v/>
      </c>
      <c r="CC15" s="27" t="str">
        <f t="shared" si="16"/>
        <v/>
      </c>
      <c r="CD15" s="28"/>
      <c r="CF15" s="26" t="str">
        <f t="shared" si="69"/>
        <v/>
      </c>
      <c r="CG15" s="27" t="str">
        <f t="shared" si="17"/>
        <v/>
      </c>
      <c r="CH15" s="28"/>
      <c r="CJ15" s="26" t="str">
        <f t="shared" si="71"/>
        <v/>
      </c>
      <c r="CK15" s="27" t="str">
        <f t="shared" si="18"/>
        <v/>
      </c>
      <c r="CL15" s="28"/>
      <c r="CN15" s="26" t="str">
        <f t="shared" si="73"/>
        <v/>
      </c>
      <c r="CO15" s="27" t="str">
        <f t="shared" si="19"/>
        <v/>
      </c>
      <c r="CP15" s="28"/>
      <c r="CR15" s="26" t="str">
        <f t="shared" si="75"/>
        <v/>
      </c>
      <c r="CS15" s="27" t="str">
        <f t="shared" si="20"/>
        <v/>
      </c>
      <c r="CT15" s="28"/>
      <c r="CV15" s="26" t="str">
        <f t="shared" si="77"/>
        <v/>
      </c>
      <c r="CW15" s="27" t="str">
        <f t="shared" si="21"/>
        <v/>
      </c>
      <c r="CX15" s="28"/>
      <c r="CZ15" s="26" t="str">
        <f t="shared" si="79"/>
        <v/>
      </c>
      <c r="DA15" s="27" t="str">
        <f t="shared" si="22"/>
        <v/>
      </c>
      <c r="DB15" s="28"/>
      <c r="DD15" s="26" t="str">
        <f t="shared" si="81"/>
        <v/>
      </c>
      <c r="DE15" s="27" t="str">
        <f t="shared" si="23"/>
        <v/>
      </c>
      <c r="DF15" s="28"/>
      <c r="DH15" s="26" t="str">
        <f t="shared" si="83"/>
        <v/>
      </c>
      <c r="DI15" s="27" t="str">
        <f t="shared" si="24"/>
        <v/>
      </c>
      <c r="DJ15" s="28"/>
      <c r="DL15" s="26" t="str">
        <f t="shared" si="85"/>
        <v/>
      </c>
      <c r="DM15" s="27" t="str">
        <f t="shared" si="25"/>
        <v/>
      </c>
      <c r="DN15" s="28"/>
      <c r="DP15" s="26" t="str">
        <f t="shared" si="87"/>
        <v/>
      </c>
      <c r="DQ15" s="27" t="str">
        <f t="shared" si="26"/>
        <v/>
      </c>
      <c r="DR15" s="28"/>
      <c r="DT15" s="26" t="str">
        <f t="shared" si="89"/>
        <v/>
      </c>
      <c r="DU15" s="27" t="str">
        <f t="shared" si="27"/>
        <v/>
      </c>
      <c r="DV15" s="28"/>
      <c r="DX15" s="26" t="str">
        <f t="shared" si="91"/>
        <v/>
      </c>
      <c r="DY15" s="27" t="str">
        <f t="shared" si="28"/>
        <v/>
      </c>
      <c r="DZ15" s="28"/>
    </row>
    <row r="16" spans="1:130" ht="12.6" customHeight="1" x14ac:dyDescent="0.2">
      <c r="A16" s="123"/>
      <c r="B16" s="23" t="s">
        <v>23</v>
      </c>
      <c r="C16" s="24"/>
      <c r="D16" s="24"/>
      <c r="E16" s="24"/>
      <c r="F16" s="24"/>
      <c r="H16" s="29" t="str">
        <f xml:space="preserve">
IF(H15=1,$C$74,
IF(H15=2,$D$74,
IF(H15=3,$E$74,
"0"
)))</f>
        <v>0</v>
      </c>
      <c r="I16" s="27"/>
      <c r="J16" s="25"/>
      <c r="L16" s="29" t="str">
        <f xml:space="preserve">
IF(L15=1,$C$74,
IF(L15=2,$D$74,
IF(L15=3,$E$74,
"0"
)))</f>
        <v>0</v>
      </c>
      <c r="M16" s="27"/>
      <c r="N16" s="25"/>
      <c r="P16" s="29" t="str">
        <f xml:space="preserve">
IF(P15=1,$C$74,
IF(P15=2,$D$74,
IF(P15=3,$E$74,
"0"
)))</f>
        <v>0</v>
      </c>
      <c r="Q16" s="27"/>
      <c r="R16" s="25"/>
      <c r="T16" s="29" t="str">
        <f xml:space="preserve">
IF(T15=1,$C$74,
IF(T15=2,$D$74,
IF(T15=3,$E$74,
"0"
)))</f>
        <v>0</v>
      </c>
      <c r="U16" s="27"/>
      <c r="V16" s="25"/>
      <c r="X16" s="29" t="str">
        <f xml:space="preserve">
IF(X15=1,$C$74,
IF(X15=2,$D$74,
IF(X15=3,$E$74,
"0"
)))</f>
        <v>0</v>
      </c>
      <c r="Y16" s="27"/>
      <c r="Z16" s="25"/>
      <c r="AB16" s="29" t="str">
        <f xml:space="preserve">
IF(AB15=1,$C$74,
IF(AB15=2,$D$74,
IF(AB15=3,$E$74,
"0"
)))</f>
        <v>0</v>
      </c>
      <c r="AC16" s="27"/>
      <c r="AD16" s="25"/>
      <c r="AF16" s="29" t="str">
        <f xml:space="preserve">
IF(AF15=1,$C$74,
IF(AF15=2,$D$74,
IF(AF15=3,$E$74,
"0"
)))</f>
        <v>0</v>
      </c>
      <c r="AG16" s="27"/>
      <c r="AH16" s="25"/>
      <c r="AJ16" s="29" t="str">
        <f xml:space="preserve">
IF(AJ15=1,$C$74,
IF(AJ15=2,$D$74,
IF(AJ15=3,$E$74,
"0"
)))</f>
        <v>0</v>
      </c>
      <c r="AK16" s="27"/>
      <c r="AL16" s="25"/>
      <c r="AN16" s="29" t="str">
        <f xml:space="preserve">
IF(AN15=1,$C$74,
IF(AN15=2,$D$74,
IF(AN15=3,$E$74,
"0"
)))</f>
        <v>0</v>
      </c>
      <c r="AO16" s="27"/>
      <c r="AP16" s="25"/>
      <c r="AR16" s="29" t="str">
        <f xml:space="preserve">
IF(AR15=1,$C$74,
IF(AR15=2,$D$74,
IF(AR15=3,$E$74,
"0"
)))</f>
        <v>0</v>
      </c>
      <c r="AS16" s="27"/>
      <c r="AT16" s="25"/>
      <c r="AV16" s="29" t="str">
        <f xml:space="preserve">
IF(AV15=1,$C$74,
IF(AV15=2,$D$74,
IF(AV15=3,$E$74,
"0"
)))</f>
        <v>0</v>
      </c>
      <c r="AW16" s="27"/>
      <c r="AX16" s="25"/>
      <c r="AZ16" s="29" t="str">
        <f xml:space="preserve">
IF(AZ15=1,$C$74,
IF(AZ15=2,$D$74,
IF(AZ15=3,$E$74,
"0"
)))</f>
        <v>0</v>
      </c>
      <c r="BA16" s="27"/>
      <c r="BB16" s="25"/>
      <c r="BD16" s="29" t="str">
        <f xml:space="preserve">
IF(BD15=1,$C$74,
IF(BD15=2,$D$74,
IF(BD15=3,$E$74,
"0"
)))</f>
        <v>0</v>
      </c>
      <c r="BE16" s="27"/>
      <c r="BF16" s="25"/>
      <c r="BH16" s="29" t="str">
        <f xml:space="preserve">
IF(BH15=1,$C$74,
IF(BH15=2,$D$74,
IF(BH15=3,$E$74,
"0"
)))</f>
        <v>0</v>
      </c>
      <c r="BI16" s="27"/>
      <c r="BJ16" s="25"/>
      <c r="BL16" s="29" t="str">
        <f xml:space="preserve">
IF(BL15=1,$C$74,
IF(BL15=2,$D$74,
IF(BL15=3,$E$74,
"0"
)))</f>
        <v>0</v>
      </c>
      <c r="BM16" s="27"/>
      <c r="BN16" s="25"/>
      <c r="BP16" s="29" t="str">
        <f xml:space="preserve">
IF(BP15=1,$C$74,
IF(BP15=2,$D$74,
IF(BP15=3,$E$74,
"0"
)))</f>
        <v>0</v>
      </c>
      <c r="BQ16" s="27"/>
      <c r="BR16" s="25"/>
      <c r="BT16" s="29" t="str">
        <f xml:space="preserve">
IF(BT15=1,$C$74,
IF(BT15=2,$D$74,
IF(BT15=3,$E$74,
"0"
)))</f>
        <v>0</v>
      </c>
      <c r="BU16" s="27"/>
      <c r="BV16" s="25"/>
      <c r="BX16" s="29" t="str">
        <f xml:space="preserve">
IF(BX15=1,$C$74,
IF(BX15=2,$D$74,
IF(BX15=3,$E$74,
"0"
)))</f>
        <v>0</v>
      </c>
      <c r="BY16" s="27"/>
      <c r="BZ16" s="25"/>
      <c r="CB16" s="29" t="str">
        <f xml:space="preserve">
IF(CB15=1,$C$74,
IF(CB15=2,$D$74,
IF(CB15=3,$E$74,
"0"
)))</f>
        <v>0</v>
      </c>
      <c r="CC16" s="27"/>
      <c r="CD16" s="25"/>
      <c r="CF16" s="29" t="str">
        <f xml:space="preserve">
IF(CF15=1,$C$74,
IF(CF15=2,$D$74,
IF(CF15=3,$E$74,
"0"
)))</f>
        <v>0</v>
      </c>
      <c r="CG16" s="27"/>
      <c r="CH16" s="25"/>
      <c r="CJ16" s="29" t="str">
        <f xml:space="preserve">
IF(CJ15=1,$C$74,
IF(CJ15=2,$D$74,
IF(CJ15=3,$E$74,
"0"
)))</f>
        <v>0</v>
      </c>
      <c r="CK16" s="27"/>
      <c r="CL16" s="25"/>
      <c r="CN16" s="29" t="str">
        <f xml:space="preserve">
IF(CN15=1,$C$74,
IF(CN15=2,$D$74,
IF(CN15=3,$E$74,
"0"
)))</f>
        <v>0</v>
      </c>
      <c r="CO16" s="27"/>
      <c r="CP16" s="25"/>
      <c r="CR16" s="29" t="str">
        <f xml:space="preserve">
IF(CR15=1,$C$74,
IF(CR15=2,$D$74,
IF(CR15=3,$E$74,
"0"
)))</f>
        <v>0</v>
      </c>
      <c r="CS16" s="27"/>
      <c r="CT16" s="25"/>
      <c r="CV16" s="29" t="str">
        <f xml:space="preserve">
IF(CV15=1,$C$74,
IF(CV15=2,$D$74,
IF(CV15=3,$E$74,
"0"
)))</f>
        <v>0</v>
      </c>
      <c r="CW16" s="27"/>
      <c r="CX16" s="25"/>
      <c r="CZ16" s="29" t="str">
        <f xml:space="preserve">
IF(CZ15=1,$C$74,
IF(CZ15=2,$D$74,
IF(CZ15=3,$E$74,
"0"
)))</f>
        <v>0</v>
      </c>
      <c r="DA16" s="27"/>
      <c r="DB16" s="25"/>
      <c r="DD16" s="29" t="str">
        <f xml:space="preserve">
IF(DD15=1,$C$74,
IF(DD15=2,$D$74,
IF(DD15=3,$E$74,
"0"
)))</f>
        <v>0</v>
      </c>
      <c r="DE16" s="27"/>
      <c r="DF16" s="25"/>
      <c r="DH16" s="29" t="str">
        <f xml:space="preserve">
IF(DH15=1,$C$74,
IF(DH15=2,$D$74,
IF(DH15=3,$E$74,
"0"
)))</f>
        <v>0</v>
      </c>
      <c r="DI16" s="27"/>
      <c r="DJ16" s="25"/>
      <c r="DL16" s="29" t="str">
        <f xml:space="preserve">
IF(DL15=1,$C$74,
IF(DL15=2,$D$74,
IF(DL15=3,$E$74,
"0"
)))</f>
        <v>0</v>
      </c>
      <c r="DM16" s="27"/>
      <c r="DN16" s="25"/>
      <c r="DP16" s="29" t="str">
        <f xml:space="preserve">
IF(DP15=1,$C$74,
IF(DP15=2,$D$74,
IF(DP15=3,$E$74,
"0"
)))</f>
        <v>0</v>
      </c>
      <c r="DQ16" s="27"/>
      <c r="DR16" s="25"/>
      <c r="DT16" s="29" t="str">
        <f xml:space="preserve">
IF(DT15=1,$C$74,
IF(DT15=2,$D$74,
IF(DT15=3,$E$74,
"0"
)))</f>
        <v>0</v>
      </c>
      <c r="DU16" s="27"/>
      <c r="DV16" s="25"/>
      <c r="DX16" s="29" t="str">
        <f xml:space="preserve">
IF(DX15=1,$C$74,
IF(DX15=2,$D$74,
IF(DX15=3,$E$74,
"0"
)))</f>
        <v>0</v>
      </c>
      <c r="DY16" s="27"/>
      <c r="DZ16" s="25"/>
    </row>
    <row r="17" spans="1:130" ht="12.6" customHeight="1" x14ac:dyDescent="0.2">
      <c r="A17" s="123"/>
      <c r="B17" s="23" t="s">
        <v>20</v>
      </c>
      <c r="C17" s="24"/>
      <c r="D17" s="24"/>
      <c r="E17" s="24"/>
      <c r="F17" s="24"/>
      <c r="H17" s="29"/>
      <c r="I17" s="27" t="str">
        <f>IF($C5="","",SUM(I5:I14))</f>
        <v/>
      </c>
      <c r="J17" s="28"/>
      <c r="L17" s="29"/>
      <c r="M17" s="27" t="str">
        <f>IF($C5="","",SUM(M5:M14))</f>
        <v/>
      </c>
      <c r="N17" s="28"/>
      <c r="P17" s="29"/>
      <c r="Q17" s="27" t="str">
        <f>IF($C5="","",SUM(Q5:Q14))</f>
        <v/>
      </c>
      <c r="R17" s="28"/>
      <c r="T17" s="29"/>
      <c r="U17" s="27" t="str">
        <f>IF($C5="","",SUM(U5:U14))</f>
        <v/>
      </c>
      <c r="V17" s="28"/>
      <c r="X17" s="29"/>
      <c r="Y17" s="27" t="str">
        <f>IF($C5="","",SUM(Y5:Y14))</f>
        <v/>
      </c>
      <c r="Z17" s="28"/>
      <c r="AB17" s="29"/>
      <c r="AC17" s="27" t="str">
        <f>IF($C5="","",SUM(AC5:AC14))</f>
        <v/>
      </c>
      <c r="AD17" s="28"/>
      <c r="AF17" s="29"/>
      <c r="AG17" s="27" t="str">
        <f>IF($C5="","",SUM(AG5:AG14))</f>
        <v/>
      </c>
      <c r="AH17" s="28"/>
      <c r="AJ17" s="29"/>
      <c r="AK17" s="27" t="str">
        <f>IF($C5="","",SUM(AK5:AK14))</f>
        <v/>
      </c>
      <c r="AL17" s="28"/>
      <c r="AN17" s="29"/>
      <c r="AO17" s="27" t="str">
        <f>IF($C5="","",SUM(AO5:AO14))</f>
        <v/>
      </c>
      <c r="AP17" s="28"/>
      <c r="AR17" s="29"/>
      <c r="AS17" s="27" t="str">
        <f>IF($C5="","",SUM(AS5:AS14))</f>
        <v/>
      </c>
      <c r="AT17" s="28"/>
      <c r="AV17" s="29"/>
      <c r="AW17" s="27" t="str">
        <f>IF($C5="","",SUM(AW5:AW14))</f>
        <v/>
      </c>
      <c r="AX17" s="28"/>
      <c r="AZ17" s="29"/>
      <c r="BA17" s="27" t="str">
        <f>IF($C5="","",SUM(BA5:BA14))</f>
        <v/>
      </c>
      <c r="BB17" s="28"/>
      <c r="BD17" s="29"/>
      <c r="BE17" s="27" t="str">
        <f>IF($C5="","",SUM(BE5:BE14))</f>
        <v/>
      </c>
      <c r="BF17" s="28"/>
      <c r="BH17" s="29"/>
      <c r="BI17" s="27" t="str">
        <f>IF($C5="","",SUM(BI5:BI14))</f>
        <v/>
      </c>
      <c r="BJ17" s="28"/>
      <c r="BL17" s="29"/>
      <c r="BM17" s="27" t="str">
        <f>IF($C5="","",SUM(BM5:BM14))</f>
        <v/>
      </c>
      <c r="BN17" s="28"/>
      <c r="BP17" s="29"/>
      <c r="BQ17" s="27" t="str">
        <f>IF($C5="","",SUM(BQ5:BQ14))</f>
        <v/>
      </c>
      <c r="BR17" s="28"/>
      <c r="BT17" s="29"/>
      <c r="BU17" s="27" t="str">
        <f>IF($C5="","",SUM(BU5:BU14))</f>
        <v/>
      </c>
      <c r="BV17" s="28"/>
      <c r="BX17" s="29"/>
      <c r="BY17" s="27" t="str">
        <f>IF($C5="","",SUM(BY5:BY14))</f>
        <v/>
      </c>
      <c r="BZ17" s="28"/>
      <c r="CB17" s="29"/>
      <c r="CC17" s="27" t="str">
        <f>IF($C5="","",SUM(CC5:CC14))</f>
        <v/>
      </c>
      <c r="CD17" s="28"/>
      <c r="CF17" s="29"/>
      <c r="CG17" s="27" t="str">
        <f>IF($C5="","",SUM(CG5:CG14))</f>
        <v/>
      </c>
      <c r="CH17" s="28"/>
      <c r="CJ17" s="29"/>
      <c r="CK17" s="27" t="str">
        <f>IF($C5="","",SUM(CK5:CK14))</f>
        <v/>
      </c>
      <c r="CL17" s="28"/>
      <c r="CN17" s="29"/>
      <c r="CO17" s="27" t="str">
        <f>IF($C5="","",SUM(CO5:CO14))</f>
        <v/>
      </c>
      <c r="CP17" s="28"/>
      <c r="CR17" s="29"/>
      <c r="CS17" s="27" t="str">
        <f>IF($C5="","",SUM(CS5:CS14))</f>
        <v/>
      </c>
      <c r="CT17" s="28"/>
      <c r="CV17" s="29"/>
      <c r="CW17" s="27" t="str">
        <f>IF($C5="","",SUM(CW5:CW14))</f>
        <v/>
      </c>
      <c r="CX17" s="28"/>
      <c r="CZ17" s="29"/>
      <c r="DA17" s="27" t="str">
        <f>IF($C5="","",SUM(DA5:DA14))</f>
        <v/>
      </c>
      <c r="DB17" s="28"/>
      <c r="DD17" s="29"/>
      <c r="DE17" s="27" t="str">
        <f>IF($C5="","",SUM(DE5:DE14))</f>
        <v/>
      </c>
      <c r="DF17" s="28"/>
      <c r="DH17" s="29"/>
      <c r="DI17" s="27" t="str">
        <f>IF($C5="","",SUM(DI5:DI14))</f>
        <v/>
      </c>
      <c r="DJ17" s="28"/>
      <c r="DL17" s="29"/>
      <c r="DM17" s="27" t="str">
        <f>IF($C5="","",SUM(DM5:DM14))</f>
        <v/>
      </c>
      <c r="DN17" s="28"/>
      <c r="DP17" s="29"/>
      <c r="DQ17" s="27" t="str">
        <f>IF($C5="","",SUM(DQ5:DQ14))</f>
        <v/>
      </c>
      <c r="DR17" s="28"/>
      <c r="DT17" s="29"/>
      <c r="DU17" s="27" t="str">
        <f>IF($C5="","",SUM(DU5:DU14))</f>
        <v/>
      </c>
      <c r="DV17" s="28"/>
      <c r="DX17" s="29"/>
      <c r="DY17" s="27" t="str">
        <f>IF($C5="","",SUM(DY5:DY14))</f>
        <v/>
      </c>
      <c r="DZ17" s="28"/>
    </row>
    <row r="18" spans="1:130" ht="12.6" customHeight="1" x14ac:dyDescent="0.2">
      <c r="A18" s="123"/>
      <c r="B18" s="23" t="s">
        <v>27</v>
      </c>
      <c r="C18" s="24"/>
      <c r="D18" s="24"/>
      <c r="E18" s="24"/>
      <c r="F18" s="24"/>
      <c r="H18" s="29"/>
      <c r="I18" s="27"/>
      <c r="J18" s="28" t="str">
        <f>IFERROR(IF($C5=0,0,(H56/H57)*H16),"")</f>
        <v/>
      </c>
      <c r="L18" s="29"/>
      <c r="M18" s="27"/>
      <c r="N18" s="28" t="str">
        <f>IFERROR(IF($C5=0,0,(L56/L57)*L16),"")</f>
        <v/>
      </c>
      <c r="P18" s="29"/>
      <c r="Q18" s="27"/>
      <c r="R18" s="28" t="str">
        <f>IFERROR(IF($C5=0,0,(P56/P57)*P16),"")</f>
        <v/>
      </c>
      <c r="T18" s="29"/>
      <c r="U18" s="27"/>
      <c r="V18" s="28" t="str">
        <f>IFERROR(IF($C5=0,0,(T56/T57)*T16),"")</f>
        <v/>
      </c>
      <c r="X18" s="29"/>
      <c r="Y18" s="27"/>
      <c r="Z18" s="28" t="str">
        <f>IFERROR(IF($C5=0,0,(X56/X57)*X16),"")</f>
        <v/>
      </c>
      <c r="AB18" s="29"/>
      <c r="AC18" s="27"/>
      <c r="AD18" s="28" t="str">
        <f>IFERROR(IF($C5=0,0,(AB56/AB57)*AB16),"")</f>
        <v/>
      </c>
      <c r="AF18" s="29"/>
      <c r="AG18" s="27"/>
      <c r="AH18" s="28" t="str">
        <f>IFERROR(IF($C5=0,0,(AF56/AF57)*AF16),"")</f>
        <v/>
      </c>
      <c r="AJ18" s="29"/>
      <c r="AK18" s="27"/>
      <c r="AL18" s="28" t="str">
        <f>IFERROR(IF($C5=0,0,(AJ56/AJ57)*AJ16),"")</f>
        <v/>
      </c>
      <c r="AN18" s="29"/>
      <c r="AO18" s="27"/>
      <c r="AP18" s="28" t="str">
        <f>IFERROR(IF($C5=0,0,(AN56/AN57)*AN16),"")</f>
        <v/>
      </c>
      <c r="AR18" s="29"/>
      <c r="AS18" s="27"/>
      <c r="AT18" s="28" t="str">
        <f>IFERROR(IF($C5=0,0,(AR56/AR57)*AR16),"")</f>
        <v/>
      </c>
      <c r="AV18" s="29"/>
      <c r="AW18" s="27"/>
      <c r="AX18" s="28" t="str">
        <f>IFERROR(IF($C5=0,0,(AV56/AV57)*AV16),"")</f>
        <v/>
      </c>
      <c r="AZ18" s="29"/>
      <c r="BA18" s="27"/>
      <c r="BB18" s="28" t="str">
        <f>IFERROR(IF($C5=0,0,(AZ56/AZ57)*AZ16),"")</f>
        <v/>
      </c>
      <c r="BD18" s="29"/>
      <c r="BE18" s="27"/>
      <c r="BF18" s="28" t="str">
        <f>IFERROR(IF($C5=0,0,(BD56/BD57)*BD16),"")</f>
        <v/>
      </c>
      <c r="BH18" s="29"/>
      <c r="BI18" s="27"/>
      <c r="BJ18" s="28" t="str">
        <f>IFERROR(IF($C5=0,0,(BH56/BH57)*BH16),"")</f>
        <v/>
      </c>
      <c r="BL18" s="29"/>
      <c r="BM18" s="27"/>
      <c r="BN18" s="28" t="str">
        <f>IFERROR(IF($C5=0,0,(BL56/BL57)*BL16),"")</f>
        <v/>
      </c>
      <c r="BP18" s="29"/>
      <c r="BQ18" s="27"/>
      <c r="BR18" s="28" t="str">
        <f>IFERROR(IF($C5=0,0,(BP56/BP57)*BP16),"")</f>
        <v/>
      </c>
      <c r="BT18" s="29"/>
      <c r="BU18" s="27"/>
      <c r="BV18" s="28" t="str">
        <f>IFERROR(IF($C5=0,0,(BT56/BT57)*BT16),"")</f>
        <v/>
      </c>
      <c r="BX18" s="29"/>
      <c r="BY18" s="27"/>
      <c r="BZ18" s="28" t="str">
        <f>IFERROR(IF($C5=0,0,(BX56/BX57)*BX16),"")</f>
        <v/>
      </c>
      <c r="CB18" s="29"/>
      <c r="CC18" s="27"/>
      <c r="CD18" s="28" t="str">
        <f>IFERROR(IF($C5=0,0,(CB56/CB57)*CB16),"")</f>
        <v/>
      </c>
      <c r="CF18" s="29"/>
      <c r="CG18" s="27"/>
      <c r="CH18" s="28" t="str">
        <f>IFERROR(IF($C5=0,0,(CF56/CF57)*CF16),"")</f>
        <v/>
      </c>
      <c r="CJ18" s="29"/>
      <c r="CK18" s="27"/>
      <c r="CL18" s="28" t="str">
        <f>IFERROR(IF($C5=0,0,(CJ56/CJ57)*CJ16),"")</f>
        <v/>
      </c>
      <c r="CN18" s="29"/>
      <c r="CO18" s="27"/>
      <c r="CP18" s="28" t="str">
        <f>IFERROR(IF($C5=0,0,(CN56/CN57)*CN16),"")</f>
        <v/>
      </c>
      <c r="CR18" s="29"/>
      <c r="CS18" s="27"/>
      <c r="CT18" s="28" t="str">
        <f>IFERROR(IF($C5=0,0,(CR56/CR57)*CR16),"")</f>
        <v/>
      </c>
      <c r="CV18" s="29"/>
      <c r="CW18" s="27"/>
      <c r="CX18" s="28" t="str">
        <f>IFERROR(IF($C5=0,0,(CV56/CV57)*CV16),"")</f>
        <v/>
      </c>
      <c r="CZ18" s="29"/>
      <c r="DA18" s="27"/>
      <c r="DB18" s="28" t="str">
        <f>IFERROR(IF($C5=0,0,(CZ56/CZ57)*CZ16),"")</f>
        <v/>
      </c>
      <c r="DD18" s="29"/>
      <c r="DE18" s="27"/>
      <c r="DF18" s="28" t="str">
        <f>IFERROR(IF($C5=0,0,(DD56/DD57)*DD16),"")</f>
        <v/>
      </c>
      <c r="DH18" s="29"/>
      <c r="DI18" s="27"/>
      <c r="DJ18" s="28" t="str">
        <f>IFERROR(IF($C5=0,0,(DH56/DH57)*DH16),"")</f>
        <v/>
      </c>
      <c r="DL18" s="29"/>
      <c r="DM18" s="27"/>
      <c r="DN18" s="28" t="str">
        <f>IFERROR(IF($C5=0,0,(DL56/DL57)*DL16),"")</f>
        <v/>
      </c>
      <c r="DP18" s="29"/>
      <c r="DQ18" s="27"/>
      <c r="DR18" s="28" t="str">
        <f>IFERROR(IF($C5=0,0,(DP56/DP57)*DP16),"")</f>
        <v/>
      </c>
      <c r="DT18" s="29"/>
      <c r="DU18" s="27"/>
      <c r="DV18" s="28" t="str">
        <f>IFERROR(IF($C5=0,0,(DT56/DT57)*DT16),"")</f>
        <v/>
      </c>
      <c r="DX18" s="29"/>
      <c r="DY18" s="27"/>
      <c r="DZ18" s="28" t="str">
        <f>IFERROR(IF($C5=0,0,(DX56/DX57)*DX16),"")</f>
        <v/>
      </c>
    </row>
    <row r="19" spans="1:130" x14ac:dyDescent="0.2">
      <c r="C19"/>
      <c r="D19"/>
      <c r="E19"/>
      <c r="F19"/>
      <c r="H19"/>
      <c r="I19"/>
      <c r="J19" s="18"/>
      <c r="L19"/>
      <c r="M19"/>
      <c r="N19" s="18"/>
      <c r="P19"/>
      <c r="Q19"/>
      <c r="R19" s="18"/>
      <c r="T19"/>
      <c r="U19"/>
      <c r="V19" s="18"/>
      <c r="X19"/>
      <c r="Y19"/>
      <c r="Z19" s="18"/>
      <c r="AB19"/>
      <c r="AC19"/>
      <c r="AD19" s="18"/>
      <c r="AF19"/>
      <c r="AG19"/>
      <c r="AH19" s="18"/>
      <c r="AJ19"/>
      <c r="AK19"/>
      <c r="AL19" s="18"/>
      <c r="AN19"/>
      <c r="AO19"/>
      <c r="AP19" s="18"/>
      <c r="AR19"/>
      <c r="AS19"/>
      <c r="AT19" s="18"/>
      <c r="AV19"/>
      <c r="AW19"/>
      <c r="AX19" s="18"/>
      <c r="AZ19"/>
      <c r="BA19"/>
      <c r="BB19" s="18"/>
      <c r="BD19"/>
      <c r="BE19"/>
      <c r="BF19" s="18"/>
      <c r="BH19"/>
      <c r="BI19"/>
      <c r="BJ19" s="18"/>
      <c r="BL19"/>
      <c r="BM19"/>
      <c r="BN19" s="18"/>
      <c r="BP19"/>
      <c r="BQ19"/>
      <c r="BR19" s="18"/>
      <c r="BT19"/>
      <c r="BU19"/>
      <c r="BV19" s="18"/>
      <c r="BX19"/>
      <c r="BY19"/>
      <c r="BZ19" s="18"/>
      <c r="CB19"/>
      <c r="CC19"/>
      <c r="CD19" s="18"/>
      <c r="CF19"/>
      <c r="CG19"/>
      <c r="CH19" s="18"/>
      <c r="CJ19"/>
      <c r="CK19"/>
      <c r="CL19" s="18"/>
      <c r="CN19"/>
      <c r="CO19"/>
      <c r="CP19" s="18"/>
      <c r="CR19"/>
      <c r="CS19"/>
      <c r="CT19" s="18"/>
      <c r="CV19"/>
      <c r="CW19"/>
      <c r="CX19" s="18"/>
      <c r="CZ19"/>
      <c r="DA19"/>
      <c r="DB19" s="18"/>
      <c r="DD19"/>
      <c r="DE19"/>
      <c r="DF19" s="18"/>
      <c r="DH19"/>
      <c r="DI19"/>
      <c r="DJ19" s="18"/>
      <c r="DL19"/>
      <c r="DM19"/>
      <c r="DN19" s="18"/>
      <c r="DP19"/>
      <c r="DQ19"/>
      <c r="DR19" s="18"/>
      <c r="DT19"/>
      <c r="DU19"/>
      <c r="DV19" s="18"/>
      <c r="DX19"/>
      <c r="DY19"/>
      <c r="DZ19" s="18"/>
    </row>
    <row r="20" spans="1:130" ht="12.6" customHeight="1" x14ac:dyDescent="0.2">
      <c r="A20" s="123" t="s">
        <v>10</v>
      </c>
      <c r="B20" s="2" t="s">
        <v>60</v>
      </c>
      <c r="C20" s="86" t="str">
        <f>IF(Dreisatzmethode!G15="","",Dreisatzmethode!G15)</f>
        <v/>
      </c>
      <c r="D20" s="86" t="str">
        <f>IF(Dreisatzmethode!H15="","",Dreisatzmethode!H15)</f>
        <v/>
      </c>
      <c r="E20" s="86" t="str">
        <f>IF(Dreisatzmethode!I15="","",Dreisatzmethode!I15)</f>
        <v/>
      </c>
      <c r="F20" s="55" t="str">
        <f>IF(C20="","",DATE(YEAR(C20)+16, MONTH(C20), DAY(C20)))</f>
        <v/>
      </c>
      <c r="H20" s="14" t="str">
        <f xml:space="preserve">
IF($C20="","",
IF(H$4&lt;$D20,1,
IF(AND(H$4&gt;=$D20,H$4&lt;$E20),2,
IF(AND(H$4&gt;=$E20,H$4&lt;$F20),3,
IF(H$4&gt;=$F20,4,0
)))))</f>
        <v/>
      </c>
      <c r="I20" s="15" t="str">
        <f t="shared" ref="I20:I25" si="94">IF(C20="","",IF(H20=1,$C$69,IF(H20=2,$D$69,IF(H20=3,$E$69,0))))</f>
        <v/>
      </c>
      <c r="J20" s="17" t="str">
        <f>IFERROR(IF($C20="","",(J$28/I$27)*I20),"")</f>
        <v/>
      </c>
      <c r="L20" s="14" t="str">
        <f xml:space="preserve">
IF($C20="","",
IF(L$4&lt;$D20,1,
IF(AND(L$4&gt;=$D20,L$4&lt;$E20),2,
IF(AND(L$4&gt;=$E20,L$4&lt;$F20),3,
IF(L$4&gt;=$F20,4,0
)))))</f>
        <v/>
      </c>
      <c r="M20" s="15" t="str">
        <f>IF($C20="","",IF(L20=1,$C$69,IF(L20=2,$D$69,IF(L20=3,$E$69,0))))</f>
        <v/>
      </c>
      <c r="N20" s="17" t="str">
        <f>IFERROR(IF($C20="","",(N$28/M$27)*M20),"")</f>
        <v/>
      </c>
      <c r="P20" s="14" t="str">
        <f xml:space="preserve">
IF($C20="","",
IF(P$4&lt;$D20,1,
IF(AND(P$4&gt;=$D20,P$4&lt;$E20),2,
IF(AND(P$4&gt;=$E20,P$4&lt;$F20),3,
IF(P$4&gt;=$F20,4,0
)))))</f>
        <v/>
      </c>
      <c r="Q20" s="15" t="str">
        <f t="shared" ref="Q20:Q25" si="95">IF($C20="","",IF(P20=1,$C$69,IF(P20=2,$D$69,IF(P20=3,$E$69,0))))</f>
        <v/>
      </c>
      <c r="R20" s="17" t="str">
        <f>IFERROR(IF($C20="","",(R$28/Q$27)*Q20),"")</f>
        <v/>
      </c>
      <c r="T20" s="14" t="str">
        <f xml:space="preserve">
IF($C20="","",
IF(T$4&lt;$D20,1,
IF(AND(T$4&gt;=$D20,T$4&lt;$E20),2,
IF(AND(T$4&gt;=$E20,T$4&lt;$F20),3,
IF(T$4&gt;=$F20,4,0
)))))</f>
        <v/>
      </c>
      <c r="U20" s="15" t="str">
        <f t="shared" ref="U20:U25" si="96">IF($C20="","",IF(T20=1,$C$69,IF(T20=2,$D$69,IF(T20=3,$E$69,0))))</f>
        <v/>
      </c>
      <c r="V20" s="17" t="str">
        <f>IFERROR(IF($C20="","",(V$28/U$27)*U20),"")</f>
        <v/>
      </c>
      <c r="X20" s="14" t="str">
        <f xml:space="preserve">
IF($C20="","",
IF(X$4&lt;$D20,1,
IF(AND(X$4&gt;=$D20,X$4&lt;$E20),2,
IF(AND(X$4&gt;=$E20,X$4&lt;$F20),3,
IF(X$4&gt;=$F20,4,0
)))))</f>
        <v/>
      </c>
      <c r="Y20" s="15" t="str">
        <f t="shared" ref="Y20:Y25" si="97">IF($C20="","",IF(X20=1,$C$69,IF(X20=2,$D$69,IF(X20=3,$E$69,0))))</f>
        <v/>
      </c>
      <c r="Z20" s="17" t="str">
        <f>IFERROR(IF($C20="","",(Z$28/Y$27)*Y20),"")</f>
        <v/>
      </c>
      <c r="AB20" s="14" t="str">
        <f xml:space="preserve">
IF($C20="","",
IF(AB$4&lt;$D20,1,
IF(AND(AB$4&gt;=$D20,AB$4&lt;$E20),2,
IF(AND(AB$4&gt;=$E20,AB$4&lt;$F20),3,
IF(AB$4&gt;=$F20,4,0
)))))</f>
        <v/>
      </c>
      <c r="AC20" s="15" t="str">
        <f t="shared" ref="AC20:AC25" si="98">IF($C20="","",IF(AB20=1,$C$69,IF(AB20=2,$D$69,IF(AB20=3,$E$69,0))))</f>
        <v/>
      </c>
      <c r="AD20" s="17" t="str">
        <f>IFERROR(IF($C20="","",(AD$28/AC$27)*AC20),"")</f>
        <v/>
      </c>
      <c r="AF20" s="14" t="str">
        <f xml:space="preserve">
IF($C20="","",
IF(AF$4&lt;$D20,1,
IF(AND(AF$4&gt;=$D20,AF$4&lt;$E20),2,
IF(AND(AF$4&gt;=$E20,AF$4&lt;$F20),3,
IF(AF$4&gt;=$F20,4,0
)))))</f>
        <v/>
      </c>
      <c r="AG20" s="15" t="str">
        <f t="shared" ref="AG20:AG25" si="99">IF($C20="","",IF(AF20=1,$C$69,IF(AF20=2,$D$69,IF(AF20=3,$E$69,0))))</f>
        <v/>
      </c>
      <c r="AH20" s="17" t="str">
        <f>IFERROR(IF($C20="","",(AH$28/AG$27)*AG20),"")</f>
        <v/>
      </c>
      <c r="AJ20" s="14" t="str">
        <f xml:space="preserve">
IF($C20="","",
IF(AJ$4&lt;$D20,1,
IF(AND(AJ$4&gt;=$D20,AJ$4&lt;$E20),2,
IF(AND(AJ$4&gt;=$E20,AJ$4&lt;$F20),3,
IF(AJ$4&gt;=$F20,4,0
)))))</f>
        <v/>
      </c>
      <c r="AK20" s="15" t="str">
        <f t="shared" ref="AK20:AK25" si="100">IF($C20="","",IF(AJ20=1,$C$69,IF(AJ20=2,$D$69,IF(AJ20=3,$E$69,0))))</f>
        <v/>
      </c>
      <c r="AL20" s="17" t="str">
        <f>IFERROR(IF($C20="","",(AL$28/AK$27)*AK20),"")</f>
        <v/>
      </c>
      <c r="AN20" s="14" t="str">
        <f xml:space="preserve">
IF($C20="","",
IF(AN$4&lt;$D20,1,
IF(AND(AN$4&gt;=$D20,AN$4&lt;$E20),2,
IF(AND(AN$4&gt;=$E20,AN$4&lt;$F20),3,
IF(AN$4&gt;=$F20,4,0
)))))</f>
        <v/>
      </c>
      <c r="AO20" s="15" t="str">
        <f t="shared" ref="AO20:AO25" si="101">IF($C20="","",IF(AN20=1,$C$69,IF(AN20=2,$D$69,IF(AN20=3,$E$69,0))))</f>
        <v/>
      </c>
      <c r="AP20" s="17" t="str">
        <f>IFERROR(IF($C20="","",(AP$28/AO$27)*AO20),"")</f>
        <v/>
      </c>
      <c r="AR20" s="14" t="str">
        <f xml:space="preserve">
IF($C20="","",
IF(AR$4&lt;$D20,1,
IF(AND(AR$4&gt;=$D20,AR$4&lt;$E20),2,
IF(AND(AR$4&gt;=$E20,AR$4&lt;$F20),3,
IF(AR$4&gt;=$F20,4,0
)))))</f>
        <v/>
      </c>
      <c r="AS20" s="15" t="str">
        <f t="shared" ref="AS20:AS25" si="102">IF($C20="","",IF(AR20=1,$C$69,IF(AR20=2,$D$69,IF(AR20=3,$E$69,0))))</f>
        <v/>
      </c>
      <c r="AT20" s="17" t="str">
        <f>IFERROR(IF($C20="","",(AT$28/AS$27)*AS20),"")</f>
        <v/>
      </c>
      <c r="AV20" s="14" t="str">
        <f xml:space="preserve">
IF($C20="","",
IF(AV$4&lt;$D20,1,
IF(AND(AV$4&gt;=$D20,AV$4&lt;$E20),2,
IF(AND(AV$4&gt;=$E20,AV$4&lt;$F20),3,
IF(AV$4&gt;=$F20,4,0
)))))</f>
        <v/>
      </c>
      <c r="AW20" s="15" t="str">
        <f t="shared" ref="AW20:AW25" si="103">IF($C20="","",IF(AV20=1,$C$69,IF(AV20=2,$D$69,IF(AV20=3,$E$69,0))))</f>
        <v/>
      </c>
      <c r="AX20" s="17" t="str">
        <f>IFERROR(IF($C20="","",(AX$28/AW$27)*AW20),"")</f>
        <v/>
      </c>
      <c r="AZ20" s="14" t="str">
        <f xml:space="preserve">
IF($C20="","",
IF(AZ$4&lt;$D20,1,
IF(AND(AZ$4&gt;=$D20,AZ$4&lt;$E20),2,
IF(AND(AZ$4&gt;=$E20,AZ$4&lt;$F20),3,
IF(AZ$4&gt;=$F20,4,0
)))))</f>
        <v/>
      </c>
      <c r="BA20" s="15" t="str">
        <f t="shared" ref="BA20:BA25" si="104">IF($C20="","",IF(AZ20=1,$C$69,IF(AZ20=2,$D$69,IF(AZ20=3,$E$69,0))))</f>
        <v/>
      </c>
      <c r="BB20" s="17" t="str">
        <f>IFERROR(IF($C20="","",(BB$28/BA$27)*BA20),"")</f>
        <v/>
      </c>
      <c r="BD20" s="14" t="str">
        <f xml:space="preserve">
IF($C20="","",
IF(BD$4&lt;$D20,1,
IF(AND(BD$4&gt;=$D20,BD$4&lt;$E20),2,
IF(AND(BD$4&gt;=$E20,BD$4&lt;$F20),3,
IF(BD$4&gt;=$F20,4,0
)))))</f>
        <v/>
      </c>
      <c r="BE20" s="15" t="str">
        <f t="shared" ref="BE20:BE25" si="105">IF($C20="","",IF(BD20=1,$C$69,IF(BD20=2,$D$69,IF(BD20=3,$E$69,0))))</f>
        <v/>
      </c>
      <c r="BF20" s="17" t="str">
        <f>IFERROR(IF($C20="","",(BF$28/BE$27)*BE20),"")</f>
        <v/>
      </c>
      <c r="BH20" s="14" t="str">
        <f xml:space="preserve">
IF($C20="","",
IF(BH$4&lt;$D20,1,
IF(AND(BH$4&gt;=$D20,BH$4&lt;$E20),2,
IF(AND(BH$4&gt;=$E20,BH$4&lt;$F20),3,
IF(BH$4&gt;=$F20,4,0
)))))</f>
        <v/>
      </c>
      <c r="BI20" s="15" t="str">
        <f t="shared" ref="BI20:BI25" si="106">IF($C20="","",IF(BH20=1,$C$69,IF(BH20=2,$D$69,IF(BH20=3,$E$69,0))))</f>
        <v/>
      </c>
      <c r="BJ20" s="17" t="str">
        <f>IFERROR(IF($C20="","",(BJ$28/BI$27)*BI20),"")</f>
        <v/>
      </c>
      <c r="BL20" s="14" t="str">
        <f xml:space="preserve">
IF($C20="","",
IF(BL$4&lt;$D20,1,
IF(AND(BL$4&gt;=$D20,BL$4&lt;$E20),2,
IF(AND(BL$4&gt;=$E20,BL$4&lt;$F20),3,
IF(BL$4&gt;=$F20,4,0
)))))</f>
        <v/>
      </c>
      <c r="BM20" s="15" t="str">
        <f t="shared" ref="BM20:BM25" si="107">IF($C20="","",IF(BL20=1,$C$69,IF(BL20=2,$D$69,IF(BL20=3,$E$69,0))))</f>
        <v/>
      </c>
      <c r="BN20" s="17" t="str">
        <f>IFERROR(IF($C20="","",(BN$28/BM$27)*BM20),"")</f>
        <v/>
      </c>
      <c r="BP20" s="14" t="str">
        <f xml:space="preserve">
IF($C20="","",
IF(BP$4&lt;$D20,1,
IF(AND(BP$4&gt;=$D20,BP$4&lt;$E20),2,
IF(AND(BP$4&gt;=$E20,BP$4&lt;$F20),3,
IF(BP$4&gt;=$F20,4,0
)))))</f>
        <v/>
      </c>
      <c r="BQ20" s="15" t="str">
        <f t="shared" ref="BQ20:BQ25" si="108">IF($C20="","",IF(BP20=1,$C$69,IF(BP20=2,$D$69,IF(BP20=3,$E$69,0))))</f>
        <v/>
      </c>
      <c r="BR20" s="17" t="str">
        <f>IFERROR(IF($C20="","",(BR$28/BQ$27)*BQ20),"")</f>
        <v/>
      </c>
      <c r="BT20" s="14" t="str">
        <f xml:space="preserve">
IF($C20="","",
IF(BT$4&lt;$D20,1,
IF(AND(BT$4&gt;=$D20,BT$4&lt;$E20),2,
IF(AND(BT$4&gt;=$E20,BT$4&lt;$F20),3,
IF(BT$4&gt;=$F20,4,0
)))))</f>
        <v/>
      </c>
      <c r="BU20" s="15" t="str">
        <f t="shared" ref="BU20:BU25" si="109">IF(BO20="","",IF(BT20=1,$C$69,IF(BT20=2,$D$69,IF(BT20=3,$E$69,0))))</f>
        <v/>
      </c>
      <c r="BV20" s="17" t="str">
        <f>IFERROR(IF($C20="","",(BV$28/BU$27)*BU20),"")</f>
        <v/>
      </c>
      <c r="BX20" s="14" t="str">
        <f xml:space="preserve">
IF($C20="","",
IF(BX$4&lt;$D20,1,
IF(AND(BX$4&gt;=$D20,BX$4&lt;$E20),2,
IF(AND(BX$4&gt;=$E20,BX$4&lt;$F20),3,
IF(BX$4&gt;=$F20,4,0
)))))</f>
        <v/>
      </c>
      <c r="BY20" s="15" t="str">
        <f t="shared" ref="BY20:BY25" si="110">IF($C20="","",IF(BX20=1,$C$69,IF(BX20=2,$D$69,IF(BX20=3,$E$69,0))))</f>
        <v/>
      </c>
      <c r="BZ20" s="17" t="str">
        <f>IFERROR(IF($C20="","",(BZ$28/BY$27)*BY20),"")</f>
        <v/>
      </c>
      <c r="CB20" s="14" t="str">
        <f xml:space="preserve">
IF($C20="","",
IF(CB$4&lt;$D20,1,
IF(AND(CB$4&gt;=$D20,CB$4&lt;$E20),2,
IF(AND(CB$4&gt;=$E20,CB$4&lt;$F20),3,
IF(CB$4&gt;=$F20,4,0
)))))</f>
        <v/>
      </c>
      <c r="CC20" s="15" t="str">
        <f t="shared" ref="CC20:CC25" si="111">IF($C20="","",IF(CB20=1,$C$69,IF(CB20=2,$D$69,IF(CB20=3,$E$69,0))))</f>
        <v/>
      </c>
      <c r="CD20" s="17" t="str">
        <f>IFERROR(IF($C20="","",(CD$28/CC$27)*CC20),"")</f>
        <v/>
      </c>
      <c r="CF20" s="14" t="str">
        <f xml:space="preserve">
IF($C20="","",
IF(CF$4&lt;$D20,1,
IF(AND(CF$4&gt;=$D20,CF$4&lt;$E20),2,
IF(AND(CF$4&gt;=$E20,CF$4&lt;$F20),3,
IF(CF$4&gt;=$F20,4,0
)))))</f>
        <v/>
      </c>
      <c r="CG20" s="15" t="str">
        <f t="shared" ref="CG20:CG25" si="112">IF($C20="","",IF(CF20=1,$C$69,IF(CF20=2,$D$69,IF(CF20=3,$E$69,0))))</f>
        <v/>
      </c>
      <c r="CH20" s="17" t="str">
        <f>IFERROR(IF($C20="","",(CH$28/CG$27)*CG20),"")</f>
        <v/>
      </c>
      <c r="CJ20" s="14" t="str">
        <f xml:space="preserve">
IF($C20="","",
IF(CJ$4&lt;$D20,1,
IF(AND(CJ$4&gt;=$D20,CJ$4&lt;$E20),2,
IF(AND(CJ$4&gt;=$E20,CJ$4&lt;$F20),3,
IF(CJ$4&gt;=$F20,4,0
)))))</f>
        <v/>
      </c>
      <c r="CK20" s="15" t="str">
        <f t="shared" ref="CK20:CK25" si="113">IF($C20="","",IF(CJ20=1,$C$69,IF(CJ20=2,$D$69,IF(CJ20=3,$E$69,0))))</f>
        <v/>
      </c>
      <c r="CL20" s="17" t="str">
        <f>IFERROR(IF($C20="","",(CL$28/CK$27)*CK20),"")</f>
        <v/>
      </c>
      <c r="CN20" s="14" t="str">
        <f xml:space="preserve">
IF($C20="","",
IF(CN$4&lt;$D20,1,
IF(AND(CN$4&gt;=$D20,CN$4&lt;$E20),2,
IF(AND(CN$4&gt;=$E20,CN$4&lt;$F20),3,
IF(CN$4&gt;=$F20,4,0
)))))</f>
        <v/>
      </c>
      <c r="CO20" s="15" t="str">
        <f t="shared" ref="CO20:CO25" si="114">IF($C20="","",IF(CN20=1,$C$69,IF(CN20=2,$D$69,IF(CN20=3,$E$69,0))))</f>
        <v/>
      </c>
      <c r="CP20" s="17" t="str">
        <f>IFERROR(IF($C20="","",(CP$28/CO$27)*CO20),"")</f>
        <v/>
      </c>
      <c r="CR20" s="14" t="str">
        <f xml:space="preserve">
IF($C20="","",
IF(CR$4&lt;$D20,1,
IF(AND(CR$4&gt;=$D20,CR$4&lt;$E20),2,
IF(AND(CR$4&gt;=$E20,CR$4&lt;$F20),3,
IF(CR$4&gt;=$F20,4,0
)))))</f>
        <v/>
      </c>
      <c r="CS20" s="15" t="str">
        <f t="shared" ref="CS20:CS25" si="115">IF($C20="","",IF(CR20=1,$C$69,IF(CR20=2,$D$69,IF(CR20=3,$E$69,0))))</f>
        <v/>
      </c>
      <c r="CT20" s="17" t="str">
        <f>IFERROR(IF($C20="","",(CT$28/CS$27)*CS20),"")</f>
        <v/>
      </c>
      <c r="CV20" s="14" t="str">
        <f xml:space="preserve">
IF($C20="","",
IF(CV$4&lt;$D20,1,
IF(AND(CV$4&gt;=$D20,CV$4&lt;$E20),2,
IF(AND(CV$4&gt;=$E20,CV$4&lt;$F20),3,
IF(CV$4&gt;=$F20,4,0
)))))</f>
        <v/>
      </c>
      <c r="CW20" s="15" t="str">
        <f t="shared" ref="CW20:CW25" si="116">IF($C20="","",IF(CV20=1,$C$69,IF(CV20=2,$D$69,IF(CV20=3,$E$69,0))))</f>
        <v/>
      </c>
      <c r="CX20" s="17" t="str">
        <f>IFERROR(IF($C20="","",(CX$28/CW$27)*CW20),"")</f>
        <v/>
      </c>
      <c r="CZ20" s="14" t="str">
        <f xml:space="preserve">
IF($C20="","",
IF(CZ$4&lt;$D20,1,
IF(AND(CZ$4&gt;=$D20,CZ$4&lt;$E20),2,
IF(AND(CZ$4&gt;=$E20,CZ$4&lt;$F20),3,
IF(CZ$4&gt;=$F20,4,0
)))))</f>
        <v/>
      </c>
      <c r="DA20" s="15" t="str">
        <f t="shared" ref="DA20:DA25" si="117">IF($C20="","",IF(CZ20=1,$C$69,IF(CZ20=2,$D$69,IF(CZ20=3,$E$69,0))))</f>
        <v/>
      </c>
      <c r="DB20" s="17" t="str">
        <f>IFERROR(IF($C20="","",(DB$28/DA$27)*DA20),"")</f>
        <v/>
      </c>
      <c r="DD20" s="14" t="str">
        <f xml:space="preserve">
IF($C20="","",
IF(DD$4&lt;$D20,1,
IF(AND(DD$4&gt;=$D20,DD$4&lt;$E20),2,
IF(AND(DD$4&gt;=$E20,DD$4&lt;$F20),3,
IF(DD$4&gt;=$F20,4,0
)))))</f>
        <v/>
      </c>
      <c r="DE20" s="15" t="str">
        <f t="shared" ref="DE20:DE25" si="118">IF($C20="","",IF(DD20=1,$C$69,IF(DD20=2,$D$69,IF(DD20=3,$E$69,0))))</f>
        <v/>
      </c>
      <c r="DF20" s="17" t="str">
        <f>IFERROR(IF($C20="","",(DF$28/DE$27)*DE20),"")</f>
        <v/>
      </c>
      <c r="DH20" s="14" t="str">
        <f xml:space="preserve">
IF($C20="","",
IF(DH$4&lt;$D20,1,
IF(AND(DH$4&gt;=$D20,DH$4&lt;$E20),2,
IF(AND(DH$4&gt;=$E20,DH$4&lt;$F20),3,
IF(DH$4&gt;=$F20,4,0
)))))</f>
        <v/>
      </c>
      <c r="DI20" s="15" t="str">
        <f t="shared" ref="DI20:DI25" si="119">IF($C20="","",IF(DH20=1,$C$69,IF(DH20=2,$D$69,IF(DH20=3,$E$69,0))))</f>
        <v/>
      </c>
      <c r="DJ20" s="17" t="str">
        <f>IFERROR(IF($C20="","",(DJ$28/DI$27)*DI20),"")</f>
        <v/>
      </c>
      <c r="DL20" s="14" t="str">
        <f xml:space="preserve">
IF($C20="","",
IF(DL$4&lt;$D20,1,
IF(AND(DL$4&gt;=$D20,DL$4&lt;$E20),2,
IF(AND(DL$4&gt;=$E20,DL$4&lt;$F20),3,
IF(DL$4&gt;=$F20,4,0
)))))</f>
        <v/>
      </c>
      <c r="DM20" s="15" t="str">
        <f t="shared" ref="DM20:DM25" si="120">IF($C20="","",IF(DL20=1,$C$69,IF(DL20=2,$D$69,IF(DL20=3,$E$69,0))))</f>
        <v/>
      </c>
      <c r="DN20" s="17" t="str">
        <f>IFERROR(IF($C20="","",(DN$28/DM$27)*DM20),"")</f>
        <v/>
      </c>
      <c r="DP20" s="14" t="str">
        <f xml:space="preserve">
IF($C20="","",
IF(DP$4&lt;$D20,1,
IF(AND(DP$4&gt;=$D20,DP$4&lt;$E20),2,
IF(AND(DP$4&gt;=$E20,DP$4&lt;$F20),3,
IF(DP$4&gt;=$F20,4,0
)))))</f>
        <v/>
      </c>
      <c r="DQ20" s="15" t="str">
        <f t="shared" ref="DQ20:DQ25" si="121">IF($C20="","",IF(DP20=1,$C$69,IF(DP20=2,$D$69,IF(DP20=3,$E$69,0))))</f>
        <v/>
      </c>
      <c r="DR20" s="17" t="str">
        <f>IFERROR(IF($C20="","",(DR$28/DQ$27)*DQ20),"")</f>
        <v/>
      </c>
      <c r="DT20" s="14" t="str">
        <f xml:space="preserve">
IF($C20="","",
IF(DT$4&lt;$D20,1,
IF(AND(DT$4&gt;=$D20,DT$4&lt;$E20),2,
IF(AND(DT$4&gt;=$E20,DT$4&lt;$F20),3,
IF(DT$4&gt;=$F20,4,0
)))))</f>
        <v/>
      </c>
      <c r="DU20" s="15" t="str">
        <f t="shared" ref="DU20:DU25" si="122">IF($C20="","",IF(DT20=1,$C$69,IF(DT20=2,$D$69,IF(DT20=3,$E$69,0))))</f>
        <v/>
      </c>
      <c r="DV20" s="17" t="str">
        <f>IFERROR(IF($C20="","",(DV$28/DU$27)*DU20),"")</f>
        <v/>
      </c>
      <c r="DX20" s="14" t="str">
        <f xml:space="preserve">
IF($C20="","",
IF(DX$4&lt;$D20,1,
IF(AND(DX$4&gt;=$D20,DX$4&lt;$E20),2,
IF(AND(DX$4&gt;=$E20,DX$4&lt;$F20),3,
IF(DX$4&gt;=$F20,4,0
)))))</f>
        <v/>
      </c>
      <c r="DY20" s="15" t="str">
        <f t="shared" ref="DY20:DY25" si="123">IF($C20="","",IF(DX20=1,$C$69,IF(DX20=2,$D$69,IF(DX20=3,$E$69,0))))</f>
        <v/>
      </c>
      <c r="DZ20" s="17" t="str">
        <f>IFERROR(IF($C20="","",(DZ$28/DY$27)*DY20),"")</f>
        <v/>
      </c>
    </row>
    <row r="21" spans="1:130" ht="12.6" customHeight="1" x14ac:dyDescent="0.2">
      <c r="A21" s="123"/>
      <c r="B21" s="2" t="s">
        <v>61</v>
      </c>
      <c r="C21" s="86" t="str">
        <f>IF(Dreisatzmethode!G16="","",Dreisatzmethode!G16)</f>
        <v/>
      </c>
      <c r="D21" s="86" t="str">
        <f>IF(Dreisatzmethode!H16="","",Dreisatzmethode!H16)</f>
        <v/>
      </c>
      <c r="E21" s="86" t="str">
        <f>IF(Dreisatzmethode!I16="","",Dreisatzmethode!I16)</f>
        <v/>
      </c>
      <c r="F21" s="55" t="str">
        <f t="shared" ref="F21:F25" si="124">IF(C21="","",DATE(YEAR(C21)+16, MONTH(C21), DAY(C21)))</f>
        <v/>
      </c>
      <c r="H21" s="14" t="str">
        <f t="shared" ref="H21:H25" si="125" xml:space="preserve">
IF($C21="","",
IF(H$4&lt;$D21,1,
IF(AND(H$4&gt;=$D21,H$4&lt;$E21),2,
IF(AND(H$4&gt;=$E21,H$4&lt;$F21),3,
IF(H$4&gt;=$F21,4,0
)))))</f>
        <v/>
      </c>
      <c r="I21" s="15" t="str">
        <f t="shared" si="94"/>
        <v/>
      </c>
      <c r="J21" s="17" t="str">
        <f>IFERROR(IF($C21="","",(J$28/I$27)*I21),"")</f>
        <v/>
      </c>
      <c r="L21" s="14" t="str">
        <f t="shared" ref="L21:L25" si="126" xml:space="preserve">
IF($C21="","",
IF(L$4&lt;$D21,1,
IF(AND(L$4&gt;=$D21,L$4&lt;$E21),2,
IF(AND(L$4&gt;=$E21,L$4&lt;$F21),3,
IF(L$4&gt;=$F21,4,0
)))))</f>
        <v/>
      </c>
      <c r="M21" s="15" t="str">
        <f t="shared" ref="M21:M25" si="127">IF($C21="","",IF(L21=1,$C$69,IF(L21=2,$D$69,IF(L21=3,$E$69,0))))</f>
        <v/>
      </c>
      <c r="N21" s="17" t="str">
        <f>IFERROR(IF($C21="","",(N$28/M$27)*M21),"")</f>
        <v/>
      </c>
      <c r="P21" s="14" t="str">
        <f t="shared" ref="P21:P25" si="128" xml:space="preserve">
IF($C21="","",
IF(P$4&lt;$D21,1,
IF(AND(P$4&gt;=$D21,P$4&lt;$E21),2,
IF(AND(P$4&gt;=$E21,P$4&lt;$F21),3,
IF(P$4&gt;=$F21,4,0
)))))</f>
        <v/>
      </c>
      <c r="Q21" s="15" t="str">
        <f t="shared" si="95"/>
        <v/>
      </c>
      <c r="R21" s="17" t="str">
        <f>IFERROR(IF($C21="","",(R$28/Q$27)*Q21),"")</f>
        <v/>
      </c>
      <c r="T21" s="14" t="str">
        <f t="shared" ref="T21:T25" si="129" xml:space="preserve">
IF($C21="","",
IF(T$4&lt;$D21,1,
IF(AND(T$4&gt;=$D21,T$4&lt;$E21),2,
IF(AND(T$4&gt;=$E21,T$4&lt;$F21),3,
IF(T$4&gt;=$F21,4,0
)))))</f>
        <v/>
      </c>
      <c r="U21" s="15" t="str">
        <f t="shared" si="96"/>
        <v/>
      </c>
      <c r="V21" s="17" t="str">
        <f>IFERROR(IF($C21="","",(V$28/U$27)*U21),"")</f>
        <v/>
      </c>
      <c r="X21" s="14" t="str">
        <f t="shared" ref="X21:X25" si="130" xml:space="preserve">
IF($C21="","",
IF(X$4&lt;$D21,1,
IF(AND(X$4&gt;=$D21,X$4&lt;$E21),2,
IF(AND(X$4&gt;=$E21,X$4&lt;$F21),3,
IF(X$4&gt;=$F21,4,0
)))))</f>
        <v/>
      </c>
      <c r="Y21" s="15" t="str">
        <f t="shared" si="97"/>
        <v/>
      </c>
      <c r="Z21" s="17" t="str">
        <f>IFERROR(IF($C21="","",(Z$28/Y$27)*Y21),"")</f>
        <v/>
      </c>
      <c r="AB21" s="14" t="str">
        <f t="shared" ref="AB21:AB25" si="131" xml:space="preserve">
IF($C21="","",
IF(AB$4&lt;$D21,1,
IF(AND(AB$4&gt;=$D21,AB$4&lt;$E21),2,
IF(AND(AB$4&gt;=$E21,AB$4&lt;$F21),3,
IF(AB$4&gt;=$F21,4,0
)))))</f>
        <v/>
      </c>
      <c r="AC21" s="15" t="str">
        <f t="shared" si="98"/>
        <v/>
      </c>
      <c r="AD21" s="17" t="str">
        <f>IFERROR(IF($C21="","",(AD$28/AC$27)*AC21),"")</f>
        <v/>
      </c>
      <c r="AF21" s="14" t="str">
        <f t="shared" ref="AF21:AF25" si="132" xml:space="preserve">
IF($C21="","",
IF(AF$4&lt;$D21,1,
IF(AND(AF$4&gt;=$D21,AF$4&lt;$E21),2,
IF(AND(AF$4&gt;=$E21,AF$4&lt;$F21),3,
IF(AF$4&gt;=$F21,4,0
)))))</f>
        <v/>
      </c>
      <c r="AG21" s="15" t="str">
        <f t="shared" si="99"/>
        <v/>
      </c>
      <c r="AH21" s="17" t="str">
        <f>IFERROR(IF($C21="","",(AH$28/AG$27)*AG21),"")</f>
        <v/>
      </c>
      <c r="AJ21" s="14" t="str">
        <f t="shared" ref="AJ21:AJ25" si="133" xml:space="preserve">
IF($C21="","",
IF(AJ$4&lt;$D21,1,
IF(AND(AJ$4&gt;=$D21,AJ$4&lt;$E21),2,
IF(AND(AJ$4&gt;=$E21,AJ$4&lt;$F21),3,
IF(AJ$4&gt;=$F21,4,0
)))))</f>
        <v/>
      </c>
      <c r="AK21" s="15" t="str">
        <f t="shared" si="100"/>
        <v/>
      </c>
      <c r="AL21" s="17" t="str">
        <f>IFERROR(IF($C21="","",(AL$28/AK$27)*AK21),"")</f>
        <v/>
      </c>
      <c r="AN21" s="14" t="str">
        <f t="shared" ref="AN21:AN25" si="134" xml:space="preserve">
IF($C21="","",
IF(AN$4&lt;$D21,1,
IF(AND(AN$4&gt;=$D21,AN$4&lt;$E21),2,
IF(AND(AN$4&gt;=$E21,AN$4&lt;$F21),3,
IF(AN$4&gt;=$F21,4,0
)))))</f>
        <v/>
      </c>
      <c r="AO21" s="15" t="str">
        <f t="shared" si="101"/>
        <v/>
      </c>
      <c r="AP21" s="17" t="str">
        <f>IFERROR(IF($C21="","",(AP$28/AO$27)*AO21),"")</f>
        <v/>
      </c>
      <c r="AR21" s="14" t="str">
        <f t="shared" ref="AR21:AR25" si="135" xml:space="preserve">
IF($C21="","",
IF(AR$4&lt;$D21,1,
IF(AND(AR$4&gt;=$D21,AR$4&lt;$E21),2,
IF(AND(AR$4&gt;=$E21,AR$4&lt;$F21),3,
IF(AR$4&gt;=$F21,4,0
)))))</f>
        <v/>
      </c>
      <c r="AS21" s="15" t="str">
        <f t="shared" si="102"/>
        <v/>
      </c>
      <c r="AT21" s="17" t="str">
        <f>IFERROR(IF($C21="","",(AT$28/AS$27)*AS21),"")</f>
        <v/>
      </c>
      <c r="AV21" s="14" t="str">
        <f t="shared" ref="AV21:AV25" si="136" xml:space="preserve">
IF($C21="","",
IF(AV$4&lt;$D21,1,
IF(AND(AV$4&gt;=$D21,AV$4&lt;$E21),2,
IF(AND(AV$4&gt;=$E21,AV$4&lt;$F21),3,
IF(AV$4&gt;=$F21,4,0
)))))</f>
        <v/>
      </c>
      <c r="AW21" s="15" t="str">
        <f t="shared" si="103"/>
        <v/>
      </c>
      <c r="AX21" s="17" t="str">
        <f>IFERROR(IF($C21="","",(AX$28/AW$27)*AW21),"")</f>
        <v/>
      </c>
      <c r="AZ21" s="14" t="str">
        <f t="shared" ref="AZ21:AZ25" si="137" xml:space="preserve">
IF($C21="","",
IF(AZ$4&lt;$D21,1,
IF(AND(AZ$4&gt;=$D21,AZ$4&lt;$E21),2,
IF(AND(AZ$4&gt;=$E21,AZ$4&lt;$F21),3,
IF(AZ$4&gt;=$F21,4,0
)))))</f>
        <v/>
      </c>
      <c r="BA21" s="15" t="str">
        <f t="shared" si="104"/>
        <v/>
      </c>
      <c r="BB21" s="17" t="str">
        <f>IFERROR(IF($C21="","",(BB$28/BA$27)*BA21),"")</f>
        <v/>
      </c>
      <c r="BD21" s="14" t="str">
        <f t="shared" ref="BD21:BD25" si="138" xml:space="preserve">
IF($C21="","",
IF(BD$4&lt;$D21,1,
IF(AND(BD$4&gt;=$D21,BD$4&lt;$E21),2,
IF(AND(BD$4&gt;=$E21,BD$4&lt;$F21),3,
IF(BD$4&gt;=$F21,4,0
)))))</f>
        <v/>
      </c>
      <c r="BE21" s="15" t="str">
        <f t="shared" si="105"/>
        <v/>
      </c>
      <c r="BF21" s="17" t="str">
        <f>IFERROR(IF($C21="","",(BF$28/BE$27)*BE21),"")</f>
        <v/>
      </c>
      <c r="BH21" s="14" t="str">
        <f t="shared" ref="BH21:BH25" si="139" xml:space="preserve">
IF($C21="","",
IF(BH$4&lt;$D21,1,
IF(AND(BH$4&gt;=$D21,BH$4&lt;$E21),2,
IF(AND(BH$4&gt;=$E21,BH$4&lt;$F21),3,
IF(BH$4&gt;=$F21,4,0
)))))</f>
        <v/>
      </c>
      <c r="BI21" s="15" t="str">
        <f t="shared" si="106"/>
        <v/>
      </c>
      <c r="BJ21" s="17" t="str">
        <f>IFERROR(IF($C21="","",(BJ$28/BI$27)*BI21),"")</f>
        <v/>
      </c>
      <c r="BL21" s="14" t="str">
        <f t="shared" ref="BL21:BL25" si="140" xml:space="preserve">
IF($C21="","",
IF(BL$4&lt;$D21,1,
IF(AND(BL$4&gt;=$D21,BL$4&lt;$E21),2,
IF(AND(BL$4&gt;=$E21,BL$4&lt;$F21),3,
IF(BL$4&gt;=$F21,4,0
)))))</f>
        <v/>
      </c>
      <c r="BM21" s="15" t="str">
        <f t="shared" si="107"/>
        <v/>
      </c>
      <c r="BN21" s="17" t="str">
        <f>IFERROR(IF($C21="","",(BN$28/BM$27)*BM21),"")</f>
        <v/>
      </c>
      <c r="BP21" s="14" t="str">
        <f t="shared" ref="BP21:BP25" si="141" xml:space="preserve">
IF($C21="","",
IF(BP$4&lt;$D21,1,
IF(AND(BP$4&gt;=$D21,BP$4&lt;$E21),2,
IF(AND(BP$4&gt;=$E21,BP$4&lt;$F21),3,
IF(BP$4&gt;=$F21,4,0
)))))</f>
        <v/>
      </c>
      <c r="BQ21" s="15" t="str">
        <f t="shared" si="108"/>
        <v/>
      </c>
      <c r="BR21" s="17" t="str">
        <f>IFERROR(IF($C21="","",(BR$28/BQ$27)*BQ21),"")</f>
        <v/>
      </c>
      <c r="BT21" s="14" t="str">
        <f t="shared" ref="BT21:BT25" si="142" xml:space="preserve">
IF($C21="","",
IF(BT$4&lt;$D21,1,
IF(AND(BT$4&gt;=$D21,BT$4&lt;$E21),2,
IF(AND(BT$4&gt;=$E21,BT$4&lt;$F21),3,
IF(BT$4&gt;=$F21,4,0
)))))</f>
        <v/>
      </c>
      <c r="BU21" s="15" t="str">
        <f t="shared" si="109"/>
        <v/>
      </c>
      <c r="BV21" s="17" t="str">
        <f>IFERROR(IF($C21="","",(BV$28/BU$27)*BU21),"")</f>
        <v/>
      </c>
      <c r="BX21" s="14" t="str">
        <f t="shared" ref="BX21:BX25" si="143" xml:space="preserve">
IF($C21="","",
IF(BX$4&lt;$D21,1,
IF(AND(BX$4&gt;=$D21,BX$4&lt;$E21),2,
IF(AND(BX$4&gt;=$E21,BX$4&lt;$F21),3,
IF(BX$4&gt;=$F21,4,0
)))))</f>
        <v/>
      </c>
      <c r="BY21" s="15" t="str">
        <f t="shared" si="110"/>
        <v/>
      </c>
      <c r="BZ21" s="17" t="str">
        <f>IFERROR(IF($C21="","",(BZ$28/BY$27)*BY21),"")</f>
        <v/>
      </c>
      <c r="CB21" s="14" t="str">
        <f t="shared" ref="CB21:CB25" si="144" xml:space="preserve">
IF($C21="","",
IF(CB$4&lt;$D21,1,
IF(AND(CB$4&gt;=$D21,CB$4&lt;$E21),2,
IF(AND(CB$4&gt;=$E21,CB$4&lt;$F21),3,
IF(CB$4&gt;=$F21,4,0
)))))</f>
        <v/>
      </c>
      <c r="CC21" s="15" t="str">
        <f t="shared" si="111"/>
        <v/>
      </c>
      <c r="CD21" s="17" t="str">
        <f>IFERROR(IF($C21="","",(CD$28/CC$27)*CC21),"")</f>
        <v/>
      </c>
      <c r="CF21" s="14" t="str">
        <f t="shared" ref="CF21:CF25" si="145" xml:space="preserve">
IF($C21="","",
IF(CF$4&lt;$D21,1,
IF(AND(CF$4&gt;=$D21,CF$4&lt;$E21),2,
IF(AND(CF$4&gt;=$E21,CF$4&lt;$F21),3,
IF(CF$4&gt;=$F21,4,0
)))))</f>
        <v/>
      </c>
      <c r="CG21" s="15" t="str">
        <f t="shared" si="112"/>
        <v/>
      </c>
      <c r="CH21" s="17" t="str">
        <f>IFERROR(IF($C21="","",(CH$28/CG$27)*CG21),"")</f>
        <v/>
      </c>
      <c r="CJ21" s="14" t="str">
        <f t="shared" ref="CJ21:CJ25" si="146" xml:space="preserve">
IF($C21="","",
IF(CJ$4&lt;$D21,1,
IF(AND(CJ$4&gt;=$D21,CJ$4&lt;$E21),2,
IF(AND(CJ$4&gt;=$E21,CJ$4&lt;$F21),3,
IF(CJ$4&gt;=$F21,4,0
)))))</f>
        <v/>
      </c>
      <c r="CK21" s="15" t="str">
        <f t="shared" si="113"/>
        <v/>
      </c>
      <c r="CL21" s="17" t="str">
        <f>IFERROR(IF($C21="","",(CL$28/CK$27)*CK21),"")</f>
        <v/>
      </c>
      <c r="CN21" s="14" t="str">
        <f t="shared" ref="CN21:CN25" si="147" xml:space="preserve">
IF($C21="","",
IF(CN$4&lt;$D21,1,
IF(AND(CN$4&gt;=$D21,CN$4&lt;$E21),2,
IF(AND(CN$4&gt;=$E21,CN$4&lt;$F21),3,
IF(CN$4&gt;=$F21,4,0
)))))</f>
        <v/>
      </c>
      <c r="CO21" s="15" t="str">
        <f t="shared" si="114"/>
        <v/>
      </c>
      <c r="CP21" s="17" t="str">
        <f>IFERROR(IF($C21="","",(CP$28/CO$27)*CO21),"")</f>
        <v/>
      </c>
      <c r="CR21" s="14" t="str">
        <f t="shared" ref="CR21:CR25" si="148" xml:space="preserve">
IF($C21="","",
IF(CR$4&lt;$D21,1,
IF(AND(CR$4&gt;=$D21,CR$4&lt;$E21),2,
IF(AND(CR$4&gt;=$E21,CR$4&lt;$F21),3,
IF(CR$4&gt;=$F21,4,0
)))))</f>
        <v/>
      </c>
      <c r="CS21" s="15" t="str">
        <f t="shared" si="115"/>
        <v/>
      </c>
      <c r="CT21" s="17" t="str">
        <f>IFERROR(IF($C21="","",(CT$28/CS$27)*CS21),"")</f>
        <v/>
      </c>
      <c r="CV21" s="14" t="str">
        <f t="shared" ref="CV21:CV25" si="149" xml:space="preserve">
IF($C21="","",
IF(CV$4&lt;$D21,1,
IF(AND(CV$4&gt;=$D21,CV$4&lt;$E21),2,
IF(AND(CV$4&gt;=$E21,CV$4&lt;$F21),3,
IF(CV$4&gt;=$F21,4,0
)))))</f>
        <v/>
      </c>
      <c r="CW21" s="15" t="str">
        <f t="shared" si="116"/>
        <v/>
      </c>
      <c r="CX21" s="17" t="str">
        <f>IFERROR(IF($C21="","",(CX$28/CW$27)*CW21),"")</f>
        <v/>
      </c>
      <c r="CZ21" s="14" t="str">
        <f t="shared" ref="CZ21:CZ25" si="150" xml:space="preserve">
IF($C21="","",
IF(CZ$4&lt;$D21,1,
IF(AND(CZ$4&gt;=$D21,CZ$4&lt;$E21),2,
IF(AND(CZ$4&gt;=$E21,CZ$4&lt;$F21),3,
IF(CZ$4&gt;=$F21,4,0
)))))</f>
        <v/>
      </c>
      <c r="DA21" s="15" t="str">
        <f t="shared" si="117"/>
        <v/>
      </c>
      <c r="DB21" s="17" t="str">
        <f>IFERROR(IF($C21="","",(DB$28/DA$27)*DA21),"")</f>
        <v/>
      </c>
      <c r="DD21" s="14" t="str">
        <f t="shared" ref="DD21:DD25" si="151" xml:space="preserve">
IF($C21="","",
IF(DD$4&lt;$D21,1,
IF(AND(DD$4&gt;=$D21,DD$4&lt;$E21),2,
IF(AND(DD$4&gt;=$E21,DD$4&lt;$F21),3,
IF(DD$4&gt;=$F21,4,0
)))))</f>
        <v/>
      </c>
      <c r="DE21" s="15" t="str">
        <f t="shared" si="118"/>
        <v/>
      </c>
      <c r="DF21" s="17" t="str">
        <f>IFERROR(IF($C21="","",(DF$28/DE$27)*DE21),"")</f>
        <v/>
      </c>
      <c r="DH21" s="14" t="str">
        <f t="shared" ref="DH21:DH25" si="152" xml:space="preserve">
IF($C21="","",
IF(DH$4&lt;$D21,1,
IF(AND(DH$4&gt;=$D21,DH$4&lt;$E21),2,
IF(AND(DH$4&gt;=$E21,DH$4&lt;$F21),3,
IF(DH$4&gt;=$F21,4,0
)))))</f>
        <v/>
      </c>
      <c r="DI21" s="15" t="str">
        <f t="shared" si="119"/>
        <v/>
      </c>
      <c r="DJ21" s="17" t="str">
        <f>IFERROR(IF($C21="","",(DJ$28/DI$27)*DI21),"")</f>
        <v/>
      </c>
      <c r="DL21" s="14" t="str">
        <f t="shared" ref="DL21:DL25" si="153" xml:space="preserve">
IF($C21="","",
IF(DL$4&lt;$D21,1,
IF(AND(DL$4&gt;=$D21,DL$4&lt;$E21),2,
IF(AND(DL$4&gt;=$E21,DL$4&lt;$F21),3,
IF(DL$4&gt;=$F21,4,0
)))))</f>
        <v/>
      </c>
      <c r="DM21" s="15" t="str">
        <f t="shared" si="120"/>
        <v/>
      </c>
      <c r="DN21" s="17" t="str">
        <f>IFERROR(IF($C21="","",(DN$28/DM$27)*DM21),"")</f>
        <v/>
      </c>
      <c r="DP21" s="14" t="str">
        <f t="shared" ref="DP21:DP25" si="154" xml:space="preserve">
IF($C21="","",
IF(DP$4&lt;$D21,1,
IF(AND(DP$4&gt;=$D21,DP$4&lt;$E21),2,
IF(AND(DP$4&gt;=$E21,DP$4&lt;$F21),3,
IF(DP$4&gt;=$F21,4,0
)))))</f>
        <v/>
      </c>
      <c r="DQ21" s="15" t="str">
        <f t="shared" si="121"/>
        <v/>
      </c>
      <c r="DR21" s="17" t="str">
        <f>IFERROR(IF($C21="","",(DR$28/DQ$27)*DQ21),"")</f>
        <v/>
      </c>
      <c r="DT21" s="14" t="str">
        <f t="shared" ref="DT21:DT25" si="155" xml:space="preserve">
IF($C21="","",
IF(DT$4&lt;$D21,1,
IF(AND(DT$4&gt;=$D21,DT$4&lt;$E21),2,
IF(AND(DT$4&gt;=$E21,DT$4&lt;$F21),3,
IF(DT$4&gt;=$F21,4,0
)))))</f>
        <v/>
      </c>
      <c r="DU21" s="15" t="str">
        <f t="shared" si="122"/>
        <v/>
      </c>
      <c r="DV21" s="17" t="str">
        <f>IFERROR(IF($C21="","",(DV$28/DU$27)*DU21),"")</f>
        <v/>
      </c>
      <c r="DX21" s="14" t="str">
        <f t="shared" ref="DX21:DX25" si="156" xml:space="preserve">
IF($C21="","",
IF(DX$4&lt;$D21,1,
IF(AND(DX$4&gt;=$D21,DX$4&lt;$E21),2,
IF(AND(DX$4&gt;=$E21,DX$4&lt;$F21),3,
IF(DX$4&gt;=$F21,4,0
)))))</f>
        <v/>
      </c>
      <c r="DY21" s="15" t="str">
        <f t="shared" si="123"/>
        <v/>
      </c>
      <c r="DZ21" s="17" t="str">
        <f>IFERROR(IF($C21="","",(DZ$28/DY$27)*DY21),"")</f>
        <v/>
      </c>
    </row>
    <row r="22" spans="1:130" ht="12.6" customHeight="1" x14ac:dyDescent="0.2">
      <c r="A22" s="123"/>
      <c r="B22" s="2" t="s">
        <v>62</v>
      </c>
      <c r="C22" s="86" t="str">
        <f>IF(Dreisatzmethode!G17="","",Dreisatzmethode!G17)</f>
        <v/>
      </c>
      <c r="D22" s="86" t="str">
        <f>IF(Dreisatzmethode!H17="","",Dreisatzmethode!H17)</f>
        <v/>
      </c>
      <c r="E22" s="86" t="str">
        <f>IF(Dreisatzmethode!I17="","",Dreisatzmethode!I17)</f>
        <v/>
      </c>
      <c r="F22" s="55" t="str">
        <f t="shared" si="124"/>
        <v/>
      </c>
      <c r="H22" s="14" t="str">
        <f t="shared" si="125"/>
        <v/>
      </c>
      <c r="I22" s="15" t="str">
        <f t="shared" si="94"/>
        <v/>
      </c>
      <c r="J22" s="17" t="str">
        <f>IFERROR(IF($C22="","",(J$28/I$27)*I22),"")</f>
        <v/>
      </c>
      <c r="L22" s="14" t="str">
        <f t="shared" si="126"/>
        <v/>
      </c>
      <c r="M22" s="15" t="str">
        <f t="shared" si="127"/>
        <v/>
      </c>
      <c r="N22" s="17" t="str">
        <f>IFERROR(IF($C22="","",(N$28/M$27)*M22),"")</f>
        <v/>
      </c>
      <c r="P22" s="14" t="str">
        <f t="shared" si="128"/>
        <v/>
      </c>
      <c r="Q22" s="15" t="str">
        <f t="shared" si="95"/>
        <v/>
      </c>
      <c r="R22" s="17" t="str">
        <f>IFERROR(IF($C22="","",(R$28/Q$27)*Q22),"")</f>
        <v/>
      </c>
      <c r="T22" s="14" t="str">
        <f t="shared" si="129"/>
        <v/>
      </c>
      <c r="U22" s="15" t="str">
        <f t="shared" si="96"/>
        <v/>
      </c>
      <c r="V22" s="17" t="str">
        <f>IFERROR(IF($C22="","",(V$28/U$27)*U22),"")</f>
        <v/>
      </c>
      <c r="X22" s="14" t="str">
        <f t="shared" si="130"/>
        <v/>
      </c>
      <c r="Y22" s="15" t="str">
        <f t="shared" si="97"/>
        <v/>
      </c>
      <c r="Z22" s="17" t="str">
        <f>IFERROR(IF($C22="","",(Z$28/Y$27)*Y22),"")</f>
        <v/>
      </c>
      <c r="AB22" s="14" t="str">
        <f t="shared" si="131"/>
        <v/>
      </c>
      <c r="AC22" s="15" t="str">
        <f t="shared" si="98"/>
        <v/>
      </c>
      <c r="AD22" s="17" t="str">
        <f>IFERROR(IF($C22="","",(AD$28/AC$27)*AC22),"")</f>
        <v/>
      </c>
      <c r="AF22" s="14" t="str">
        <f t="shared" si="132"/>
        <v/>
      </c>
      <c r="AG22" s="15" t="str">
        <f t="shared" si="99"/>
        <v/>
      </c>
      <c r="AH22" s="17" t="str">
        <f>IFERROR(IF($C22="","",(AH$28/AG$27)*AG22),"")</f>
        <v/>
      </c>
      <c r="AJ22" s="14" t="str">
        <f t="shared" si="133"/>
        <v/>
      </c>
      <c r="AK22" s="15" t="str">
        <f t="shared" si="100"/>
        <v/>
      </c>
      <c r="AL22" s="17" t="str">
        <f>IFERROR(IF($C22="","",(AL$28/AK$27)*AK22),"")</f>
        <v/>
      </c>
      <c r="AN22" s="14" t="str">
        <f t="shared" si="134"/>
        <v/>
      </c>
      <c r="AO22" s="15" t="str">
        <f t="shared" si="101"/>
        <v/>
      </c>
      <c r="AP22" s="17" t="str">
        <f>IFERROR(IF($C22="","",(AP$28/AO$27)*AO22),"")</f>
        <v/>
      </c>
      <c r="AR22" s="14" t="str">
        <f t="shared" si="135"/>
        <v/>
      </c>
      <c r="AS22" s="15" t="str">
        <f t="shared" si="102"/>
        <v/>
      </c>
      <c r="AT22" s="17" t="str">
        <f>IFERROR(IF($C22="","",(AT$28/AS$27)*AS22),"")</f>
        <v/>
      </c>
      <c r="AV22" s="14" t="str">
        <f t="shared" si="136"/>
        <v/>
      </c>
      <c r="AW22" s="15" t="str">
        <f t="shared" si="103"/>
        <v/>
      </c>
      <c r="AX22" s="17" t="str">
        <f>IFERROR(IF($C22="","",(AX$28/AW$27)*AW22),"")</f>
        <v/>
      </c>
      <c r="AZ22" s="14" t="str">
        <f t="shared" si="137"/>
        <v/>
      </c>
      <c r="BA22" s="15" t="str">
        <f t="shared" si="104"/>
        <v/>
      </c>
      <c r="BB22" s="17" t="str">
        <f>IFERROR(IF($C22="","",(BB$28/BA$27)*BA22),"")</f>
        <v/>
      </c>
      <c r="BD22" s="14" t="str">
        <f t="shared" si="138"/>
        <v/>
      </c>
      <c r="BE22" s="15" t="str">
        <f t="shared" si="105"/>
        <v/>
      </c>
      <c r="BF22" s="17" t="str">
        <f>IFERROR(IF($C22="","",(BF$28/BE$27)*BE22),"")</f>
        <v/>
      </c>
      <c r="BH22" s="14" t="str">
        <f t="shared" si="139"/>
        <v/>
      </c>
      <c r="BI22" s="15" t="str">
        <f t="shared" si="106"/>
        <v/>
      </c>
      <c r="BJ22" s="17" t="str">
        <f>IFERROR(IF($C22="","",(BJ$28/BI$27)*BI22),"")</f>
        <v/>
      </c>
      <c r="BL22" s="14" t="str">
        <f t="shared" si="140"/>
        <v/>
      </c>
      <c r="BM22" s="15" t="str">
        <f t="shared" si="107"/>
        <v/>
      </c>
      <c r="BN22" s="17" t="str">
        <f>IFERROR(IF($C22="","",(BN$28/BM$27)*BM22),"")</f>
        <v/>
      </c>
      <c r="BP22" s="14" t="str">
        <f t="shared" si="141"/>
        <v/>
      </c>
      <c r="BQ22" s="15" t="str">
        <f t="shared" si="108"/>
        <v/>
      </c>
      <c r="BR22" s="17" t="str">
        <f>IFERROR(IF($C22="","",(BR$28/BQ$27)*BQ22),"")</f>
        <v/>
      </c>
      <c r="BT22" s="14" t="str">
        <f t="shared" si="142"/>
        <v/>
      </c>
      <c r="BU22" s="15" t="str">
        <f t="shared" si="109"/>
        <v/>
      </c>
      <c r="BV22" s="17" t="str">
        <f>IFERROR(IF($C22="","",(BV$28/BU$27)*BU22),"")</f>
        <v/>
      </c>
      <c r="BX22" s="14" t="str">
        <f t="shared" si="143"/>
        <v/>
      </c>
      <c r="BY22" s="15" t="str">
        <f t="shared" si="110"/>
        <v/>
      </c>
      <c r="BZ22" s="17" t="str">
        <f>IFERROR(IF($C22="","",(BZ$28/BY$27)*BY22),"")</f>
        <v/>
      </c>
      <c r="CB22" s="14" t="str">
        <f t="shared" si="144"/>
        <v/>
      </c>
      <c r="CC22" s="15" t="str">
        <f t="shared" si="111"/>
        <v/>
      </c>
      <c r="CD22" s="17" t="str">
        <f>IFERROR(IF($C22="","",(CD$28/CC$27)*CC22),"")</f>
        <v/>
      </c>
      <c r="CF22" s="14" t="str">
        <f t="shared" si="145"/>
        <v/>
      </c>
      <c r="CG22" s="15" t="str">
        <f t="shared" si="112"/>
        <v/>
      </c>
      <c r="CH22" s="17" t="str">
        <f>IFERROR(IF($C22="","",(CH$28/CG$27)*CG22),"")</f>
        <v/>
      </c>
      <c r="CJ22" s="14" t="str">
        <f t="shared" si="146"/>
        <v/>
      </c>
      <c r="CK22" s="15" t="str">
        <f t="shared" si="113"/>
        <v/>
      </c>
      <c r="CL22" s="17" t="str">
        <f>IFERROR(IF($C22="","",(CL$28/CK$27)*CK22),"")</f>
        <v/>
      </c>
      <c r="CN22" s="14" t="str">
        <f t="shared" si="147"/>
        <v/>
      </c>
      <c r="CO22" s="15" t="str">
        <f t="shared" si="114"/>
        <v/>
      </c>
      <c r="CP22" s="17" t="str">
        <f>IFERROR(IF($C22="","",(CP$28/CO$27)*CO22),"")</f>
        <v/>
      </c>
      <c r="CR22" s="14" t="str">
        <f t="shared" si="148"/>
        <v/>
      </c>
      <c r="CS22" s="15" t="str">
        <f t="shared" si="115"/>
        <v/>
      </c>
      <c r="CT22" s="17" t="str">
        <f>IFERROR(IF($C22="","",(CT$28/CS$27)*CS22),"")</f>
        <v/>
      </c>
      <c r="CV22" s="14" t="str">
        <f t="shared" si="149"/>
        <v/>
      </c>
      <c r="CW22" s="15" t="str">
        <f t="shared" si="116"/>
        <v/>
      </c>
      <c r="CX22" s="17" t="str">
        <f>IFERROR(IF($C22="","",(CX$28/CW$27)*CW22),"")</f>
        <v/>
      </c>
      <c r="CZ22" s="14" t="str">
        <f t="shared" si="150"/>
        <v/>
      </c>
      <c r="DA22" s="15" t="str">
        <f t="shared" si="117"/>
        <v/>
      </c>
      <c r="DB22" s="17" t="str">
        <f>IFERROR(IF($C22="","",(DB$28/DA$27)*DA22),"")</f>
        <v/>
      </c>
      <c r="DD22" s="14" t="str">
        <f t="shared" si="151"/>
        <v/>
      </c>
      <c r="DE22" s="15" t="str">
        <f t="shared" si="118"/>
        <v/>
      </c>
      <c r="DF22" s="17" t="str">
        <f>IFERROR(IF($C22="","",(DF$28/DE$27)*DE22),"")</f>
        <v/>
      </c>
      <c r="DH22" s="14" t="str">
        <f t="shared" si="152"/>
        <v/>
      </c>
      <c r="DI22" s="15" t="str">
        <f t="shared" si="119"/>
        <v/>
      </c>
      <c r="DJ22" s="17" t="str">
        <f>IFERROR(IF($C22="","",(DJ$28/DI$27)*DI22),"")</f>
        <v/>
      </c>
      <c r="DL22" s="14" t="str">
        <f t="shared" si="153"/>
        <v/>
      </c>
      <c r="DM22" s="15" t="str">
        <f t="shared" si="120"/>
        <v/>
      </c>
      <c r="DN22" s="17" t="str">
        <f>IFERROR(IF($C22="","",(DN$28/DM$27)*DM22),"")</f>
        <v/>
      </c>
      <c r="DP22" s="14" t="str">
        <f t="shared" si="154"/>
        <v/>
      </c>
      <c r="DQ22" s="15" t="str">
        <f t="shared" si="121"/>
        <v/>
      </c>
      <c r="DR22" s="17" t="str">
        <f>IFERROR(IF($C22="","",(DR$28/DQ$27)*DQ22),"")</f>
        <v/>
      </c>
      <c r="DT22" s="14" t="str">
        <f t="shared" si="155"/>
        <v/>
      </c>
      <c r="DU22" s="15" t="str">
        <f t="shared" si="122"/>
        <v/>
      </c>
      <c r="DV22" s="17" t="str">
        <f>IFERROR(IF($C22="","",(DV$28/DU$27)*DU22),"")</f>
        <v/>
      </c>
      <c r="DX22" s="14" t="str">
        <f t="shared" si="156"/>
        <v/>
      </c>
      <c r="DY22" s="15" t="str">
        <f t="shared" si="123"/>
        <v/>
      </c>
      <c r="DZ22" s="17" t="str">
        <f>IFERROR(IF($C22="","",(DZ$28/DY$27)*DY22),"")</f>
        <v/>
      </c>
    </row>
    <row r="23" spans="1:130" ht="12.6" customHeight="1" x14ac:dyDescent="0.2">
      <c r="A23" s="123"/>
      <c r="B23" s="2" t="s">
        <v>63</v>
      </c>
      <c r="C23" s="86" t="str">
        <f>IF(Dreisatzmethode!G18="","",Dreisatzmethode!G18)</f>
        <v/>
      </c>
      <c r="D23" s="86" t="str">
        <f>IF(Dreisatzmethode!H18="","",Dreisatzmethode!H18)</f>
        <v/>
      </c>
      <c r="E23" s="86" t="str">
        <f>IF(Dreisatzmethode!I18="","",Dreisatzmethode!I18)</f>
        <v/>
      </c>
      <c r="F23" s="55" t="str">
        <f t="shared" si="124"/>
        <v/>
      </c>
      <c r="H23" s="14" t="str">
        <f t="shared" si="125"/>
        <v/>
      </c>
      <c r="I23" s="15" t="str">
        <f t="shared" si="94"/>
        <v/>
      </c>
      <c r="J23" s="17" t="str">
        <f>IFERROR(IF($C23="","",(J$28/I$27)*I23),"")</f>
        <v/>
      </c>
      <c r="L23" s="14" t="str">
        <f t="shared" si="126"/>
        <v/>
      </c>
      <c r="M23" s="15" t="str">
        <f t="shared" si="127"/>
        <v/>
      </c>
      <c r="N23" s="17" t="str">
        <f>IFERROR(IF($C23="","",(N$28/M$27)*M23),"")</f>
        <v/>
      </c>
      <c r="P23" s="14" t="str">
        <f t="shared" si="128"/>
        <v/>
      </c>
      <c r="Q23" s="15" t="str">
        <f t="shared" si="95"/>
        <v/>
      </c>
      <c r="R23" s="17" t="str">
        <f>IFERROR(IF($C23="","",(R$28/Q$27)*Q23),"")</f>
        <v/>
      </c>
      <c r="T23" s="14" t="str">
        <f t="shared" si="129"/>
        <v/>
      </c>
      <c r="U23" s="15" t="str">
        <f t="shared" si="96"/>
        <v/>
      </c>
      <c r="V23" s="17" t="str">
        <f>IFERROR(IF($C23="","",(V$28/U$27)*U23),"")</f>
        <v/>
      </c>
      <c r="X23" s="14" t="str">
        <f t="shared" si="130"/>
        <v/>
      </c>
      <c r="Y23" s="15" t="str">
        <f t="shared" si="97"/>
        <v/>
      </c>
      <c r="Z23" s="17" t="str">
        <f>IFERROR(IF($C23="","",(Z$28/Y$27)*Y23),"")</f>
        <v/>
      </c>
      <c r="AB23" s="14" t="str">
        <f t="shared" si="131"/>
        <v/>
      </c>
      <c r="AC23" s="15" t="str">
        <f t="shared" si="98"/>
        <v/>
      </c>
      <c r="AD23" s="17" t="str">
        <f>IFERROR(IF($C23="","",(AD$28/AC$27)*AC23),"")</f>
        <v/>
      </c>
      <c r="AF23" s="14" t="str">
        <f t="shared" si="132"/>
        <v/>
      </c>
      <c r="AG23" s="15" t="str">
        <f t="shared" si="99"/>
        <v/>
      </c>
      <c r="AH23" s="17" t="str">
        <f>IFERROR(IF($C23="","",(AH$28/AG$27)*AG23),"")</f>
        <v/>
      </c>
      <c r="AJ23" s="14" t="str">
        <f t="shared" si="133"/>
        <v/>
      </c>
      <c r="AK23" s="15" t="str">
        <f t="shared" si="100"/>
        <v/>
      </c>
      <c r="AL23" s="17" t="str">
        <f>IFERROR(IF($C23="","",(AL$28/AK$27)*AK23),"")</f>
        <v/>
      </c>
      <c r="AN23" s="14" t="str">
        <f t="shared" si="134"/>
        <v/>
      </c>
      <c r="AO23" s="15" t="str">
        <f t="shared" si="101"/>
        <v/>
      </c>
      <c r="AP23" s="17" t="str">
        <f>IFERROR(IF($C23="","",(AP$28/AO$27)*AO23),"")</f>
        <v/>
      </c>
      <c r="AR23" s="14" t="str">
        <f t="shared" si="135"/>
        <v/>
      </c>
      <c r="AS23" s="15" t="str">
        <f t="shared" si="102"/>
        <v/>
      </c>
      <c r="AT23" s="17" t="str">
        <f>IFERROR(IF($C23="","",(AT$28/AS$27)*AS23),"")</f>
        <v/>
      </c>
      <c r="AV23" s="14" t="str">
        <f t="shared" si="136"/>
        <v/>
      </c>
      <c r="AW23" s="15" t="str">
        <f t="shared" si="103"/>
        <v/>
      </c>
      <c r="AX23" s="17" t="str">
        <f>IFERROR(IF($C23="","",(AX$28/AW$27)*AW23),"")</f>
        <v/>
      </c>
      <c r="AZ23" s="14" t="str">
        <f t="shared" si="137"/>
        <v/>
      </c>
      <c r="BA23" s="15" t="str">
        <f t="shared" si="104"/>
        <v/>
      </c>
      <c r="BB23" s="17" t="str">
        <f>IFERROR(IF($C23="","",(BB$28/BA$27)*BA23),"")</f>
        <v/>
      </c>
      <c r="BD23" s="14" t="str">
        <f t="shared" si="138"/>
        <v/>
      </c>
      <c r="BE23" s="15" t="str">
        <f t="shared" si="105"/>
        <v/>
      </c>
      <c r="BF23" s="17" t="str">
        <f>IFERROR(IF($C23="","",(BF$28/BE$27)*BE23),"")</f>
        <v/>
      </c>
      <c r="BH23" s="14" t="str">
        <f t="shared" si="139"/>
        <v/>
      </c>
      <c r="BI23" s="15" t="str">
        <f t="shared" si="106"/>
        <v/>
      </c>
      <c r="BJ23" s="17" t="str">
        <f>IFERROR(IF($C23="","",(BJ$28/BI$27)*BI23),"")</f>
        <v/>
      </c>
      <c r="BL23" s="14" t="str">
        <f t="shared" si="140"/>
        <v/>
      </c>
      <c r="BM23" s="15" t="str">
        <f t="shared" si="107"/>
        <v/>
      </c>
      <c r="BN23" s="17" t="str">
        <f>IFERROR(IF($C23="","",(BN$28/BM$27)*BM23),"")</f>
        <v/>
      </c>
      <c r="BP23" s="14" t="str">
        <f t="shared" si="141"/>
        <v/>
      </c>
      <c r="BQ23" s="15" t="str">
        <f t="shared" si="108"/>
        <v/>
      </c>
      <c r="BR23" s="17" t="str">
        <f>IFERROR(IF($C23="","",(BR$28/BQ$27)*BQ23),"")</f>
        <v/>
      </c>
      <c r="BT23" s="14" t="str">
        <f t="shared" si="142"/>
        <v/>
      </c>
      <c r="BU23" s="15" t="str">
        <f t="shared" si="109"/>
        <v/>
      </c>
      <c r="BV23" s="17" t="str">
        <f>IFERROR(IF($C23="","",(BV$28/BU$27)*BU23),"")</f>
        <v/>
      </c>
      <c r="BX23" s="14" t="str">
        <f t="shared" si="143"/>
        <v/>
      </c>
      <c r="BY23" s="15" t="str">
        <f t="shared" si="110"/>
        <v/>
      </c>
      <c r="BZ23" s="17" t="str">
        <f>IFERROR(IF($C23="","",(BZ$28/BY$27)*BY23),"")</f>
        <v/>
      </c>
      <c r="CB23" s="14" t="str">
        <f t="shared" si="144"/>
        <v/>
      </c>
      <c r="CC23" s="15" t="str">
        <f t="shared" si="111"/>
        <v/>
      </c>
      <c r="CD23" s="17" t="str">
        <f>IFERROR(IF($C23="","",(CD$28/CC$27)*CC23),"")</f>
        <v/>
      </c>
      <c r="CF23" s="14" t="str">
        <f t="shared" si="145"/>
        <v/>
      </c>
      <c r="CG23" s="15" t="str">
        <f t="shared" si="112"/>
        <v/>
      </c>
      <c r="CH23" s="17" t="str">
        <f>IFERROR(IF($C23="","",(CH$28/CG$27)*CG23),"")</f>
        <v/>
      </c>
      <c r="CJ23" s="14" t="str">
        <f t="shared" si="146"/>
        <v/>
      </c>
      <c r="CK23" s="15" t="str">
        <f t="shared" si="113"/>
        <v/>
      </c>
      <c r="CL23" s="17" t="str">
        <f>IFERROR(IF($C23="","",(CL$28/CK$27)*CK23),"")</f>
        <v/>
      </c>
      <c r="CN23" s="14" t="str">
        <f t="shared" si="147"/>
        <v/>
      </c>
      <c r="CO23" s="15" t="str">
        <f t="shared" si="114"/>
        <v/>
      </c>
      <c r="CP23" s="17" t="str">
        <f>IFERROR(IF($C23="","",(CP$28/CO$27)*CO23),"")</f>
        <v/>
      </c>
      <c r="CR23" s="14" t="str">
        <f t="shared" si="148"/>
        <v/>
      </c>
      <c r="CS23" s="15" t="str">
        <f t="shared" si="115"/>
        <v/>
      </c>
      <c r="CT23" s="17" t="str">
        <f>IFERROR(IF($C23="","",(CT$28/CS$27)*CS23),"")</f>
        <v/>
      </c>
      <c r="CV23" s="14" t="str">
        <f t="shared" si="149"/>
        <v/>
      </c>
      <c r="CW23" s="15" t="str">
        <f t="shared" si="116"/>
        <v/>
      </c>
      <c r="CX23" s="17" t="str">
        <f>IFERROR(IF($C23="","",(CX$28/CW$27)*CW23),"")</f>
        <v/>
      </c>
      <c r="CZ23" s="14" t="str">
        <f t="shared" si="150"/>
        <v/>
      </c>
      <c r="DA23" s="15" t="str">
        <f t="shared" si="117"/>
        <v/>
      </c>
      <c r="DB23" s="17" t="str">
        <f>IFERROR(IF($C23="","",(DB$28/DA$27)*DA23),"")</f>
        <v/>
      </c>
      <c r="DD23" s="14" t="str">
        <f t="shared" si="151"/>
        <v/>
      </c>
      <c r="DE23" s="15" t="str">
        <f t="shared" si="118"/>
        <v/>
      </c>
      <c r="DF23" s="17" t="str">
        <f>IFERROR(IF($C23="","",(DF$28/DE$27)*DE23),"")</f>
        <v/>
      </c>
      <c r="DH23" s="14" t="str">
        <f t="shared" si="152"/>
        <v/>
      </c>
      <c r="DI23" s="15" t="str">
        <f t="shared" si="119"/>
        <v/>
      </c>
      <c r="DJ23" s="17" t="str">
        <f>IFERROR(IF($C23="","",(DJ$28/DI$27)*DI23),"")</f>
        <v/>
      </c>
      <c r="DL23" s="14" t="str">
        <f t="shared" si="153"/>
        <v/>
      </c>
      <c r="DM23" s="15" t="str">
        <f t="shared" si="120"/>
        <v/>
      </c>
      <c r="DN23" s="17" t="str">
        <f>IFERROR(IF($C23="","",(DN$28/DM$27)*DM23),"")</f>
        <v/>
      </c>
      <c r="DP23" s="14" t="str">
        <f t="shared" si="154"/>
        <v/>
      </c>
      <c r="DQ23" s="15" t="str">
        <f t="shared" si="121"/>
        <v/>
      </c>
      <c r="DR23" s="17" t="str">
        <f>IFERROR(IF($C23="","",(DR$28/DQ$27)*DQ23),"")</f>
        <v/>
      </c>
      <c r="DT23" s="14" t="str">
        <f t="shared" si="155"/>
        <v/>
      </c>
      <c r="DU23" s="15" t="str">
        <f t="shared" si="122"/>
        <v/>
      </c>
      <c r="DV23" s="17" t="str">
        <f>IFERROR(IF($C23="","",(DV$28/DU$27)*DU23),"")</f>
        <v/>
      </c>
      <c r="DX23" s="14" t="str">
        <f t="shared" si="156"/>
        <v/>
      </c>
      <c r="DY23" s="15" t="str">
        <f t="shared" si="123"/>
        <v/>
      </c>
      <c r="DZ23" s="17" t="str">
        <f>IFERROR(IF($C23="","",(DZ$28/DY$27)*DY23),"")</f>
        <v/>
      </c>
    </row>
    <row r="24" spans="1:130" ht="12.6" customHeight="1" x14ac:dyDescent="0.2">
      <c r="A24" s="123"/>
      <c r="B24" s="2" t="s">
        <v>64</v>
      </c>
      <c r="C24" s="86" t="str">
        <f>IF(Dreisatzmethode!G19="","",Dreisatzmethode!G19)</f>
        <v/>
      </c>
      <c r="D24" s="86" t="str">
        <f>IF(Dreisatzmethode!H19="","",Dreisatzmethode!H19)</f>
        <v/>
      </c>
      <c r="E24" s="86" t="str">
        <f>IF(Dreisatzmethode!I19="","",Dreisatzmethode!I19)</f>
        <v/>
      </c>
      <c r="F24" s="55" t="str">
        <f t="shared" si="124"/>
        <v/>
      </c>
      <c r="H24" s="14" t="str">
        <f t="shared" si="125"/>
        <v/>
      </c>
      <c r="I24" s="15" t="str">
        <f t="shared" si="94"/>
        <v/>
      </c>
      <c r="J24" s="17" t="str">
        <f>IFERROR(IF($C24="","",(J$28/I$27)*I24),"")</f>
        <v/>
      </c>
      <c r="L24" s="14" t="str">
        <f t="shared" si="126"/>
        <v/>
      </c>
      <c r="M24" s="15" t="str">
        <f t="shared" si="127"/>
        <v/>
      </c>
      <c r="N24" s="17" t="str">
        <f>IFERROR(IF($C24="","",(N$28/M$27)*M24),"")</f>
        <v/>
      </c>
      <c r="P24" s="14" t="str">
        <f t="shared" si="128"/>
        <v/>
      </c>
      <c r="Q24" s="15" t="str">
        <f t="shared" si="95"/>
        <v/>
      </c>
      <c r="R24" s="17" t="str">
        <f>IFERROR(IF($C24="","",(R$28/Q$27)*Q24),"")</f>
        <v/>
      </c>
      <c r="T24" s="14" t="str">
        <f t="shared" si="129"/>
        <v/>
      </c>
      <c r="U24" s="15" t="str">
        <f t="shared" si="96"/>
        <v/>
      </c>
      <c r="V24" s="17" t="str">
        <f>IFERROR(IF($C24="","",(V$28/U$27)*U24),"")</f>
        <v/>
      </c>
      <c r="X24" s="14" t="str">
        <f t="shared" si="130"/>
        <v/>
      </c>
      <c r="Y24" s="15" t="str">
        <f t="shared" si="97"/>
        <v/>
      </c>
      <c r="Z24" s="17" t="str">
        <f>IFERROR(IF($C24="","",(Z$28/Y$27)*Y24),"")</f>
        <v/>
      </c>
      <c r="AB24" s="14" t="str">
        <f t="shared" si="131"/>
        <v/>
      </c>
      <c r="AC24" s="15" t="str">
        <f t="shared" si="98"/>
        <v/>
      </c>
      <c r="AD24" s="17" t="str">
        <f>IFERROR(IF($C24="","",(AD$28/AC$27)*AC24),"")</f>
        <v/>
      </c>
      <c r="AF24" s="14" t="str">
        <f t="shared" si="132"/>
        <v/>
      </c>
      <c r="AG24" s="15" t="str">
        <f t="shared" si="99"/>
        <v/>
      </c>
      <c r="AH24" s="17" t="str">
        <f>IFERROR(IF($C24="","",(AH$28/AG$27)*AG24),"")</f>
        <v/>
      </c>
      <c r="AJ24" s="14" t="str">
        <f t="shared" si="133"/>
        <v/>
      </c>
      <c r="AK24" s="15" t="str">
        <f t="shared" si="100"/>
        <v/>
      </c>
      <c r="AL24" s="17" t="str">
        <f>IFERROR(IF($C24="","",(AL$28/AK$27)*AK24),"")</f>
        <v/>
      </c>
      <c r="AN24" s="14" t="str">
        <f t="shared" si="134"/>
        <v/>
      </c>
      <c r="AO24" s="15" t="str">
        <f t="shared" si="101"/>
        <v/>
      </c>
      <c r="AP24" s="17" t="str">
        <f>IFERROR(IF($C24="","",(AP$28/AO$27)*AO24),"")</f>
        <v/>
      </c>
      <c r="AR24" s="14" t="str">
        <f t="shared" si="135"/>
        <v/>
      </c>
      <c r="AS24" s="15" t="str">
        <f t="shared" si="102"/>
        <v/>
      </c>
      <c r="AT24" s="17" t="str">
        <f>IFERROR(IF($C24="","",(AT$28/AS$27)*AS24),"")</f>
        <v/>
      </c>
      <c r="AV24" s="14" t="str">
        <f t="shared" si="136"/>
        <v/>
      </c>
      <c r="AW24" s="15" t="str">
        <f t="shared" si="103"/>
        <v/>
      </c>
      <c r="AX24" s="17" t="str">
        <f>IFERROR(IF($C24="","",(AX$28/AW$27)*AW24),"")</f>
        <v/>
      </c>
      <c r="AZ24" s="14" t="str">
        <f t="shared" si="137"/>
        <v/>
      </c>
      <c r="BA24" s="15" t="str">
        <f t="shared" si="104"/>
        <v/>
      </c>
      <c r="BB24" s="17" t="str">
        <f>IFERROR(IF($C24="","",(BB$28/BA$27)*BA24),"")</f>
        <v/>
      </c>
      <c r="BD24" s="14" t="str">
        <f t="shared" si="138"/>
        <v/>
      </c>
      <c r="BE24" s="15" t="str">
        <f t="shared" si="105"/>
        <v/>
      </c>
      <c r="BF24" s="17" t="str">
        <f>IFERROR(IF($C24="","",(BF$28/BE$27)*BE24),"")</f>
        <v/>
      </c>
      <c r="BH24" s="14" t="str">
        <f t="shared" si="139"/>
        <v/>
      </c>
      <c r="BI24" s="15" t="str">
        <f t="shared" si="106"/>
        <v/>
      </c>
      <c r="BJ24" s="17" t="str">
        <f>IFERROR(IF($C24="","",(BJ$28/BI$27)*BI24),"")</f>
        <v/>
      </c>
      <c r="BL24" s="14" t="str">
        <f t="shared" si="140"/>
        <v/>
      </c>
      <c r="BM24" s="15" t="str">
        <f t="shared" si="107"/>
        <v/>
      </c>
      <c r="BN24" s="17" t="str">
        <f>IFERROR(IF($C24="","",(BN$28/BM$27)*BM24),"")</f>
        <v/>
      </c>
      <c r="BP24" s="14" t="str">
        <f t="shared" si="141"/>
        <v/>
      </c>
      <c r="BQ24" s="15" t="str">
        <f t="shared" si="108"/>
        <v/>
      </c>
      <c r="BR24" s="17" t="str">
        <f>IFERROR(IF($C24="","",(BR$28/BQ$27)*BQ24),"")</f>
        <v/>
      </c>
      <c r="BT24" s="14" t="str">
        <f t="shared" si="142"/>
        <v/>
      </c>
      <c r="BU24" s="15" t="str">
        <f t="shared" si="109"/>
        <v/>
      </c>
      <c r="BV24" s="17" t="str">
        <f>IFERROR(IF($C24="","",(BV$28/BU$27)*BU24),"")</f>
        <v/>
      </c>
      <c r="BX24" s="14" t="str">
        <f t="shared" si="143"/>
        <v/>
      </c>
      <c r="BY24" s="15" t="str">
        <f t="shared" si="110"/>
        <v/>
      </c>
      <c r="BZ24" s="17" t="str">
        <f>IFERROR(IF($C24="","",(BZ$28/BY$27)*BY24),"")</f>
        <v/>
      </c>
      <c r="CB24" s="14" t="str">
        <f t="shared" si="144"/>
        <v/>
      </c>
      <c r="CC24" s="15" t="str">
        <f t="shared" si="111"/>
        <v/>
      </c>
      <c r="CD24" s="17" t="str">
        <f>IFERROR(IF($C24="","",(CD$28/CC$27)*CC24),"")</f>
        <v/>
      </c>
      <c r="CF24" s="14" t="str">
        <f t="shared" si="145"/>
        <v/>
      </c>
      <c r="CG24" s="15" t="str">
        <f t="shared" si="112"/>
        <v/>
      </c>
      <c r="CH24" s="17" t="str">
        <f>IFERROR(IF($C24="","",(CH$28/CG$27)*CG24),"")</f>
        <v/>
      </c>
      <c r="CJ24" s="14" t="str">
        <f t="shared" si="146"/>
        <v/>
      </c>
      <c r="CK24" s="15" t="str">
        <f t="shared" si="113"/>
        <v/>
      </c>
      <c r="CL24" s="17" t="str">
        <f>IFERROR(IF($C24="","",(CL$28/CK$27)*CK24),"")</f>
        <v/>
      </c>
      <c r="CN24" s="14" t="str">
        <f t="shared" si="147"/>
        <v/>
      </c>
      <c r="CO24" s="15" t="str">
        <f t="shared" si="114"/>
        <v/>
      </c>
      <c r="CP24" s="17" t="str">
        <f>IFERROR(IF($C24="","",(CP$28/CO$27)*CO24),"")</f>
        <v/>
      </c>
      <c r="CR24" s="14" t="str">
        <f t="shared" si="148"/>
        <v/>
      </c>
      <c r="CS24" s="15" t="str">
        <f t="shared" si="115"/>
        <v/>
      </c>
      <c r="CT24" s="17" t="str">
        <f>IFERROR(IF($C24="","",(CT$28/CS$27)*CS24),"")</f>
        <v/>
      </c>
      <c r="CV24" s="14" t="str">
        <f t="shared" si="149"/>
        <v/>
      </c>
      <c r="CW24" s="15" t="str">
        <f t="shared" si="116"/>
        <v/>
      </c>
      <c r="CX24" s="17" t="str">
        <f>IFERROR(IF($C24="","",(CX$28/CW$27)*CW24),"")</f>
        <v/>
      </c>
      <c r="CZ24" s="14" t="str">
        <f t="shared" si="150"/>
        <v/>
      </c>
      <c r="DA24" s="15" t="str">
        <f t="shared" si="117"/>
        <v/>
      </c>
      <c r="DB24" s="17" t="str">
        <f>IFERROR(IF($C24="","",(DB$28/DA$27)*DA24),"")</f>
        <v/>
      </c>
      <c r="DD24" s="14" t="str">
        <f t="shared" si="151"/>
        <v/>
      </c>
      <c r="DE24" s="15" t="str">
        <f t="shared" si="118"/>
        <v/>
      </c>
      <c r="DF24" s="17" t="str">
        <f>IFERROR(IF($C24="","",(DF$28/DE$27)*DE24),"")</f>
        <v/>
      </c>
      <c r="DH24" s="14" t="str">
        <f t="shared" si="152"/>
        <v/>
      </c>
      <c r="DI24" s="15" t="str">
        <f t="shared" si="119"/>
        <v/>
      </c>
      <c r="DJ24" s="17" t="str">
        <f>IFERROR(IF($C24="","",(DJ$28/DI$27)*DI24),"")</f>
        <v/>
      </c>
      <c r="DL24" s="14" t="str">
        <f t="shared" si="153"/>
        <v/>
      </c>
      <c r="DM24" s="15" t="str">
        <f t="shared" si="120"/>
        <v/>
      </c>
      <c r="DN24" s="17" t="str">
        <f>IFERROR(IF($C24="","",(DN$28/DM$27)*DM24),"")</f>
        <v/>
      </c>
      <c r="DP24" s="14" t="str">
        <f t="shared" si="154"/>
        <v/>
      </c>
      <c r="DQ24" s="15" t="str">
        <f t="shared" si="121"/>
        <v/>
      </c>
      <c r="DR24" s="17" t="str">
        <f>IFERROR(IF($C24="","",(DR$28/DQ$27)*DQ24),"")</f>
        <v/>
      </c>
      <c r="DT24" s="14" t="str">
        <f t="shared" si="155"/>
        <v/>
      </c>
      <c r="DU24" s="15" t="str">
        <f t="shared" si="122"/>
        <v/>
      </c>
      <c r="DV24" s="17" t="str">
        <f>IFERROR(IF($C24="","",(DV$28/DU$27)*DU24),"")</f>
        <v/>
      </c>
      <c r="DX24" s="14" t="str">
        <f t="shared" si="156"/>
        <v/>
      </c>
      <c r="DY24" s="15" t="str">
        <f t="shared" si="123"/>
        <v/>
      </c>
      <c r="DZ24" s="17" t="str">
        <f>IFERROR(IF($C24="","",(DZ$28/DY$27)*DY24),"")</f>
        <v/>
      </c>
    </row>
    <row r="25" spans="1:130" ht="12.6" customHeight="1" x14ac:dyDescent="0.2">
      <c r="A25" s="123"/>
      <c r="B25" s="23" t="s">
        <v>15</v>
      </c>
      <c r="C25" s="24" t="str">
        <f>IF(C20="","",LARGE(C20:C24,1))</f>
        <v/>
      </c>
      <c r="D25" s="24" t="str">
        <f>IF(C20="","",IF($C$25=$C20,D20,IF($C$25=$C21,D21,IF($C$25=$C22,D22,IF($C$25=$C23,D23,IF($C$25=$C24,D24,""))))))</f>
        <v/>
      </c>
      <c r="E25" s="24" t="str">
        <f>IF(D20="","",IF($C$25=$C20,E20,IF($C$25=$C21,E21,IF($C$25=$C22,E22,IF($C$25=$C23,E23,IF($C$25=$C24,E24,""))))))</f>
        <v/>
      </c>
      <c r="F25" s="24" t="str">
        <f t="shared" si="124"/>
        <v/>
      </c>
      <c r="H25" s="26" t="str">
        <f t="shared" si="125"/>
        <v/>
      </c>
      <c r="I25" s="27" t="str">
        <f t="shared" si="94"/>
        <v/>
      </c>
      <c r="J25" s="28"/>
      <c r="L25" s="26" t="str">
        <f t="shared" si="126"/>
        <v/>
      </c>
      <c r="M25" s="27" t="str">
        <f t="shared" si="127"/>
        <v/>
      </c>
      <c r="N25" s="28"/>
      <c r="P25" s="26" t="str">
        <f t="shared" si="128"/>
        <v/>
      </c>
      <c r="Q25" s="27" t="str">
        <f t="shared" si="95"/>
        <v/>
      </c>
      <c r="R25" s="28"/>
      <c r="T25" s="26" t="str">
        <f t="shared" si="129"/>
        <v/>
      </c>
      <c r="U25" s="27" t="str">
        <f t="shared" si="96"/>
        <v/>
      </c>
      <c r="V25" s="28"/>
      <c r="X25" s="26" t="str">
        <f t="shared" si="130"/>
        <v/>
      </c>
      <c r="Y25" s="27" t="str">
        <f t="shared" si="97"/>
        <v/>
      </c>
      <c r="Z25" s="28"/>
      <c r="AB25" s="26" t="str">
        <f t="shared" si="131"/>
        <v/>
      </c>
      <c r="AC25" s="27" t="str">
        <f t="shared" si="98"/>
        <v/>
      </c>
      <c r="AD25" s="28"/>
      <c r="AF25" s="26" t="str">
        <f t="shared" si="132"/>
        <v/>
      </c>
      <c r="AG25" s="27" t="str">
        <f t="shared" si="99"/>
        <v/>
      </c>
      <c r="AH25" s="28"/>
      <c r="AJ25" s="26" t="str">
        <f t="shared" si="133"/>
        <v/>
      </c>
      <c r="AK25" s="27" t="str">
        <f t="shared" si="100"/>
        <v/>
      </c>
      <c r="AL25" s="28"/>
      <c r="AN25" s="26" t="str">
        <f t="shared" si="134"/>
        <v/>
      </c>
      <c r="AO25" s="27" t="str">
        <f t="shared" si="101"/>
        <v/>
      </c>
      <c r="AP25" s="28"/>
      <c r="AR25" s="26" t="str">
        <f t="shared" si="135"/>
        <v/>
      </c>
      <c r="AS25" s="27" t="str">
        <f t="shared" si="102"/>
        <v/>
      </c>
      <c r="AT25" s="28"/>
      <c r="AV25" s="26" t="str">
        <f t="shared" si="136"/>
        <v/>
      </c>
      <c r="AW25" s="27" t="str">
        <f t="shared" si="103"/>
        <v/>
      </c>
      <c r="AX25" s="28"/>
      <c r="AZ25" s="26" t="str">
        <f t="shared" si="137"/>
        <v/>
      </c>
      <c r="BA25" s="27" t="str">
        <f t="shared" si="104"/>
        <v/>
      </c>
      <c r="BB25" s="28"/>
      <c r="BD25" s="26" t="str">
        <f t="shared" si="138"/>
        <v/>
      </c>
      <c r="BE25" s="27" t="str">
        <f t="shared" si="105"/>
        <v/>
      </c>
      <c r="BF25" s="28"/>
      <c r="BH25" s="26" t="str">
        <f t="shared" si="139"/>
        <v/>
      </c>
      <c r="BI25" s="27" t="str">
        <f t="shared" si="106"/>
        <v/>
      </c>
      <c r="BJ25" s="28"/>
      <c r="BL25" s="26" t="str">
        <f t="shared" si="140"/>
        <v/>
      </c>
      <c r="BM25" s="27" t="str">
        <f t="shared" si="107"/>
        <v/>
      </c>
      <c r="BN25" s="28"/>
      <c r="BP25" s="26" t="str">
        <f t="shared" si="141"/>
        <v/>
      </c>
      <c r="BQ25" s="27" t="str">
        <f t="shared" si="108"/>
        <v/>
      </c>
      <c r="BR25" s="28"/>
      <c r="BT25" s="26" t="str">
        <f t="shared" si="142"/>
        <v/>
      </c>
      <c r="BU25" s="27" t="str">
        <f t="shared" si="109"/>
        <v/>
      </c>
      <c r="BV25" s="28"/>
      <c r="BX25" s="26" t="str">
        <f t="shared" si="143"/>
        <v/>
      </c>
      <c r="BY25" s="27" t="str">
        <f t="shared" si="110"/>
        <v/>
      </c>
      <c r="BZ25" s="28"/>
      <c r="CB25" s="26" t="str">
        <f t="shared" si="144"/>
        <v/>
      </c>
      <c r="CC25" s="27" t="str">
        <f t="shared" si="111"/>
        <v/>
      </c>
      <c r="CD25" s="28"/>
      <c r="CF25" s="26" t="str">
        <f t="shared" si="145"/>
        <v/>
      </c>
      <c r="CG25" s="27" t="str">
        <f t="shared" si="112"/>
        <v/>
      </c>
      <c r="CH25" s="28"/>
      <c r="CJ25" s="26" t="str">
        <f t="shared" si="146"/>
        <v/>
      </c>
      <c r="CK25" s="27" t="str">
        <f t="shared" si="113"/>
        <v/>
      </c>
      <c r="CL25" s="28"/>
      <c r="CN25" s="26" t="str">
        <f t="shared" si="147"/>
        <v/>
      </c>
      <c r="CO25" s="27" t="str">
        <f t="shared" si="114"/>
        <v/>
      </c>
      <c r="CP25" s="28"/>
      <c r="CR25" s="26" t="str">
        <f t="shared" si="148"/>
        <v/>
      </c>
      <c r="CS25" s="27" t="str">
        <f t="shared" si="115"/>
        <v/>
      </c>
      <c r="CT25" s="28"/>
      <c r="CV25" s="26" t="str">
        <f t="shared" si="149"/>
        <v/>
      </c>
      <c r="CW25" s="27" t="str">
        <f t="shared" si="116"/>
        <v/>
      </c>
      <c r="CX25" s="28"/>
      <c r="CZ25" s="26" t="str">
        <f t="shared" si="150"/>
        <v/>
      </c>
      <c r="DA25" s="27" t="str">
        <f t="shared" si="117"/>
        <v/>
      </c>
      <c r="DB25" s="28"/>
      <c r="DD25" s="26" t="str">
        <f t="shared" si="151"/>
        <v/>
      </c>
      <c r="DE25" s="27" t="str">
        <f t="shared" si="118"/>
        <v/>
      </c>
      <c r="DF25" s="28"/>
      <c r="DH25" s="26" t="str">
        <f t="shared" si="152"/>
        <v/>
      </c>
      <c r="DI25" s="27" t="str">
        <f t="shared" si="119"/>
        <v/>
      </c>
      <c r="DJ25" s="28"/>
      <c r="DL25" s="26" t="str">
        <f t="shared" si="153"/>
        <v/>
      </c>
      <c r="DM25" s="27" t="str">
        <f t="shared" si="120"/>
        <v/>
      </c>
      <c r="DN25" s="28"/>
      <c r="DP25" s="26" t="str">
        <f t="shared" si="154"/>
        <v/>
      </c>
      <c r="DQ25" s="27" t="str">
        <f t="shared" si="121"/>
        <v/>
      </c>
      <c r="DR25" s="28"/>
      <c r="DT25" s="26" t="str">
        <f t="shared" si="155"/>
        <v/>
      </c>
      <c r="DU25" s="27" t="str">
        <f t="shared" si="122"/>
        <v/>
      </c>
      <c r="DV25" s="28"/>
      <c r="DX25" s="26" t="str">
        <f t="shared" si="156"/>
        <v/>
      </c>
      <c r="DY25" s="27" t="str">
        <f t="shared" si="123"/>
        <v/>
      </c>
      <c r="DZ25" s="28"/>
    </row>
    <row r="26" spans="1:130" ht="12.6" customHeight="1" x14ac:dyDescent="0.2">
      <c r="A26" s="123"/>
      <c r="B26" s="23" t="s">
        <v>23</v>
      </c>
      <c r="C26" s="24"/>
      <c r="D26" s="24"/>
      <c r="E26" s="24"/>
      <c r="F26" s="24"/>
      <c r="H26" s="29" t="str">
        <f xml:space="preserve">
IF(H25=1,$C$74,
IF(H25=2,$D$74,
IF(H25=3,$E$74,
"0"
)))</f>
        <v>0</v>
      </c>
      <c r="I26" s="27"/>
      <c r="J26" s="25"/>
      <c r="L26" s="29" t="str">
        <f xml:space="preserve">
IF(L25=1,$C$74,
IF(L25=2,$D$74,
IF(L25=3,$E$74,
"0"
)))</f>
        <v>0</v>
      </c>
      <c r="M26" s="27"/>
      <c r="N26" s="25"/>
      <c r="P26" s="29" t="str">
        <f xml:space="preserve">
IF(P25=1,$C$74,
IF(P25=2,$D$74,
IF(P25=3,$E$74,
"0"
)))</f>
        <v>0</v>
      </c>
      <c r="Q26" s="27"/>
      <c r="R26" s="25"/>
      <c r="T26" s="29" t="str">
        <f xml:space="preserve">
IF(T25=1,$C$74,
IF(T25=2,$D$74,
IF(T25=3,$E$74,
"0"
)))</f>
        <v>0</v>
      </c>
      <c r="U26" s="27"/>
      <c r="V26" s="25"/>
      <c r="X26" s="29" t="str">
        <f xml:space="preserve">
IF(X25=1,$C$74,
IF(X25=2,$D$74,
IF(X25=3,$E$74,
"0"
)))</f>
        <v>0</v>
      </c>
      <c r="Y26" s="27"/>
      <c r="Z26" s="25"/>
      <c r="AB26" s="29" t="str">
        <f xml:space="preserve">
IF(AB25=1,$C$74,
IF(AB25=2,$D$74,
IF(AB25=3,$E$74,
"0"
)))</f>
        <v>0</v>
      </c>
      <c r="AC26" s="27"/>
      <c r="AD26" s="25"/>
      <c r="AF26" s="29" t="str">
        <f xml:space="preserve">
IF(AF25=1,$C$74,
IF(AF25=2,$D$74,
IF(AF25=3,$E$74,
"0"
)))</f>
        <v>0</v>
      </c>
      <c r="AG26" s="27"/>
      <c r="AH26" s="25"/>
      <c r="AJ26" s="29" t="str">
        <f xml:space="preserve">
IF(AJ25=1,$C$74,
IF(AJ25=2,$D$74,
IF(AJ25=3,$E$74,
"0"
)))</f>
        <v>0</v>
      </c>
      <c r="AK26" s="27"/>
      <c r="AL26" s="25"/>
      <c r="AN26" s="29" t="str">
        <f xml:space="preserve">
IF(AN25=1,$C$74,
IF(AN25=2,$D$74,
IF(AN25=3,$E$74,
"0"
)))</f>
        <v>0</v>
      </c>
      <c r="AO26" s="27"/>
      <c r="AP26" s="25"/>
      <c r="AR26" s="29" t="str">
        <f xml:space="preserve">
IF(AR25=1,$C$74,
IF(AR25=2,$D$74,
IF(AR25=3,$E$74,
"0"
)))</f>
        <v>0</v>
      </c>
      <c r="AS26" s="27"/>
      <c r="AT26" s="25"/>
      <c r="AV26" s="29" t="str">
        <f xml:space="preserve">
IF(AV25=1,$C$74,
IF(AV25=2,$D$74,
IF(AV25=3,$E$74,
"0"
)))</f>
        <v>0</v>
      </c>
      <c r="AW26" s="27"/>
      <c r="AX26" s="25"/>
      <c r="AZ26" s="29" t="str">
        <f xml:space="preserve">
IF(AZ25=1,$C$74,
IF(AZ25=2,$D$74,
IF(AZ25=3,$E$74,
"0"
)))</f>
        <v>0</v>
      </c>
      <c r="BA26" s="27"/>
      <c r="BB26" s="25"/>
      <c r="BD26" s="29" t="str">
        <f xml:space="preserve">
IF(BD25=1,$C$74,
IF(BD25=2,$D$74,
IF(BD25=3,$E$74,
"0"
)))</f>
        <v>0</v>
      </c>
      <c r="BE26" s="27"/>
      <c r="BF26" s="25"/>
      <c r="BH26" s="29" t="str">
        <f xml:space="preserve">
IF(BH25=1,$C$74,
IF(BH25=2,$D$74,
IF(BH25=3,$E$74,
"0"
)))</f>
        <v>0</v>
      </c>
      <c r="BI26" s="27"/>
      <c r="BJ26" s="25"/>
      <c r="BL26" s="29" t="str">
        <f xml:space="preserve">
IF(BL25=1,$C$74,
IF(BL25=2,$D$74,
IF(BL25=3,$E$74,
"0"
)))</f>
        <v>0</v>
      </c>
      <c r="BM26" s="27"/>
      <c r="BN26" s="25"/>
      <c r="BP26" s="29" t="str">
        <f xml:space="preserve">
IF(BP25=1,$C$74,
IF(BP25=2,$D$74,
IF(BP25=3,$E$74,
"0"
)))</f>
        <v>0</v>
      </c>
      <c r="BQ26" s="27"/>
      <c r="BR26" s="25"/>
      <c r="BT26" s="29" t="str">
        <f xml:space="preserve">
IF(BT25=1,$C$74,
IF(BT25=2,$D$74,
IF(BT25=3,$E$74,
"0"
)))</f>
        <v>0</v>
      </c>
      <c r="BU26" s="27"/>
      <c r="BV26" s="25"/>
      <c r="BX26" s="29" t="str">
        <f xml:space="preserve">
IF(BX25=1,$C$74,
IF(BX25=2,$D$74,
IF(BX25=3,$E$74,
"0"
)))</f>
        <v>0</v>
      </c>
      <c r="BY26" s="27"/>
      <c r="BZ26" s="25"/>
      <c r="CB26" s="29" t="str">
        <f xml:space="preserve">
IF(CB25=1,$C$74,
IF(CB25=2,$D$74,
IF(CB25=3,$E$74,
"0"
)))</f>
        <v>0</v>
      </c>
      <c r="CC26" s="27"/>
      <c r="CD26" s="25"/>
      <c r="CF26" s="29" t="str">
        <f xml:space="preserve">
IF(CF25=1,$C$74,
IF(CF25=2,$D$74,
IF(CF25=3,$E$74,
"0"
)))</f>
        <v>0</v>
      </c>
      <c r="CG26" s="27"/>
      <c r="CH26" s="25"/>
      <c r="CJ26" s="29" t="str">
        <f xml:space="preserve">
IF(CJ25=1,$C$74,
IF(CJ25=2,$D$74,
IF(CJ25=3,$E$74,
"0"
)))</f>
        <v>0</v>
      </c>
      <c r="CK26" s="27"/>
      <c r="CL26" s="25"/>
      <c r="CN26" s="29" t="str">
        <f xml:space="preserve">
IF(CN25=1,$C$74,
IF(CN25=2,$D$74,
IF(CN25=3,$E$74,
"0"
)))</f>
        <v>0</v>
      </c>
      <c r="CO26" s="27"/>
      <c r="CP26" s="25"/>
      <c r="CR26" s="29" t="str">
        <f xml:space="preserve">
IF(CR25=1,$C$74,
IF(CR25=2,$D$74,
IF(CR25=3,$E$74,
"0"
)))</f>
        <v>0</v>
      </c>
      <c r="CS26" s="27"/>
      <c r="CT26" s="25"/>
      <c r="CV26" s="29" t="str">
        <f xml:space="preserve">
IF(CV25=1,$C$74,
IF(CV25=2,$D$74,
IF(CV25=3,$E$74,
"0"
)))</f>
        <v>0</v>
      </c>
      <c r="CW26" s="27"/>
      <c r="CX26" s="25"/>
      <c r="CZ26" s="29" t="str">
        <f xml:space="preserve">
IF(CZ25=1,$C$74,
IF(CZ25=2,$D$74,
IF(CZ25=3,$E$74,
"0"
)))</f>
        <v>0</v>
      </c>
      <c r="DA26" s="27"/>
      <c r="DB26" s="25"/>
      <c r="DD26" s="29" t="str">
        <f xml:space="preserve">
IF(DD25=1,$C$74,
IF(DD25=2,$D$74,
IF(DD25=3,$E$74,
"0"
)))</f>
        <v>0</v>
      </c>
      <c r="DE26" s="27"/>
      <c r="DF26" s="25"/>
      <c r="DH26" s="29" t="str">
        <f xml:space="preserve">
IF(DH25=1,$C$74,
IF(DH25=2,$D$74,
IF(DH25=3,$E$74,
"0"
)))</f>
        <v>0</v>
      </c>
      <c r="DI26" s="27"/>
      <c r="DJ26" s="25"/>
      <c r="DL26" s="29" t="str">
        <f xml:space="preserve">
IF(DL25=1,$C$74,
IF(DL25=2,$D$74,
IF(DL25=3,$E$74,
"0"
)))</f>
        <v>0</v>
      </c>
      <c r="DM26" s="27"/>
      <c r="DN26" s="25"/>
      <c r="DP26" s="29" t="str">
        <f xml:space="preserve">
IF(DP25=1,$C$74,
IF(DP25=2,$D$74,
IF(DP25=3,$E$74,
"0"
)))</f>
        <v>0</v>
      </c>
      <c r="DQ26" s="27"/>
      <c r="DR26" s="25"/>
      <c r="DT26" s="29" t="str">
        <f xml:space="preserve">
IF(DT25=1,$C$74,
IF(DT25=2,$D$74,
IF(DT25=3,$E$74,
"0"
)))</f>
        <v>0</v>
      </c>
      <c r="DU26" s="27"/>
      <c r="DV26" s="25"/>
      <c r="DX26" s="29" t="str">
        <f xml:space="preserve">
IF(DX25=1,$C$74,
IF(DX25=2,$D$74,
IF(DX25=3,$E$74,
"0"
)))</f>
        <v>0</v>
      </c>
      <c r="DY26" s="27"/>
      <c r="DZ26" s="25"/>
    </row>
    <row r="27" spans="1:130" ht="12.6" customHeight="1" x14ac:dyDescent="0.2">
      <c r="A27" s="123"/>
      <c r="B27" s="23" t="s">
        <v>20</v>
      </c>
      <c r="C27" s="24"/>
      <c r="D27" s="24"/>
      <c r="E27" s="24"/>
      <c r="F27" s="24"/>
      <c r="H27" s="29"/>
      <c r="I27" s="27" t="str">
        <f>IF(C20="","",SUM(I20:I24))</f>
        <v/>
      </c>
      <c r="J27" s="28"/>
      <c r="L27" s="29"/>
      <c r="M27" s="27" t="str">
        <f>IF($C20="","",SUM(M20:M24))</f>
        <v/>
      </c>
      <c r="N27" s="28"/>
      <c r="P27" s="29"/>
      <c r="Q27" s="27" t="str">
        <f>IF($C20="","",SUM(Q20:Q24))</f>
        <v/>
      </c>
      <c r="R27" s="28"/>
      <c r="T27" s="29"/>
      <c r="U27" s="27" t="str">
        <f>IF($C20="","",SUM(U20:U24))</f>
        <v/>
      </c>
      <c r="V27" s="28"/>
      <c r="X27" s="29"/>
      <c r="Y27" s="27" t="str">
        <f>IF($C20="","",SUM(Y20:Y24))</f>
        <v/>
      </c>
      <c r="Z27" s="28"/>
      <c r="AB27" s="29"/>
      <c r="AC27" s="27" t="str">
        <f>IF($C20="","",SUM(AC20:AC24))</f>
        <v/>
      </c>
      <c r="AD27" s="28"/>
      <c r="AF27" s="29"/>
      <c r="AG27" s="27" t="str">
        <f>IF($C20="","",SUM(AG20:AG24))</f>
        <v/>
      </c>
      <c r="AH27" s="28"/>
      <c r="AJ27" s="29"/>
      <c r="AK27" s="27" t="str">
        <f>IF($C20="","",SUM(AK20:AK24))</f>
        <v/>
      </c>
      <c r="AL27" s="28"/>
      <c r="AN27" s="29"/>
      <c r="AO27" s="27" t="str">
        <f>IF($C20="","",SUM(AO20:AO24))</f>
        <v/>
      </c>
      <c r="AP27" s="28"/>
      <c r="AR27" s="29"/>
      <c r="AS27" s="27" t="str">
        <f>IF($C20="","",SUM(AS20:AS24))</f>
        <v/>
      </c>
      <c r="AT27" s="28"/>
      <c r="AV27" s="29"/>
      <c r="AW27" s="27" t="str">
        <f>IF($C20="","",SUM(AW20:AW24))</f>
        <v/>
      </c>
      <c r="AX27" s="28"/>
      <c r="AZ27" s="29"/>
      <c r="BA27" s="27" t="str">
        <f>IF($C20="","",SUM(BA20:BA24))</f>
        <v/>
      </c>
      <c r="BB27" s="28"/>
      <c r="BD27" s="29"/>
      <c r="BE27" s="27" t="str">
        <f>IF($C20="","",SUM(BE20:BE24))</f>
        <v/>
      </c>
      <c r="BF27" s="28"/>
      <c r="BH27" s="29"/>
      <c r="BI27" s="27" t="str">
        <f>IF($C20="","",SUM(BI20:BI24))</f>
        <v/>
      </c>
      <c r="BJ27" s="28"/>
      <c r="BL27" s="29"/>
      <c r="BM27" s="27" t="str">
        <f>IF($C20="","",SUM(BM20:BM24))</f>
        <v/>
      </c>
      <c r="BN27" s="28"/>
      <c r="BP27" s="29"/>
      <c r="BQ27" s="27" t="str">
        <f>IF($C20="","",SUM(BQ20:BQ24))</f>
        <v/>
      </c>
      <c r="BR27" s="28"/>
      <c r="BT27" s="29"/>
      <c r="BU27" s="27" t="str">
        <f>IF(BO20="","",SUM(BU20:BU24))</f>
        <v/>
      </c>
      <c r="BV27" s="28"/>
      <c r="BX27" s="29"/>
      <c r="BY27" s="27" t="str">
        <f>IF($C20="","",SUM(BY20:BY24))</f>
        <v/>
      </c>
      <c r="BZ27" s="28"/>
      <c r="CB27" s="29"/>
      <c r="CC27" s="27" t="str">
        <f>IF($C20="","",SUM(CC20:CC24))</f>
        <v/>
      </c>
      <c r="CD27" s="28"/>
      <c r="CF27" s="29"/>
      <c r="CG27" s="27" t="str">
        <f>IF($C20="","",SUM(CG20:CG24))</f>
        <v/>
      </c>
      <c r="CH27" s="28"/>
      <c r="CJ27" s="29"/>
      <c r="CK27" s="27" t="str">
        <f>IF($C20="","",SUM(CK20:CK24))</f>
        <v/>
      </c>
      <c r="CL27" s="28"/>
      <c r="CN27" s="29"/>
      <c r="CO27" s="27" t="str">
        <f>IF($C20="","",SUM(CO20:CO24))</f>
        <v/>
      </c>
      <c r="CP27" s="28"/>
      <c r="CR27" s="29"/>
      <c r="CS27" s="27" t="str">
        <f>IF($C20="","",SUM(CS20:CS24))</f>
        <v/>
      </c>
      <c r="CT27" s="28"/>
      <c r="CV27" s="29"/>
      <c r="CW27" s="27" t="str">
        <f>IF($C20="","",SUM(CW20:CW24))</f>
        <v/>
      </c>
      <c r="CX27" s="28"/>
      <c r="CZ27" s="29"/>
      <c r="DA27" s="27" t="str">
        <f>IF($C20="","",SUM(DA20:DA24))</f>
        <v/>
      </c>
      <c r="DB27" s="28"/>
      <c r="DD27" s="29"/>
      <c r="DE27" s="27" t="str">
        <f>IF($C20="","",SUM(DE20:DE24))</f>
        <v/>
      </c>
      <c r="DF27" s="28"/>
      <c r="DH27" s="29"/>
      <c r="DI27" s="27" t="str">
        <f>IF($C20="","",SUM(DI20:DI24))</f>
        <v/>
      </c>
      <c r="DJ27" s="28"/>
      <c r="DL27" s="29"/>
      <c r="DM27" s="27" t="str">
        <f>IF($C20="","",SUM(DM20:DM24))</f>
        <v/>
      </c>
      <c r="DN27" s="28"/>
      <c r="DP27" s="29"/>
      <c r="DQ27" s="27" t="str">
        <f>IF($C20="","",SUM(DQ20:DQ24))</f>
        <v/>
      </c>
      <c r="DR27" s="28"/>
      <c r="DT27" s="29"/>
      <c r="DU27" s="27" t="str">
        <f>IF($C20="","",SUM(DU20:DU24))</f>
        <v/>
      </c>
      <c r="DV27" s="28"/>
      <c r="DX27" s="29"/>
      <c r="DY27" s="27" t="str">
        <f>IF($C20="","",SUM(DY20:DY24))</f>
        <v/>
      </c>
      <c r="DZ27" s="28"/>
    </row>
    <row r="28" spans="1:130" ht="12.6" customHeight="1" x14ac:dyDescent="0.2">
      <c r="A28" s="123"/>
      <c r="B28" s="23" t="s">
        <v>27</v>
      </c>
      <c r="C28" s="24"/>
      <c r="D28" s="24"/>
      <c r="E28" s="24"/>
      <c r="F28" s="24"/>
      <c r="H28" s="29"/>
      <c r="I28" s="27"/>
      <c r="J28" s="28" t="str">
        <f>IFERROR(IF($C20=0,0,(H56/H57)*H26),"")</f>
        <v/>
      </c>
      <c r="L28" s="29"/>
      <c r="M28" s="27"/>
      <c r="N28" s="28" t="str">
        <f>IFERROR(IF($C20=0,0,(L56/L57)*L26),"")</f>
        <v/>
      </c>
      <c r="P28" s="29"/>
      <c r="Q28" s="27"/>
      <c r="R28" s="28" t="str">
        <f>IFERROR(IF($C20=0,0,(P56/P57)*P26),"")</f>
        <v/>
      </c>
      <c r="T28" s="29"/>
      <c r="U28" s="27"/>
      <c r="V28" s="28" t="str">
        <f>IFERROR(IF($C20=0,0,(T56/T57)*T26),"")</f>
        <v/>
      </c>
      <c r="X28" s="29"/>
      <c r="Y28" s="27"/>
      <c r="Z28" s="28" t="str">
        <f>IFERROR(IF($C20=0,0,(X56/X57)*X26),"")</f>
        <v/>
      </c>
      <c r="AB28" s="29"/>
      <c r="AC28" s="27"/>
      <c r="AD28" s="28" t="str">
        <f>IFERROR(IF($C20=0,0,(AB56/AB57)*AB26),"")</f>
        <v/>
      </c>
      <c r="AF28" s="29"/>
      <c r="AG28" s="27"/>
      <c r="AH28" s="28" t="str">
        <f>IFERROR(IF($C20=0,0,(AF56/AF57)*AF26),"")</f>
        <v/>
      </c>
      <c r="AJ28" s="29"/>
      <c r="AK28" s="27"/>
      <c r="AL28" s="28" t="str">
        <f>IFERROR(IF($C20=0,0,(AJ56/AJ57)*AJ26),"")</f>
        <v/>
      </c>
      <c r="AN28" s="29"/>
      <c r="AO28" s="27"/>
      <c r="AP28" s="28" t="str">
        <f>IFERROR(IF($C20=0,0,(AN56/AN57)*AN26),"")</f>
        <v/>
      </c>
      <c r="AR28" s="29"/>
      <c r="AS28" s="27"/>
      <c r="AT28" s="28" t="str">
        <f>IFERROR(IF($C20=0,0,(AR56/AR57)*AR26),"")</f>
        <v/>
      </c>
      <c r="AV28" s="29"/>
      <c r="AW28" s="27"/>
      <c r="AX28" s="28" t="str">
        <f>IFERROR(IF($C20=0,0,(AV56/AV57)*AV26),"")</f>
        <v/>
      </c>
      <c r="AZ28" s="29"/>
      <c r="BA28" s="27"/>
      <c r="BB28" s="28" t="str">
        <f>IFERROR(IF($C20=0,0,(AZ56/AZ57)*AZ26),"")</f>
        <v/>
      </c>
      <c r="BD28" s="29"/>
      <c r="BE28" s="27"/>
      <c r="BF28" s="28" t="str">
        <f>IFERROR(IF($C20=0,0,(BD56/BD57)*BD26),"")</f>
        <v/>
      </c>
      <c r="BH28" s="29"/>
      <c r="BI28" s="27"/>
      <c r="BJ28" s="28" t="str">
        <f>IFERROR(IF($C20=0,0,(BH56/BH57)*BH26),"")</f>
        <v/>
      </c>
      <c r="BL28" s="29"/>
      <c r="BM28" s="27"/>
      <c r="BN28" s="28" t="str">
        <f>IFERROR(IF($C20=0,0,(BL56/BL57)*BL26),"")</f>
        <v/>
      </c>
      <c r="BP28" s="29"/>
      <c r="BQ28" s="27"/>
      <c r="BR28" s="28" t="str">
        <f>IFERROR(IF($C20=0,0,(BP56/BP57)*BP26),"")</f>
        <v/>
      </c>
      <c r="BT28" s="29"/>
      <c r="BU28" s="27"/>
      <c r="BV28" s="28" t="str">
        <f>IFERROR(IF($C20=0,0,(BT56/BT57)*BT26),"")</f>
        <v/>
      </c>
      <c r="BX28" s="29"/>
      <c r="BY28" s="27"/>
      <c r="BZ28" s="28" t="str">
        <f>IFERROR(IF($C20=0,0,(BX56/BX57)*BX26),"")</f>
        <v/>
      </c>
      <c r="CB28" s="29"/>
      <c r="CC28" s="27"/>
      <c r="CD28" s="28" t="str">
        <f>IFERROR(IF($C20=0,0,(CB56/CB57)*CB26),"")</f>
        <v/>
      </c>
      <c r="CF28" s="29"/>
      <c r="CG28" s="27"/>
      <c r="CH28" s="28" t="str">
        <f>IFERROR(IF($C20=0,0,(CF56/CF57)*CF26),"")</f>
        <v/>
      </c>
      <c r="CJ28" s="29"/>
      <c r="CK28" s="27"/>
      <c r="CL28" s="28" t="str">
        <f>IFERROR(IF($C20=0,0,(CJ56/CJ57)*CJ26),"")</f>
        <v/>
      </c>
      <c r="CN28" s="29"/>
      <c r="CO28" s="27"/>
      <c r="CP28" s="28" t="str">
        <f>IFERROR(IF($C20=0,0,(CN56/CN57)*CN26),"")</f>
        <v/>
      </c>
      <c r="CR28" s="29"/>
      <c r="CS28" s="27"/>
      <c r="CT28" s="28" t="str">
        <f>IFERROR(IF($C20=0,0,(CR56/CR57)*CR26),"")</f>
        <v/>
      </c>
      <c r="CV28" s="29"/>
      <c r="CW28" s="27"/>
      <c r="CX28" s="28" t="str">
        <f>IFERROR(IF($C20=0,0,(CV56/CV57)*CV26),"")</f>
        <v/>
      </c>
      <c r="CZ28" s="29"/>
      <c r="DA28" s="27"/>
      <c r="DB28" s="28" t="str">
        <f>IFERROR(IF($C20=0,0,(CZ56/CZ57)*CZ26),"")</f>
        <v/>
      </c>
      <c r="DD28" s="29"/>
      <c r="DE28" s="27"/>
      <c r="DF28" s="28" t="str">
        <f>IFERROR(IF($C20=0,0,(DD56/DD57)*DD26),"")</f>
        <v/>
      </c>
      <c r="DH28" s="29"/>
      <c r="DI28" s="27"/>
      <c r="DJ28" s="28" t="str">
        <f>IFERROR(IF($C20=0,0,(DH56/DH57)*DH26),"")</f>
        <v/>
      </c>
      <c r="DL28" s="29"/>
      <c r="DM28" s="27"/>
      <c r="DN28" s="28" t="str">
        <f>IFERROR(IF($C20=0,0,(DL56/DL57)*DL26),"")</f>
        <v/>
      </c>
      <c r="DP28" s="29"/>
      <c r="DQ28" s="27"/>
      <c r="DR28" s="28" t="str">
        <f>IFERROR(IF($C20=0,0,(DP56/DP57)*DP26),"")</f>
        <v/>
      </c>
      <c r="DT28" s="29"/>
      <c r="DU28" s="27"/>
      <c r="DV28" s="28" t="str">
        <f>IFERROR(IF($C20=0,0,(DT56/DT57)*DT26),"")</f>
        <v/>
      </c>
      <c r="DX28" s="29"/>
      <c r="DY28" s="27"/>
      <c r="DZ28" s="28" t="str">
        <f>IFERROR(IF($C20=0,0,(DX56/DX57)*DX26),"")</f>
        <v/>
      </c>
    </row>
    <row r="29" spans="1:130" x14ac:dyDescent="0.2">
      <c r="C29"/>
      <c r="D29"/>
      <c r="E29"/>
      <c r="F29"/>
      <c r="H29"/>
      <c r="I29"/>
      <c r="J29" s="18"/>
      <c r="L29"/>
      <c r="M29"/>
      <c r="N29" s="18"/>
      <c r="P29"/>
      <c r="Q29"/>
      <c r="R29" s="18"/>
      <c r="T29"/>
      <c r="U29"/>
      <c r="V29" s="18"/>
      <c r="X29"/>
      <c r="Y29"/>
      <c r="Z29" s="18"/>
      <c r="AB29"/>
      <c r="AC29"/>
      <c r="AD29" s="18"/>
      <c r="AF29"/>
      <c r="AG29"/>
      <c r="AH29" s="18"/>
      <c r="AJ29"/>
      <c r="AK29"/>
      <c r="AL29" s="18"/>
      <c r="AN29"/>
      <c r="AO29"/>
      <c r="AP29" s="18"/>
      <c r="AR29"/>
      <c r="AS29"/>
      <c r="AT29" s="18"/>
      <c r="AV29"/>
      <c r="AW29"/>
      <c r="AX29" s="18"/>
      <c r="AZ29"/>
      <c r="BA29"/>
      <c r="BB29" s="18"/>
      <c r="BD29"/>
      <c r="BE29"/>
      <c r="BF29" s="18"/>
      <c r="BH29"/>
      <c r="BI29"/>
      <c r="BJ29" s="18"/>
      <c r="BL29"/>
      <c r="BM29"/>
      <c r="BN29" s="18"/>
      <c r="BP29"/>
      <c r="BQ29"/>
      <c r="BR29" s="18"/>
      <c r="BT29"/>
      <c r="BU29"/>
      <c r="BV29" s="18"/>
      <c r="BX29"/>
      <c r="BY29"/>
      <c r="BZ29" s="18"/>
      <c r="CB29"/>
      <c r="CC29"/>
      <c r="CD29" s="18"/>
      <c r="CF29"/>
      <c r="CG29"/>
      <c r="CH29" s="18"/>
      <c r="CJ29"/>
      <c r="CK29"/>
      <c r="CL29" s="18"/>
      <c r="CN29"/>
      <c r="CO29"/>
      <c r="CP29" s="18"/>
      <c r="CR29"/>
      <c r="CS29"/>
      <c r="CT29" s="18"/>
      <c r="CV29"/>
      <c r="CW29"/>
      <c r="CX29" s="18"/>
      <c r="CZ29"/>
      <c r="DA29"/>
      <c r="DB29" s="18"/>
      <c r="DD29"/>
      <c r="DE29"/>
      <c r="DF29" s="18"/>
      <c r="DH29"/>
      <c r="DI29"/>
      <c r="DJ29" s="18"/>
      <c r="DL29"/>
      <c r="DM29"/>
      <c r="DN29" s="18"/>
      <c r="DP29"/>
      <c r="DQ29"/>
      <c r="DR29" s="18"/>
      <c r="DT29"/>
      <c r="DU29"/>
      <c r="DV29" s="18"/>
      <c r="DX29"/>
      <c r="DY29"/>
      <c r="DZ29" s="18"/>
    </row>
    <row r="30" spans="1:130" x14ac:dyDescent="0.2">
      <c r="A30" s="123" t="s">
        <v>11</v>
      </c>
      <c r="B30" s="2" t="s">
        <v>65</v>
      </c>
      <c r="C30" s="86" t="str">
        <f>IF(Dreisatzmethode!G20="","",Dreisatzmethode!G20)</f>
        <v/>
      </c>
      <c r="D30" s="86" t="str">
        <f>IF(Dreisatzmethode!H20="","",Dreisatzmethode!H20)</f>
        <v/>
      </c>
      <c r="E30" s="86" t="str">
        <f>IF(Dreisatzmethode!I20="","",Dreisatzmethode!I20)</f>
        <v/>
      </c>
      <c r="F30" s="55" t="str">
        <f>IF(C30="","",DATE(YEAR(C30)+16, MONTH(C30), DAY(C30)))</f>
        <v/>
      </c>
      <c r="H30" s="14" t="str">
        <f xml:space="preserve">
IF($C30="","",
IF(H$4&lt;$D30,1,
IF(AND(H$4&gt;=$D30,H$4&lt;$E30),2,
IF(AND(H$4&gt;=$E30,H$4&lt;$F30),3,
IF(H$4&gt;=$F30,4,0
)))))</f>
        <v/>
      </c>
      <c r="I30" s="15" t="str">
        <f>IF(C30="","",IF(H30=1,$C$69,IF(H30=2,$D$69,IF(H30=3,$E$69,0))))</f>
        <v/>
      </c>
      <c r="J30" s="17" t="str">
        <f>IFERROR(IF($C30="","",(J$36/I$35)*I30),"")</f>
        <v/>
      </c>
      <c r="L30" s="14" t="str">
        <f xml:space="preserve">
IF($C30="","",
IF(L$4&lt;$D30,1,
IF(AND(L$4&gt;=$D30,L$4&lt;$E30),2,
IF(AND(L$4&gt;=$E30,L$4&lt;$F30),3,
IF(L$4&gt;=$F30,4,0
)))))</f>
        <v/>
      </c>
      <c r="M30" s="15" t="str">
        <f>IF($C30="","",IF(L30=1,$C$69,IF(L30=2,$D$69,IF(L30=3,$E$69,0))))</f>
        <v/>
      </c>
      <c r="N30" s="17" t="str">
        <f>IFERROR(IF($C30="","",(N$36/M$35)*M30),"")</f>
        <v/>
      </c>
      <c r="P30" s="14" t="str">
        <f xml:space="preserve">
IF($C30="","",
IF(P$4&lt;$D30,1,
IF(AND(P$4&gt;=$D30,P$4&lt;$E30),2,
IF(AND(P$4&gt;=$E30,P$4&lt;$F30),3,
IF(P$4&gt;=$F30,4,0
)))))</f>
        <v/>
      </c>
      <c r="Q30" s="15" t="str">
        <f>IF($C30="","",IF(P30=1,$C$69,IF(P30=2,$D$69,IF(P30=3,$E$69,0))))</f>
        <v/>
      </c>
      <c r="R30" s="17" t="str">
        <f>IFERROR(IF($C30="","",(R$36/Q$35)*Q30),"")</f>
        <v/>
      </c>
      <c r="T30" s="14" t="str">
        <f xml:space="preserve">
IF($C30="","",
IF(T$4&lt;$D30,1,
IF(AND(T$4&gt;=$D30,T$4&lt;$E30),2,
IF(AND(T$4&gt;=$E30,T$4&lt;$F30),3,
IF(T$4&gt;=$F30,4,0
)))))</f>
        <v/>
      </c>
      <c r="U30" s="15" t="str">
        <f>IF($C30="","",IF(T30=1,$C$69,IF(T30=2,$D$69,IF(T30=3,$E$69,0))))</f>
        <v/>
      </c>
      <c r="V30" s="17" t="str">
        <f>IFERROR(IF($C30="","",(V$36/U$35)*U30),"")</f>
        <v/>
      </c>
      <c r="X30" s="14" t="str">
        <f xml:space="preserve">
IF($C30="","",
IF(X$4&lt;$D30,1,
IF(AND(X$4&gt;=$D30,X$4&lt;$E30),2,
IF(AND(X$4&gt;=$E30,X$4&lt;$F30),3,
IF(X$4&gt;=$F30,4,0
)))))</f>
        <v/>
      </c>
      <c r="Y30" s="15" t="str">
        <f>IF($C30="","",IF(X30=1,$C$69,IF(X30=2,$D$69,IF(X30=3,$E$69,0))))</f>
        <v/>
      </c>
      <c r="Z30" s="17" t="str">
        <f>IFERROR(IF($C30="","",(Z$36/Y$35)*Y30),"")</f>
        <v/>
      </c>
      <c r="AB30" s="14" t="str">
        <f xml:space="preserve">
IF($C30="","",
IF(AB$4&lt;$D30,1,
IF(AND(AB$4&gt;=$D30,AB$4&lt;$E30),2,
IF(AND(AB$4&gt;=$E30,AB$4&lt;$F30),3,
IF(AB$4&gt;=$F30,4,0
)))))</f>
        <v/>
      </c>
      <c r="AC30" s="15" t="str">
        <f>IF($C30="","",IF(AB30=1,$C$69,IF(AB30=2,$D$69,IF(AB30=3,$E$69,0))))</f>
        <v/>
      </c>
      <c r="AD30" s="17" t="str">
        <f>IFERROR(IF($C30="","",(AD$36/AC$35)*AC30),"")</f>
        <v/>
      </c>
      <c r="AF30" s="14" t="str">
        <f xml:space="preserve">
IF($C30="","",
IF(AF$4&lt;$D30,1,
IF(AND(AF$4&gt;=$D30,AF$4&lt;$E30),2,
IF(AND(AF$4&gt;=$E30,AF$4&lt;$F30),3,
IF(AF$4&gt;=$F30,4,0
)))))</f>
        <v/>
      </c>
      <c r="AG30" s="15" t="str">
        <f>IF($C30="","",IF(AF30=1,$C$69,IF(AF30=2,$D$69,IF(AF30=3,$E$69,0))))</f>
        <v/>
      </c>
      <c r="AH30" s="17" t="str">
        <f>IFERROR(IF($C30="","",(AH$36/AG$35)*AG30),"")</f>
        <v/>
      </c>
      <c r="AJ30" s="14" t="str">
        <f xml:space="preserve">
IF($C30="","",
IF(AJ$4&lt;$D30,1,
IF(AND(AJ$4&gt;=$D30,AJ$4&lt;$E30),2,
IF(AND(AJ$4&gt;=$E30,AJ$4&lt;$F30),3,
IF(AJ$4&gt;=$F30,4,0
)))))</f>
        <v/>
      </c>
      <c r="AK30" s="15" t="str">
        <f>IF($C30="","",IF(AJ30=1,$C$69,IF(AJ30=2,$D$69,IF(AJ30=3,$E$69,0))))</f>
        <v/>
      </c>
      <c r="AL30" s="17" t="str">
        <f>IFERROR(IF($C30="","",(AL$36/AK$35)*AK30),"")</f>
        <v/>
      </c>
      <c r="AN30" s="14" t="str">
        <f xml:space="preserve">
IF($C30="","",
IF(AN$4&lt;$D30,1,
IF(AND(AN$4&gt;=$D30,AN$4&lt;$E30),2,
IF(AND(AN$4&gt;=$E30,AN$4&lt;$F30),3,
IF(AN$4&gt;=$F30,4,0
)))))</f>
        <v/>
      </c>
      <c r="AO30" s="15" t="str">
        <f>IF($C30="","",IF(AN30=1,$C$69,IF(AN30=2,$D$69,IF(AN30=3,$E$69,0))))</f>
        <v/>
      </c>
      <c r="AP30" s="17" t="str">
        <f>IFERROR(IF($C30="","",(AP$36/AO$35)*AO30),"")</f>
        <v/>
      </c>
      <c r="AR30" s="14" t="str">
        <f xml:space="preserve">
IF($C30="","",
IF(AR$4&lt;$D30,1,
IF(AND(AR$4&gt;=$D30,AR$4&lt;$E30),2,
IF(AND(AR$4&gt;=$E30,AR$4&lt;$F30),3,
IF(AR$4&gt;=$F30,4,0
)))))</f>
        <v/>
      </c>
      <c r="AS30" s="15" t="str">
        <f>IF($C30="","",IF(AR30=1,$C$69,IF(AR30=2,$D$69,IF(AR30=3,$E$69,0))))</f>
        <v/>
      </c>
      <c r="AT30" s="17" t="str">
        <f>IFERROR(IF($C30="","",(AT$36/AS$35)*AS30),"")</f>
        <v/>
      </c>
      <c r="AV30" s="14" t="str">
        <f xml:space="preserve">
IF($C30="","",
IF(AV$4&lt;$D30,1,
IF(AND(AV$4&gt;=$D30,AV$4&lt;$E30),2,
IF(AND(AV$4&gt;=$E30,AV$4&lt;$F30),3,
IF(AV$4&gt;=$F30,4,0
)))))</f>
        <v/>
      </c>
      <c r="AW30" s="15" t="str">
        <f>IF($C30="","",IF(AV30=1,$C$69,IF(AV30=2,$D$69,IF(AV30=3,$E$69,0))))</f>
        <v/>
      </c>
      <c r="AX30" s="17" t="str">
        <f>IFERROR(IF($C30="","",(AX$36/AW$35)*AW30),"")</f>
        <v/>
      </c>
      <c r="AZ30" s="14" t="str">
        <f xml:space="preserve">
IF($C30="","",
IF(AZ$4&lt;$D30,1,
IF(AND(AZ$4&gt;=$D30,AZ$4&lt;$E30),2,
IF(AND(AZ$4&gt;=$E30,AZ$4&lt;$F30),3,
IF(AZ$4&gt;=$F30,4,0
)))))</f>
        <v/>
      </c>
      <c r="BA30" s="15" t="str">
        <f>IF($C30="","",IF(AZ30=1,$C$69,IF(AZ30=2,$D$69,IF(AZ30=3,$E$69,0))))</f>
        <v/>
      </c>
      <c r="BB30" s="17" t="str">
        <f>IFERROR(IF($C30="","",(BB$36/BA$35)*BA30),"")</f>
        <v/>
      </c>
      <c r="BD30" s="14" t="str">
        <f xml:space="preserve">
IF($C30="","",
IF(BD$4&lt;$D30,1,
IF(AND(BD$4&gt;=$D30,BD$4&lt;$E30),2,
IF(AND(BD$4&gt;=$E30,BD$4&lt;$F30),3,
IF(BD$4&gt;=$F30,4,0
)))))</f>
        <v/>
      </c>
      <c r="BE30" s="15" t="str">
        <f>IF($C30="","",IF(BD30=1,$C$69,IF(BD30=2,$D$69,IF(BD30=3,$E$69,0))))</f>
        <v/>
      </c>
      <c r="BF30" s="17" t="str">
        <f>IFERROR(IF($C30="","",(BF$36/BE$35)*BE30),"")</f>
        <v/>
      </c>
      <c r="BH30" s="14" t="str">
        <f xml:space="preserve">
IF($C30="","",
IF(BH$4&lt;$D30,1,
IF(AND(BH$4&gt;=$D30,BH$4&lt;$E30),2,
IF(AND(BH$4&gt;=$E30,BH$4&lt;$F30),3,
IF(BH$4&gt;=$F30,4,0
)))))</f>
        <v/>
      </c>
      <c r="BI30" s="15" t="str">
        <f>IF($C30="","",IF(BH30=1,$C$69,IF(BH30=2,$D$69,IF(BH30=3,$E$69,0))))</f>
        <v/>
      </c>
      <c r="BJ30" s="17" t="str">
        <f>IFERROR(IF($C30="","",(BJ$36/BI$35)*BI30),"")</f>
        <v/>
      </c>
      <c r="BL30" s="14" t="str">
        <f xml:space="preserve">
IF($C30="","",
IF(BL$4&lt;$D30,1,
IF(AND(BL$4&gt;=$D30,BL$4&lt;$E30),2,
IF(AND(BL$4&gt;=$E30,BL$4&lt;$F30),3,
IF(BL$4&gt;=$F30,4,0
)))))</f>
        <v/>
      </c>
      <c r="BM30" s="15" t="str">
        <f>IF($C30="","",IF(BL30=1,$C$69,IF(BL30=2,$D$69,IF(BL30=3,$E$69,0))))</f>
        <v/>
      </c>
      <c r="BN30" s="17" t="str">
        <f>IFERROR(IF($C30="","",(BN$36/BM$35)*BM30),"")</f>
        <v/>
      </c>
      <c r="BP30" s="14" t="str">
        <f xml:space="preserve">
IF($C30="","",
IF(BP$4&lt;$D30,1,
IF(AND(BP$4&gt;=$D30,BP$4&lt;$E30),2,
IF(AND(BP$4&gt;=$E30,BP$4&lt;$F30),3,
IF(BP$4&gt;=$F30,4,0
)))))</f>
        <v/>
      </c>
      <c r="BQ30" s="15" t="str">
        <f>IF($C30="","",IF(BP30=1,$C$69,IF(BP30=2,$D$69,IF(BP30=3,$E$69,0))))</f>
        <v/>
      </c>
      <c r="BR30" s="17" t="str">
        <f>IFERROR(IF($C30="","",(BR$36/BQ$35)*BQ30),"")</f>
        <v/>
      </c>
      <c r="BT30" s="14" t="str">
        <f xml:space="preserve">
IF($C30="","",
IF(BT$4&lt;$D30,1,
IF(AND(BT$4&gt;=$D30,BT$4&lt;$E30),2,
IF(AND(BT$4&gt;=$E30,BT$4&lt;$F30),3,
IF(BT$4&gt;=$F30,4,0
)))))</f>
        <v/>
      </c>
      <c r="BU30" s="15" t="str">
        <f>IF(BO30="","",IF(BT30=1,$C$69,IF(BT30=2,$D$69,IF(BT30=3,$E$69,0))))</f>
        <v/>
      </c>
      <c r="BV30" s="17" t="str">
        <f>IFERROR(IF($C30="","",(BV$36/BU$35)*BU30),"")</f>
        <v/>
      </c>
      <c r="BX30" s="14" t="str">
        <f xml:space="preserve">
IF($C30="","",
IF(BX$4&lt;$D30,1,
IF(AND(BX$4&gt;=$D30,BX$4&lt;$E30),2,
IF(AND(BX$4&gt;=$E30,BX$4&lt;$F30),3,
IF(BX$4&gt;=$F30,4,0
)))))</f>
        <v/>
      </c>
      <c r="BY30" s="15" t="str">
        <f>IF($C30="","",IF(BX30=1,$C$69,IF(BX30=2,$D$69,IF(BX30=3,$E$69,0))))</f>
        <v/>
      </c>
      <c r="BZ30" s="17" t="str">
        <f>IFERROR(IF($C30="","",(BZ$36/BY$35)*BY30),"")</f>
        <v/>
      </c>
      <c r="CB30" s="14" t="str">
        <f xml:space="preserve">
IF($C30="","",
IF(CB$4&lt;$D30,1,
IF(AND(CB$4&gt;=$D30,CB$4&lt;$E30),2,
IF(AND(CB$4&gt;=$E30,CB$4&lt;$F30),3,
IF(CB$4&gt;=$F30,4,0
)))))</f>
        <v/>
      </c>
      <c r="CC30" s="15" t="str">
        <f>IF($C30="","",IF(CB30=1,$C$69,IF(CB30=2,$D$69,IF(CB30=3,$E$69,0))))</f>
        <v/>
      </c>
      <c r="CD30" s="17" t="str">
        <f>IFERROR(IF($C30="","",(CD$36/CC$35)*CC30),"")</f>
        <v/>
      </c>
      <c r="CF30" s="14" t="str">
        <f xml:space="preserve">
IF($C30="","",
IF(CF$4&lt;$D30,1,
IF(AND(CF$4&gt;=$D30,CF$4&lt;$E30),2,
IF(AND(CF$4&gt;=$E30,CF$4&lt;$F30),3,
IF(CF$4&gt;=$F30,4,0
)))))</f>
        <v/>
      </c>
      <c r="CG30" s="15" t="str">
        <f>IF($C30="","",IF(CF30=1,$C$69,IF(CF30=2,$D$69,IF(CF30=3,$E$69,0))))</f>
        <v/>
      </c>
      <c r="CH30" s="17" t="str">
        <f>IFERROR(IF($C30="","",(CH$36/CG$35)*CG30),"")</f>
        <v/>
      </c>
      <c r="CJ30" s="14" t="str">
        <f xml:space="preserve">
IF($C30="","",
IF(CJ$4&lt;$D30,1,
IF(AND(CJ$4&gt;=$D30,CJ$4&lt;$E30),2,
IF(AND(CJ$4&gt;=$E30,CJ$4&lt;$F30),3,
IF(CJ$4&gt;=$F30,4,0
)))))</f>
        <v/>
      </c>
      <c r="CK30" s="15" t="str">
        <f>IF($C30="","",IF(CJ30=1,$C$69,IF(CJ30=2,$D$69,IF(CJ30=3,$E$69,0))))</f>
        <v/>
      </c>
      <c r="CL30" s="17" t="str">
        <f>IFERROR(IF($C30="","",(CL$36/CK$35)*CK30),"")</f>
        <v/>
      </c>
      <c r="CN30" s="14" t="str">
        <f xml:space="preserve">
IF($C30="","",
IF(CN$4&lt;$D30,1,
IF(AND(CN$4&gt;=$D30,CN$4&lt;$E30),2,
IF(AND(CN$4&gt;=$E30,CN$4&lt;$F30),3,
IF(CN$4&gt;=$F30,4,0
)))))</f>
        <v/>
      </c>
      <c r="CO30" s="15" t="str">
        <f>IF($C30="","",IF(CN30=1,$C$69,IF(CN30=2,$D$69,IF(CN30=3,$E$69,0))))</f>
        <v/>
      </c>
      <c r="CP30" s="17" t="str">
        <f>IFERROR(IF($C30="","",(CP$36/CO$35)*CO30),"")</f>
        <v/>
      </c>
      <c r="CR30" s="14" t="str">
        <f xml:space="preserve">
IF($C30="","",
IF(CR$4&lt;$D30,1,
IF(AND(CR$4&gt;=$D30,CR$4&lt;$E30),2,
IF(AND(CR$4&gt;=$E30,CR$4&lt;$F30),3,
IF(CR$4&gt;=$F30,4,0
)))))</f>
        <v/>
      </c>
      <c r="CS30" s="15" t="str">
        <f>IF($C30="","",IF(CR30=1,$C$69,IF(CR30=2,$D$69,IF(CR30=3,$E$69,0))))</f>
        <v/>
      </c>
      <c r="CT30" s="17" t="str">
        <f>IFERROR(IF($C30="","",(CT$36/CS$35)*CS30),"")</f>
        <v/>
      </c>
      <c r="CV30" s="14" t="str">
        <f xml:space="preserve">
IF($C30="","",
IF(CV$4&lt;$D30,1,
IF(AND(CV$4&gt;=$D30,CV$4&lt;$E30),2,
IF(AND(CV$4&gt;=$E30,CV$4&lt;$F30),3,
IF(CV$4&gt;=$F30,4,0
)))))</f>
        <v/>
      </c>
      <c r="CW30" s="15" t="str">
        <f>IF($C30="","",IF(CV30=1,$C$69,IF(CV30=2,$D$69,IF(CV30=3,$E$69,0))))</f>
        <v/>
      </c>
      <c r="CX30" s="17" t="str">
        <f>IFERROR(IF($C30="","",(CX$36/CW$35)*CW30),"")</f>
        <v/>
      </c>
      <c r="CZ30" s="14" t="str">
        <f xml:space="preserve">
IF($C30="","",
IF(CZ$4&lt;$D30,1,
IF(AND(CZ$4&gt;=$D30,CZ$4&lt;$E30),2,
IF(AND(CZ$4&gt;=$E30,CZ$4&lt;$F30),3,
IF(CZ$4&gt;=$F30,4,0
)))))</f>
        <v/>
      </c>
      <c r="DA30" s="15" t="str">
        <f>IF($C30="","",IF(CZ30=1,$C$69,IF(CZ30=2,$D$69,IF(CZ30=3,$E$69,0))))</f>
        <v/>
      </c>
      <c r="DB30" s="17" t="str">
        <f>IFERROR(IF($C30="","",(DB$36/DA$35)*DA30),"")</f>
        <v/>
      </c>
      <c r="DD30" s="14" t="str">
        <f xml:space="preserve">
IF($C30="","",
IF(DD$4&lt;$D30,1,
IF(AND(DD$4&gt;=$D30,DD$4&lt;$E30),2,
IF(AND(DD$4&gt;=$E30,DD$4&lt;$F30),3,
IF(DD$4&gt;=$F30,4,0
)))))</f>
        <v/>
      </c>
      <c r="DE30" s="15" t="str">
        <f>IF($C30="","",IF(DD30=1,$C$69,IF(DD30=2,$D$69,IF(DD30=3,$E$69,0))))</f>
        <v/>
      </c>
      <c r="DF30" s="17" t="str">
        <f>IFERROR(IF($C30="","",(DF$36/DE$35)*DE30),"")</f>
        <v/>
      </c>
      <c r="DH30" s="14" t="str">
        <f xml:space="preserve">
IF($C30="","",
IF(DH$4&lt;$D30,1,
IF(AND(DH$4&gt;=$D30,DH$4&lt;$E30),2,
IF(AND(DH$4&gt;=$E30,DH$4&lt;$F30),3,
IF(DH$4&gt;=$F30,4,0
)))))</f>
        <v/>
      </c>
      <c r="DI30" s="15" t="str">
        <f>IF($C30="","",IF(DH30=1,$C$69,IF(DH30=2,$D$69,IF(DH30=3,$E$69,0))))</f>
        <v/>
      </c>
      <c r="DJ30" s="17" t="str">
        <f>IFERROR(IF($C30="","",(DJ$36/DI$35)*DI30),"")</f>
        <v/>
      </c>
      <c r="DL30" s="14" t="str">
        <f xml:space="preserve">
IF($C30="","",
IF(DL$4&lt;$D30,1,
IF(AND(DL$4&gt;=$D30,DL$4&lt;$E30),2,
IF(AND(DL$4&gt;=$E30,DL$4&lt;$F30),3,
IF(DL$4&gt;=$F30,4,0
)))))</f>
        <v/>
      </c>
      <c r="DM30" s="15" t="str">
        <f>IF($C30="","",IF(DL30=1,$C$69,IF(DL30=2,$D$69,IF(DL30=3,$E$69,0))))</f>
        <v/>
      </c>
      <c r="DN30" s="17" t="str">
        <f>IFERROR(IF($C30="","",(DN$36/DM$35)*DM30),"")</f>
        <v/>
      </c>
      <c r="DP30" s="14" t="str">
        <f xml:space="preserve">
IF($C30="","",
IF(DP$4&lt;$D30,1,
IF(AND(DP$4&gt;=$D30,DP$4&lt;$E30),2,
IF(AND(DP$4&gt;=$E30,DP$4&lt;$F30),3,
IF(DP$4&gt;=$F30,4,0
)))))</f>
        <v/>
      </c>
      <c r="DQ30" s="15" t="str">
        <f>IF($C30="","",IF(DP30=1,$C$69,IF(DP30=2,$D$69,IF(DP30=3,$E$69,0))))</f>
        <v/>
      </c>
      <c r="DR30" s="17" t="str">
        <f>IFERROR(IF($C30="","",(DR$36/DQ$35)*DQ30),"")</f>
        <v/>
      </c>
      <c r="DT30" s="14" t="str">
        <f xml:space="preserve">
IF($C30="","",
IF(DT$4&lt;$D30,1,
IF(AND(DT$4&gt;=$D30,DT$4&lt;$E30),2,
IF(AND(DT$4&gt;=$E30,DT$4&lt;$F30),3,
IF(DT$4&gt;=$F30,4,0
)))))</f>
        <v/>
      </c>
      <c r="DU30" s="15" t="str">
        <f>IF($C30="","",IF(DT30=1,$C$69,IF(DT30=2,$D$69,IF(DT30=3,$E$69,0))))</f>
        <v/>
      </c>
      <c r="DV30" s="17" t="str">
        <f>IFERROR(IF($C30="","",(DV$36/DU$35)*DU30),"")</f>
        <v/>
      </c>
      <c r="DX30" s="14" t="str">
        <f xml:space="preserve">
IF($C30="","",
IF(DX$4&lt;$D30,1,
IF(AND(DX$4&gt;=$D30,DX$4&lt;$E30),2,
IF(AND(DX$4&gt;=$E30,DX$4&lt;$F30),3,
IF(DX$4&gt;=$F30,4,0
)))))</f>
        <v/>
      </c>
      <c r="DY30" s="15" t="str">
        <f>IF($C30="","",IF(DX30=1,$C$69,IF(DX30=2,$D$69,IF(DX30=3,$E$69,0))))</f>
        <v/>
      </c>
      <c r="DZ30" s="17" t="str">
        <f>IFERROR(IF($C30="","",(DZ$36/DY$35)*DY30),"")</f>
        <v/>
      </c>
    </row>
    <row r="31" spans="1:130" x14ac:dyDescent="0.2">
      <c r="A31" s="123"/>
      <c r="B31" s="2" t="s">
        <v>66</v>
      </c>
      <c r="C31" s="86" t="str">
        <f>IF(Dreisatzmethode!G21="","",Dreisatzmethode!G21)</f>
        <v/>
      </c>
      <c r="D31" s="86" t="str">
        <f>IF(Dreisatzmethode!H21="","",Dreisatzmethode!H21)</f>
        <v/>
      </c>
      <c r="E31" s="86" t="str">
        <f>IF(Dreisatzmethode!I21="","",Dreisatzmethode!I21)</f>
        <v/>
      </c>
      <c r="F31" s="55" t="str">
        <f t="shared" ref="F31:F33" si="157">IF(C31="","",DATE(YEAR(C31)+16, MONTH(C31), DAY(C31)))</f>
        <v/>
      </c>
      <c r="H31" s="14" t="str">
        <f t="shared" ref="H31:H33" si="158" xml:space="preserve">
IF($C31="","",
IF(H$4&lt;$D31,1,
IF(AND(H$4&gt;=$D31,H$4&lt;$E31),2,
IF(AND(H$4&gt;=$E31,H$4&lt;$F31),3,
IF(H$4&gt;=$F31,4,0
)))))</f>
        <v/>
      </c>
      <c r="I31" s="15" t="str">
        <f>IF(C31="","",IF(H31=1,$C$69,IF(H31=2,$D$69,IF(H31=3,$E$69,0))))</f>
        <v/>
      </c>
      <c r="J31" s="17" t="str">
        <f>IFERROR(IF($C31="","",(J$36/I$35)*I31),"")</f>
        <v/>
      </c>
      <c r="L31" s="14" t="str">
        <f t="shared" ref="L31:L33" si="159" xml:space="preserve">
IF($C31="","",
IF(L$4&lt;$D31,1,
IF(AND(L$4&gt;=$D31,L$4&lt;$E31),2,
IF(AND(L$4&gt;=$E31,L$4&lt;$F31),3,
IF(L$4&gt;=$F31,4,0
)))))</f>
        <v/>
      </c>
      <c r="M31" s="15" t="str">
        <f>IF($C31="","",IF(L31=1,$C$69,IF(L31=2,$D$69,IF(L31=3,$E$69,0))))</f>
        <v/>
      </c>
      <c r="N31" s="17" t="str">
        <f>IFERROR(IF($C31="","",(N$36/M$35)*M31),"")</f>
        <v/>
      </c>
      <c r="P31" s="14" t="str">
        <f t="shared" ref="P31:P33" si="160" xml:space="preserve">
IF($C31="","",
IF(P$4&lt;$D31,1,
IF(AND(P$4&gt;=$D31,P$4&lt;$E31),2,
IF(AND(P$4&gt;=$E31,P$4&lt;$F31),3,
IF(P$4&gt;=$F31,4,0
)))))</f>
        <v/>
      </c>
      <c r="Q31" s="15" t="str">
        <f>IF($C31="","",IF(P31=1,$C$69,IF(P31=2,$D$69,IF(P31=3,$E$69,0))))</f>
        <v/>
      </c>
      <c r="R31" s="17" t="str">
        <f>IFERROR(IF($C31="","",(R$36/Q$35)*Q31),"")</f>
        <v/>
      </c>
      <c r="T31" s="14" t="str">
        <f t="shared" ref="T31:T33" si="161" xml:space="preserve">
IF($C31="","",
IF(T$4&lt;$D31,1,
IF(AND(T$4&gt;=$D31,T$4&lt;$E31),2,
IF(AND(T$4&gt;=$E31,T$4&lt;$F31),3,
IF(T$4&gt;=$F31,4,0
)))))</f>
        <v/>
      </c>
      <c r="U31" s="15" t="str">
        <f>IF($C31="","",IF(T31=1,$C$69,IF(T31=2,$D$69,IF(T31=3,$E$69,0))))</f>
        <v/>
      </c>
      <c r="V31" s="17" t="str">
        <f>IFERROR(IF($C31="","",(V$36/U$35)*U31),"")</f>
        <v/>
      </c>
      <c r="X31" s="14" t="str">
        <f t="shared" ref="X31:X33" si="162" xml:space="preserve">
IF($C31="","",
IF(X$4&lt;$D31,1,
IF(AND(X$4&gt;=$D31,X$4&lt;$E31),2,
IF(AND(X$4&gt;=$E31,X$4&lt;$F31),3,
IF(X$4&gt;=$F31,4,0
)))))</f>
        <v/>
      </c>
      <c r="Y31" s="15" t="str">
        <f>IF($C31="","",IF(X31=1,$C$69,IF(X31=2,$D$69,IF(X31=3,$E$69,0))))</f>
        <v/>
      </c>
      <c r="Z31" s="17" t="str">
        <f>IFERROR(IF($C31="","",(Z$36/Y$35)*Y31),"")</f>
        <v/>
      </c>
      <c r="AB31" s="14" t="str">
        <f t="shared" ref="AB31:AB33" si="163" xml:space="preserve">
IF($C31="","",
IF(AB$4&lt;$D31,1,
IF(AND(AB$4&gt;=$D31,AB$4&lt;$E31),2,
IF(AND(AB$4&gt;=$E31,AB$4&lt;$F31),3,
IF(AB$4&gt;=$F31,4,0
)))))</f>
        <v/>
      </c>
      <c r="AC31" s="15" t="str">
        <f>IF($C31="","",IF(AB31=1,$C$69,IF(AB31=2,$D$69,IF(AB31=3,$E$69,0))))</f>
        <v/>
      </c>
      <c r="AD31" s="17" t="str">
        <f>IFERROR(IF($C31="","",(AD$36/AC$35)*AC31),"")</f>
        <v/>
      </c>
      <c r="AF31" s="14" t="str">
        <f t="shared" ref="AF31:AF33" si="164" xml:space="preserve">
IF($C31="","",
IF(AF$4&lt;$D31,1,
IF(AND(AF$4&gt;=$D31,AF$4&lt;$E31),2,
IF(AND(AF$4&gt;=$E31,AF$4&lt;$F31),3,
IF(AF$4&gt;=$F31,4,0
)))))</f>
        <v/>
      </c>
      <c r="AG31" s="15" t="str">
        <f>IF($C31="","",IF(AF31=1,$C$69,IF(AF31=2,$D$69,IF(AF31=3,$E$69,0))))</f>
        <v/>
      </c>
      <c r="AH31" s="17" t="str">
        <f>IFERROR(IF($C31="","",(AH$36/AG$35)*AG31),"")</f>
        <v/>
      </c>
      <c r="AJ31" s="14" t="str">
        <f t="shared" ref="AJ31:AJ33" si="165" xml:space="preserve">
IF($C31="","",
IF(AJ$4&lt;$D31,1,
IF(AND(AJ$4&gt;=$D31,AJ$4&lt;$E31),2,
IF(AND(AJ$4&gt;=$E31,AJ$4&lt;$F31),3,
IF(AJ$4&gt;=$F31,4,0
)))))</f>
        <v/>
      </c>
      <c r="AK31" s="15" t="str">
        <f>IF($C31="","",IF(AJ31=1,$C$69,IF(AJ31=2,$D$69,IF(AJ31=3,$E$69,0))))</f>
        <v/>
      </c>
      <c r="AL31" s="17" t="str">
        <f>IFERROR(IF($C31="","",(AL$36/AK$35)*AK31),"")</f>
        <v/>
      </c>
      <c r="AN31" s="14" t="str">
        <f t="shared" ref="AN31:AN33" si="166" xml:space="preserve">
IF($C31="","",
IF(AN$4&lt;$D31,1,
IF(AND(AN$4&gt;=$D31,AN$4&lt;$E31),2,
IF(AND(AN$4&gt;=$E31,AN$4&lt;$F31),3,
IF(AN$4&gt;=$F31,4,0
)))))</f>
        <v/>
      </c>
      <c r="AO31" s="15" t="str">
        <f>IF($C31="","",IF(AN31=1,$C$69,IF(AN31=2,$D$69,IF(AN31=3,$E$69,0))))</f>
        <v/>
      </c>
      <c r="AP31" s="17" t="str">
        <f>IFERROR(IF($C31="","",(AP$36/AO$35)*AO31),"")</f>
        <v/>
      </c>
      <c r="AR31" s="14" t="str">
        <f t="shared" ref="AR31:AR33" si="167" xml:space="preserve">
IF($C31="","",
IF(AR$4&lt;$D31,1,
IF(AND(AR$4&gt;=$D31,AR$4&lt;$E31),2,
IF(AND(AR$4&gt;=$E31,AR$4&lt;$F31),3,
IF(AR$4&gt;=$F31,4,0
)))))</f>
        <v/>
      </c>
      <c r="AS31" s="15" t="str">
        <f>IF($C31="","",IF(AR31=1,$C$69,IF(AR31=2,$D$69,IF(AR31=3,$E$69,0))))</f>
        <v/>
      </c>
      <c r="AT31" s="17" t="str">
        <f>IFERROR(IF($C31="","",(AT$36/AS$35)*AS31),"")</f>
        <v/>
      </c>
      <c r="AV31" s="14" t="str">
        <f t="shared" ref="AV31:AV33" si="168" xml:space="preserve">
IF($C31="","",
IF(AV$4&lt;$D31,1,
IF(AND(AV$4&gt;=$D31,AV$4&lt;$E31),2,
IF(AND(AV$4&gt;=$E31,AV$4&lt;$F31),3,
IF(AV$4&gt;=$F31,4,0
)))))</f>
        <v/>
      </c>
      <c r="AW31" s="15" t="str">
        <f>IF($C31="","",IF(AV31=1,$C$69,IF(AV31=2,$D$69,IF(AV31=3,$E$69,0))))</f>
        <v/>
      </c>
      <c r="AX31" s="17" t="str">
        <f>IFERROR(IF($C31="","",(AX$36/AW$35)*AW31),"")</f>
        <v/>
      </c>
      <c r="AZ31" s="14" t="str">
        <f t="shared" ref="AZ31:AZ33" si="169" xml:space="preserve">
IF($C31="","",
IF(AZ$4&lt;$D31,1,
IF(AND(AZ$4&gt;=$D31,AZ$4&lt;$E31),2,
IF(AND(AZ$4&gt;=$E31,AZ$4&lt;$F31),3,
IF(AZ$4&gt;=$F31,4,0
)))))</f>
        <v/>
      </c>
      <c r="BA31" s="15" t="str">
        <f>IF($C31="","",IF(AZ31=1,$C$69,IF(AZ31=2,$D$69,IF(AZ31=3,$E$69,0))))</f>
        <v/>
      </c>
      <c r="BB31" s="17" t="str">
        <f>IFERROR(IF($C31="","",(BB$36/BA$35)*BA31),"")</f>
        <v/>
      </c>
      <c r="BD31" s="14" t="str">
        <f t="shared" ref="BD31:BD33" si="170" xml:space="preserve">
IF($C31="","",
IF(BD$4&lt;$D31,1,
IF(AND(BD$4&gt;=$D31,BD$4&lt;$E31),2,
IF(AND(BD$4&gt;=$E31,BD$4&lt;$F31),3,
IF(BD$4&gt;=$F31,4,0
)))))</f>
        <v/>
      </c>
      <c r="BE31" s="15" t="str">
        <f>IF($C31="","",IF(BD31=1,$C$69,IF(BD31=2,$D$69,IF(BD31=3,$E$69,0))))</f>
        <v/>
      </c>
      <c r="BF31" s="17" t="str">
        <f>IFERROR(IF($C31="","",(BF$36/BE$35)*BE31),"")</f>
        <v/>
      </c>
      <c r="BH31" s="14" t="str">
        <f t="shared" ref="BH31:BH33" si="171" xml:space="preserve">
IF($C31="","",
IF(BH$4&lt;$D31,1,
IF(AND(BH$4&gt;=$D31,BH$4&lt;$E31),2,
IF(AND(BH$4&gt;=$E31,BH$4&lt;$F31),3,
IF(BH$4&gt;=$F31,4,0
)))))</f>
        <v/>
      </c>
      <c r="BI31" s="15" t="str">
        <f>IF($C31="","",IF(BH31=1,$C$69,IF(BH31=2,$D$69,IF(BH31=3,$E$69,0))))</f>
        <v/>
      </c>
      <c r="BJ31" s="17" t="str">
        <f>IFERROR(IF($C31="","",(BJ$36/BI$35)*BI31),"")</f>
        <v/>
      </c>
      <c r="BL31" s="14" t="str">
        <f t="shared" ref="BL31:BL33" si="172" xml:space="preserve">
IF($C31="","",
IF(BL$4&lt;$D31,1,
IF(AND(BL$4&gt;=$D31,BL$4&lt;$E31),2,
IF(AND(BL$4&gt;=$E31,BL$4&lt;$F31),3,
IF(BL$4&gt;=$F31,4,0
)))))</f>
        <v/>
      </c>
      <c r="BM31" s="15" t="str">
        <f>IF($C31="","",IF(BL31=1,$C$69,IF(BL31=2,$D$69,IF(BL31=3,$E$69,0))))</f>
        <v/>
      </c>
      <c r="BN31" s="17" t="str">
        <f>IFERROR(IF($C31="","",(BN$36/BM$35)*BM31),"")</f>
        <v/>
      </c>
      <c r="BP31" s="14" t="str">
        <f t="shared" ref="BP31:BP33" si="173" xml:space="preserve">
IF($C31="","",
IF(BP$4&lt;$D31,1,
IF(AND(BP$4&gt;=$D31,BP$4&lt;$E31),2,
IF(AND(BP$4&gt;=$E31,BP$4&lt;$F31),3,
IF(BP$4&gt;=$F31,4,0
)))))</f>
        <v/>
      </c>
      <c r="BQ31" s="15" t="str">
        <f>IF($C31="","",IF(BP31=1,$C$69,IF(BP31=2,$D$69,IF(BP31=3,$E$69,0))))</f>
        <v/>
      </c>
      <c r="BR31" s="17" t="str">
        <f>IFERROR(IF($C31="","",(BR$36/BQ$35)*BQ31),"")</f>
        <v/>
      </c>
      <c r="BT31" s="14" t="str">
        <f t="shared" ref="BT31:BT33" si="174" xml:space="preserve">
IF($C31="","",
IF(BT$4&lt;$D31,1,
IF(AND(BT$4&gt;=$D31,BT$4&lt;$E31),2,
IF(AND(BT$4&gt;=$E31,BT$4&lt;$F31),3,
IF(BT$4&gt;=$F31,4,0
)))))</f>
        <v/>
      </c>
      <c r="BU31" s="15" t="str">
        <f>IF(BO31="","",IF(BT31=1,$C$69,IF(BT31=2,$D$69,IF(BT31=3,$E$69,0))))</f>
        <v/>
      </c>
      <c r="BV31" s="17" t="str">
        <f>IFERROR(IF($C31="","",(BV$36/BU$35)*BU31),"")</f>
        <v/>
      </c>
      <c r="BX31" s="14" t="str">
        <f t="shared" ref="BX31:BX33" si="175" xml:space="preserve">
IF($C31="","",
IF(BX$4&lt;$D31,1,
IF(AND(BX$4&gt;=$D31,BX$4&lt;$E31),2,
IF(AND(BX$4&gt;=$E31,BX$4&lt;$F31),3,
IF(BX$4&gt;=$F31,4,0
)))))</f>
        <v/>
      </c>
      <c r="BY31" s="15" t="str">
        <f>IF($C31="","",IF(BX31=1,$C$69,IF(BX31=2,$D$69,IF(BX31=3,$E$69,0))))</f>
        <v/>
      </c>
      <c r="BZ31" s="17" t="str">
        <f>IFERROR(IF($C31="","",(BZ$36/BY$35)*BY31),"")</f>
        <v/>
      </c>
      <c r="CB31" s="14" t="str">
        <f t="shared" ref="CB31:CB33" si="176" xml:space="preserve">
IF($C31="","",
IF(CB$4&lt;$D31,1,
IF(AND(CB$4&gt;=$D31,CB$4&lt;$E31),2,
IF(AND(CB$4&gt;=$E31,CB$4&lt;$F31),3,
IF(CB$4&gt;=$F31,4,0
)))))</f>
        <v/>
      </c>
      <c r="CC31" s="15" t="str">
        <f>IF($C31="","",IF(CB31=1,$C$69,IF(CB31=2,$D$69,IF(CB31=3,$E$69,0))))</f>
        <v/>
      </c>
      <c r="CD31" s="17" t="str">
        <f>IFERROR(IF($C31="","",(CD$36/CC$35)*CC31),"")</f>
        <v/>
      </c>
      <c r="CF31" s="14" t="str">
        <f t="shared" ref="CF31:CF33" si="177" xml:space="preserve">
IF($C31="","",
IF(CF$4&lt;$D31,1,
IF(AND(CF$4&gt;=$D31,CF$4&lt;$E31),2,
IF(AND(CF$4&gt;=$E31,CF$4&lt;$F31),3,
IF(CF$4&gt;=$F31,4,0
)))))</f>
        <v/>
      </c>
      <c r="CG31" s="15" t="str">
        <f>IF($C31="","",IF(CF31=1,$C$69,IF(CF31=2,$D$69,IF(CF31=3,$E$69,0))))</f>
        <v/>
      </c>
      <c r="CH31" s="17" t="str">
        <f>IFERROR(IF($C31="","",(CH$36/CG$35)*CG31),"")</f>
        <v/>
      </c>
      <c r="CJ31" s="14" t="str">
        <f t="shared" ref="CJ31:CJ33" si="178" xml:space="preserve">
IF($C31="","",
IF(CJ$4&lt;$D31,1,
IF(AND(CJ$4&gt;=$D31,CJ$4&lt;$E31),2,
IF(AND(CJ$4&gt;=$E31,CJ$4&lt;$F31),3,
IF(CJ$4&gt;=$F31,4,0
)))))</f>
        <v/>
      </c>
      <c r="CK31" s="15" t="str">
        <f>IF($C31="","",IF(CJ31=1,$C$69,IF(CJ31=2,$D$69,IF(CJ31=3,$E$69,0))))</f>
        <v/>
      </c>
      <c r="CL31" s="17" t="str">
        <f>IFERROR(IF($C31="","",(CL$36/CK$35)*CK31),"")</f>
        <v/>
      </c>
      <c r="CN31" s="14" t="str">
        <f t="shared" ref="CN31:CN33" si="179" xml:space="preserve">
IF($C31="","",
IF(CN$4&lt;$D31,1,
IF(AND(CN$4&gt;=$D31,CN$4&lt;$E31),2,
IF(AND(CN$4&gt;=$E31,CN$4&lt;$F31),3,
IF(CN$4&gt;=$F31,4,0
)))))</f>
        <v/>
      </c>
      <c r="CO31" s="15" t="str">
        <f>IF($C31="","",IF(CN31=1,$C$69,IF(CN31=2,$D$69,IF(CN31=3,$E$69,0))))</f>
        <v/>
      </c>
      <c r="CP31" s="17" t="str">
        <f>IFERROR(IF($C31="","",(CP$36/CO$35)*CO31),"")</f>
        <v/>
      </c>
      <c r="CR31" s="14" t="str">
        <f t="shared" ref="CR31:CR33" si="180" xml:space="preserve">
IF($C31="","",
IF(CR$4&lt;$D31,1,
IF(AND(CR$4&gt;=$D31,CR$4&lt;$E31),2,
IF(AND(CR$4&gt;=$E31,CR$4&lt;$F31),3,
IF(CR$4&gt;=$F31,4,0
)))))</f>
        <v/>
      </c>
      <c r="CS31" s="15" t="str">
        <f>IF($C31="","",IF(CR31=1,$C$69,IF(CR31=2,$D$69,IF(CR31=3,$E$69,0))))</f>
        <v/>
      </c>
      <c r="CT31" s="17" t="str">
        <f>IFERROR(IF($C31="","",(CT$36/CS$35)*CS31),"")</f>
        <v/>
      </c>
      <c r="CV31" s="14" t="str">
        <f t="shared" ref="CV31:CV33" si="181" xml:space="preserve">
IF($C31="","",
IF(CV$4&lt;$D31,1,
IF(AND(CV$4&gt;=$D31,CV$4&lt;$E31),2,
IF(AND(CV$4&gt;=$E31,CV$4&lt;$F31),3,
IF(CV$4&gt;=$F31,4,0
)))))</f>
        <v/>
      </c>
      <c r="CW31" s="15" t="str">
        <f>IF($C31="","",IF(CV31=1,$C$69,IF(CV31=2,$D$69,IF(CV31=3,$E$69,0))))</f>
        <v/>
      </c>
      <c r="CX31" s="17" t="str">
        <f>IFERROR(IF($C31="","",(CX$36/CW$35)*CW31),"")</f>
        <v/>
      </c>
      <c r="CZ31" s="14" t="str">
        <f t="shared" ref="CZ31:CZ33" si="182" xml:space="preserve">
IF($C31="","",
IF(CZ$4&lt;$D31,1,
IF(AND(CZ$4&gt;=$D31,CZ$4&lt;$E31),2,
IF(AND(CZ$4&gt;=$E31,CZ$4&lt;$F31),3,
IF(CZ$4&gt;=$F31,4,0
)))))</f>
        <v/>
      </c>
      <c r="DA31" s="15" t="str">
        <f>IF($C31="","",IF(CZ31=1,$C$69,IF(CZ31=2,$D$69,IF(CZ31=3,$E$69,0))))</f>
        <v/>
      </c>
      <c r="DB31" s="17" t="str">
        <f>IFERROR(IF($C31="","",(DB$36/DA$35)*DA31),"")</f>
        <v/>
      </c>
      <c r="DD31" s="14" t="str">
        <f t="shared" ref="DD31:DD33" si="183" xml:space="preserve">
IF($C31="","",
IF(DD$4&lt;$D31,1,
IF(AND(DD$4&gt;=$D31,DD$4&lt;$E31),2,
IF(AND(DD$4&gt;=$E31,DD$4&lt;$F31),3,
IF(DD$4&gt;=$F31,4,0
)))))</f>
        <v/>
      </c>
      <c r="DE31" s="15" t="str">
        <f>IF($C31="","",IF(DD31=1,$C$69,IF(DD31=2,$D$69,IF(DD31=3,$E$69,0))))</f>
        <v/>
      </c>
      <c r="DF31" s="17" t="str">
        <f>IFERROR(IF($C31="","",(DF$36/DE$35)*DE31),"")</f>
        <v/>
      </c>
      <c r="DH31" s="14" t="str">
        <f t="shared" ref="DH31:DH33" si="184" xml:space="preserve">
IF($C31="","",
IF(DH$4&lt;$D31,1,
IF(AND(DH$4&gt;=$D31,DH$4&lt;$E31),2,
IF(AND(DH$4&gt;=$E31,DH$4&lt;$F31),3,
IF(DH$4&gt;=$F31,4,0
)))))</f>
        <v/>
      </c>
      <c r="DI31" s="15" t="str">
        <f>IF($C31="","",IF(DH31=1,$C$69,IF(DH31=2,$D$69,IF(DH31=3,$E$69,0))))</f>
        <v/>
      </c>
      <c r="DJ31" s="17" t="str">
        <f>IFERROR(IF($C31="","",(DJ$36/DI$35)*DI31),"")</f>
        <v/>
      </c>
      <c r="DL31" s="14" t="str">
        <f t="shared" ref="DL31:DL33" si="185" xml:space="preserve">
IF($C31="","",
IF(DL$4&lt;$D31,1,
IF(AND(DL$4&gt;=$D31,DL$4&lt;$E31),2,
IF(AND(DL$4&gt;=$E31,DL$4&lt;$F31),3,
IF(DL$4&gt;=$F31,4,0
)))))</f>
        <v/>
      </c>
      <c r="DM31" s="15" t="str">
        <f>IF($C31="","",IF(DL31=1,$C$69,IF(DL31=2,$D$69,IF(DL31=3,$E$69,0))))</f>
        <v/>
      </c>
      <c r="DN31" s="17" t="str">
        <f>IFERROR(IF($C31="","",(DN$36/DM$35)*DM31),"")</f>
        <v/>
      </c>
      <c r="DP31" s="14" t="str">
        <f t="shared" ref="DP31:DP33" si="186" xml:space="preserve">
IF($C31="","",
IF(DP$4&lt;$D31,1,
IF(AND(DP$4&gt;=$D31,DP$4&lt;$E31),2,
IF(AND(DP$4&gt;=$E31,DP$4&lt;$F31),3,
IF(DP$4&gt;=$F31,4,0
)))))</f>
        <v/>
      </c>
      <c r="DQ31" s="15" t="str">
        <f>IF($C31="","",IF(DP31=1,$C$69,IF(DP31=2,$D$69,IF(DP31=3,$E$69,0))))</f>
        <v/>
      </c>
      <c r="DR31" s="17" t="str">
        <f>IFERROR(IF($C31="","",(DR$36/DQ$35)*DQ31),"")</f>
        <v/>
      </c>
      <c r="DT31" s="14" t="str">
        <f t="shared" ref="DT31:DT33" si="187" xml:space="preserve">
IF($C31="","",
IF(DT$4&lt;$D31,1,
IF(AND(DT$4&gt;=$D31,DT$4&lt;$E31),2,
IF(AND(DT$4&gt;=$E31,DT$4&lt;$F31),3,
IF(DT$4&gt;=$F31,4,0
)))))</f>
        <v/>
      </c>
      <c r="DU31" s="15" t="str">
        <f>IF($C31="","",IF(DT31=1,$C$69,IF(DT31=2,$D$69,IF(DT31=3,$E$69,0))))</f>
        <v/>
      </c>
      <c r="DV31" s="17" t="str">
        <f>IFERROR(IF($C31="","",(DV$36/DU$35)*DU31),"")</f>
        <v/>
      </c>
      <c r="DX31" s="14" t="str">
        <f t="shared" ref="DX31:DX33" si="188" xml:space="preserve">
IF($C31="","",
IF(DX$4&lt;$D31,1,
IF(AND(DX$4&gt;=$D31,DX$4&lt;$E31),2,
IF(AND(DX$4&gt;=$E31,DX$4&lt;$F31),3,
IF(DX$4&gt;=$F31,4,0
)))))</f>
        <v/>
      </c>
      <c r="DY31" s="15" t="str">
        <f>IF($C31="","",IF(DX31=1,$C$69,IF(DX31=2,$D$69,IF(DX31=3,$E$69,0))))</f>
        <v/>
      </c>
      <c r="DZ31" s="17" t="str">
        <f>IFERROR(IF($C31="","",(DZ$36/DY$35)*DY31),"")</f>
        <v/>
      </c>
    </row>
    <row r="32" spans="1:130" x14ac:dyDescent="0.2">
      <c r="A32" s="123"/>
      <c r="B32" s="2" t="s">
        <v>67</v>
      </c>
      <c r="C32" s="86" t="str">
        <f>IF(Dreisatzmethode!G22="","",Dreisatzmethode!G22)</f>
        <v/>
      </c>
      <c r="D32" s="86" t="str">
        <f>IF(Dreisatzmethode!H22="","",Dreisatzmethode!H22)</f>
        <v/>
      </c>
      <c r="E32" s="86" t="str">
        <f>IF(Dreisatzmethode!I22="","",Dreisatzmethode!I22)</f>
        <v/>
      </c>
      <c r="F32" s="55" t="str">
        <f t="shared" si="157"/>
        <v/>
      </c>
      <c r="H32" s="14" t="str">
        <f t="shared" si="158"/>
        <v/>
      </c>
      <c r="I32" s="15" t="str">
        <f>IF(C32="","",IF(H32=1,$C$69,IF(H32=2,$D$69,IF(H32=3,$E$69,0))))</f>
        <v/>
      </c>
      <c r="J32" s="17" t="str">
        <f>IFERROR(IF($C32="","",(J$36/I$35)*I32),"")</f>
        <v/>
      </c>
      <c r="L32" s="14" t="str">
        <f t="shared" si="159"/>
        <v/>
      </c>
      <c r="M32" s="15" t="str">
        <f>IF($C32="","",IF(L32=1,$C$69,IF(L32=2,$D$69,IF(L32=3,$E$69,0))))</f>
        <v/>
      </c>
      <c r="N32" s="17" t="str">
        <f>IFERROR(IF($C32="","",(N$36/M$35)*M32),"")</f>
        <v/>
      </c>
      <c r="P32" s="14" t="str">
        <f t="shared" si="160"/>
        <v/>
      </c>
      <c r="Q32" s="15" t="str">
        <f>IF($C32="","",IF(P32=1,$C$69,IF(P32=2,$D$69,IF(P32=3,$E$69,0))))</f>
        <v/>
      </c>
      <c r="R32" s="17" t="str">
        <f>IFERROR(IF($C32="","",(R$36/Q$35)*Q32),"")</f>
        <v/>
      </c>
      <c r="T32" s="14" t="str">
        <f t="shared" si="161"/>
        <v/>
      </c>
      <c r="U32" s="15" t="str">
        <f>IF($C32="","",IF(T32=1,$C$69,IF(T32=2,$D$69,IF(T32=3,$E$69,0))))</f>
        <v/>
      </c>
      <c r="V32" s="17" t="str">
        <f>IFERROR(IF($C32="","",(V$36/U$35)*U32),"")</f>
        <v/>
      </c>
      <c r="X32" s="14" t="str">
        <f t="shared" si="162"/>
        <v/>
      </c>
      <c r="Y32" s="15" t="str">
        <f>IF($C32="","",IF(X32=1,$C$69,IF(X32=2,$D$69,IF(X32=3,$E$69,0))))</f>
        <v/>
      </c>
      <c r="Z32" s="17" t="str">
        <f>IFERROR(IF($C32="","",(Z$36/Y$35)*Y32),"")</f>
        <v/>
      </c>
      <c r="AB32" s="14" t="str">
        <f t="shared" si="163"/>
        <v/>
      </c>
      <c r="AC32" s="15" t="str">
        <f>IF($C32="","",IF(AB32=1,$C$69,IF(AB32=2,$D$69,IF(AB32=3,$E$69,0))))</f>
        <v/>
      </c>
      <c r="AD32" s="17" t="str">
        <f>IFERROR(IF($C32="","",(AD$36/AC$35)*AC32),"")</f>
        <v/>
      </c>
      <c r="AF32" s="14" t="str">
        <f t="shared" si="164"/>
        <v/>
      </c>
      <c r="AG32" s="15" t="str">
        <f>IF($C32="","",IF(AF32=1,$C$69,IF(AF32=2,$D$69,IF(AF32=3,$E$69,0))))</f>
        <v/>
      </c>
      <c r="AH32" s="17" t="str">
        <f>IFERROR(IF($C32="","",(AH$36/AG$35)*AG32),"")</f>
        <v/>
      </c>
      <c r="AJ32" s="14" t="str">
        <f t="shared" si="165"/>
        <v/>
      </c>
      <c r="AK32" s="15" t="str">
        <f>IF($C32="","",IF(AJ32=1,$C$69,IF(AJ32=2,$D$69,IF(AJ32=3,$E$69,0))))</f>
        <v/>
      </c>
      <c r="AL32" s="17" t="str">
        <f>IFERROR(IF($C32="","",(AL$36/AK$35)*AK32),"")</f>
        <v/>
      </c>
      <c r="AN32" s="14" t="str">
        <f t="shared" si="166"/>
        <v/>
      </c>
      <c r="AO32" s="15" t="str">
        <f>IF($C32="","",IF(AN32=1,$C$69,IF(AN32=2,$D$69,IF(AN32=3,$E$69,0))))</f>
        <v/>
      </c>
      <c r="AP32" s="17" t="str">
        <f>IFERROR(IF($C32="","",(AP$36/AO$35)*AO32),"")</f>
        <v/>
      </c>
      <c r="AR32" s="14" t="str">
        <f t="shared" si="167"/>
        <v/>
      </c>
      <c r="AS32" s="15" t="str">
        <f>IF($C32="","",IF(AR32=1,$C$69,IF(AR32=2,$D$69,IF(AR32=3,$E$69,0))))</f>
        <v/>
      </c>
      <c r="AT32" s="17" t="str">
        <f>IFERROR(IF($C32="","",(AT$36/AS$35)*AS32),"")</f>
        <v/>
      </c>
      <c r="AV32" s="14" t="str">
        <f t="shared" si="168"/>
        <v/>
      </c>
      <c r="AW32" s="15" t="str">
        <f>IF($C32="","",IF(AV32=1,$C$69,IF(AV32=2,$D$69,IF(AV32=3,$E$69,0))))</f>
        <v/>
      </c>
      <c r="AX32" s="17" t="str">
        <f>IFERROR(IF($C32="","",(AX$36/AW$35)*AW32),"")</f>
        <v/>
      </c>
      <c r="AZ32" s="14" t="str">
        <f t="shared" si="169"/>
        <v/>
      </c>
      <c r="BA32" s="15" t="str">
        <f>IF($C32="","",IF(AZ32=1,$C$69,IF(AZ32=2,$D$69,IF(AZ32=3,$E$69,0))))</f>
        <v/>
      </c>
      <c r="BB32" s="17" t="str">
        <f>IFERROR(IF($C32="","",(BB$36/BA$35)*BA32),"")</f>
        <v/>
      </c>
      <c r="BD32" s="14" t="str">
        <f t="shared" si="170"/>
        <v/>
      </c>
      <c r="BE32" s="15" t="str">
        <f>IF($C32="","",IF(BD32=1,$C$69,IF(BD32=2,$D$69,IF(BD32=3,$E$69,0))))</f>
        <v/>
      </c>
      <c r="BF32" s="17" t="str">
        <f>IFERROR(IF($C32="","",(BF$36/BE$35)*BE32),"")</f>
        <v/>
      </c>
      <c r="BH32" s="14" t="str">
        <f t="shared" si="171"/>
        <v/>
      </c>
      <c r="BI32" s="15" t="str">
        <f>IF($C32="","",IF(BH32=1,$C$69,IF(BH32=2,$D$69,IF(BH32=3,$E$69,0))))</f>
        <v/>
      </c>
      <c r="BJ32" s="17" t="str">
        <f>IFERROR(IF($C32="","",(BJ$36/BI$35)*BI32),"")</f>
        <v/>
      </c>
      <c r="BL32" s="14" t="str">
        <f t="shared" si="172"/>
        <v/>
      </c>
      <c r="BM32" s="15" t="str">
        <f>IF($C32="","",IF(BL32=1,$C$69,IF(BL32=2,$D$69,IF(BL32=3,$E$69,0))))</f>
        <v/>
      </c>
      <c r="BN32" s="17" t="str">
        <f>IFERROR(IF($C32="","",(BN$36/BM$35)*BM32),"")</f>
        <v/>
      </c>
      <c r="BP32" s="14" t="str">
        <f t="shared" si="173"/>
        <v/>
      </c>
      <c r="BQ32" s="15" t="str">
        <f>IF($C32="","",IF(BP32=1,$C$69,IF(BP32=2,$D$69,IF(BP32=3,$E$69,0))))</f>
        <v/>
      </c>
      <c r="BR32" s="17" t="str">
        <f>IFERROR(IF($C32="","",(BR$36/BQ$35)*BQ32),"")</f>
        <v/>
      </c>
      <c r="BT32" s="14" t="str">
        <f t="shared" si="174"/>
        <v/>
      </c>
      <c r="BU32" s="15" t="str">
        <f>IF(BO32="","",IF(BT32=1,$C$69,IF(BT32=2,$D$69,IF(BT32=3,$E$69,0))))</f>
        <v/>
      </c>
      <c r="BV32" s="17" t="str">
        <f>IFERROR(IF($C32="","",(BV$36/BU$35)*BU32),"")</f>
        <v/>
      </c>
      <c r="BX32" s="14" t="str">
        <f t="shared" si="175"/>
        <v/>
      </c>
      <c r="BY32" s="15" t="str">
        <f>IF($C32="","",IF(BX32=1,$C$69,IF(BX32=2,$D$69,IF(BX32=3,$E$69,0))))</f>
        <v/>
      </c>
      <c r="BZ32" s="17" t="str">
        <f>IFERROR(IF($C32="","",(BZ$36/BY$35)*BY32),"")</f>
        <v/>
      </c>
      <c r="CB32" s="14" t="str">
        <f t="shared" si="176"/>
        <v/>
      </c>
      <c r="CC32" s="15" t="str">
        <f>IF($C32="","",IF(CB32=1,$C$69,IF(CB32=2,$D$69,IF(CB32=3,$E$69,0))))</f>
        <v/>
      </c>
      <c r="CD32" s="17" t="str">
        <f>IFERROR(IF($C32="","",(CD$36/CC$35)*CC32),"")</f>
        <v/>
      </c>
      <c r="CF32" s="14" t="str">
        <f t="shared" si="177"/>
        <v/>
      </c>
      <c r="CG32" s="15" t="str">
        <f>IF($C32="","",IF(CF32=1,$C$69,IF(CF32=2,$D$69,IF(CF32=3,$E$69,0))))</f>
        <v/>
      </c>
      <c r="CH32" s="17" t="str">
        <f>IFERROR(IF($C32="","",(CH$36/CG$35)*CG32),"")</f>
        <v/>
      </c>
      <c r="CJ32" s="14" t="str">
        <f t="shared" si="178"/>
        <v/>
      </c>
      <c r="CK32" s="15" t="str">
        <f>IF($C32="","",IF(CJ32=1,$C$69,IF(CJ32=2,$D$69,IF(CJ32=3,$E$69,0))))</f>
        <v/>
      </c>
      <c r="CL32" s="17" t="str">
        <f>IFERROR(IF($C32="","",(CL$36/CK$35)*CK32),"")</f>
        <v/>
      </c>
      <c r="CN32" s="14" t="str">
        <f t="shared" si="179"/>
        <v/>
      </c>
      <c r="CO32" s="15" t="str">
        <f>IF($C32="","",IF(CN32=1,$C$69,IF(CN32=2,$D$69,IF(CN32=3,$E$69,0))))</f>
        <v/>
      </c>
      <c r="CP32" s="17" t="str">
        <f>IFERROR(IF($C32="","",(CP$36/CO$35)*CO32),"")</f>
        <v/>
      </c>
      <c r="CR32" s="14" t="str">
        <f t="shared" si="180"/>
        <v/>
      </c>
      <c r="CS32" s="15" t="str">
        <f>IF($C32="","",IF(CR32=1,$C$69,IF(CR32=2,$D$69,IF(CR32=3,$E$69,0))))</f>
        <v/>
      </c>
      <c r="CT32" s="17" t="str">
        <f>IFERROR(IF($C32="","",(CT$36/CS$35)*CS32),"")</f>
        <v/>
      </c>
      <c r="CV32" s="14" t="str">
        <f t="shared" si="181"/>
        <v/>
      </c>
      <c r="CW32" s="15" t="str">
        <f>IF($C32="","",IF(CV32=1,$C$69,IF(CV32=2,$D$69,IF(CV32=3,$E$69,0))))</f>
        <v/>
      </c>
      <c r="CX32" s="17" t="str">
        <f>IFERROR(IF($C32="","",(CX$36/CW$35)*CW32),"")</f>
        <v/>
      </c>
      <c r="CZ32" s="14" t="str">
        <f t="shared" si="182"/>
        <v/>
      </c>
      <c r="DA32" s="15" t="str">
        <f>IF($C32="","",IF(CZ32=1,$C$69,IF(CZ32=2,$D$69,IF(CZ32=3,$E$69,0))))</f>
        <v/>
      </c>
      <c r="DB32" s="17" t="str">
        <f>IFERROR(IF($C32="","",(DB$36/DA$35)*DA32),"")</f>
        <v/>
      </c>
      <c r="DD32" s="14" t="str">
        <f t="shared" si="183"/>
        <v/>
      </c>
      <c r="DE32" s="15" t="str">
        <f>IF($C32="","",IF(DD32=1,$C$69,IF(DD32=2,$D$69,IF(DD32=3,$E$69,0))))</f>
        <v/>
      </c>
      <c r="DF32" s="17" t="str">
        <f>IFERROR(IF($C32="","",(DF$36/DE$35)*DE32),"")</f>
        <v/>
      </c>
      <c r="DH32" s="14" t="str">
        <f t="shared" si="184"/>
        <v/>
      </c>
      <c r="DI32" s="15" t="str">
        <f>IF($C32="","",IF(DH32=1,$C$69,IF(DH32=2,$D$69,IF(DH32=3,$E$69,0))))</f>
        <v/>
      </c>
      <c r="DJ32" s="17" t="str">
        <f>IFERROR(IF($C32="","",(DJ$36/DI$35)*DI32),"")</f>
        <v/>
      </c>
      <c r="DL32" s="14" t="str">
        <f t="shared" si="185"/>
        <v/>
      </c>
      <c r="DM32" s="15" t="str">
        <f>IF($C32="","",IF(DL32=1,$C$69,IF(DL32=2,$D$69,IF(DL32=3,$E$69,0))))</f>
        <v/>
      </c>
      <c r="DN32" s="17" t="str">
        <f>IFERROR(IF($C32="","",(DN$36/DM$35)*DM32),"")</f>
        <v/>
      </c>
      <c r="DP32" s="14" t="str">
        <f t="shared" si="186"/>
        <v/>
      </c>
      <c r="DQ32" s="15" t="str">
        <f>IF($C32="","",IF(DP32=1,$C$69,IF(DP32=2,$D$69,IF(DP32=3,$E$69,0))))</f>
        <v/>
      </c>
      <c r="DR32" s="17" t="str">
        <f>IFERROR(IF($C32="","",(DR$36/DQ$35)*DQ32),"")</f>
        <v/>
      </c>
      <c r="DT32" s="14" t="str">
        <f t="shared" si="187"/>
        <v/>
      </c>
      <c r="DU32" s="15" t="str">
        <f>IF($C32="","",IF(DT32=1,$C$69,IF(DT32=2,$D$69,IF(DT32=3,$E$69,0))))</f>
        <v/>
      </c>
      <c r="DV32" s="17" t="str">
        <f>IFERROR(IF($C32="","",(DV$36/DU$35)*DU32),"")</f>
        <v/>
      </c>
      <c r="DX32" s="14" t="str">
        <f t="shared" si="188"/>
        <v/>
      </c>
      <c r="DY32" s="15" t="str">
        <f>IF($C32="","",IF(DX32=1,$C$69,IF(DX32=2,$D$69,IF(DX32=3,$E$69,0))))</f>
        <v/>
      </c>
      <c r="DZ32" s="17" t="str">
        <f>IFERROR(IF($C32="","",(DZ$36/DY$35)*DY32),"")</f>
        <v/>
      </c>
    </row>
    <row r="33" spans="1:130" x14ac:dyDescent="0.2">
      <c r="A33" s="123"/>
      <c r="B33" s="23" t="s">
        <v>15</v>
      </c>
      <c r="C33" s="24" t="str">
        <f>IF(C30="","",LARGE(C30:C32,1))</f>
        <v/>
      </c>
      <c r="D33" s="24" t="str">
        <f>IF(C30="","",IF($C$33=$C30,D30,IF($C$33=$C31,D31,IF($C$33=$C32,D32,""))))</f>
        <v/>
      </c>
      <c r="E33" s="24" t="str">
        <f>IF(D30="","",IF($C$33=$C30,E30,IF($C$33=$C31,E31,IF($C$33=$C32,E32,""))))</f>
        <v/>
      </c>
      <c r="F33" s="24" t="str">
        <f t="shared" si="157"/>
        <v/>
      </c>
      <c r="H33" s="26" t="str">
        <f t="shared" si="158"/>
        <v/>
      </c>
      <c r="I33" s="27" t="str">
        <f>IF(C33="","",IF(H33=1,$C$69,IF(H33=2,$D$69,IF(H33=3,$E$69,0))))</f>
        <v/>
      </c>
      <c r="J33" s="28"/>
      <c r="L33" s="26" t="str">
        <f t="shared" si="159"/>
        <v/>
      </c>
      <c r="M33" s="27" t="str">
        <f>IF($C33="","",IF(L33=1,$C$69,IF(L33=2,$D$69,IF(L33=3,$E$69,0))))</f>
        <v/>
      </c>
      <c r="N33" s="28"/>
      <c r="P33" s="26" t="str">
        <f t="shared" si="160"/>
        <v/>
      </c>
      <c r="Q33" s="27" t="str">
        <f>IF($C33="","",IF(P33=1,$C$69,IF(P33=2,$D$69,IF(P33=3,$E$69,0))))</f>
        <v/>
      </c>
      <c r="R33" s="28"/>
      <c r="T33" s="26" t="str">
        <f t="shared" si="161"/>
        <v/>
      </c>
      <c r="U33" s="27" t="str">
        <f>IF($C33="","",IF(T33=1,$C$69,IF(T33=2,$D$69,IF(T33=3,$E$69,0))))</f>
        <v/>
      </c>
      <c r="V33" s="28"/>
      <c r="X33" s="26" t="str">
        <f t="shared" si="162"/>
        <v/>
      </c>
      <c r="Y33" s="27" t="str">
        <f>IF($C33="","",IF(X33=1,$C$69,IF(X33=2,$D$69,IF(X33=3,$E$69,0))))</f>
        <v/>
      </c>
      <c r="Z33" s="28"/>
      <c r="AB33" s="26" t="str">
        <f t="shared" si="163"/>
        <v/>
      </c>
      <c r="AC33" s="27" t="str">
        <f>IF($C33="","",IF(AB33=1,$C$69,IF(AB33=2,$D$69,IF(AB33=3,$E$69,0))))</f>
        <v/>
      </c>
      <c r="AD33" s="28"/>
      <c r="AF33" s="26" t="str">
        <f t="shared" si="164"/>
        <v/>
      </c>
      <c r="AG33" s="27" t="str">
        <f>IF($C33="","",IF(AF33=1,$C$69,IF(AF33=2,$D$69,IF(AF33=3,$E$69,0))))</f>
        <v/>
      </c>
      <c r="AH33" s="28"/>
      <c r="AJ33" s="26" t="str">
        <f t="shared" si="165"/>
        <v/>
      </c>
      <c r="AK33" s="27" t="str">
        <f>IF($C33="","",IF(AJ33=1,$C$69,IF(AJ33=2,$D$69,IF(AJ33=3,$E$69,0))))</f>
        <v/>
      </c>
      <c r="AL33" s="28"/>
      <c r="AN33" s="26" t="str">
        <f t="shared" si="166"/>
        <v/>
      </c>
      <c r="AO33" s="27" t="str">
        <f>IF($C33="","",IF(AN33=1,$C$69,IF(AN33=2,$D$69,IF(AN33=3,$E$69,0))))</f>
        <v/>
      </c>
      <c r="AP33" s="28"/>
      <c r="AR33" s="26" t="str">
        <f t="shared" si="167"/>
        <v/>
      </c>
      <c r="AS33" s="27" t="str">
        <f>IF($C33="","",IF(AR33=1,$C$69,IF(AR33=2,$D$69,IF(AR33=3,$E$69,0))))</f>
        <v/>
      </c>
      <c r="AT33" s="28"/>
      <c r="AV33" s="26" t="str">
        <f t="shared" si="168"/>
        <v/>
      </c>
      <c r="AW33" s="27" t="str">
        <f>IF($C33="","",IF(AV33=1,$C$69,IF(AV33=2,$D$69,IF(AV33=3,$E$69,0))))</f>
        <v/>
      </c>
      <c r="AX33" s="28"/>
      <c r="AZ33" s="26" t="str">
        <f t="shared" si="169"/>
        <v/>
      </c>
      <c r="BA33" s="27" t="str">
        <f>IF($C33="","",IF(AZ33=1,$C$69,IF(AZ33=2,$D$69,IF(AZ33=3,$E$69,0))))</f>
        <v/>
      </c>
      <c r="BB33" s="28"/>
      <c r="BD33" s="26" t="str">
        <f t="shared" si="170"/>
        <v/>
      </c>
      <c r="BE33" s="27" t="str">
        <f>IF($C33="","",IF(BD33=1,$C$69,IF(BD33=2,$D$69,IF(BD33=3,$E$69,0))))</f>
        <v/>
      </c>
      <c r="BF33" s="28"/>
      <c r="BH33" s="26" t="str">
        <f t="shared" si="171"/>
        <v/>
      </c>
      <c r="BI33" s="27" t="str">
        <f>IF($C33="","",IF(BH33=1,$C$69,IF(BH33=2,$D$69,IF(BH33=3,$E$69,0))))</f>
        <v/>
      </c>
      <c r="BJ33" s="28"/>
      <c r="BL33" s="26" t="str">
        <f t="shared" si="172"/>
        <v/>
      </c>
      <c r="BM33" s="27" t="str">
        <f>IF($C33="","",IF(BL33=1,$C$69,IF(BL33=2,$D$69,IF(BL33=3,$E$69,0))))</f>
        <v/>
      </c>
      <c r="BN33" s="28"/>
      <c r="BP33" s="26" t="str">
        <f t="shared" si="173"/>
        <v/>
      </c>
      <c r="BQ33" s="27" t="str">
        <f>IF($C33="","",IF(BP33=1,$C$69,IF(BP33=2,$D$69,IF(BP33=3,$E$69,0))))</f>
        <v/>
      </c>
      <c r="BR33" s="28"/>
      <c r="BT33" s="26" t="str">
        <f t="shared" si="174"/>
        <v/>
      </c>
      <c r="BU33" s="27" t="str">
        <f>IF(BO33="","",IF(BT33=1,$C$69,IF(BT33=2,$D$69,IF(BT33=3,$E$69,0))))</f>
        <v/>
      </c>
      <c r="BV33" s="28"/>
      <c r="BX33" s="26" t="str">
        <f t="shared" si="175"/>
        <v/>
      </c>
      <c r="BY33" s="27" t="str">
        <f>IF($C33="","",IF(BX33=1,$C$69,IF(BX33=2,$D$69,IF(BX33=3,$E$69,0))))</f>
        <v/>
      </c>
      <c r="BZ33" s="28"/>
      <c r="CB33" s="26" t="str">
        <f t="shared" si="176"/>
        <v/>
      </c>
      <c r="CC33" s="27" t="str">
        <f>IF($C33="","",IF(CB33=1,$C$69,IF(CB33=2,$D$69,IF(CB33=3,$E$69,0))))</f>
        <v/>
      </c>
      <c r="CD33" s="28"/>
      <c r="CF33" s="26" t="str">
        <f t="shared" si="177"/>
        <v/>
      </c>
      <c r="CG33" s="27" t="str">
        <f>IF($C33="","",IF(CF33=1,$C$69,IF(CF33=2,$D$69,IF(CF33=3,$E$69,0))))</f>
        <v/>
      </c>
      <c r="CH33" s="28"/>
      <c r="CJ33" s="26" t="str">
        <f t="shared" si="178"/>
        <v/>
      </c>
      <c r="CK33" s="27" t="str">
        <f>IF($C33="","",IF(CJ33=1,$C$69,IF(CJ33=2,$D$69,IF(CJ33=3,$E$69,0))))</f>
        <v/>
      </c>
      <c r="CL33" s="28"/>
      <c r="CN33" s="26" t="str">
        <f t="shared" si="179"/>
        <v/>
      </c>
      <c r="CO33" s="27" t="str">
        <f>IF($C33="","",IF(CN33=1,$C$69,IF(CN33=2,$D$69,IF(CN33=3,$E$69,0))))</f>
        <v/>
      </c>
      <c r="CP33" s="28"/>
      <c r="CR33" s="26" t="str">
        <f t="shared" si="180"/>
        <v/>
      </c>
      <c r="CS33" s="27" t="str">
        <f>IF($C33="","",IF(CR33=1,$C$69,IF(CR33=2,$D$69,IF(CR33=3,$E$69,0))))</f>
        <v/>
      </c>
      <c r="CT33" s="28"/>
      <c r="CV33" s="26" t="str">
        <f t="shared" si="181"/>
        <v/>
      </c>
      <c r="CW33" s="27" t="str">
        <f>IF($C33="","",IF(CV33=1,$C$69,IF(CV33=2,$D$69,IF(CV33=3,$E$69,0))))</f>
        <v/>
      </c>
      <c r="CX33" s="28"/>
      <c r="CZ33" s="26" t="str">
        <f t="shared" si="182"/>
        <v/>
      </c>
      <c r="DA33" s="27" t="str">
        <f>IF($C33="","",IF(CZ33=1,$C$69,IF(CZ33=2,$D$69,IF(CZ33=3,$E$69,0))))</f>
        <v/>
      </c>
      <c r="DB33" s="28"/>
      <c r="DD33" s="26" t="str">
        <f t="shared" si="183"/>
        <v/>
      </c>
      <c r="DE33" s="27" t="str">
        <f>IF($C33="","",IF(DD33=1,$C$69,IF(DD33=2,$D$69,IF(DD33=3,$E$69,0))))</f>
        <v/>
      </c>
      <c r="DF33" s="28"/>
      <c r="DH33" s="26" t="str">
        <f t="shared" si="184"/>
        <v/>
      </c>
      <c r="DI33" s="27" t="str">
        <f>IF($C33="","",IF(DH33=1,$C$69,IF(DH33=2,$D$69,IF(DH33=3,$E$69,0))))</f>
        <v/>
      </c>
      <c r="DJ33" s="28"/>
      <c r="DL33" s="26" t="str">
        <f t="shared" si="185"/>
        <v/>
      </c>
      <c r="DM33" s="27" t="str">
        <f>IF($C33="","",IF(DL33=1,$C$69,IF(DL33=2,$D$69,IF(DL33=3,$E$69,0))))</f>
        <v/>
      </c>
      <c r="DN33" s="28"/>
      <c r="DP33" s="26" t="str">
        <f t="shared" si="186"/>
        <v/>
      </c>
      <c r="DQ33" s="27" t="str">
        <f>IF($C33="","",IF(DP33=1,$C$69,IF(DP33=2,$D$69,IF(DP33=3,$E$69,0))))</f>
        <v/>
      </c>
      <c r="DR33" s="28"/>
      <c r="DT33" s="26" t="str">
        <f t="shared" si="187"/>
        <v/>
      </c>
      <c r="DU33" s="27" t="str">
        <f>IF($C33="","",IF(DT33=1,$C$69,IF(DT33=2,$D$69,IF(DT33=3,$E$69,0))))</f>
        <v/>
      </c>
      <c r="DV33" s="28"/>
      <c r="DX33" s="26" t="str">
        <f t="shared" si="188"/>
        <v/>
      </c>
      <c r="DY33" s="27" t="str">
        <f>IF($C33="","",IF(DX33=1,$C$69,IF(DX33=2,$D$69,IF(DX33=3,$E$69,0))))</f>
        <v/>
      </c>
      <c r="DZ33" s="28"/>
    </row>
    <row r="34" spans="1:130" x14ac:dyDescent="0.2">
      <c r="A34" s="123"/>
      <c r="B34" s="23" t="s">
        <v>23</v>
      </c>
      <c r="C34" s="24"/>
      <c r="D34" s="24"/>
      <c r="E34" s="24"/>
      <c r="F34" s="24"/>
      <c r="H34" s="29" t="str">
        <f xml:space="preserve">
IF(H33=1,$C$74,
IF(H33=2,$D$74,
IF(H33=3,$E$74,
"0"
)))</f>
        <v>0</v>
      </c>
      <c r="I34" s="27"/>
      <c r="J34" s="25"/>
      <c r="L34" s="29" t="str">
        <f xml:space="preserve">
IF(L33=1,$C$74,
IF(L33=2,$D$74,
IF(L33=3,$E$74,
"0"
)))</f>
        <v>0</v>
      </c>
      <c r="M34" s="27"/>
      <c r="N34" s="25"/>
      <c r="P34" s="29" t="str">
        <f xml:space="preserve">
IF(P33=1,$C$74,
IF(P33=2,$D$74,
IF(P33=3,$E$74,
"0"
)))</f>
        <v>0</v>
      </c>
      <c r="Q34" s="27"/>
      <c r="R34" s="25"/>
      <c r="T34" s="29" t="str">
        <f xml:space="preserve">
IF(T33=1,$C$74,
IF(T33=2,$D$74,
IF(T33=3,$E$74,
"0"
)))</f>
        <v>0</v>
      </c>
      <c r="U34" s="27"/>
      <c r="V34" s="25"/>
      <c r="X34" s="29" t="str">
        <f xml:space="preserve">
IF(X33=1,$C$74,
IF(X33=2,$D$74,
IF(X33=3,$E$74,
"0"
)))</f>
        <v>0</v>
      </c>
      <c r="Y34" s="27"/>
      <c r="Z34" s="25"/>
      <c r="AB34" s="29" t="str">
        <f xml:space="preserve">
IF(AB33=1,$C$74,
IF(AB33=2,$D$74,
IF(AB33=3,$E$74,
"0"
)))</f>
        <v>0</v>
      </c>
      <c r="AC34" s="27"/>
      <c r="AD34" s="25"/>
      <c r="AF34" s="29" t="str">
        <f xml:space="preserve">
IF(AF33=1,$C$74,
IF(AF33=2,$D$74,
IF(AF33=3,$E$74,
"0"
)))</f>
        <v>0</v>
      </c>
      <c r="AG34" s="27"/>
      <c r="AH34" s="25"/>
      <c r="AJ34" s="29" t="str">
        <f xml:space="preserve">
IF(AJ33=1,$C$74,
IF(AJ33=2,$D$74,
IF(AJ33=3,$E$74,
"0"
)))</f>
        <v>0</v>
      </c>
      <c r="AK34" s="27"/>
      <c r="AL34" s="25"/>
      <c r="AN34" s="29" t="str">
        <f xml:space="preserve">
IF(AN33=1,$C$74,
IF(AN33=2,$D$74,
IF(AN33=3,$E$74,
"0"
)))</f>
        <v>0</v>
      </c>
      <c r="AO34" s="27"/>
      <c r="AP34" s="25"/>
      <c r="AR34" s="29" t="str">
        <f xml:space="preserve">
IF(AR33=1,$C$74,
IF(AR33=2,$D$74,
IF(AR33=3,$E$74,
"0"
)))</f>
        <v>0</v>
      </c>
      <c r="AS34" s="27"/>
      <c r="AT34" s="25"/>
      <c r="AV34" s="29" t="str">
        <f xml:space="preserve">
IF(AV33=1,$C$74,
IF(AV33=2,$D$74,
IF(AV33=3,$E$74,
"0"
)))</f>
        <v>0</v>
      </c>
      <c r="AW34" s="27"/>
      <c r="AX34" s="25"/>
      <c r="AZ34" s="29" t="str">
        <f xml:space="preserve">
IF(AZ33=1,$C$74,
IF(AZ33=2,$D$74,
IF(AZ33=3,$E$74,
"0"
)))</f>
        <v>0</v>
      </c>
      <c r="BA34" s="27"/>
      <c r="BB34" s="25"/>
      <c r="BD34" s="29" t="str">
        <f xml:space="preserve">
IF(BD33=1,$C$74,
IF(BD33=2,$D$74,
IF(BD33=3,$E$74,
"0"
)))</f>
        <v>0</v>
      </c>
      <c r="BE34" s="27"/>
      <c r="BF34" s="25"/>
      <c r="BH34" s="29" t="str">
        <f xml:space="preserve">
IF(BH33=1,$C$74,
IF(BH33=2,$D$74,
IF(BH33=3,$E$74,
"0"
)))</f>
        <v>0</v>
      </c>
      <c r="BI34" s="27"/>
      <c r="BJ34" s="25"/>
      <c r="BL34" s="29" t="str">
        <f xml:space="preserve">
IF(BL33=1,$C$74,
IF(BL33=2,$D$74,
IF(BL33=3,$E$74,
"0"
)))</f>
        <v>0</v>
      </c>
      <c r="BM34" s="27"/>
      <c r="BN34" s="25"/>
      <c r="BP34" s="29" t="str">
        <f xml:space="preserve">
IF(BP33=1,$C$74,
IF(BP33=2,$D$74,
IF(BP33=3,$E$74,
"0"
)))</f>
        <v>0</v>
      </c>
      <c r="BQ34" s="27"/>
      <c r="BR34" s="25"/>
      <c r="BT34" s="29" t="str">
        <f xml:space="preserve">
IF(BT33=1,$C$74,
IF(BT33=2,$D$74,
IF(BT33=3,$E$74,
"0"
)))</f>
        <v>0</v>
      </c>
      <c r="BU34" s="27"/>
      <c r="BV34" s="25"/>
      <c r="BX34" s="29" t="str">
        <f xml:space="preserve">
IF(BX33=1,$C$74,
IF(BX33=2,$D$74,
IF(BX33=3,$E$74,
"0"
)))</f>
        <v>0</v>
      </c>
      <c r="BY34" s="27"/>
      <c r="BZ34" s="25"/>
      <c r="CB34" s="29" t="str">
        <f xml:space="preserve">
IF(CB33=1,$C$74,
IF(CB33=2,$D$74,
IF(CB33=3,$E$74,
"0"
)))</f>
        <v>0</v>
      </c>
      <c r="CC34" s="27"/>
      <c r="CD34" s="25"/>
      <c r="CF34" s="29" t="str">
        <f xml:space="preserve">
IF(CF33=1,$C$74,
IF(CF33=2,$D$74,
IF(CF33=3,$E$74,
"0"
)))</f>
        <v>0</v>
      </c>
      <c r="CG34" s="27"/>
      <c r="CH34" s="25"/>
      <c r="CJ34" s="29" t="str">
        <f xml:space="preserve">
IF(CJ33=1,$C$74,
IF(CJ33=2,$D$74,
IF(CJ33=3,$E$74,
"0"
)))</f>
        <v>0</v>
      </c>
      <c r="CK34" s="27"/>
      <c r="CL34" s="25"/>
      <c r="CN34" s="29" t="str">
        <f xml:space="preserve">
IF(CN33=1,$C$74,
IF(CN33=2,$D$74,
IF(CN33=3,$E$74,
"0"
)))</f>
        <v>0</v>
      </c>
      <c r="CO34" s="27"/>
      <c r="CP34" s="25"/>
      <c r="CR34" s="29" t="str">
        <f xml:space="preserve">
IF(CR33=1,$C$74,
IF(CR33=2,$D$74,
IF(CR33=3,$E$74,
"0"
)))</f>
        <v>0</v>
      </c>
      <c r="CS34" s="27"/>
      <c r="CT34" s="25"/>
      <c r="CV34" s="29" t="str">
        <f xml:space="preserve">
IF(CV33=1,$C$74,
IF(CV33=2,$D$74,
IF(CV33=3,$E$74,
"0"
)))</f>
        <v>0</v>
      </c>
      <c r="CW34" s="27"/>
      <c r="CX34" s="25"/>
      <c r="CZ34" s="29" t="str">
        <f xml:space="preserve">
IF(CZ33=1,$C$74,
IF(CZ33=2,$D$74,
IF(CZ33=3,$E$74,
"0"
)))</f>
        <v>0</v>
      </c>
      <c r="DA34" s="27"/>
      <c r="DB34" s="25"/>
      <c r="DD34" s="29" t="str">
        <f xml:space="preserve">
IF(DD33=1,$C$74,
IF(DD33=2,$D$74,
IF(DD33=3,$E$74,
"0"
)))</f>
        <v>0</v>
      </c>
      <c r="DE34" s="27"/>
      <c r="DF34" s="25"/>
      <c r="DH34" s="29" t="str">
        <f xml:space="preserve">
IF(DH33=1,$C$74,
IF(DH33=2,$D$74,
IF(DH33=3,$E$74,
"0"
)))</f>
        <v>0</v>
      </c>
      <c r="DI34" s="27"/>
      <c r="DJ34" s="25"/>
      <c r="DL34" s="29" t="str">
        <f xml:space="preserve">
IF(DL33=1,$C$74,
IF(DL33=2,$D$74,
IF(DL33=3,$E$74,
"0"
)))</f>
        <v>0</v>
      </c>
      <c r="DM34" s="27"/>
      <c r="DN34" s="25"/>
      <c r="DP34" s="29" t="str">
        <f xml:space="preserve">
IF(DP33=1,$C$74,
IF(DP33=2,$D$74,
IF(DP33=3,$E$74,
"0"
)))</f>
        <v>0</v>
      </c>
      <c r="DQ34" s="27"/>
      <c r="DR34" s="25"/>
      <c r="DT34" s="29" t="str">
        <f xml:space="preserve">
IF(DT33=1,$C$74,
IF(DT33=2,$D$74,
IF(DT33=3,$E$74,
"0"
)))</f>
        <v>0</v>
      </c>
      <c r="DU34" s="27"/>
      <c r="DV34" s="25"/>
      <c r="DX34" s="29" t="str">
        <f xml:space="preserve">
IF(DX33=1,$C$74,
IF(DX33=2,$D$74,
IF(DX33=3,$E$74,
"0"
)))</f>
        <v>0</v>
      </c>
      <c r="DY34" s="27"/>
      <c r="DZ34" s="25"/>
    </row>
    <row r="35" spans="1:130" x14ac:dyDescent="0.2">
      <c r="A35" s="123"/>
      <c r="B35" s="23" t="s">
        <v>20</v>
      </c>
      <c r="C35" s="24"/>
      <c r="D35" s="24"/>
      <c r="E35" s="24"/>
      <c r="F35" s="24"/>
      <c r="H35" s="29"/>
      <c r="I35" s="27" t="str">
        <f>IF(C30="","",SUM(I30:I32))</f>
        <v/>
      </c>
      <c r="J35" s="28"/>
      <c r="L35" s="29"/>
      <c r="M35" s="27" t="str">
        <f>IF($C30="","",SUM(M30:M32))</f>
        <v/>
      </c>
      <c r="N35" s="28"/>
      <c r="P35" s="29"/>
      <c r="Q35" s="27" t="str">
        <f>IF($C30="","",SUM(Q30:Q32))</f>
        <v/>
      </c>
      <c r="R35" s="28"/>
      <c r="T35" s="29"/>
      <c r="U35" s="27" t="str">
        <f>IF($C30="","",SUM(U30:U32))</f>
        <v/>
      </c>
      <c r="V35" s="28"/>
      <c r="X35" s="29"/>
      <c r="Y35" s="27" t="str">
        <f>IF($C30="","",SUM(Y30:Y32))</f>
        <v/>
      </c>
      <c r="Z35" s="28"/>
      <c r="AB35" s="29"/>
      <c r="AC35" s="27" t="str">
        <f>IF($C30="","",SUM(AC30:AC32))</f>
        <v/>
      </c>
      <c r="AD35" s="28"/>
      <c r="AF35" s="29"/>
      <c r="AG35" s="27" t="str">
        <f>IF($C30="","",SUM(AG30:AG32))</f>
        <v/>
      </c>
      <c r="AH35" s="28"/>
      <c r="AJ35" s="29"/>
      <c r="AK35" s="27" t="str">
        <f>IF($C30="","",SUM(AK30:AK32))</f>
        <v/>
      </c>
      <c r="AL35" s="28"/>
      <c r="AN35" s="29"/>
      <c r="AO35" s="27" t="str">
        <f>IF($C30="","",SUM(AO30:AO32))</f>
        <v/>
      </c>
      <c r="AP35" s="28"/>
      <c r="AR35" s="29"/>
      <c r="AS35" s="27" t="str">
        <f>IF($C30="","",SUM(AS30:AS32))</f>
        <v/>
      </c>
      <c r="AT35" s="28"/>
      <c r="AV35" s="29"/>
      <c r="AW35" s="27" t="str">
        <f>IF($C30="","",SUM(AW30:AW32))</f>
        <v/>
      </c>
      <c r="AX35" s="28"/>
      <c r="AZ35" s="29"/>
      <c r="BA35" s="27" t="str">
        <f>IF($C30="","",SUM(BA30:BA32))</f>
        <v/>
      </c>
      <c r="BB35" s="28"/>
      <c r="BD35" s="29"/>
      <c r="BE35" s="27" t="str">
        <f>IF($C30="","",SUM(BE30:BE32))</f>
        <v/>
      </c>
      <c r="BF35" s="28"/>
      <c r="BH35" s="29"/>
      <c r="BI35" s="27" t="str">
        <f>IF($C30="","",SUM(BI30:BI32))</f>
        <v/>
      </c>
      <c r="BJ35" s="28"/>
      <c r="BL35" s="29"/>
      <c r="BM35" s="27" t="str">
        <f>IF($C30="","",SUM(BM30:BM32))</f>
        <v/>
      </c>
      <c r="BN35" s="28"/>
      <c r="BP35" s="29"/>
      <c r="BQ35" s="27" t="str">
        <f>IF($C30="","",SUM(BQ30:BQ32))</f>
        <v/>
      </c>
      <c r="BR35" s="28"/>
      <c r="BT35" s="29"/>
      <c r="BU35" s="27" t="str">
        <f>IF(BO30="","",SUM(BU30:BU32))</f>
        <v/>
      </c>
      <c r="BV35" s="28"/>
      <c r="BX35" s="29"/>
      <c r="BY35" s="27" t="str">
        <f>IF($C30="","",SUM(BY30:BY32))</f>
        <v/>
      </c>
      <c r="BZ35" s="28"/>
      <c r="CB35" s="29"/>
      <c r="CC35" s="27" t="str">
        <f>IF($C30="","",SUM(CC30:CC32))</f>
        <v/>
      </c>
      <c r="CD35" s="28"/>
      <c r="CF35" s="29"/>
      <c r="CG35" s="27" t="str">
        <f>IF($C30="","",SUM(CG30:CG32))</f>
        <v/>
      </c>
      <c r="CH35" s="28"/>
      <c r="CJ35" s="29"/>
      <c r="CK35" s="27" t="str">
        <f>IF($C30="","",SUM(CK30:CK32))</f>
        <v/>
      </c>
      <c r="CL35" s="28"/>
      <c r="CN35" s="29"/>
      <c r="CO35" s="27" t="str">
        <f>IF($C30="","",SUM(CO30:CO32))</f>
        <v/>
      </c>
      <c r="CP35" s="28"/>
      <c r="CR35" s="29"/>
      <c r="CS35" s="27" t="str">
        <f>IF($C30="","",SUM(CS30:CS32))</f>
        <v/>
      </c>
      <c r="CT35" s="28"/>
      <c r="CV35" s="29"/>
      <c r="CW35" s="27" t="str">
        <f>IF($C30="","",SUM(CW30:CW32))</f>
        <v/>
      </c>
      <c r="CX35" s="28"/>
      <c r="CZ35" s="29"/>
      <c r="DA35" s="27" t="str">
        <f>IF($C30="","",SUM(DA30:DA32))</f>
        <v/>
      </c>
      <c r="DB35" s="28"/>
      <c r="DD35" s="29"/>
      <c r="DE35" s="27" t="str">
        <f>IF($C30="","",SUM(DE30:DE32))</f>
        <v/>
      </c>
      <c r="DF35" s="28"/>
      <c r="DH35" s="29"/>
      <c r="DI35" s="27" t="str">
        <f>IF($C30="","",SUM(DI30:DI32))</f>
        <v/>
      </c>
      <c r="DJ35" s="28"/>
      <c r="DL35" s="29"/>
      <c r="DM35" s="27" t="str">
        <f>IF($C30="","",SUM(DM30:DM32))</f>
        <v/>
      </c>
      <c r="DN35" s="28"/>
      <c r="DP35" s="29"/>
      <c r="DQ35" s="27" t="str">
        <f>IF($C30="","",SUM(DQ30:DQ32))</f>
        <v/>
      </c>
      <c r="DR35" s="28"/>
      <c r="DT35" s="29"/>
      <c r="DU35" s="27" t="str">
        <f>IF($C30="","",SUM(DU30:DU32))</f>
        <v/>
      </c>
      <c r="DV35" s="28"/>
      <c r="DX35" s="29"/>
      <c r="DY35" s="27" t="str">
        <f>IF($C30="","",SUM(DY30:DY32))</f>
        <v/>
      </c>
      <c r="DZ35" s="28"/>
    </row>
    <row r="36" spans="1:130" x14ac:dyDescent="0.2">
      <c r="A36" s="123"/>
      <c r="B36" s="23" t="s">
        <v>27</v>
      </c>
      <c r="C36" s="24"/>
      <c r="D36" s="24"/>
      <c r="E36" s="24"/>
      <c r="F36" s="24"/>
      <c r="H36" s="29"/>
      <c r="I36" s="27"/>
      <c r="J36" s="28" t="str">
        <f>IFERROR(IF($C30=0,0,(H56/H57)*H34),"")</f>
        <v/>
      </c>
      <c r="L36" s="29"/>
      <c r="M36" s="27"/>
      <c r="N36" s="28" t="str">
        <f>IFERROR(IF($C30=0,0,(L56/L57)*L34),"")</f>
        <v/>
      </c>
      <c r="P36" s="29"/>
      <c r="Q36" s="27"/>
      <c r="R36" s="28" t="str">
        <f>IFERROR(IF($C30=0,0,(P56/P57)*P34),"")</f>
        <v/>
      </c>
      <c r="T36" s="29"/>
      <c r="U36" s="27"/>
      <c r="V36" s="28" t="str">
        <f>IFERROR(IF($C30=0,0,(T56/T57)*T34),"")</f>
        <v/>
      </c>
      <c r="X36" s="29"/>
      <c r="Y36" s="27"/>
      <c r="Z36" s="28" t="str">
        <f>IFERROR(IF($C30=0,0,(X56/X57)*X34),"")</f>
        <v/>
      </c>
      <c r="AB36" s="29"/>
      <c r="AC36" s="27"/>
      <c r="AD36" s="28" t="str">
        <f>IFERROR(IF($C30=0,0,(AB56/AB57)*AB34),"")</f>
        <v/>
      </c>
      <c r="AF36" s="29"/>
      <c r="AG36" s="27"/>
      <c r="AH36" s="28" t="str">
        <f>IFERROR(IF($C30=0,0,(AF56/AF57)*AF34),"")</f>
        <v/>
      </c>
      <c r="AJ36" s="29"/>
      <c r="AK36" s="27"/>
      <c r="AL36" s="28" t="str">
        <f>IFERROR(IF($C30=0,0,(AJ56/AJ57)*AJ34),"")</f>
        <v/>
      </c>
      <c r="AN36" s="29"/>
      <c r="AO36" s="27"/>
      <c r="AP36" s="28" t="str">
        <f>IFERROR(IF($C30=0,0,(AN56/AN57)*AN34),"")</f>
        <v/>
      </c>
      <c r="AR36" s="29"/>
      <c r="AS36" s="27"/>
      <c r="AT36" s="28" t="str">
        <f>IFERROR(IF($C30=0,0,(AR56/AR57)*AR34),"")</f>
        <v/>
      </c>
      <c r="AV36" s="29"/>
      <c r="AW36" s="27"/>
      <c r="AX36" s="28" t="str">
        <f>IFERROR(IF($C30=0,0,(AV56/AV57)*AV34),"")</f>
        <v/>
      </c>
      <c r="AZ36" s="29"/>
      <c r="BA36" s="27"/>
      <c r="BB36" s="28" t="str">
        <f>IFERROR(IF($C30=0,0,(AZ56/AZ57)*AZ34),"")</f>
        <v/>
      </c>
      <c r="BD36" s="29"/>
      <c r="BE36" s="27"/>
      <c r="BF36" s="28" t="str">
        <f>IFERROR(IF($C30=0,0,(BD56/BD57)*BD34),"")</f>
        <v/>
      </c>
      <c r="BH36" s="29"/>
      <c r="BI36" s="27"/>
      <c r="BJ36" s="28" t="str">
        <f>IFERROR(IF($C30=0,0,(BH56/BH57)*BH34),"")</f>
        <v/>
      </c>
      <c r="BL36" s="29"/>
      <c r="BM36" s="27"/>
      <c r="BN36" s="28" t="str">
        <f>IFERROR(IF($C30=0,0,(BL56/BL57)*BL34),"")</f>
        <v/>
      </c>
      <c r="BP36" s="29"/>
      <c r="BQ36" s="27"/>
      <c r="BR36" s="28" t="str">
        <f>IFERROR(IF($C30=0,0,(BP56/BP57)*BP34),"")</f>
        <v/>
      </c>
      <c r="BT36" s="29"/>
      <c r="BU36" s="27"/>
      <c r="BV36" s="28" t="str">
        <f>IFERROR(IF($C30=0,0,(BT56/BT57)*BT34),"")</f>
        <v/>
      </c>
      <c r="BX36" s="29"/>
      <c r="BY36" s="27"/>
      <c r="BZ36" s="28" t="str">
        <f>IFERROR(IF($C30=0,0,(BX56/BX57)*BX34),"")</f>
        <v/>
      </c>
      <c r="CB36" s="29"/>
      <c r="CC36" s="27"/>
      <c r="CD36" s="28" t="str">
        <f>IFERROR(IF($C30=0,0,(CB56/CB57)*CB34),"")</f>
        <v/>
      </c>
      <c r="CF36" s="29"/>
      <c r="CG36" s="27"/>
      <c r="CH36" s="28" t="str">
        <f>IFERROR(IF($C30=0,0,(CF56/CF57)*CF34),"")</f>
        <v/>
      </c>
      <c r="CJ36" s="29"/>
      <c r="CK36" s="27"/>
      <c r="CL36" s="28" t="str">
        <f>IFERROR(IF($C30=0,0,(CJ56/CJ57)*CJ34),"")</f>
        <v/>
      </c>
      <c r="CN36" s="29"/>
      <c r="CO36" s="27"/>
      <c r="CP36" s="28" t="str">
        <f>IFERROR(IF($C30=0,0,(CN56/CN57)*CN34),"")</f>
        <v/>
      </c>
      <c r="CR36" s="29"/>
      <c r="CS36" s="27"/>
      <c r="CT36" s="28" t="str">
        <f>IFERROR(IF($C30=0,0,(CR56/CR57)*CR34),"")</f>
        <v/>
      </c>
      <c r="CV36" s="29"/>
      <c r="CW36" s="27"/>
      <c r="CX36" s="28" t="str">
        <f>IFERROR(IF($C30=0,0,(CV56/CV57)*CV34),"")</f>
        <v/>
      </c>
      <c r="CZ36" s="29"/>
      <c r="DA36" s="27"/>
      <c r="DB36" s="28" t="str">
        <f>IFERROR(IF($C30=0,0,(CZ56/CZ57)*CZ34),"")</f>
        <v/>
      </c>
      <c r="DD36" s="29"/>
      <c r="DE36" s="27"/>
      <c r="DF36" s="28" t="str">
        <f>IFERROR(IF($C30=0,0,(DD56/DD57)*DD34),"")</f>
        <v/>
      </c>
      <c r="DH36" s="29"/>
      <c r="DI36" s="27"/>
      <c r="DJ36" s="28" t="str">
        <f>IFERROR(IF($C30=0,0,(DH56/DH57)*DH34),"")</f>
        <v/>
      </c>
      <c r="DL36" s="29"/>
      <c r="DM36" s="27"/>
      <c r="DN36" s="28" t="str">
        <f>IFERROR(IF($C30=0,0,(DL56/DL57)*DL34),"")</f>
        <v/>
      </c>
      <c r="DP36" s="29"/>
      <c r="DQ36" s="27"/>
      <c r="DR36" s="28" t="str">
        <f>IFERROR(IF($C30=0,0,(DP56/DP57)*DP34),"")</f>
        <v/>
      </c>
      <c r="DT36" s="29"/>
      <c r="DU36" s="27"/>
      <c r="DV36" s="28" t="str">
        <f>IFERROR(IF($C30=0,0,(DT56/DT57)*DT34),"")</f>
        <v/>
      </c>
      <c r="DX36" s="29"/>
      <c r="DY36" s="27"/>
      <c r="DZ36" s="28" t="str">
        <f>IFERROR(IF($C30=0,0,(DX56/DX57)*DX34),"")</f>
        <v/>
      </c>
    </row>
    <row r="37" spans="1:130" x14ac:dyDescent="0.2">
      <c r="C37"/>
      <c r="D37"/>
      <c r="E37"/>
      <c r="F37"/>
      <c r="H37"/>
      <c r="I37"/>
      <c r="J37" s="18"/>
      <c r="L37"/>
      <c r="M37"/>
      <c r="N37" s="18"/>
      <c r="P37"/>
      <c r="Q37"/>
      <c r="R37" s="18"/>
      <c r="T37"/>
      <c r="U37"/>
      <c r="V37" s="18"/>
      <c r="X37"/>
      <c r="Y37"/>
      <c r="Z37" s="18"/>
      <c r="AB37"/>
      <c r="AC37"/>
      <c r="AD37" s="18"/>
      <c r="AF37"/>
      <c r="AG37"/>
      <c r="AH37" s="18"/>
      <c r="AJ37"/>
      <c r="AK37"/>
      <c r="AL37" s="18"/>
      <c r="AN37"/>
      <c r="AO37"/>
      <c r="AP37" s="18"/>
      <c r="AR37"/>
      <c r="AS37"/>
      <c r="AT37" s="18"/>
      <c r="AV37"/>
      <c r="AW37"/>
      <c r="AX37" s="18"/>
      <c r="AZ37"/>
      <c r="BA37"/>
      <c r="BB37" s="18"/>
      <c r="BD37"/>
      <c r="BE37"/>
      <c r="BF37" s="18"/>
      <c r="BH37"/>
      <c r="BI37"/>
      <c r="BJ37" s="18"/>
      <c r="BL37"/>
      <c r="BM37"/>
      <c r="BN37" s="18"/>
      <c r="BP37"/>
      <c r="BQ37"/>
      <c r="BR37" s="18"/>
      <c r="BT37"/>
      <c r="BU37"/>
      <c r="BV37" s="18"/>
      <c r="BX37"/>
      <c r="BY37"/>
      <c r="BZ37" s="18"/>
      <c r="CB37"/>
      <c r="CC37"/>
      <c r="CD37" s="18"/>
      <c r="CF37"/>
      <c r="CG37"/>
      <c r="CH37" s="18"/>
      <c r="CJ37"/>
      <c r="CK37"/>
      <c r="CL37" s="18"/>
      <c r="CN37"/>
      <c r="CO37"/>
      <c r="CP37" s="18"/>
      <c r="CR37"/>
      <c r="CS37"/>
      <c r="CT37" s="18"/>
      <c r="CV37"/>
      <c r="CW37"/>
      <c r="CX37" s="18"/>
      <c r="CZ37"/>
      <c r="DA37"/>
      <c r="DB37" s="18"/>
      <c r="DD37"/>
      <c r="DE37"/>
      <c r="DF37" s="18"/>
      <c r="DH37"/>
      <c r="DI37"/>
      <c r="DJ37" s="18"/>
      <c r="DL37"/>
      <c r="DM37"/>
      <c r="DN37" s="18"/>
      <c r="DP37"/>
      <c r="DQ37"/>
      <c r="DR37" s="18"/>
      <c r="DT37"/>
      <c r="DU37"/>
      <c r="DV37" s="18"/>
      <c r="DX37"/>
      <c r="DY37"/>
      <c r="DZ37" s="18"/>
    </row>
    <row r="38" spans="1:130" x14ac:dyDescent="0.2">
      <c r="A38" s="123" t="s">
        <v>12</v>
      </c>
      <c r="B38" s="2" t="s">
        <v>68</v>
      </c>
      <c r="C38" s="86" t="str">
        <f>IF(Dreisatzmethode!G23="","",Dreisatzmethode!G23)</f>
        <v/>
      </c>
      <c r="D38" s="86" t="str">
        <f>IF(Dreisatzmethode!H23="","",Dreisatzmethode!H23)</f>
        <v/>
      </c>
      <c r="E38" s="86" t="str">
        <f>IF(Dreisatzmethode!I23="","",Dreisatzmethode!I23)</f>
        <v/>
      </c>
      <c r="F38" s="55" t="str">
        <f>IF(C38="","",DATE(YEAR(C38)+16, MONTH(C38), DAY(C38)))</f>
        <v/>
      </c>
      <c r="H38" s="14" t="str">
        <f xml:space="preserve">
IF($C38="","",
IF(H$4&lt;$D38,1,
IF(AND(H$4&gt;=$D38,H$4&lt;$E38),2,
IF(AND(H$4&gt;=$E38,H$4&lt;$F38),3,
IF(H$4&gt;=$F38,4,0
)))))</f>
        <v/>
      </c>
      <c r="I38" s="15" t="str">
        <f>IF(C38="","",IF(H38=1,$C$69,IF(H38=2,$D$69,IF(H38=3,$E$69,0))))</f>
        <v/>
      </c>
      <c r="J38" s="17" t="str">
        <f>IFERROR(IF($C38="","",(J$44/I$43)*I38),"")</f>
        <v/>
      </c>
      <c r="L38" s="14" t="str">
        <f xml:space="preserve">
IF($C38="","",
IF(L$4&lt;$D38,1,
IF(AND(L$4&gt;=$D38,L$4&lt;$E38),2,
IF(AND(L$4&gt;=$E38,L$4&lt;$F38),3,
IF(L$4&gt;=$F38,4,0
)))))</f>
        <v/>
      </c>
      <c r="M38" s="15" t="str">
        <f>IF($C38="","",IF(L38=1,$C$69,IF(L38=2,$D$69,IF(L38=3,$E$69,0))))</f>
        <v/>
      </c>
      <c r="N38" s="17" t="str">
        <f>IFERROR(IF($C38="","",(N$44/M$43)*M38),"")</f>
        <v/>
      </c>
      <c r="P38" s="14" t="str">
        <f xml:space="preserve">
IF($C38="","",
IF(P$4&lt;$D38,1,
IF(AND(P$4&gt;=$D38,P$4&lt;$E38),2,
IF(AND(P$4&gt;=$E38,P$4&lt;$F38),3,
IF(P$4&gt;=$F38,4,0
)))))</f>
        <v/>
      </c>
      <c r="Q38" s="15" t="str">
        <f>IF($C38="","",IF(P38=1,$C$69,IF(P38=2,$D$69,IF(P38=3,$E$69,0))))</f>
        <v/>
      </c>
      <c r="R38" s="17" t="str">
        <f>IFERROR(IF($C38="","",(R$44/Q$43)*Q38),"")</f>
        <v/>
      </c>
      <c r="T38" s="14" t="str">
        <f xml:space="preserve">
IF($C38="","",
IF(T$4&lt;$D38,1,
IF(AND(T$4&gt;=$D38,T$4&lt;$E38),2,
IF(AND(T$4&gt;=$E38,T$4&lt;$F38),3,
IF(T$4&gt;=$F38,4,0
)))))</f>
        <v/>
      </c>
      <c r="U38" s="15" t="str">
        <f>IF($C38="","",IF(T38=1,$C$69,IF(T38=2,$D$69,IF(T38=3,$E$69,0))))</f>
        <v/>
      </c>
      <c r="V38" s="17" t="str">
        <f>IFERROR(IF($C38="","",(V$44/U$43)*U38),"")</f>
        <v/>
      </c>
      <c r="X38" s="14" t="str">
        <f xml:space="preserve">
IF($C38="","",
IF(X$4&lt;$D38,1,
IF(AND(X$4&gt;=$D38,X$4&lt;$E38),2,
IF(AND(X$4&gt;=$E38,X$4&lt;$F38),3,
IF(X$4&gt;=$F38,4,0
)))))</f>
        <v/>
      </c>
      <c r="Y38" s="15" t="str">
        <f>IF($C38="","",IF(X38=1,$C$69,IF(X38=2,$D$69,IF(X38=3,$E$69,0))))</f>
        <v/>
      </c>
      <c r="Z38" s="17" t="str">
        <f>IFERROR(IF($C38="","",(Z$44/Y$43)*Y38),"")</f>
        <v/>
      </c>
      <c r="AB38" s="14" t="str">
        <f xml:space="preserve">
IF($C38="","",
IF(AB$4&lt;$D38,1,
IF(AND(AB$4&gt;=$D38,AB$4&lt;$E38),2,
IF(AND(AB$4&gt;=$E38,AB$4&lt;$F38),3,
IF(AB$4&gt;=$F38,4,0
)))))</f>
        <v/>
      </c>
      <c r="AC38" s="15" t="str">
        <f>IF($C38="","",IF(AB38=1,$C$69,IF(AB38=2,$D$69,IF(AB38=3,$E$69,0))))</f>
        <v/>
      </c>
      <c r="AD38" s="17" t="str">
        <f>IFERROR(IF($C38="","",(AD$44/AC$43)*AC38),"")</f>
        <v/>
      </c>
      <c r="AF38" s="14" t="str">
        <f xml:space="preserve">
IF($C38="","",
IF(AF$4&lt;$D38,1,
IF(AND(AF$4&gt;=$D38,AF$4&lt;$E38),2,
IF(AND(AF$4&gt;=$E38,AF$4&lt;$F38),3,
IF(AF$4&gt;=$F38,4,0
)))))</f>
        <v/>
      </c>
      <c r="AG38" s="15" t="str">
        <f>IF($C38="","",IF(AF38=1,$C$69,IF(AF38=2,$D$69,IF(AF38=3,$E$69,0))))</f>
        <v/>
      </c>
      <c r="AH38" s="17" t="str">
        <f>IFERROR(IF($C38="","",(AH$44/AG$43)*AG38),"")</f>
        <v/>
      </c>
      <c r="AJ38" s="14" t="str">
        <f xml:space="preserve">
IF($C38="","",
IF(AJ$4&lt;$D38,1,
IF(AND(AJ$4&gt;=$D38,AJ$4&lt;$E38),2,
IF(AND(AJ$4&gt;=$E38,AJ$4&lt;$F38),3,
IF(AJ$4&gt;=$F38,4,0
)))))</f>
        <v/>
      </c>
      <c r="AK38" s="15" t="str">
        <f>IF($C38="","",IF(AJ38=1,$C$69,IF(AJ38=2,$D$69,IF(AJ38=3,$E$69,0))))</f>
        <v/>
      </c>
      <c r="AL38" s="17" t="str">
        <f>IFERROR(IF($C38="","",(AL$44/AK$43)*AK38),"")</f>
        <v/>
      </c>
      <c r="AN38" s="14" t="str">
        <f xml:space="preserve">
IF($C38="","",
IF(AN$4&lt;$D38,1,
IF(AND(AN$4&gt;=$D38,AN$4&lt;$E38),2,
IF(AND(AN$4&gt;=$E38,AN$4&lt;$F38),3,
IF(AN$4&gt;=$F38,4,0
)))))</f>
        <v/>
      </c>
      <c r="AO38" s="15" t="str">
        <f>IF($C38="","",IF(AN38=1,$C$69,IF(AN38=2,$D$69,IF(AN38=3,$E$69,0))))</f>
        <v/>
      </c>
      <c r="AP38" s="17" t="str">
        <f>IFERROR(IF($C38="","",(AP$44/AO$43)*AO38),"")</f>
        <v/>
      </c>
      <c r="AR38" s="14" t="str">
        <f xml:space="preserve">
IF($C38="","",
IF(AR$4&lt;$D38,1,
IF(AND(AR$4&gt;=$D38,AR$4&lt;$E38),2,
IF(AND(AR$4&gt;=$E38,AR$4&lt;$F38),3,
IF(AR$4&gt;=$F38,4,0
)))))</f>
        <v/>
      </c>
      <c r="AS38" s="15" t="str">
        <f>IF($C38="","",IF(AR38=1,$C$69,IF(AR38=2,$D$69,IF(AR38=3,$E$69,0))))</f>
        <v/>
      </c>
      <c r="AT38" s="17" t="str">
        <f>IFERROR(IF($C38="","",(AT$44/AS$43)*AS38),"")</f>
        <v/>
      </c>
      <c r="AV38" s="14" t="str">
        <f xml:space="preserve">
IF($C38="","",
IF(AV$4&lt;$D38,1,
IF(AND(AV$4&gt;=$D38,AV$4&lt;$E38),2,
IF(AND(AV$4&gt;=$E38,AV$4&lt;$F38),3,
IF(AV$4&gt;=$F38,4,0
)))))</f>
        <v/>
      </c>
      <c r="AW38" s="15" t="str">
        <f>IF($C38="","",IF(AV38=1,$C$69,IF(AV38=2,$D$69,IF(AV38=3,$E$69,0))))</f>
        <v/>
      </c>
      <c r="AX38" s="17" t="str">
        <f>IFERROR(IF($C38="","",(AX$44/AW$43)*AW38),"")</f>
        <v/>
      </c>
      <c r="AZ38" s="14" t="str">
        <f xml:space="preserve">
IF($C38="","",
IF(AZ$4&lt;$D38,1,
IF(AND(AZ$4&gt;=$D38,AZ$4&lt;$E38),2,
IF(AND(AZ$4&gt;=$E38,AZ$4&lt;$F38),3,
IF(AZ$4&gt;=$F38,4,0
)))))</f>
        <v/>
      </c>
      <c r="BA38" s="15" t="str">
        <f>IF($C38="","",IF(AZ38=1,$C$69,IF(AZ38=2,$D$69,IF(AZ38=3,$E$69,0))))</f>
        <v/>
      </c>
      <c r="BB38" s="17" t="str">
        <f>IFERROR(IF($C38="","",(BB$44/BA$43)*BA38),"")</f>
        <v/>
      </c>
      <c r="BD38" s="14" t="str">
        <f xml:space="preserve">
IF($C38="","",
IF(BD$4&lt;$D38,1,
IF(AND(BD$4&gt;=$D38,BD$4&lt;$E38),2,
IF(AND(BD$4&gt;=$E38,BD$4&lt;$F38),3,
IF(BD$4&gt;=$F38,4,0
)))))</f>
        <v/>
      </c>
      <c r="BE38" s="15" t="str">
        <f>IF($C38="","",IF(BD38=1,$C$69,IF(BD38=2,$D$69,IF(BD38=3,$E$69,0))))</f>
        <v/>
      </c>
      <c r="BF38" s="17" t="str">
        <f>IFERROR(IF($C38="","",(BF$44/BE$43)*BE38),"")</f>
        <v/>
      </c>
      <c r="BH38" s="14" t="str">
        <f xml:space="preserve">
IF($C38="","",
IF(BH$4&lt;$D38,1,
IF(AND(BH$4&gt;=$D38,BH$4&lt;$E38),2,
IF(AND(BH$4&gt;=$E38,BH$4&lt;$F38),3,
IF(BH$4&gt;=$F38,4,0
)))))</f>
        <v/>
      </c>
      <c r="BI38" s="15" t="str">
        <f>IF($C38="","",IF(BH38=1,$C$69,IF(BH38=2,$D$69,IF(BH38=3,$E$69,0))))</f>
        <v/>
      </c>
      <c r="BJ38" s="17" t="str">
        <f>IFERROR(IF($C38="","",(BJ$44/BI$43)*BI38),"")</f>
        <v/>
      </c>
      <c r="BL38" s="14" t="str">
        <f xml:space="preserve">
IF($C38="","",
IF(BL$4&lt;$D38,1,
IF(AND(BL$4&gt;=$D38,BL$4&lt;$E38),2,
IF(AND(BL$4&gt;=$E38,BL$4&lt;$F38),3,
IF(BL$4&gt;=$F38,4,0
)))))</f>
        <v/>
      </c>
      <c r="BM38" s="15" t="str">
        <f>IF($C38="","",IF(BL38=1,$C$69,IF(BL38=2,$D$69,IF(BL38=3,$E$69,0))))</f>
        <v/>
      </c>
      <c r="BN38" s="17" t="str">
        <f>IFERROR(IF($C38="","",(BN$44/BM$43)*BM38),"")</f>
        <v/>
      </c>
      <c r="BP38" s="14" t="str">
        <f xml:space="preserve">
IF($C38="","",
IF(BP$4&lt;$D38,1,
IF(AND(BP$4&gt;=$D38,BP$4&lt;$E38),2,
IF(AND(BP$4&gt;=$E38,BP$4&lt;$F38),3,
IF(BP$4&gt;=$F38,4,0
)))))</f>
        <v/>
      </c>
      <c r="BQ38" s="15" t="str">
        <f>IF($C38="","",IF(BP38=1,$C$69,IF(BP38=2,$D$69,IF(BP38=3,$E$69,0))))</f>
        <v/>
      </c>
      <c r="BR38" s="17" t="str">
        <f>IFERROR(IF($C38="","",(BR$44/BQ$43)*BQ38),"")</f>
        <v/>
      </c>
      <c r="BT38" s="14" t="str">
        <f xml:space="preserve">
IF($C38="","",
IF(BT$4&lt;$D38,1,
IF(AND(BT$4&gt;=$D38,BT$4&lt;$E38),2,
IF(AND(BT$4&gt;=$E38,BT$4&lt;$F38),3,
IF(BT$4&gt;=$F38,4,0
)))))</f>
        <v/>
      </c>
      <c r="BU38" s="15" t="str">
        <f>IF(BO38="","",IF(BT38=1,$C$69,IF(BT38=2,$D$69,IF(BT38=3,$E$69,0))))</f>
        <v/>
      </c>
      <c r="BV38" s="17" t="str">
        <f>IFERROR(IF($C38="","",(BV$44/BU$43)*BU38),"")</f>
        <v/>
      </c>
      <c r="BX38" s="14" t="str">
        <f xml:space="preserve">
IF($C38="","",
IF(BX$4&lt;$D38,1,
IF(AND(BX$4&gt;=$D38,BX$4&lt;$E38),2,
IF(AND(BX$4&gt;=$E38,BX$4&lt;$F38),3,
IF(BX$4&gt;=$F38,4,0
)))))</f>
        <v/>
      </c>
      <c r="BY38" s="15" t="str">
        <f>IF($C38="","",IF(BX38=1,$C$69,IF(BX38=2,$D$69,IF(BX38=3,$E$69,0))))</f>
        <v/>
      </c>
      <c r="BZ38" s="17" t="str">
        <f>IFERROR(IF($C38="","",(BZ$44/BY$43)*BY38),"")</f>
        <v/>
      </c>
      <c r="CB38" s="14" t="str">
        <f xml:space="preserve">
IF($C38="","",
IF(CB$4&lt;$D38,1,
IF(AND(CB$4&gt;=$D38,CB$4&lt;$E38),2,
IF(AND(CB$4&gt;=$E38,CB$4&lt;$F38),3,
IF(CB$4&gt;=$F38,4,0
)))))</f>
        <v/>
      </c>
      <c r="CC38" s="15" t="str">
        <f>IF($C38="","",IF(CB38=1,$C$69,IF(CB38=2,$D$69,IF(CB38=3,$E$69,0))))</f>
        <v/>
      </c>
      <c r="CD38" s="17" t="str">
        <f>IFERROR(IF($C38="","",(CD$44/CC$43)*CC38),"")</f>
        <v/>
      </c>
      <c r="CF38" s="14" t="str">
        <f xml:space="preserve">
IF($C38="","",
IF(CF$4&lt;$D38,1,
IF(AND(CF$4&gt;=$D38,CF$4&lt;$E38),2,
IF(AND(CF$4&gt;=$E38,CF$4&lt;$F38),3,
IF(CF$4&gt;=$F38,4,0
)))))</f>
        <v/>
      </c>
      <c r="CG38" s="15" t="str">
        <f>IF($C38="","",IF(CF38=1,$C$69,IF(CF38=2,$D$69,IF(CF38=3,$E$69,0))))</f>
        <v/>
      </c>
      <c r="CH38" s="17" t="str">
        <f>IFERROR(IF($C38="","",(CH$44/CG$43)*CG38),"")</f>
        <v/>
      </c>
      <c r="CJ38" s="14" t="str">
        <f xml:space="preserve">
IF($C38="","",
IF(CJ$4&lt;$D38,1,
IF(AND(CJ$4&gt;=$D38,CJ$4&lt;$E38),2,
IF(AND(CJ$4&gt;=$E38,CJ$4&lt;$F38),3,
IF(CJ$4&gt;=$F38,4,0
)))))</f>
        <v/>
      </c>
      <c r="CK38" s="15" t="str">
        <f>IF($C38="","",IF(CJ38=1,$C$69,IF(CJ38=2,$D$69,IF(CJ38=3,$E$69,0))))</f>
        <v/>
      </c>
      <c r="CL38" s="17" t="str">
        <f>IFERROR(IF($C38="","",(CL$44/CK$43)*CK38),"")</f>
        <v/>
      </c>
      <c r="CN38" s="14" t="str">
        <f xml:space="preserve">
IF($C38="","",
IF(CN$4&lt;$D38,1,
IF(AND(CN$4&gt;=$D38,CN$4&lt;$E38),2,
IF(AND(CN$4&gt;=$E38,CN$4&lt;$F38),3,
IF(CN$4&gt;=$F38,4,0
)))))</f>
        <v/>
      </c>
      <c r="CO38" s="15" t="str">
        <f>IF($C38="","",IF(CN38=1,$C$69,IF(CN38=2,$D$69,IF(CN38=3,$E$69,0))))</f>
        <v/>
      </c>
      <c r="CP38" s="17" t="str">
        <f>IFERROR(IF($C38="","",(CP$44/CO$43)*CO38),"")</f>
        <v/>
      </c>
      <c r="CR38" s="14" t="str">
        <f xml:space="preserve">
IF($C38="","",
IF(CR$4&lt;$D38,1,
IF(AND(CR$4&gt;=$D38,CR$4&lt;$E38),2,
IF(AND(CR$4&gt;=$E38,CR$4&lt;$F38),3,
IF(CR$4&gt;=$F38,4,0
)))))</f>
        <v/>
      </c>
      <c r="CS38" s="15" t="str">
        <f>IF($C38="","",IF(CR38=1,$C$69,IF(CR38=2,$D$69,IF(CR38=3,$E$69,0))))</f>
        <v/>
      </c>
      <c r="CT38" s="17" t="str">
        <f>IFERROR(IF($C38="","",(CT$44/CS$43)*CS38),"")</f>
        <v/>
      </c>
      <c r="CV38" s="14" t="str">
        <f xml:space="preserve">
IF($C38="","",
IF(CV$4&lt;$D38,1,
IF(AND(CV$4&gt;=$D38,CV$4&lt;$E38),2,
IF(AND(CV$4&gt;=$E38,CV$4&lt;$F38),3,
IF(CV$4&gt;=$F38,4,0
)))))</f>
        <v/>
      </c>
      <c r="CW38" s="15" t="str">
        <f>IF($C38="","",IF(CV38=1,$C$69,IF(CV38=2,$D$69,IF(CV38=3,$E$69,0))))</f>
        <v/>
      </c>
      <c r="CX38" s="17" t="str">
        <f>IFERROR(IF($C38="","",(CX$44/CW$43)*CW38),"")</f>
        <v/>
      </c>
      <c r="CZ38" s="14" t="str">
        <f xml:space="preserve">
IF($C38="","",
IF(CZ$4&lt;$D38,1,
IF(AND(CZ$4&gt;=$D38,CZ$4&lt;$E38),2,
IF(AND(CZ$4&gt;=$E38,CZ$4&lt;$F38),3,
IF(CZ$4&gt;=$F38,4,0
)))))</f>
        <v/>
      </c>
      <c r="DA38" s="15" t="str">
        <f>IF($C38="","",IF(CZ38=1,$C$69,IF(CZ38=2,$D$69,IF(CZ38=3,$E$69,0))))</f>
        <v/>
      </c>
      <c r="DB38" s="17" t="str">
        <f>IFERROR(IF($C38="","",(DB$44/DA$43)*DA38),"")</f>
        <v/>
      </c>
      <c r="DD38" s="14" t="str">
        <f xml:space="preserve">
IF($C38="","",
IF(DD$4&lt;$D38,1,
IF(AND(DD$4&gt;=$D38,DD$4&lt;$E38),2,
IF(AND(DD$4&gt;=$E38,DD$4&lt;$F38),3,
IF(DD$4&gt;=$F38,4,0
)))))</f>
        <v/>
      </c>
      <c r="DE38" s="15" t="str">
        <f>IF($C38="","",IF(DD38=1,$C$69,IF(DD38=2,$D$69,IF(DD38=3,$E$69,0))))</f>
        <v/>
      </c>
      <c r="DF38" s="17" t="str">
        <f>IFERROR(IF($C38="","",(DF$44/DE$43)*DE38),"")</f>
        <v/>
      </c>
      <c r="DH38" s="14" t="str">
        <f xml:space="preserve">
IF($C38="","",
IF(DH$4&lt;$D38,1,
IF(AND(DH$4&gt;=$D38,DH$4&lt;$E38),2,
IF(AND(DH$4&gt;=$E38,DH$4&lt;$F38),3,
IF(DH$4&gt;=$F38,4,0
)))))</f>
        <v/>
      </c>
      <c r="DI38" s="15" t="str">
        <f>IF($C38="","",IF(DH38=1,$C$69,IF(DH38=2,$D$69,IF(DH38=3,$E$69,0))))</f>
        <v/>
      </c>
      <c r="DJ38" s="17" t="str">
        <f>IFERROR(IF($C38="","",(DJ$44/DI$43)*DI38),"")</f>
        <v/>
      </c>
      <c r="DL38" s="14" t="str">
        <f xml:space="preserve">
IF($C38="","",
IF(DL$4&lt;$D38,1,
IF(AND(DL$4&gt;=$D38,DL$4&lt;$E38),2,
IF(AND(DL$4&gt;=$E38,DL$4&lt;$F38),3,
IF(DL$4&gt;=$F38,4,0
)))))</f>
        <v/>
      </c>
      <c r="DM38" s="15" t="str">
        <f>IF($C38="","",IF(DL38=1,$C$69,IF(DL38=2,$D$69,IF(DL38=3,$E$69,0))))</f>
        <v/>
      </c>
      <c r="DN38" s="17" t="str">
        <f>IFERROR(IF($C38="","",(DN$44/DM$43)*DM38),"")</f>
        <v/>
      </c>
      <c r="DP38" s="14" t="str">
        <f xml:space="preserve">
IF($C38="","",
IF(DP$4&lt;$D38,1,
IF(AND(DP$4&gt;=$D38,DP$4&lt;$E38),2,
IF(AND(DP$4&gt;=$E38,DP$4&lt;$F38),3,
IF(DP$4&gt;=$F38,4,0
)))))</f>
        <v/>
      </c>
      <c r="DQ38" s="15" t="str">
        <f>IF($C38="","",IF(DP38=1,$C$69,IF(DP38=2,$D$69,IF(DP38=3,$E$69,0))))</f>
        <v/>
      </c>
      <c r="DR38" s="17" t="str">
        <f>IFERROR(IF($C38="","",(DR$44/DQ$43)*DQ38),"")</f>
        <v/>
      </c>
      <c r="DT38" s="14" t="str">
        <f xml:space="preserve">
IF($C38="","",
IF(DT$4&lt;$D38,1,
IF(AND(DT$4&gt;=$D38,DT$4&lt;$E38),2,
IF(AND(DT$4&gt;=$E38,DT$4&lt;$F38),3,
IF(DT$4&gt;=$F38,4,0
)))))</f>
        <v/>
      </c>
      <c r="DU38" s="15" t="str">
        <f>IF($C38="","",IF(DT38=1,$C$69,IF(DT38=2,$D$69,IF(DT38=3,$E$69,0))))</f>
        <v/>
      </c>
      <c r="DV38" s="17" t="str">
        <f>IFERROR(IF($C38="","",(DV$44/DU$43)*DU38),"")</f>
        <v/>
      </c>
      <c r="DX38" s="14" t="str">
        <f xml:space="preserve">
IF($C38="","",
IF(DX$4&lt;$D38,1,
IF(AND(DX$4&gt;=$D38,DX$4&lt;$E38),2,
IF(AND(DX$4&gt;=$E38,DX$4&lt;$F38),3,
IF(DX$4&gt;=$F38,4,0
)))))</f>
        <v/>
      </c>
      <c r="DY38" s="15" t="str">
        <f>IF($C38="","",IF(DX38=1,$C$69,IF(DX38=2,$D$69,IF(DX38=3,$E$69,0))))</f>
        <v/>
      </c>
      <c r="DZ38" s="17" t="str">
        <f>IFERROR(IF($C38="","",(DZ$44/DY$43)*DY38),"")</f>
        <v/>
      </c>
    </row>
    <row r="39" spans="1:130" x14ac:dyDescent="0.2">
      <c r="A39" s="123"/>
      <c r="B39" s="2" t="s">
        <v>69</v>
      </c>
      <c r="C39" s="86" t="str">
        <f>IF(Dreisatzmethode!G24="","",Dreisatzmethode!G24)</f>
        <v/>
      </c>
      <c r="D39" s="86" t="str">
        <f>IF(Dreisatzmethode!H24="","",Dreisatzmethode!H24)</f>
        <v/>
      </c>
      <c r="E39" s="86" t="str">
        <f>IF(Dreisatzmethode!I24="","",Dreisatzmethode!I24)</f>
        <v/>
      </c>
      <c r="F39" s="55" t="str">
        <f t="shared" ref="F39:F41" si="189">IF(C39="","",DATE(YEAR(C39)+16, MONTH(C39), DAY(C39)))</f>
        <v/>
      </c>
      <c r="H39" s="14" t="str">
        <f t="shared" ref="H39:H41" si="190" xml:space="preserve">
IF($C39="","",
IF(H$4&lt;$D39,1,
IF(AND(H$4&gt;=$D39,H$4&lt;$E39),2,
IF(AND(H$4&gt;=$E39,H$4&lt;$F39),3,
IF(H$4&gt;=$F39,4,0
)))))</f>
        <v/>
      </c>
      <c r="I39" s="15" t="str">
        <f>IF(C39="","",IF(H39=1,$C$69,IF(H39=2,$D$69,IF(H39=3,$E$69,0))))</f>
        <v/>
      </c>
      <c r="J39" s="17" t="str">
        <f>IFERROR(IF($C39="","",(J$44/I$43)*I39),"")</f>
        <v/>
      </c>
      <c r="L39" s="14" t="str">
        <f t="shared" ref="L39:L41" si="191" xml:space="preserve">
IF($C39="","",
IF(L$4&lt;$D39,1,
IF(AND(L$4&gt;=$D39,L$4&lt;$E39),2,
IF(AND(L$4&gt;=$E39,L$4&lt;$F39),3,
IF(L$4&gt;=$F39,4,0
)))))</f>
        <v/>
      </c>
      <c r="M39" s="15" t="str">
        <f>IF($C39="","",IF(L39=1,$C$69,IF(L39=2,$D$69,IF(L39=3,$E$69,0))))</f>
        <v/>
      </c>
      <c r="N39" s="17" t="str">
        <f>IFERROR(IF($C39="","",(N$44/M$43)*M39),"")</f>
        <v/>
      </c>
      <c r="P39" s="14" t="str">
        <f t="shared" ref="P39:P41" si="192" xml:space="preserve">
IF($C39="","",
IF(P$4&lt;$D39,1,
IF(AND(P$4&gt;=$D39,P$4&lt;$E39),2,
IF(AND(P$4&gt;=$E39,P$4&lt;$F39),3,
IF(P$4&gt;=$F39,4,0
)))))</f>
        <v/>
      </c>
      <c r="Q39" s="15" t="str">
        <f>IF($C39="","",IF(P39=1,$C$69,IF(P39=2,$D$69,IF(P39=3,$E$69,0))))</f>
        <v/>
      </c>
      <c r="R39" s="17" t="str">
        <f>IFERROR(IF($C39="","",(R$44/Q$43)*Q39),"")</f>
        <v/>
      </c>
      <c r="T39" s="14" t="str">
        <f t="shared" ref="T39:T41" si="193" xml:space="preserve">
IF($C39="","",
IF(T$4&lt;$D39,1,
IF(AND(T$4&gt;=$D39,T$4&lt;$E39),2,
IF(AND(T$4&gt;=$E39,T$4&lt;$F39),3,
IF(T$4&gt;=$F39,4,0
)))))</f>
        <v/>
      </c>
      <c r="U39" s="15" t="str">
        <f>IF($C39="","",IF(T39=1,$C$69,IF(T39=2,$D$69,IF(T39=3,$E$69,0))))</f>
        <v/>
      </c>
      <c r="V39" s="17" t="str">
        <f>IFERROR(IF($C39="","",(V$44/U$43)*U39),"")</f>
        <v/>
      </c>
      <c r="X39" s="14" t="str">
        <f t="shared" ref="X39:X41" si="194" xml:space="preserve">
IF($C39="","",
IF(X$4&lt;$D39,1,
IF(AND(X$4&gt;=$D39,X$4&lt;$E39),2,
IF(AND(X$4&gt;=$E39,X$4&lt;$F39),3,
IF(X$4&gt;=$F39,4,0
)))))</f>
        <v/>
      </c>
      <c r="Y39" s="15" t="str">
        <f>IF($C39="","",IF(X39=1,$C$69,IF(X39=2,$D$69,IF(X39=3,$E$69,0))))</f>
        <v/>
      </c>
      <c r="Z39" s="17" t="str">
        <f>IFERROR(IF($C39="","",(Z$44/Y$43)*Y39),"")</f>
        <v/>
      </c>
      <c r="AB39" s="14" t="str">
        <f t="shared" ref="AB39:AB41" si="195" xml:space="preserve">
IF($C39="","",
IF(AB$4&lt;$D39,1,
IF(AND(AB$4&gt;=$D39,AB$4&lt;$E39),2,
IF(AND(AB$4&gt;=$E39,AB$4&lt;$F39),3,
IF(AB$4&gt;=$F39,4,0
)))))</f>
        <v/>
      </c>
      <c r="AC39" s="15" t="str">
        <f>IF($C39="","",IF(AB39=1,$C$69,IF(AB39=2,$D$69,IF(AB39=3,$E$69,0))))</f>
        <v/>
      </c>
      <c r="AD39" s="17" t="str">
        <f>IFERROR(IF($C39="","",(AD$44/AC$43)*AC39),"")</f>
        <v/>
      </c>
      <c r="AF39" s="14" t="str">
        <f t="shared" ref="AF39:AF41" si="196" xml:space="preserve">
IF($C39="","",
IF(AF$4&lt;$D39,1,
IF(AND(AF$4&gt;=$D39,AF$4&lt;$E39),2,
IF(AND(AF$4&gt;=$E39,AF$4&lt;$F39),3,
IF(AF$4&gt;=$F39,4,0
)))))</f>
        <v/>
      </c>
      <c r="AG39" s="15" t="str">
        <f>IF($C39="","",IF(AF39=1,$C$69,IF(AF39=2,$D$69,IF(AF39=3,$E$69,0))))</f>
        <v/>
      </c>
      <c r="AH39" s="17" t="str">
        <f>IFERROR(IF($C39="","",(AH$44/AG$43)*AG39),"")</f>
        <v/>
      </c>
      <c r="AJ39" s="14" t="str">
        <f t="shared" ref="AJ39:AJ41" si="197" xml:space="preserve">
IF($C39="","",
IF(AJ$4&lt;$D39,1,
IF(AND(AJ$4&gt;=$D39,AJ$4&lt;$E39),2,
IF(AND(AJ$4&gt;=$E39,AJ$4&lt;$F39),3,
IF(AJ$4&gt;=$F39,4,0
)))))</f>
        <v/>
      </c>
      <c r="AK39" s="15" t="str">
        <f>IF($C39="","",IF(AJ39=1,$C$69,IF(AJ39=2,$D$69,IF(AJ39=3,$E$69,0))))</f>
        <v/>
      </c>
      <c r="AL39" s="17" t="str">
        <f>IFERROR(IF($C39="","",(AL$44/AK$43)*AK39),"")</f>
        <v/>
      </c>
      <c r="AN39" s="14" t="str">
        <f t="shared" ref="AN39:AN41" si="198" xml:space="preserve">
IF($C39="","",
IF(AN$4&lt;$D39,1,
IF(AND(AN$4&gt;=$D39,AN$4&lt;$E39),2,
IF(AND(AN$4&gt;=$E39,AN$4&lt;$F39),3,
IF(AN$4&gt;=$F39,4,0
)))))</f>
        <v/>
      </c>
      <c r="AO39" s="15" t="str">
        <f>IF($C39="","",IF(AN39=1,$C$69,IF(AN39=2,$D$69,IF(AN39=3,$E$69,0))))</f>
        <v/>
      </c>
      <c r="AP39" s="17" t="str">
        <f>IFERROR(IF($C39="","",(AP$44/AO$43)*AO39),"")</f>
        <v/>
      </c>
      <c r="AR39" s="14" t="str">
        <f t="shared" ref="AR39:AR41" si="199" xml:space="preserve">
IF($C39="","",
IF(AR$4&lt;$D39,1,
IF(AND(AR$4&gt;=$D39,AR$4&lt;$E39),2,
IF(AND(AR$4&gt;=$E39,AR$4&lt;$F39),3,
IF(AR$4&gt;=$F39,4,0
)))))</f>
        <v/>
      </c>
      <c r="AS39" s="15" t="str">
        <f>IF($C39="","",IF(AR39=1,$C$69,IF(AR39=2,$D$69,IF(AR39=3,$E$69,0))))</f>
        <v/>
      </c>
      <c r="AT39" s="17" t="str">
        <f>IFERROR(IF($C39="","",(AT$44/AS$43)*AS39),"")</f>
        <v/>
      </c>
      <c r="AV39" s="14" t="str">
        <f t="shared" ref="AV39:AV41" si="200" xml:space="preserve">
IF($C39="","",
IF(AV$4&lt;$D39,1,
IF(AND(AV$4&gt;=$D39,AV$4&lt;$E39),2,
IF(AND(AV$4&gt;=$E39,AV$4&lt;$F39),3,
IF(AV$4&gt;=$F39,4,0
)))))</f>
        <v/>
      </c>
      <c r="AW39" s="15" t="str">
        <f>IF($C39="","",IF(AV39=1,$C$69,IF(AV39=2,$D$69,IF(AV39=3,$E$69,0))))</f>
        <v/>
      </c>
      <c r="AX39" s="17" t="str">
        <f>IFERROR(IF($C39="","",(AX$44/AW$43)*AW39),"")</f>
        <v/>
      </c>
      <c r="AZ39" s="14" t="str">
        <f t="shared" ref="AZ39:AZ41" si="201" xml:space="preserve">
IF($C39="","",
IF(AZ$4&lt;$D39,1,
IF(AND(AZ$4&gt;=$D39,AZ$4&lt;$E39),2,
IF(AND(AZ$4&gt;=$E39,AZ$4&lt;$F39),3,
IF(AZ$4&gt;=$F39,4,0
)))))</f>
        <v/>
      </c>
      <c r="BA39" s="15" t="str">
        <f>IF($C39="","",IF(AZ39=1,$C$69,IF(AZ39=2,$D$69,IF(AZ39=3,$E$69,0))))</f>
        <v/>
      </c>
      <c r="BB39" s="17" t="str">
        <f>IFERROR(IF($C39="","",(BB$44/BA$43)*BA39),"")</f>
        <v/>
      </c>
      <c r="BD39" s="14" t="str">
        <f t="shared" ref="BD39:BD41" si="202" xml:space="preserve">
IF($C39="","",
IF(BD$4&lt;$D39,1,
IF(AND(BD$4&gt;=$D39,BD$4&lt;$E39),2,
IF(AND(BD$4&gt;=$E39,BD$4&lt;$F39),3,
IF(BD$4&gt;=$F39,4,0
)))))</f>
        <v/>
      </c>
      <c r="BE39" s="15" t="str">
        <f>IF($C39="","",IF(BD39=1,$C$69,IF(BD39=2,$D$69,IF(BD39=3,$E$69,0))))</f>
        <v/>
      </c>
      <c r="BF39" s="17" t="str">
        <f>IFERROR(IF($C39="","",(BF$44/BE$43)*BE39),"")</f>
        <v/>
      </c>
      <c r="BH39" s="14" t="str">
        <f t="shared" ref="BH39:BH41" si="203" xml:space="preserve">
IF($C39="","",
IF(BH$4&lt;$D39,1,
IF(AND(BH$4&gt;=$D39,BH$4&lt;$E39),2,
IF(AND(BH$4&gt;=$E39,BH$4&lt;$F39),3,
IF(BH$4&gt;=$F39,4,0
)))))</f>
        <v/>
      </c>
      <c r="BI39" s="15" t="str">
        <f>IF($C39="","",IF(BH39=1,$C$69,IF(BH39=2,$D$69,IF(BH39=3,$E$69,0))))</f>
        <v/>
      </c>
      <c r="BJ39" s="17" t="str">
        <f>IFERROR(IF($C39="","",(BJ$44/BI$43)*BI39),"")</f>
        <v/>
      </c>
      <c r="BL39" s="14" t="str">
        <f t="shared" ref="BL39:BL41" si="204" xml:space="preserve">
IF($C39="","",
IF(BL$4&lt;$D39,1,
IF(AND(BL$4&gt;=$D39,BL$4&lt;$E39),2,
IF(AND(BL$4&gt;=$E39,BL$4&lt;$F39),3,
IF(BL$4&gt;=$F39,4,0
)))))</f>
        <v/>
      </c>
      <c r="BM39" s="15" t="str">
        <f>IF($C39="","",IF(BL39=1,$C$69,IF(BL39=2,$D$69,IF(BL39=3,$E$69,0))))</f>
        <v/>
      </c>
      <c r="BN39" s="17" t="str">
        <f>IFERROR(IF($C39="","",(BN$44/BM$43)*BM39),"")</f>
        <v/>
      </c>
      <c r="BP39" s="14" t="str">
        <f t="shared" ref="BP39:BP41" si="205" xml:space="preserve">
IF($C39="","",
IF(BP$4&lt;$D39,1,
IF(AND(BP$4&gt;=$D39,BP$4&lt;$E39),2,
IF(AND(BP$4&gt;=$E39,BP$4&lt;$F39),3,
IF(BP$4&gt;=$F39,4,0
)))))</f>
        <v/>
      </c>
      <c r="BQ39" s="15" t="str">
        <f>IF($C39="","",IF(BP39=1,$C$69,IF(BP39=2,$D$69,IF(BP39=3,$E$69,0))))</f>
        <v/>
      </c>
      <c r="BR39" s="17" t="str">
        <f>IFERROR(IF($C39="","",(BR$44/BQ$43)*BQ39),"")</f>
        <v/>
      </c>
      <c r="BT39" s="14" t="str">
        <f t="shared" ref="BT39:BT41" si="206" xml:space="preserve">
IF($C39="","",
IF(BT$4&lt;$D39,1,
IF(AND(BT$4&gt;=$D39,BT$4&lt;$E39),2,
IF(AND(BT$4&gt;=$E39,BT$4&lt;$F39),3,
IF(BT$4&gt;=$F39,4,0
)))))</f>
        <v/>
      </c>
      <c r="BU39" s="15" t="str">
        <f>IF(BO39="","",IF(BT39=1,$C$69,IF(BT39=2,$D$69,IF(BT39=3,$E$69,0))))</f>
        <v/>
      </c>
      <c r="BV39" s="17" t="str">
        <f>IFERROR(IF($C39="","",(BV$44/BU$43)*BU39),"")</f>
        <v/>
      </c>
      <c r="BX39" s="14" t="str">
        <f t="shared" ref="BX39:BX41" si="207" xml:space="preserve">
IF($C39="","",
IF(BX$4&lt;$D39,1,
IF(AND(BX$4&gt;=$D39,BX$4&lt;$E39),2,
IF(AND(BX$4&gt;=$E39,BX$4&lt;$F39),3,
IF(BX$4&gt;=$F39,4,0
)))))</f>
        <v/>
      </c>
      <c r="BY39" s="15" t="str">
        <f>IF($C39="","",IF(BX39=1,$C$69,IF(BX39=2,$D$69,IF(BX39=3,$E$69,0))))</f>
        <v/>
      </c>
      <c r="BZ39" s="17" t="str">
        <f>IFERROR(IF($C39="","",(BZ$44/BY$43)*BY39),"")</f>
        <v/>
      </c>
      <c r="CB39" s="14" t="str">
        <f t="shared" ref="CB39:CB41" si="208" xml:space="preserve">
IF($C39="","",
IF(CB$4&lt;$D39,1,
IF(AND(CB$4&gt;=$D39,CB$4&lt;$E39),2,
IF(AND(CB$4&gt;=$E39,CB$4&lt;$F39),3,
IF(CB$4&gt;=$F39,4,0
)))))</f>
        <v/>
      </c>
      <c r="CC39" s="15" t="str">
        <f>IF($C39="","",IF(CB39=1,$C$69,IF(CB39=2,$D$69,IF(CB39=3,$E$69,0))))</f>
        <v/>
      </c>
      <c r="CD39" s="17" t="str">
        <f>IFERROR(IF($C39="","",(CD$44/CC$43)*CC39),"")</f>
        <v/>
      </c>
      <c r="CF39" s="14" t="str">
        <f t="shared" ref="CF39:CF41" si="209" xml:space="preserve">
IF($C39="","",
IF(CF$4&lt;$D39,1,
IF(AND(CF$4&gt;=$D39,CF$4&lt;$E39),2,
IF(AND(CF$4&gt;=$E39,CF$4&lt;$F39),3,
IF(CF$4&gt;=$F39,4,0
)))))</f>
        <v/>
      </c>
      <c r="CG39" s="15" t="str">
        <f>IF($C39="","",IF(CF39=1,$C$69,IF(CF39=2,$D$69,IF(CF39=3,$E$69,0))))</f>
        <v/>
      </c>
      <c r="CH39" s="17" t="str">
        <f>IFERROR(IF($C39="","",(CH$44/CG$43)*CG39),"")</f>
        <v/>
      </c>
      <c r="CJ39" s="14" t="str">
        <f t="shared" ref="CJ39:CJ41" si="210" xml:space="preserve">
IF($C39="","",
IF(CJ$4&lt;$D39,1,
IF(AND(CJ$4&gt;=$D39,CJ$4&lt;$E39),2,
IF(AND(CJ$4&gt;=$E39,CJ$4&lt;$F39),3,
IF(CJ$4&gt;=$F39,4,0
)))))</f>
        <v/>
      </c>
      <c r="CK39" s="15" t="str">
        <f>IF($C39="","",IF(CJ39=1,$C$69,IF(CJ39=2,$D$69,IF(CJ39=3,$E$69,0))))</f>
        <v/>
      </c>
      <c r="CL39" s="17" t="str">
        <f>IFERROR(IF($C39="","",(CL$44/CK$43)*CK39),"")</f>
        <v/>
      </c>
      <c r="CN39" s="14" t="str">
        <f t="shared" ref="CN39:CN41" si="211" xml:space="preserve">
IF($C39="","",
IF(CN$4&lt;$D39,1,
IF(AND(CN$4&gt;=$D39,CN$4&lt;$E39),2,
IF(AND(CN$4&gt;=$E39,CN$4&lt;$F39),3,
IF(CN$4&gt;=$F39,4,0
)))))</f>
        <v/>
      </c>
      <c r="CO39" s="15" t="str">
        <f>IF($C39="","",IF(CN39=1,$C$69,IF(CN39=2,$D$69,IF(CN39=3,$E$69,0))))</f>
        <v/>
      </c>
      <c r="CP39" s="17" t="str">
        <f>IFERROR(IF($C39="","",(CP$44/CO$43)*CO39),"")</f>
        <v/>
      </c>
      <c r="CR39" s="14" t="str">
        <f t="shared" ref="CR39:CR41" si="212" xml:space="preserve">
IF($C39="","",
IF(CR$4&lt;$D39,1,
IF(AND(CR$4&gt;=$D39,CR$4&lt;$E39),2,
IF(AND(CR$4&gt;=$E39,CR$4&lt;$F39),3,
IF(CR$4&gt;=$F39,4,0
)))))</f>
        <v/>
      </c>
      <c r="CS39" s="15" t="str">
        <f>IF($C39="","",IF(CR39=1,$C$69,IF(CR39=2,$D$69,IF(CR39=3,$E$69,0))))</f>
        <v/>
      </c>
      <c r="CT39" s="17" t="str">
        <f>IFERROR(IF($C39="","",(CT$44/CS$43)*CS39),"")</f>
        <v/>
      </c>
      <c r="CV39" s="14" t="str">
        <f t="shared" ref="CV39:CV41" si="213" xml:space="preserve">
IF($C39="","",
IF(CV$4&lt;$D39,1,
IF(AND(CV$4&gt;=$D39,CV$4&lt;$E39),2,
IF(AND(CV$4&gt;=$E39,CV$4&lt;$F39),3,
IF(CV$4&gt;=$F39,4,0
)))))</f>
        <v/>
      </c>
      <c r="CW39" s="15" t="str">
        <f>IF($C39="","",IF(CV39=1,$C$69,IF(CV39=2,$D$69,IF(CV39=3,$E$69,0))))</f>
        <v/>
      </c>
      <c r="CX39" s="17" t="str">
        <f>IFERROR(IF($C39="","",(CX$44/CW$43)*CW39),"")</f>
        <v/>
      </c>
      <c r="CZ39" s="14" t="str">
        <f t="shared" ref="CZ39:CZ41" si="214" xml:space="preserve">
IF($C39="","",
IF(CZ$4&lt;$D39,1,
IF(AND(CZ$4&gt;=$D39,CZ$4&lt;$E39),2,
IF(AND(CZ$4&gt;=$E39,CZ$4&lt;$F39),3,
IF(CZ$4&gt;=$F39,4,0
)))))</f>
        <v/>
      </c>
      <c r="DA39" s="15" t="str">
        <f>IF($C39="","",IF(CZ39=1,$C$69,IF(CZ39=2,$D$69,IF(CZ39=3,$E$69,0))))</f>
        <v/>
      </c>
      <c r="DB39" s="17" t="str">
        <f>IFERROR(IF($C39="","",(DB$44/DA$43)*DA39),"")</f>
        <v/>
      </c>
      <c r="DD39" s="14" t="str">
        <f t="shared" ref="DD39:DD41" si="215" xml:space="preserve">
IF($C39="","",
IF(DD$4&lt;$D39,1,
IF(AND(DD$4&gt;=$D39,DD$4&lt;$E39),2,
IF(AND(DD$4&gt;=$E39,DD$4&lt;$F39),3,
IF(DD$4&gt;=$F39,4,0
)))))</f>
        <v/>
      </c>
      <c r="DE39" s="15" t="str">
        <f>IF($C39="","",IF(DD39=1,$C$69,IF(DD39=2,$D$69,IF(DD39=3,$E$69,0))))</f>
        <v/>
      </c>
      <c r="DF39" s="17" t="str">
        <f>IFERROR(IF($C39="","",(DF$44/DE$43)*DE39),"")</f>
        <v/>
      </c>
      <c r="DH39" s="14" t="str">
        <f t="shared" ref="DH39:DH41" si="216" xml:space="preserve">
IF($C39="","",
IF(DH$4&lt;$D39,1,
IF(AND(DH$4&gt;=$D39,DH$4&lt;$E39),2,
IF(AND(DH$4&gt;=$E39,DH$4&lt;$F39),3,
IF(DH$4&gt;=$F39,4,0
)))))</f>
        <v/>
      </c>
      <c r="DI39" s="15" t="str">
        <f>IF($C39="","",IF(DH39=1,$C$69,IF(DH39=2,$D$69,IF(DH39=3,$E$69,0))))</f>
        <v/>
      </c>
      <c r="DJ39" s="17" t="str">
        <f>IFERROR(IF($C39="","",(DJ$44/DI$43)*DI39),"")</f>
        <v/>
      </c>
      <c r="DL39" s="14" t="str">
        <f t="shared" ref="DL39:DL41" si="217" xml:space="preserve">
IF($C39="","",
IF(DL$4&lt;$D39,1,
IF(AND(DL$4&gt;=$D39,DL$4&lt;$E39),2,
IF(AND(DL$4&gt;=$E39,DL$4&lt;$F39),3,
IF(DL$4&gt;=$F39,4,0
)))))</f>
        <v/>
      </c>
      <c r="DM39" s="15" t="str">
        <f>IF($C39="","",IF(DL39=1,$C$69,IF(DL39=2,$D$69,IF(DL39=3,$E$69,0))))</f>
        <v/>
      </c>
      <c r="DN39" s="17" t="str">
        <f>IFERROR(IF($C39="","",(DN$44/DM$43)*DM39),"")</f>
        <v/>
      </c>
      <c r="DP39" s="14" t="str">
        <f t="shared" ref="DP39:DP41" si="218" xml:space="preserve">
IF($C39="","",
IF(DP$4&lt;$D39,1,
IF(AND(DP$4&gt;=$D39,DP$4&lt;$E39),2,
IF(AND(DP$4&gt;=$E39,DP$4&lt;$F39),3,
IF(DP$4&gt;=$F39,4,0
)))))</f>
        <v/>
      </c>
      <c r="DQ39" s="15" t="str">
        <f>IF($C39="","",IF(DP39=1,$C$69,IF(DP39=2,$D$69,IF(DP39=3,$E$69,0))))</f>
        <v/>
      </c>
      <c r="DR39" s="17" t="str">
        <f>IFERROR(IF($C39="","",(DR$44/DQ$43)*DQ39),"")</f>
        <v/>
      </c>
      <c r="DT39" s="14" t="str">
        <f t="shared" ref="DT39:DT41" si="219" xml:space="preserve">
IF($C39="","",
IF(DT$4&lt;$D39,1,
IF(AND(DT$4&gt;=$D39,DT$4&lt;$E39),2,
IF(AND(DT$4&gt;=$E39,DT$4&lt;$F39),3,
IF(DT$4&gt;=$F39,4,0
)))))</f>
        <v/>
      </c>
      <c r="DU39" s="15" t="str">
        <f>IF($C39="","",IF(DT39=1,$C$69,IF(DT39=2,$D$69,IF(DT39=3,$E$69,0))))</f>
        <v/>
      </c>
      <c r="DV39" s="17" t="str">
        <f>IFERROR(IF($C39="","",(DV$44/DU$43)*DU39),"")</f>
        <v/>
      </c>
      <c r="DX39" s="14" t="str">
        <f t="shared" ref="DX39:DX41" si="220" xml:space="preserve">
IF($C39="","",
IF(DX$4&lt;$D39,1,
IF(AND(DX$4&gt;=$D39,DX$4&lt;$E39),2,
IF(AND(DX$4&gt;=$E39,DX$4&lt;$F39),3,
IF(DX$4&gt;=$F39,4,0
)))))</f>
        <v/>
      </c>
      <c r="DY39" s="15" t="str">
        <f>IF($C39="","",IF(DX39=1,$C$69,IF(DX39=2,$D$69,IF(DX39=3,$E$69,0))))</f>
        <v/>
      </c>
      <c r="DZ39" s="17" t="str">
        <f>IFERROR(IF($C39="","",(DZ$44/DY$43)*DY39),"")</f>
        <v/>
      </c>
    </row>
    <row r="40" spans="1:130" x14ac:dyDescent="0.2">
      <c r="A40" s="123"/>
      <c r="B40" s="2" t="s">
        <v>70</v>
      </c>
      <c r="C40" s="86" t="str">
        <f>IF(Dreisatzmethode!G25="","",Dreisatzmethode!G25)</f>
        <v/>
      </c>
      <c r="D40" s="86" t="str">
        <f>IF(Dreisatzmethode!H25="","",Dreisatzmethode!H25)</f>
        <v/>
      </c>
      <c r="E40" s="86" t="str">
        <f>IF(Dreisatzmethode!I25="","",Dreisatzmethode!I25)</f>
        <v/>
      </c>
      <c r="F40" s="55" t="str">
        <f t="shared" si="189"/>
        <v/>
      </c>
      <c r="H40" s="14" t="str">
        <f t="shared" si="190"/>
        <v/>
      </c>
      <c r="I40" s="15" t="str">
        <f>IF(C40="","",IF(H40=1,$C$69,IF(H40=2,$D$69,IF(H40=3,$E$69,0))))</f>
        <v/>
      </c>
      <c r="J40" s="17" t="str">
        <f>IFERROR(IF($C40="","",(J$44/I$43)*I40),"")</f>
        <v/>
      </c>
      <c r="L40" s="14" t="str">
        <f t="shared" si="191"/>
        <v/>
      </c>
      <c r="M40" s="15" t="str">
        <f>IF($C40="","",IF(L40=1,$C$69,IF(L40=2,$D$69,IF(L40=3,$E$69,0))))</f>
        <v/>
      </c>
      <c r="N40" s="17" t="str">
        <f>IFERROR(IF($C40="","",(N$44/M$43)*M40),"")</f>
        <v/>
      </c>
      <c r="P40" s="14" t="str">
        <f t="shared" si="192"/>
        <v/>
      </c>
      <c r="Q40" s="15" t="str">
        <f>IF($C40="","",IF(P40=1,$C$69,IF(P40=2,$D$69,IF(P40=3,$E$69,0))))</f>
        <v/>
      </c>
      <c r="R40" s="17" t="str">
        <f>IFERROR(IF($C40="","",(R$44/Q$43)*Q40),"")</f>
        <v/>
      </c>
      <c r="T40" s="14" t="str">
        <f t="shared" si="193"/>
        <v/>
      </c>
      <c r="U40" s="15" t="str">
        <f>IF($C40="","",IF(T40=1,$C$69,IF(T40=2,$D$69,IF(T40=3,$E$69,0))))</f>
        <v/>
      </c>
      <c r="V40" s="17" t="str">
        <f>IFERROR(IF($C40="","",(V$44/U$43)*U40),"")</f>
        <v/>
      </c>
      <c r="X40" s="14" t="str">
        <f t="shared" si="194"/>
        <v/>
      </c>
      <c r="Y40" s="15" t="str">
        <f>IF($C40="","",IF(X40=1,$C$69,IF(X40=2,$D$69,IF(X40=3,$E$69,0))))</f>
        <v/>
      </c>
      <c r="Z40" s="17" t="str">
        <f>IFERROR(IF($C40="","",(Z$44/Y$43)*Y40),"")</f>
        <v/>
      </c>
      <c r="AB40" s="14" t="str">
        <f t="shared" si="195"/>
        <v/>
      </c>
      <c r="AC40" s="15" t="str">
        <f>IF($C40="","",IF(AB40=1,$C$69,IF(AB40=2,$D$69,IF(AB40=3,$E$69,0))))</f>
        <v/>
      </c>
      <c r="AD40" s="17" t="str">
        <f>IFERROR(IF($C40="","",(AD$44/AC$43)*AC40),"")</f>
        <v/>
      </c>
      <c r="AF40" s="14" t="str">
        <f t="shared" si="196"/>
        <v/>
      </c>
      <c r="AG40" s="15" t="str">
        <f>IF($C40="","",IF(AF40=1,$C$69,IF(AF40=2,$D$69,IF(AF40=3,$E$69,0))))</f>
        <v/>
      </c>
      <c r="AH40" s="17" t="str">
        <f>IFERROR(IF($C40="","",(AH$44/AG$43)*AG40),"")</f>
        <v/>
      </c>
      <c r="AJ40" s="14" t="str">
        <f t="shared" si="197"/>
        <v/>
      </c>
      <c r="AK40" s="15" t="str">
        <f>IF($C40="","",IF(AJ40=1,$C$69,IF(AJ40=2,$D$69,IF(AJ40=3,$E$69,0))))</f>
        <v/>
      </c>
      <c r="AL40" s="17" t="str">
        <f>IFERROR(IF($C40="","",(AL$44/AK$43)*AK40),"")</f>
        <v/>
      </c>
      <c r="AN40" s="14" t="str">
        <f t="shared" si="198"/>
        <v/>
      </c>
      <c r="AO40" s="15" t="str">
        <f>IF($C40="","",IF(AN40=1,$C$69,IF(AN40=2,$D$69,IF(AN40=3,$E$69,0))))</f>
        <v/>
      </c>
      <c r="AP40" s="17" t="str">
        <f>IFERROR(IF($C40="","",(AP$44/AO$43)*AO40),"")</f>
        <v/>
      </c>
      <c r="AR40" s="14" t="str">
        <f t="shared" si="199"/>
        <v/>
      </c>
      <c r="AS40" s="15" t="str">
        <f>IF($C40="","",IF(AR40=1,$C$69,IF(AR40=2,$D$69,IF(AR40=3,$E$69,0))))</f>
        <v/>
      </c>
      <c r="AT40" s="17" t="str">
        <f>IFERROR(IF($C40="","",(AT$44/AS$43)*AS40),"")</f>
        <v/>
      </c>
      <c r="AV40" s="14" t="str">
        <f t="shared" si="200"/>
        <v/>
      </c>
      <c r="AW40" s="15" t="str">
        <f>IF($C40="","",IF(AV40=1,$C$69,IF(AV40=2,$D$69,IF(AV40=3,$E$69,0))))</f>
        <v/>
      </c>
      <c r="AX40" s="17" t="str">
        <f>IFERROR(IF($C40="","",(AX$44/AW$43)*AW40),"")</f>
        <v/>
      </c>
      <c r="AZ40" s="14" t="str">
        <f t="shared" si="201"/>
        <v/>
      </c>
      <c r="BA40" s="15" t="str">
        <f>IF($C40="","",IF(AZ40=1,$C$69,IF(AZ40=2,$D$69,IF(AZ40=3,$E$69,0))))</f>
        <v/>
      </c>
      <c r="BB40" s="17" t="str">
        <f>IFERROR(IF($C40="","",(BB$44/BA$43)*BA40),"")</f>
        <v/>
      </c>
      <c r="BD40" s="14" t="str">
        <f t="shared" si="202"/>
        <v/>
      </c>
      <c r="BE40" s="15" t="str">
        <f>IF($C40="","",IF(BD40=1,$C$69,IF(BD40=2,$D$69,IF(BD40=3,$E$69,0))))</f>
        <v/>
      </c>
      <c r="BF40" s="17" t="str">
        <f>IFERROR(IF($C40="","",(BF$44/BE$43)*BE40),"")</f>
        <v/>
      </c>
      <c r="BH40" s="14" t="str">
        <f t="shared" si="203"/>
        <v/>
      </c>
      <c r="BI40" s="15" t="str">
        <f>IF($C40="","",IF(BH40=1,$C$69,IF(BH40=2,$D$69,IF(BH40=3,$E$69,0))))</f>
        <v/>
      </c>
      <c r="BJ40" s="17" t="str">
        <f>IFERROR(IF($C40="","",(BJ$44/BI$43)*BI40),"")</f>
        <v/>
      </c>
      <c r="BL40" s="14" t="str">
        <f t="shared" si="204"/>
        <v/>
      </c>
      <c r="BM40" s="15" t="str">
        <f>IF($C40="","",IF(BL40=1,$C$69,IF(BL40=2,$D$69,IF(BL40=3,$E$69,0))))</f>
        <v/>
      </c>
      <c r="BN40" s="17" t="str">
        <f>IFERROR(IF($C40="","",(BN$44/BM$43)*BM40),"")</f>
        <v/>
      </c>
      <c r="BP40" s="14" t="str">
        <f t="shared" si="205"/>
        <v/>
      </c>
      <c r="BQ40" s="15" t="str">
        <f>IF($C40="","",IF(BP40=1,$C$69,IF(BP40=2,$D$69,IF(BP40=3,$E$69,0))))</f>
        <v/>
      </c>
      <c r="BR40" s="17" t="str">
        <f>IFERROR(IF($C40="","",(BR$44/BQ$43)*BQ40),"")</f>
        <v/>
      </c>
      <c r="BT40" s="14" t="str">
        <f t="shared" si="206"/>
        <v/>
      </c>
      <c r="BU40" s="15" t="str">
        <f>IF(BO40="","",IF(BT40=1,$C$69,IF(BT40=2,$D$69,IF(BT40=3,$E$69,0))))</f>
        <v/>
      </c>
      <c r="BV40" s="17" t="str">
        <f>IFERROR(IF($C40="","",(BV$44/BU$43)*BU40),"")</f>
        <v/>
      </c>
      <c r="BX40" s="14" t="str">
        <f t="shared" si="207"/>
        <v/>
      </c>
      <c r="BY40" s="15" t="str">
        <f>IF($C40="","",IF(BX40=1,$C$69,IF(BX40=2,$D$69,IF(BX40=3,$E$69,0))))</f>
        <v/>
      </c>
      <c r="BZ40" s="17" t="str">
        <f>IFERROR(IF($C40="","",(BZ$44/BY$43)*BY40),"")</f>
        <v/>
      </c>
      <c r="CB40" s="14" t="str">
        <f t="shared" si="208"/>
        <v/>
      </c>
      <c r="CC40" s="15" t="str">
        <f>IF($C40="","",IF(CB40=1,$C$69,IF(CB40=2,$D$69,IF(CB40=3,$E$69,0))))</f>
        <v/>
      </c>
      <c r="CD40" s="17" t="str">
        <f>IFERROR(IF($C40="","",(CD$44/CC$43)*CC40),"")</f>
        <v/>
      </c>
      <c r="CF40" s="14" t="str">
        <f t="shared" si="209"/>
        <v/>
      </c>
      <c r="CG40" s="15" t="str">
        <f>IF($C40="","",IF(CF40=1,$C$69,IF(CF40=2,$D$69,IF(CF40=3,$E$69,0))))</f>
        <v/>
      </c>
      <c r="CH40" s="17" t="str">
        <f>IFERROR(IF($C40="","",(CH$44/CG$43)*CG40),"")</f>
        <v/>
      </c>
      <c r="CJ40" s="14" t="str">
        <f t="shared" si="210"/>
        <v/>
      </c>
      <c r="CK40" s="15" t="str">
        <f>IF($C40="","",IF(CJ40=1,$C$69,IF(CJ40=2,$D$69,IF(CJ40=3,$E$69,0))))</f>
        <v/>
      </c>
      <c r="CL40" s="17" t="str">
        <f>IFERROR(IF($C40="","",(CL$44/CK$43)*CK40),"")</f>
        <v/>
      </c>
      <c r="CN40" s="14" t="str">
        <f t="shared" si="211"/>
        <v/>
      </c>
      <c r="CO40" s="15" t="str">
        <f>IF($C40="","",IF(CN40=1,$C$69,IF(CN40=2,$D$69,IF(CN40=3,$E$69,0))))</f>
        <v/>
      </c>
      <c r="CP40" s="17" t="str">
        <f>IFERROR(IF($C40="","",(CP$44/CO$43)*CO40),"")</f>
        <v/>
      </c>
      <c r="CR40" s="14" t="str">
        <f t="shared" si="212"/>
        <v/>
      </c>
      <c r="CS40" s="15" t="str">
        <f>IF($C40="","",IF(CR40=1,$C$69,IF(CR40=2,$D$69,IF(CR40=3,$E$69,0))))</f>
        <v/>
      </c>
      <c r="CT40" s="17" t="str">
        <f>IFERROR(IF($C40="","",(CT$44/CS$43)*CS40),"")</f>
        <v/>
      </c>
      <c r="CV40" s="14" t="str">
        <f t="shared" si="213"/>
        <v/>
      </c>
      <c r="CW40" s="15" t="str">
        <f>IF($C40="","",IF(CV40=1,$C$69,IF(CV40=2,$D$69,IF(CV40=3,$E$69,0))))</f>
        <v/>
      </c>
      <c r="CX40" s="17" t="str">
        <f>IFERROR(IF($C40="","",(CX$44/CW$43)*CW40),"")</f>
        <v/>
      </c>
      <c r="CZ40" s="14" t="str">
        <f t="shared" si="214"/>
        <v/>
      </c>
      <c r="DA40" s="15" t="str">
        <f>IF($C40="","",IF(CZ40=1,$C$69,IF(CZ40=2,$D$69,IF(CZ40=3,$E$69,0))))</f>
        <v/>
      </c>
      <c r="DB40" s="17" t="str">
        <f>IFERROR(IF($C40="","",(DB$44/DA$43)*DA40),"")</f>
        <v/>
      </c>
      <c r="DD40" s="14" t="str">
        <f t="shared" si="215"/>
        <v/>
      </c>
      <c r="DE40" s="15" t="str">
        <f>IF($C40="","",IF(DD40=1,$C$69,IF(DD40=2,$D$69,IF(DD40=3,$E$69,0))))</f>
        <v/>
      </c>
      <c r="DF40" s="17" t="str">
        <f>IFERROR(IF($C40="","",(DF$44/DE$43)*DE40),"")</f>
        <v/>
      </c>
      <c r="DH40" s="14" t="str">
        <f t="shared" si="216"/>
        <v/>
      </c>
      <c r="DI40" s="15" t="str">
        <f>IF($C40="","",IF(DH40=1,$C$69,IF(DH40=2,$D$69,IF(DH40=3,$E$69,0))))</f>
        <v/>
      </c>
      <c r="DJ40" s="17" t="str">
        <f>IFERROR(IF($C40="","",(DJ$44/DI$43)*DI40),"")</f>
        <v/>
      </c>
      <c r="DL40" s="14" t="str">
        <f t="shared" si="217"/>
        <v/>
      </c>
      <c r="DM40" s="15" t="str">
        <f>IF($C40="","",IF(DL40=1,$C$69,IF(DL40=2,$D$69,IF(DL40=3,$E$69,0))))</f>
        <v/>
      </c>
      <c r="DN40" s="17" t="str">
        <f>IFERROR(IF($C40="","",(DN$44/DM$43)*DM40),"")</f>
        <v/>
      </c>
      <c r="DP40" s="14" t="str">
        <f t="shared" si="218"/>
        <v/>
      </c>
      <c r="DQ40" s="15" t="str">
        <f>IF($C40="","",IF(DP40=1,$C$69,IF(DP40=2,$D$69,IF(DP40=3,$E$69,0))))</f>
        <v/>
      </c>
      <c r="DR40" s="17" t="str">
        <f>IFERROR(IF($C40="","",(DR$44/DQ$43)*DQ40),"")</f>
        <v/>
      </c>
      <c r="DT40" s="14" t="str">
        <f t="shared" si="219"/>
        <v/>
      </c>
      <c r="DU40" s="15" t="str">
        <f>IF($C40="","",IF(DT40=1,$C$69,IF(DT40=2,$D$69,IF(DT40=3,$E$69,0))))</f>
        <v/>
      </c>
      <c r="DV40" s="17" t="str">
        <f>IFERROR(IF($C40="","",(DV$44/DU$43)*DU40),"")</f>
        <v/>
      </c>
      <c r="DX40" s="14" t="str">
        <f t="shared" si="220"/>
        <v/>
      </c>
      <c r="DY40" s="15" t="str">
        <f>IF($C40="","",IF(DX40=1,$C$69,IF(DX40=2,$D$69,IF(DX40=3,$E$69,0))))</f>
        <v/>
      </c>
      <c r="DZ40" s="17" t="str">
        <f>IFERROR(IF($C40="","",(DZ$44/DY$43)*DY40),"")</f>
        <v/>
      </c>
    </row>
    <row r="41" spans="1:130" x14ac:dyDescent="0.2">
      <c r="A41" s="123"/>
      <c r="B41" s="23" t="s">
        <v>15</v>
      </c>
      <c r="C41" s="24" t="str">
        <f>IF(C38="","",LARGE(C38:C40,1))</f>
        <v/>
      </c>
      <c r="D41" s="24" t="str">
        <f>IF(C38="","",IF($C$41=$C38,D38,IF($C$41=$C39,D39,IF($C$41=$C40,D40,""))))</f>
        <v/>
      </c>
      <c r="E41" s="24" t="str">
        <f>IF(D38="","",IF($C$41=$C38,E38,IF($C$41=$C39,E39,IF($C$41=$C40,E40,""))))</f>
        <v/>
      </c>
      <c r="F41" s="24" t="str">
        <f t="shared" si="189"/>
        <v/>
      </c>
      <c r="H41" s="26" t="str">
        <f t="shared" si="190"/>
        <v/>
      </c>
      <c r="I41" s="27" t="str">
        <f>IF(C41="","",IF(H41=1,$C$69,IF(H41=2,$D$69,IF(H41=3,$E$69,0))))</f>
        <v/>
      </c>
      <c r="J41" s="28"/>
      <c r="L41" s="26" t="str">
        <f t="shared" si="191"/>
        <v/>
      </c>
      <c r="M41" s="27" t="str">
        <f>IF($C41="","",IF(L41=1,$C$69,IF(L41=2,$D$69,IF(L41=3,$E$69,0))))</f>
        <v/>
      </c>
      <c r="N41" s="28"/>
      <c r="P41" s="26" t="str">
        <f t="shared" si="192"/>
        <v/>
      </c>
      <c r="Q41" s="27" t="str">
        <f>IF($C41="","",IF(P41=1,$C$69,IF(P41=2,$D$69,IF(P41=3,$E$69,0))))</f>
        <v/>
      </c>
      <c r="R41" s="28"/>
      <c r="T41" s="26" t="str">
        <f t="shared" si="193"/>
        <v/>
      </c>
      <c r="U41" s="27" t="str">
        <f>IF($C41="","",IF(T41=1,$C$69,IF(T41=2,$D$69,IF(T41=3,$E$69,0))))</f>
        <v/>
      </c>
      <c r="V41" s="28"/>
      <c r="X41" s="26" t="str">
        <f t="shared" si="194"/>
        <v/>
      </c>
      <c r="Y41" s="27" t="str">
        <f>IF($C41="","",IF(X41=1,$C$69,IF(X41=2,$D$69,IF(X41=3,$E$69,0))))</f>
        <v/>
      </c>
      <c r="Z41" s="28"/>
      <c r="AB41" s="26" t="str">
        <f t="shared" si="195"/>
        <v/>
      </c>
      <c r="AC41" s="27" t="str">
        <f>IF($C41="","",IF(AB41=1,$C$69,IF(AB41=2,$D$69,IF(AB41=3,$E$69,0))))</f>
        <v/>
      </c>
      <c r="AD41" s="28"/>
      <c r="AF41" s="26" t="str">
        <f t="shared" si="196"/>
        <v/>
      </c>
      <c r="AG41" s="27" t="str">
        <f>IF($C41="","",IF(AF41=1,$C$69,IF(AF41=2,$D$69,IF(AF41=3,$E$69,0))))</f>
        <v/>
      </c>
      <c r="AH41" s="28"/>
      <c r="AJ41" s="26" t="str">
        <f t="shared" si="197"/>
        <v/>
      </c>
      <c r="AK41" s="27" t="str">
        <f>IF($C41="","",IF(AJ41=1,$C$69,IF(AJ41=2,$D$69,IF(AJ41=3,$E$69,0))))</f>
        <v/>
      </c>
      <c r="AL41" s="28"/>
      <c r="AN41" s="26" t="str">
        <f t="shared" si="198"/>
        <v/>
      </c>
      <c r="AO41" s="27" t="str">
        <f>IF($C41="","",IF(AN41=1,$C$69,IF(AN41=2,$D$69,IF(AN41=3,$E$69,0))))</f>
        <v/>
      </c>
      <c r="AP41" s="28"/>
      <c r="AR41" s="26" t="str">
        <f t="shared" si="199"/>
        <v/>
      </c>
      <c r="AS41" s="27" t="str">
        <f>IF($C41="","",IF(AR41=1,$C$69,IF(AR41=2,$D$69,IF(AR41=3,$E$69,0))))</f>
        <v/>
      </c>
      <c r="AT41" s="28"/>
      <c r="AV41" s="26" t="str">
        <f t="shared" si="200"/>
        <v/>
      </c>
      <c r="AW41" s="27" t="str">
        <f>IF($C41="","",IF(AV41=1,$C$69,IF(AV41=2,$D$69,IF(AV41=3,$E$69,0))))</f>
        <v/>
      </c>
      <c r="AX41" s="28"/>
      <c r="AZ41" s="26" t="str">
        <f t="shared" si="201"/>
        <v/>
      </c>
      <c r="BA41" s="27" t="str">
        <f>IF($C41="","",IF(AZ41=1,$C$69,IF(AZ41=2,$D$69,IF(AZ41=3,$E$69,0))))</f>
        <v/>
      </c>
      <c r="BB41" s="28"/>
      <c r="BD41" s="26" t="str">
        <f t="shared" si="202"/>
        <v/>
      </c>
      <c r="BE41" s="27" t="str">
        <f>IF($C41="","",IF(BD41=1,$C$69,IF(BD41=2,$D$69,IF(BD41=3,$E$69,0))))</f>
        <v/>
      </c>
      <c r="BF41" s="28"/>
      <c r="BH41" s="26" t="str">
        <f t="shared" si="203"/>
        <v/>
      </c>
      <c r="BI41" s="27" t="str">
        <f>IF($C41="","",IF(BH41=1,$C$69,IF(BH41=2,$D$69,IF(BH41=3,$E$69,0))))</f>
        <v/>
      </c>
      <c r="BJ41" s="28"/>
      <c r="BL41" s="26" t="str">
        <f t="shared" si="204"/>
        <v/>
      </c>
      <c r="BM41" s="27" t="str">
        <f>IF($C41="","",IF(BL41=1,$C$69,IF(BL41=2,$D$69,IF(BL41=3,$E$69,0))))</f>
        <v/>
      </c>
      <c r="BN41" s="28"/>
      <c r="BP41" s="26" t="str">
        <f t="shared" si="205"/>
        <v/>
      </c>
      <c r="BQ41" s="27" t="str">
        <f>IF($C41="","",IF(BP41=1,$C$69,IF(BP41=2,$D$69,IF(BP41=3,$E$69,0))))</f>
        <v/>
      </c>
      <c r="BR41" s="28"/>
      <c r="BT41" s="26" t="str">
        <f t="shared" si="206"/>
        <v/>
      </c>
      <c r="BU41" s="27" t="str">
        <f>IF(BO41="","",IF(BT41=1,$C$69,IF(BT41=2,$D$69,IF(BT41=3,$E$69,0))))</f>
        <v/>
      </c>
      <c r="BV41" s="28"/>
      <c r="BX41" s="26" t="str">
        <f t="shared" si="207"/>
        <v/>
      </c>
      <c r="BY41" s="27" t="str">
        <f>IF($C41="","",IF(BX41=1,$C$69,IF(BX41=2,$D$69,IF(BX41=3,$E$69,0))))</f>
        <v/>
      </c>
      <c r="BZ41" s="28"/>
      <c r="CB41" s="26" t="str">
        <f t="shared" si="208"/>
        <v/>
      </c>
      <c r="CC41" s="27" t="str">
        <f>IF($C41="","",IF(CB41=1,$C$69,IF(CB41=2,$D$69,IF(CB41=3,$E$69,0))))</f>
        <v/>
      </c>
      <c r="CD41" s="28"/>
      <c r="CF41" s="26" t="str">
        <f t="shared" si="209"/>
        <v/>
      </c>
      <c r="CG41" s="27" t="str">
        <f>IF($C41="","",IF(CF41=1,$C$69,IF(CF41=2,$D$69,IF(CF41=3,$E$69,0))))</f>
        <v/>
      </c>
      <c r="CH41" s="28"/>
      <c r="CJ41" s="26" t="str">
        <f t="shared" si="210"/>
        <v/>
      </c>
      <c r="CK41" s="27" t="str">
        <f>IF($C41="","",IF(CJ41=1,$C$69,IF(CJ41=2,$D$69,IF(CJ41=3,$E$69,0))))</f>
        <v/>
      </c>
      <c r="CL41" s="28"/>
      <c r="CN41" s="26" t="str">
        <f t="shared" si="211"/>
        <v/>
      </c>
      <c r="CO41" s="27" t="str">
        <f>IF($C41="","",IF(CN41=1,$C$69,IF(CN41=2,$D$69,IF(CN41=3,$E$69,0))))</f>
        <v/>
      </c>
      <c r="CP41" s="28"/>
      <c r="CR41" s="26" t="str">
        <f t="shared" si="212"/>
        <v/>
      </c>
      <c r="CS41" s="27" t="str">
        <f>IF($C41="","",IF(CR41=1,$C$69,IF(CR41=2,$D$69,IF(CR41=3,$E$69,0))))</f>
        <v/>
      </c>
      <c r="CT41" s="28"/>
      <c r="CV41" s="26" t="str">
        <f t="shared" si="213"/>
        <v/>
      </c>
      <c r="CW41" s="27" t="str">
        <f>IF($C41="","",IF(CV41=1,$C$69,IF(CV41=2,$D$69,IF(CV41=3,$E$69,0))))</f>
        <v/>
      </c>
      <c r="CX41" s="28"/>
      <c r="CZ41" s="26" t="str">
        <f t="shared" si="214"/>
        <v/>
      </c>
      <c r="DA41" s="27" t="str">
        <f>IF($C41="","",IF(CZ41=1,$C$69,IF(CZ41=2,$D$69,IF(CZ41=3,$E$69,0))))</f>
        <v/>
      </c>
      <c r="DB41" s="28"/>
      <c r="DD41" s="26" t="str">
        <f t="shared" si="215"/>
        <v/>
      </c>
      <c r="DE41" s="27" t="str">
        <f>IF($C41="","",IF(DD41=1,$C$69,IF(DD41=2,$D$69,IF(DD41=3,$E$69,0))))</f>
        <v/>
      </c>
      <c r="DF41" s="28"/>
      <c r="DH41" s="26" t="str">
        <f t="shared" si="216"/>
        <v/>
      </c>
      <c r="DI41" s="27" t="str">
        <f>IF($C41="","",IF(DH41=1,$C$69,IF(DH41=2,$D$69,IF(DH41=3,$E$69,0))))</f>
        <v/>
      </c>
      <c r="DJ41" s="28"/>
      <c r="DL41" s="26" t="str">
        <f t="shared" si="217"/>
        <v/>
      </c>
      <c r="DM41" s="27" t="str">
        <f>IF($C41="","",IF(DL41=1,$C$69,IF(DL41=2,$D$69,IF(DL41=3,$E$69,0))))</f>
        <v/>
      </c>
      <c r="DN41" s="28"/>
      <c r="DP41" s="26" t="str">
        <f t="shared" si="218"/>
        <v/>
      </c>
      <c r="DQ41" s="27" t="str">
        <f>IF($C41="","",IF(DP41=1,$C$69,IF(DP41=2,$D$69,IF(DP41=3,$E$69,0))))</f>
        <v/>
      </c>
      <c r="DR41" s="28"/>
      <c r="DT41" s="26" t="str">
        <f t="shared" si="219"/>
        <v/>
      </c>
      <c r="DU41" s="27" t="str">
        <f>IF($C41="","",IF(DT41=1,$C$69,IF(DT41=2,$D$69,IF(DT41=3,$E$69,0))))</f>
        <v/>
      </c>
      <c r="DV41" s="28"/>
      <c r="DX41" s="26" t="str">
        <f t="shared" si="220"/>
        <v/>
      </c>
      <c r="DY41" s="27" t="str">
        <f>IF($C41="","",IF(DX41=1,$C$69,IF(DX41=2,$D$69,IF(DX41=3,$E$69,0))))</f>
        <v/>
      </c>
      <c r="DZ41" s="28"/>
    </row>
    <row r="42" spans="1:130" x14ac:dyDescent="0.2">
      <c r="A42" s="123"/>
      <c r="B42" s="23" t="s">
        <v>23</v>
      </c>
      <c r="C42" s="24"/>
      <c r="D42" s="24"/>
      <c r="E42" s="24"/>
      <c r="F42" s="24"/>
      <c r="H42" s="29" t="str">
        <f xml:space="preserve">
IF(H41=1,$C$74,
IF(H41=2,$D$74,
IF(H41=3,$E$74,
"0"
)))</f>
        <v>0</v>
      </c>
      <c r="I42" s="27"/>
      <c r="J42" s="25"/>
      <c r="L42" s="29" t="str">
        <f xml:space="preserve">
IF(L41=1,$C$74,
IF(L41=2,$D$74,
IF(L41=3,$E$74,
"0"
)))</f>
        <v>0</v>
      </c>
      <c r="M42" s="27"/>
      <c r="N42" s="25"/>
      <c r="P42" s="29" t="str">
        <f xml:space="preserve">
IF(P41=1,$C$74,
IF(P41=2,$D$74,
IF(P41=3,$E$74,
"0"
)))</f>
        <v>0</v>
      </c>
      <c r="Q42" s="27"/>
      <c r="R42" s="25"/>
      <c r="T42" s="29" t="str">
        <f xml:space="preserve">
IF(T41=1,$C$74,
IF(T41=2,$D$74,
IF(T41=3,$E$74,
"0"
)))</f>
        <v>0</v>
      </c>
      <c r="U42" s="27"/>
      <c r="V42" s="25"/>
      <c r="X42" s="29" t="str">
        <f xml:space="preserve">
IF(X41=1,$C$74,
IF(X41=2,$D$74,
IF(X41=3,$E$74,
"0"
)))</f>
        <v>0</v>
      </c>
      <c r="Y42" s="27"/>
      <c r="Z42" s="25"/>
      <c r="AB42" s="29" t="str">
        <f xml:space="preserve">
IF(AB41=1,$C$74,
IF(AB41=2,$D$74,
IF(AB41=3,$E$74,
"0"
)))</f>
        <v>0</v>
      </c>
      <c r="AC42" s="27"/>
      <c r="AD42" s="25"/>
      <c r="AF42" s="29" t="str">
        <f xml:space="preserve">
IF(AF41=1,$C$74,
IF(AF41=2,$D$74,
IF(AF41=3,$E$74,
"0"
)))</f>
        <v>0</v>
      </c>
      <c r="AG42" s="27"/>
      <c r="AH42" s="25"/>
      <c r="AJ42" s="29" t="str">
        <f xml:space="preserve">
IF(AJ41=1,$C$74,
IF(AJ41=2,$D$74,
IF(AJ41=3,$E$74,
"0"
)))</f>
        <v>0</v>
      </c>
      <c r="AK42" s="27"/>
      <c r="AL42" s="25"/>
      <c r="AN42" s="29" t="str">
        <f xml:space="preserve">
IF(AN41=1,$C$74,
IF(AN41=2,$D$74,
IF(AN41=3,$E$74,
"0"
)))</f>
        <v>0</v>
      </c>
      <c r="AO42" s="27"/>
      <c r="AP42" s="25"/>
      <c r="AR42" s="29" t="str">
        <f xml:space="preserve">
IF(AR41=1,$C$74,
IF(AR41=2,$D$74,
IF(AR41=3,$E$74,
"0"
)))</f>
        <v>0</v>
      </c>
      <c r="AS42" s="27"/>
      <c r="AT42" s="25"/>
      <c r="AV42" s="29" t="str">
        <f xml:space="preserve">
IF(AV41=1,$C$74,
IF(AV41=2,$D$74,
IF(AV41=3,$E$74,
"0"
)))</f>
        <v>0</v>
      </c>
      <c r="AW42" s="27"/>
      <c r="AX42" s="25"/>
      <c r="AZ42" s="29" t="str">
        <f xml:space="preserve">
IF(AZ41=1,$C$74,
IF(AZ41=2,$D$74,
IF(AZ41=3,$E$74,
"0"
)))</f>
        <v>0</v>
      </c>
      <c r="BA42" s="27"/>
      <c r="BB42" s="25"/>
      <c r="BD42" s="29" t="str">
        <f xml:space="preserve">
IF(BD41=1,$C$74,
IF(BD41=2,$D$74,
IF(BD41=3,$E$74,
"0"
)))</f>
        <v>0</v>
      </c>
      <c r="BE42" s="27"/>
      <c r="BF42" s="25"/>
      <c r="BH42" s="29" t="str">
        <f xml:space="preserve">
IF(BH41=1,$C$74,
IF(BH41=2,$D$74,
IF(BH41=3,$E$74,
"0"
)))</f>
        <v>0</v>
      </c>
      <c r="BI42" s="27"/>
      <c r="BJ42" s="25"/>
      <c r="BL42" s="29" t="str">
        <f xml:space="preserve">
IF(BL41=1,$C$74,
IF(BL41=2,$D$74,
IF(BL41=3,$E$74,
"0"
)))</f>
        <v>0</v>
      </c>
      <c r="BM42" s="27"/>
      <c r="BN42" s="25"/>
      <c r="BP42" s="29" t="str">
        <f xml:space="preserve">
IF(BP41=1,$C$74,
IF(BP41=2,$D$74,
IF(BP41=3,$E$74,
"0"
)))</f>
        <v>0</v>
      </c>
      <c r="BQ42" s="27"/>
      <c r="BR42" s="25"/>
      <c r="BT42" s="29" t="str">
        <f xml:space="preserve">
IF(BT41=1,$C$74,
IF(BT41=2,$D$74,
IF(BT41=3,$E$74,
"0"
)))</f>
        <v>0</v>
      </c>
      <c r="BU42" s="27"/>
      <c r="BV42" s="25"/>
      <c r="BX42" s="29" t="str">
        <f xml:space="preserve">
IF(BX41=1,$C$74,
IF(BX41=2,$D$74,
IF(BX41=3,$E$74,
"0"
)))</f>
        <v>0</v>
      </c>
      <c r="BY42" s="27"/>
      <c r="BZ42" s="25"/>
      <c r="CB42" s="29" t="str">
        <f xml:space="preserve">
IF(CB41=1,$C$74,
IF(CB41=2,$D$74,
IF(CB41=3,$E$74,
"0"
)))</f>
        <v>0</v>
      </c>
      <c r="CC42" s="27"/>
      <c r="CD42" s="25"/>
      <c r="CF42" s="29" t="str">
        <f xml:space="preserve">
IF(CF41=1,$C$74,
IF(CF41=2,$D$74,
IF(CF41=3,$E$74,
"0"
)))</f>
        <v>0</v>
      </c>
      <c r="CG42" s="27"/>
      <c r="CH42" s="25"/>
      <c r="CJ42" s="29" t="str">
        <f xml:space="preserve">
IF(CJ41=1,$C$74,
IF(CJ41=2,$D$74,
IF(CJ41=3,$E$74,
"0"
)))</f>
        <v>0</v>
      </c>
      <c r="CK42" s="27"/>
      <c r="CL42" s="25"/>
      <c r="CN42" s="29" t="str">
        <f xml:space="preserve">
IF(CN41=1,$C$74,
IF(CN41=2,$D$74,
IF(CN41=3,$E$74,
"0"
)))</f>
        <v>0</v>
      </c>
      <c r="CO42" s="27"/>
      <c r="CP42" s="25"/>
      <c r="CR42" s="29" t="str">
        <f xml:space="preserve">
IF(CR41=1,$C$74,
IF(CR41=2,$D$74,
IF(CR41=3,$E$74,
"0"
)))</f>
        <v>0</v>
      </c>
      <c r="CS42" s="27"/>
      <c r="CT42" s="25"/>
      <c r="CV42" s="29" t="str">
        <f xml:space="preserve">
IF(CV41=1,$C$74,
IF(CV41=2,$D$74,
IF(CV41=3,$E$74,
"0"
)))</f>
        <v>0</v>
      </c>
      <c r="CW42" s="27"/>
      <c r="CX42" s="25"/>
      <c r="CZ42" s="29" t="str">
        <f xml:space="preserve">
IF(CZ41=1,$C$74,
IF(CZ41=2,$D$74,
IF(CZ41=3,$E$74,
"0"
)))</f>
        <v>0</v>
      </c>
      <c r="DA42" s="27"/>
      <c r="DB42" s="25"/>
      <c r="DD42" s="29" t="str">
        <f xml:space="preserve">
IF(DD41=1,$C$74,
IF(DD41=2,$D$74,
IF(DD41=3,$E$74,
"0"
)))</f>
        <v>0</v>
      </c>
      <c r="DE42" s="27"/>
      <c r="DF42" s="25"/>
      <c r="DH42" s="29" t="str">
        <f xml:space="preserve">
IF(DH41=1,$C$74,
IF(DH41=2,$D$74,
IF(DH41=3,$E$74,
"0"
)))</f>
        <v>0</v>
      </c>
      <c r="DI42" s="27"/>
      <c r="DJ42" s="25"/>
      <c r="DL42" s="29" t="str">
        <f xml:space="preserve">
IF(DL41=1,$C$74,
IF(DL41=2,$D$74,
IF(DL41=3,$E$74,
"0"
)))</f>
        <v>0</v>
      </c>
      <c r="DM42" s="27"/>
      <c r="DN42" s="25"/>
      <c r="DP42" s="29" t="str">
        <f xml:space="preserve">
IF(DP41=1,$C$74,
IF(DP41=2,$D$74,
IF(DP41=3,$E$74,
"0"
)))</f>
        <v>0</v>
      </c>
      <c r="DQ42" s="27"/>
      <c r="DR42" s="25"/>
      <c r="DT42" s="29" t="str">
        <f xml:space="preserve">
IF(DT41=1,$C$74,
IF(DT41=2,$D$74,
IF(DT41=3,$E$74,
"0"
)))</f>
        <v>0</v>
      </c>
      <c r="DU42" s="27"/>
      <c r="DV42" s="25"/>
      <c r="DX42" s="29" t="str">
        <f xml:space="preserve">
IF(DX41=1,$C$74,
IF(DX41=2,$D$74,
IF(DX41=3,$E$74,
"0"
)))</f>
        <v>0</v>
      </c>
      <c r="DY42" s="27"/>
      <c r="DZ42" s="25"/>
    </row>
    <row r="43" spans="1:130" x14ac:dyDescent="0.2">
      <c r="A43" s="123"/>
      <c r="B43" s="23" t="s">
        <v>20</v>
      </c>
      <c r="C43" s="24"/>
      <c r="D43" s="24"/>
      <c r="E43" s="24"/>
      <c r="F43" s="24"/>
      <c r="H43" s="29"/>
      <c r="I43" s="27" t="str">
        <f>IF(C38="","",SUM(I38:I40))</f>
        <v/>
      </c>
      <c r="J43" s="28"/>
      <c r="L43" s="29"/>
      <c r="M43" s="27" t="str">
        <f>IF($C38="","",SUM(M38:M40))</f>
        <v/>
      </c>
      <c r="N43" s="28"/>
      <c r="P43" s="29"/>
      <c r="Q43" s="27" t="str">
        <f>IF($C38="","",SUM(Q38:Q40))</f>
        <v/>
      </c>
      <c r="R43" s="28"/>
      <c r="T43" s="29"/>
      <c r="U43" s="27" t="str">
        <f>IF($C38="","",SUM(U38:U40))</f>
        <v/>
      </c>
      <c r="V43" s="28"/>
      <c r="X43" s="29"/>
      <c r="Y43" s="27" t="str">
        <f>IF($C38="","",SUM(Y38:Y40))</f>
        <v/>
      </c>
      <c r="Z43" s="28"/>
      <c r="AB43" s="29"/>
      <c r="AC43" s="27" t="str">
        <f>IF($C38="","",SUM(AC38:AC40))</f>
        <v/>
      </c>
      <c r="AD43" s="28"/>
      <c r="AF43" s="29"/>
      <c r="AG43" s="27" t="str">
        <f>IF($C38="","",SUM(AG38:AG40))</f>
        <v/>
      </c>
      <c r="AH43" s="28"/>
      <c r="AJ43" s="29"/>
      <c r="AK43" s="27" t="str">
        <f>IF($C38="","",SUM(AK38:AK40))</f>
        <v/>
      </c>
      <c r="AL43" s="28"/>
      <c r="AN43" s="29"/>
      <c r="AO43" s="27" t="str">
        <f>IF($C38="","",SUM(AO38:AO40))</f>
        <v/>
      </c>
      <c r="AP43" s="28"/>
      <c r="AR43" s="29"/>
      <c r="AS43" s="27" t="str">
        <f>IF($C38="","",SUM(AS38:AS40))</f>
        <v/>
      </c>
      <c r="AT43" s="28"/>
      <c r="AV43" s="29"/>
      <c r="AW43" s="27" t="str">
        <f>IF($C38="","",SUM(AW38:AW40))</f>
        <v/>
      </c>
      <c r="AX43" s="28"/>
      <c r="AZ43" s="29"/>
      <c r="BA43" s="27" t="str">
        <f>IF($C38="","",SUM(BA38:BA40))</f>
        <v/>
      </c>
      <c r="BB43" s="28"/>
      <c r="BD43" s="29"/>
      <c r="BE43" s="27" t="str">
        <f>IF($C38="","",SUM(BE38:BE40))</f>
        <v/>
      </c>
      <c r="BF43" s="28"/>
      <c r="BH43" s="29"/>
      <c r="BI43" s="27" t="str">
        <f>IF($C38="","",SUM(BI38:BI40))</f>
        <v/>
      </c>
      <c r="BJ43" s="28"/>
      <c r="BL43" s="29"/>
      <c r="BM43" s="27" t="str">
        <f>IF($C38="","",SUM(BM38:BM40))</f>
        <v/>
      </c>
      <c r="BN43" s="28"/>
      <c r="BP43" s="29"/>
      <c r="BQ43" s="27" t="str">
        <f>IF($C38="","",SUM(BQ38:BQ40))</f>
        <v/>
      </c>
      <c r="BR43" s="28"/>
      <c r="BT43" s="29"/>
      <c r="BU43" s="27" t="str">
        <f>IF(BO38="","",SUM(BU38:BU40))</f>
        <v/>
      </c>
      <c r="BV43" s="28"/>
      <c r="BX43" s="29"/>
      <c r="BY43" s="27" t="str">
        <f>IF($C38="","",SUM(BY38:BY40))</f>
        <v/>
      </c>
      <c r="BZ43" s="28"/>
      <c r="CB43" s="29"/>
      <c r="CC43" s="27" t="str">
        <f>IF($C38="","",SUM(CC38:CC40))</f>
        <v/>
      </c>
      <c r="CD43" s="28"/>
      <c r="CF43" s="29"/>
      <c r="CG43" s="27" t="str">
        <f>IF($C38="","",SUM(CG38:CG40))</f>
        <v/>
      </c>
      <c r="CH43" s="28"/>
      <c r="CJ43" s="29"/>
      <c r="CK43" s="27" t="str">
        <f>IF($C38="","",SUM(CK38:CK40))</f>
        <v/>
      </c>
      <c r="CL43" s="28"/>
      <c r="CN43" s="29"/>
      <c r="CO43" s="27" t="str">
        <f>IF($C38="","",SUM(CO38:CO40))</f>
        <v/>
      </c>
      <c r="CP43" s="28"/>
      <c r="CR43" s="29"/>
      <c r="CS43" s="27" t="str">
        <f>IF($C38="","",SUM(CS38:CS40))</f>
        <v/>
      </c>
      <c r="CT43" s="28"/>
      <c r="CV43" s="29"/>
      <c r="CW43" s="27" t="str">
        <f>IF($C38="","",SUM(CW38:CW40))</f>
        <v/>
      </c>
      <c r="CX43" s="28"/>
      <c r="CZ43" s="29"/>
      <c r="DA43" s="27" t="str">
        <f>IF($C38="","",SUM(DA38:DA40))</f>
        <v/>
      </c>
      <c r="DB43" s="28"/>
      <c r="DD43" s="29"/>
      <c r="DE43" s="27" t="str">
        <f>IF($C38="","",SUM(DE38:DE40))</f>
        <v/>
      </c>
      <c r="DF43" s="28"/>
      <c r="DH43" s="29"/>
      <c r="DI43" s="27" t="str">
        <f>IF($C38="","",SUM(DI38:DI40))</f>
        <v/>
      </c>
      <c r="DJ43" s="28"/>
      <c r="DL43" s="29"/>
      <c r="DM43" s="27" t="str">
        <f>IF($C38="","",SUM(DM38:DM40))</f>
        <v/>
      </c>
      <c r="DN43" s="28"/>
      <c r="DP43" s="29"/>
      <c r="DQ43" s="27" t="str">
        <f>IF($C38="","",SUM(DQ38:DQ40))</f>
        <v/>
      </c>
      <c r="DR43" s="28"/>
      <c r="DT43" s="29"/>
      <c r="DU43" s="27" t="str">
        <f>IF($C38="","",SUM(DU38:DU40))</f>
        <v/>
      </c>
      <c r="DV43" s="28"/>
      <c r="DX43" s="29"/>
      <c r="DY43" s="27" t="str">
        <f>IF($C38="","",SUM(DY38:DY40))</f>
        <v/>
      </c>
      <c r="DZ43" s="28"/>
    </row>
    <row r="44" spans="1:130" x14ac:dyDescent="0.2">
      <c r="A44" s="123"/>
      <c r="B44" s="23" t="s">
        <v>27</v>
      </c>
      <c r="C44" s="24"/>
      <c r="D44" s="24"/>
      <c r="E44" s="24"/>
      <c r="F44" s="24"/>
      <c r="H44" s="29"/>
      <c r="I44" s="27"/>
      <c r="J44" s="28" t="str">
        <f>IFERROR(IF($C38=0,0,(H56/H57)*H42),"")</f>
        <v/>
      </c>
      <c r="L44" s="29"/>
      <c r="M44" s="27"/>
      <c r="N44" s="28" t="str">
        <f>IFERROR(IF($C38=0,0,(L56/L57)*L42),"")</f>
        <v/>
      </c>
      <c r="P44" s="29"/>
      <c r="Q44" s="27"/>
      <c r="R44" s="28" t="str">
        <f>IFERROR(IF($C38=0,0,(P56/P57)*P42),"")</f>
        <v/>
      </c>
      <c r="T44" s="29"/>
      <c r="U44" s="27"/>
      <c r="V44" s="28" t="str">
        <f>IFERROR(IF($C38=0,0,(T56/T57)*T42),"")</f>
        <v/>
      </c>
      <c r="X44" s="29"/>
      <c r="Y44" s="27"/>
      <c r="Z44" s="28" t="str">
        <f>IFERROR(IF($C38=0,0,(X56/X57)*X42),"")</f>
        <v/>
      </c>
      <c r="AB44" s="29"/>
      <c r="AC44" s="27"/>
      <c r="AD44" s="28" t="str">
        <f>IFERROR(IF($C38=0,0,(AB56/AB57)*AB42),"")</f>
        <v/>
      </c>
      <c r="AF44" s="29"/>
      <c r="AG44" s="27"/>
      <c r="AH44" s="28" t="str">
        <f>IFERROR(IF($C38=0,0,(AF56/AF57)*AF42),"")</f>
        <v/>
      </c>
      <c r="AJ44" s="29"/>
      <c r="AK44" s="27"/>
      <c r="AL44" s="28" t="str">
        <f>IFERROR(IF($C38=0,0,(AJ56/AJ57)*AJ42),"")</f>
        <v/>
      </c>
      <c r="AN44" s="29"/>
      <c r="AO44" s="27"/>
      <c r="AP44" s="28" t="str">
        <f>IFERROR(IF($C38=0,0,(AN56/AN57)*AN42),"")</f>
        <v/>
      </c>
      <c r="AR44" s="29"/>
      <c r="AS44" s="27"/>
      <c r="AT44" s="28" t="str">
        <f>IFERROR(IF($C38=0,0,(AR56/AR57)*AR42),"")</f>
        <v/>
      </c>
      <c r="AV44" s="29"/>
      <c r="AW44" s="27"/>
      <c r="AX44" s="28" t="str">
        <f>IFERROR(IF($C38=0,0,(AV56/AV57)*AV42),"")</f>
        <v/>
      </c>
      <c r="AZ44" s="29"/>
      <c r="BA44" s="27"/>
      <c r="BB44" s="28" t="str">
        <f>IFERROR(IF($C38=0,0,(AZ56/AZ57)*AZ42),"")</f>
        <v/>
      </c>
      <c r="BD44" s="29"/>
      <c r="BE44" s="27"/>
      <c r="BF44" s="28" t="str">
        <f>IFERROR(IF($C38=0,0,(BD56/BD57)*BD42),"")</f>
        <v/>
      </c>
      <c r="BH44" s="29"/>
      <c r="BI44" s="27"/>
      <c r="BJ44" s="28" t="str">
        <f>IFERROR(IF($C38=0,0,(BH56/BH57)*BH42),"")</f>
        <v/>
      </c>
      <c r="BL44" s="29"/>
      <c r="BM44" s="27"/>
      <c r="BN44" s="28" t="str">
        <f>IFERROR(IF($C38=0,0,(BL56/BL57)*BL42),"")</f>
        <v/>
      </c>
      <c r="BP44" s="29"/>
      <c r="BQ44" s="27"/>
      <c r="BR44" s="28" t="str">
        <f>IFERROR(IF($C38=0,0,(BP56/BP57)*BP42),"")</f>
        <v/>
      </c>
      <c r="BT44" s="29"/>
      <c r="BU44" s="27"/>
      <c r="BV44" s="28" t="str">
        <f>IFERROR(IF($C38=0,0,(BT56/BT57)*BT42),"")</f>
        <v/>
      </c>
      <c r="BX44" s="29"/>
      <c r="BY44" s="27"/>
      <c r="BZ44" s="28" t="str">
        <f>IFERROR(IF($C38=0,0,(BX56/BX57)*BX42),"")</f>
        <v/>
      </c>
      <c r="CB44" s="29"/>
      <c r="CC44" s="27"/>
      <c r="CD44" s="28" t="str">
        <f>IFERROR(IF($C38=0,0,(CB56/CB57)*CB42),"")</f>
        <v/>
      </c>
      <c r="CF44" s="29"/>
      <c r="CG44" s="27"/>
      <c r="CH44" s="28" t="str">
        <f>IFERROR(IF($C38=0,0,(CF56/CF57)*CF42),"")</f>
        <v/>
      </c>
      <c r="CJ44" s="29"/>
      <c r="CK44" s="27"/>
      <c r="CL44" s="28" t="str">
        <f>IFERROR(IF($C38=0,0,(CJ56/CJ57)*CJ42),"")</f>
        <v/>
      </c>
      <c r="CN44" s="29"/>
      <c r="CO44" s="27"/>
      <c r="CP44" s="28" t="str">
        <f>IFERROR(IF($C38=0,0,(CN56/CN57)*CN42),"")</f>
        <v/>
      </c>
      <c r="CR44" s="29"/>
      <c r="CS44" s="27"/>
      <c r="CT44" s="28" t="str">
        <f>IFERROR(IF($C38=0,0,(CR56/CR57)*CR42),"")</f>
        <v/>
      </c>
      <c r="CV44" s="29"/>
      <c r="CW44" s="27"/>
      <c r="CX44" s="28" t="str">
        <f>IFERROR(IF($C38=0,0,(CV56/CV57)*CV42),"")</f>
        <v/>
      </c>
      <c r="CZ44" s="29"/>
      <c r="DA44" s="27"/>
      <c r="DB44" s="28" t="str">
        <f>IFERROR(IF($C38=0,0,(CZ56/CZ57)*CZ42),"")</f>
        <v/>
      </c>
      <c r="DD44" s="29"/>
      <c r="DE44" s="27"/>
      <c r="DF44" s="28" t="str">
        <f>IFERROR(IF($C38=0,0,(DD56/DD57)*DD42),"")</f>
        <v/>
      </c>
      <c r="DH44" s="29"/>
      <c r="DI44" s="27"/>
      <c r="DJ44" s="28" t="str">
        <f>IFERROR(IF($C38=0,0,(DH56/DH57)*DH42),"")</f>
        <v/>
      </c>
      <c r="DL44" s="29"/>
      <c r="DM44" s="27"/>
      <c r="DN44" s="28" t="str">
        <f>IFERROR(IF($C38=0,0,(DL56/DL57)*DL42),"")</f>
        <v/>
      </c>
      <c r="DP44" s="29"/>
      <c r="DQ44" s="27"/>
      <c r="DR44" s="28" t="str">
        <f>IFERROR(IF($C38=0,0,(DP56/DP57)*DP42),"")</f>
        <v/>
      </c>
      <c r="DT44" s="29"/>
      <c r="DU44" s="27"/>
      <c r="DV44" s="28" t="str">
        <f>IFERROR(IF($C38=0,0,(DT56/DT57)*DT42),"")</f>
        <v/>
      </c>
      <c r="DX44" s="29"/>
      <c r="DY44" s="27"/>
      <c r="DZ44" s="28" t="str">
        <f>IFERROR(IF($C38=0,0,(DX56/DX57)*DX42),"")</f>
        <v/>
      </c>
    </row>
    <row r="45" spans="1:130" x14ac:dyDescent="0.2">
      <c r="C45"/>
      <c r="D45"/>
      <c r="E45"/>
      <c r="F45"/>
      <c r="H45"/>
      <c r="I45"/>
      <c r="L45"/>
      <c r="M45"/>
      <c r="P45"/>
      <c r="Q45"/>
      <c r="T45"/>
      <c r="U45"/>
      <c r="X45"/>
      <c r="Y45"/>
      <c r="AB45"/>
      <c r="AC45"/>
      <c r="AF45"/>
      <c r="AG45"/>
      <c r="AJ45"/>
      <c r="AK45"/>
      <c r="AN45"/>
      <c r="AO45"/>
      <c r="AR45"/>
      <c r="AS45"/>
      <c r="AV45"/>
      <c r="AW45"/>
      <c r="AZ45"/>
      <c r="BA45"/>
      <c r="BD45"/>
      <c r="BE45"/>
      <c r="BH45"/>
      <c r="BI45"/>
      <c r="BL45"/>
      <c r="BM45"/>
      <c r="BP45"/>
      <c r="BQ45"/>
      <c r="BT45"/>
      <c r="BU45"/>
      <c r="BX45"/>
      <c r="BY45"/>
      <c r="CB45"/>
      <c r="CC45"/>
      <c r="CF45"/>
      <c r="CG45"/>
      <c r="CJ45"/>
      <c r="CK45"/>
      <c r="CN45"/>
      <c r="CO45"/>
      <c r="CR45"/>
      <c r="CS45"/>
      <c r="CV45"/>
      <c r="CW45"/>
      <c r="CZ45"/>
      <c r="DA45"/>
      <c r="DD45"/>
      <c r="DE45"/>
      <c r="DH45"/>
      <c r="DI45"/>
      <c r="DL45"/>
      <c r="DM45"/>
      <c r="DP45"/>
      <c r="DQ45"/>
      <c r="DT45"/>
      <c r="DU45"/>
      <c r="DX45"/>
      <c r="DY45"/>
    </row>
    <row r="46" spans="1:130" x14ac:dyDescent="0.2">
      <c r="A46" s="123" t="s">
        <v>13</v>
      </c>
      <c r="B46" s="2" t="s">
        <v>71</v>
      </c>
      <c r="C46" s="86" t="str">
        <f>IF(Dreisatzmethode!G26="","",Dreisatzmethode!G26)</f>
        <v/>
      </c>
      <c r="D46" s="86" t="str">
        <f>IF(Dreisatzmethode!H26="","",Dreisatzmethode!H26)</f>
        <v/>
      </c>
      <c r="E46" s="86" t="str">
        <f>IF(Dreisatzmethode!I26="","",Dreisatzmethode!I26)</f>
        <v/>
      </c>
      <c r="F46" s="55" t="str">
        <f>IF(C46="","",DATE(YEAR(C46)+16, MONTH(C46), DAY(C46)))</f>
        <v/>
      </c>
      <c r="H46" s="14" t="str">
        <f xml:space="preserve">
IF($C46="","",
IF(H$4&lt;$D46,1,
IF(AND(H$4&gt;=$D46,H$4&lt;$E46),2,
IF(AND(H$4&gt;=$E46,H$4&lt;$F46),3,
IF(H$4&gt;=$F46,4,0
)))))</f>
        <v/>
      </c>
      <c r="I46" s="15" t="str">
        <f>IF(C46="","",IF(H46=1,$C$69,IF(H46=2,$D$69,IF(H46=3,$E$69,0))))</f>
        <v/>
      </c>
      <c r="J46" s="17" t="str">
        <f>IFERROR(IF($C46="","",(J$52/I$51)*I46),"")</f>
        <v/>
      </c>
      <c r="L46" s="14" t="str">
        <f xml:space="preserve">
IF($C46="","",
IF(L$4&lt;$D46,1,
IF(AND(L$4&gt;=$D46,L$4&lt;$E46),2,
IF(AND(L$4&gt;=$E46,L$4&lt;$F46),3,
IF(L$4&gt;=$F46,4,0
)))))</f>
        <v/>
      </c>
      <c r="M46" s="15" t="str">
        <f>IF($C46="","",IF(L46=1,$C$69,IF(L46=2,$D$69,IF(L46=3,$E$69,0))))</f>
        <v/>
      </c>
      <c r="N46" s="17" t="str">
        <f>IFERROR(IF($C46="","",(N$52/M$51)*M46),"")</f>
        <v/>
      </c>
      <c r="P46" s="14" t="str">
        <f xml:space="preserve">
IF($C46="","",
IF(P$4&lt;$D46,1,
IF(AND(P$4&gt;=$D46,P$4&lt;$E46),2,
IF(AND(P$4&gt;=$E46,P$4&lt;$F46),3,
IF(P$4&gt;=$F46,4,0
)))))</f>
        <v/>
      </c>
      <c r="Q46" s="15" t="str">
        <f>IF($C46="","",IF(P46=1,$C$69,IF(P46=2,$D$69,IF(P46=3,$E$69,0))))</f>
        <v/>
      </c>
      <c r="R46" s="17" t="str">
        <f>IFERROR(IF($C46="","",(R$52/Q$51)*Q46),"")</f>
        <v/>
      </c>
      <c r="T46" s="14" t="str">
        <f xml:space="preserve">
IF($C46="","",
IF(T$4&lt;$D46,1,
IF(AND(T$4&gt;=$D46,T$4&lt;$E46),2,
IF(AND(T$4&gt;=$E46,T$4&lt;$F46),3,
IF(T$4&gt;=$F46,4,0
)))))</f>
        <v/>
      </c>
      <c r="U46" s="15" t="str">
        <f>IF($C46="","",IF(T46=1,$C$69,IF(T46=2,$D$69,IF(T46=3,$E$69,0))))</f>
        <v/>
      </c>
      <c r="V46" s="17" t="str">
        <f>IFERROR(IF($C46="","",(V$52/U$51)*U46),"")</f>
        <v/>
      </c>
      <c r="X46" s="14" t="str">
        <f xml:space="preserve">
IF($C46="","",
IF(X$4&lt;$D46,1,
IF(AND(X$4&gt;=$D46,X$4&lt;$E46),2,
IF(AND(X$4&gt;=$E46,X$4&lt;$F46),3,
IF(X$4&gt;=$F46,4,0
)))))</f>
        <v/>
      </c>
      <c r="Y46" s="15" t="str">
        <f>IF($C46="","",IF(X46=1,$C$69,IF(X46=2,$D$69,IF(X46=3,$E$69,0))))</f>
        <v/>
      </c>
      <c r="Z46" s="17" t="str">
        <f>IFERROR(IF($C46="","",(Z$52/Y$51)*Y46),"")</f>
        <v/>
      </c>
      <c r="AB46" s="14" t="str">
        <f xml:space="preserve">
IF($C46="","",
IF(AB$4&lt;$D46,1,
IF(AND(AB$4&gt;=$D46,AB$4&lt;$E46),2,
IF(AND(AB$4&gt;=$E46,AB$4&lt;$F46),3,
IF(AB$4&gt;=$F46,4,0
)))))</f>
        <v/>
      </c>
      <c r="AC46" s="15" t="str">
        <f>IF($C46="","",IF(AB46=1,$C$69,IF(AB46=2,$D$69,IF(AB46=3,$E$69,0))))</f>
        <v/>
      </c>
      <c r="AD46" s="17" t="str">
        <f>IFERROR(IF($C46="","",(AD$52/AC$51)*AC46),"")</f>
        <v/>
      </c>
      <c r="AF46" s="14" t="str">
        <f xml:space="preserve">
IF($C46="","",
IF(AF$4&lt;$D46,1,
IF(AND(AF$4&gt;=$D46,AF$4&lt;$E46),2,
IF(AND(AF$4&gt;=$E46,AF$4&lt;$F46),3,
IF(AF$4&gt;=$F46,4,0
)))))</f>
        <v/>
      </c>
      <c r="AG46" s="15" t="str">
        <f>IF($C46="","",IF(AF46=1,$C$69,IF(AF46=2,$D$69,IF(AF46=3,$E$69,0))))</f>
        <v/>
      </c>
      <c r="AH46" s="17" t="str">
        <f>IFERROR(IF($C46="","",(AH$52/AG$51)*AG46),"")</f>
        <v/>
      </c>
      <c r="AJ46" s="14" t="str">
        <f xml:space="preserve">
IF($C46="","",
IF(AJ$4&lt;$D46,1,
IF(AND(AJ$4&gt;=$D46,AJ$4&lt;$E46),2,
IF(AND(AJ$4&gt;=$E46,AJ$4&lt;$F46),3,
IF(AJ$4&gt;=$F46,4,0
)))))</f>
        <v/>
      </c>
      <c r="AK46" s="15" t="str">
        <f>IF($C46="","",IF(AJ46=1,$C$69,IF(AJ46=2,$D$69,IF(AJ46=3,$E$69,0))))</f>
        <v/>
      </c>
      <c r="AL46" s="17" t="str">
        <f>IFERROR(IF($C46="","",(AL$52/AK$51)*AK46),"")</f>
        <v/>
      </c>
      <c r="AN46" s="14" t="str">
        <f xml:space="preserve">
IF($C46="","",
IF(AN$4&lt;$D46,1,
IF(AND(AN$4&gt;=$D46,AN$4&lt;$E46),2,
IF(AND(AN$4&gt;=$E46,AN$4&lt;$F46),3,
IF(AN$4&gt;=$F46,4,0
)))))</f>
        <v/>
      </c>
      <c r="AO46" s="15" t="str">
        <f>IF($C46="","",IF(AN46=1,$C$69,IF(AN46=2,$D$69,IF(AN46=3,$E$69,0))))</f>
        <v/>
      </c>
      <c r="AP46" s="17" t="str">
        <f>IFERROR(IF($C46="","",(AP$52/AO$51)*AO46),"")</f>
        <v/>
      </c>
      <c r="AR46" s="14" t="str">
        <f xml:space="preserve">
IF($C46="","",
IF(AR$4&lt;$D46,1,
IF(AND(AR$4&gt;=$D46,AR$4&lt;$E46),2,
IF(AND(AR$4&gt;=$E46,AR$4&lt;$F46),3,
IF(AR$4&gt;=$F46,4,0
)))))</f>
        <v/>
      </c>
      <c r="AS46" s="15" t="str">
        <f>IF($C46="","",IF(AR46=1,$C$69,IF(AR46=2,$D$69,IF(AR46=3,$E$69,0))))</f>
        <v/>
      </c>
      <c r="AT46" s="17" t="str">
        <f>IFERROR(IF($C46="","",(AT$52/AS$51)*AS46),"")</f>
        <v/>
      </c>
      <c r="AV46" s="14" t="str">
        <f xml:space="preserve">
IF($C46="","",
IF(AV$4&lt;$D46,1,
IF(AND(AV$4&gt;=$D46,AV$4&lt;$E46),2,
IF(AND(AV$4&gt;=$E46,AV$4&lt;$F46),3,
IF(AV$4&gt;=$F46,4,0
)))))</f>
        <v/>
      </c>
      <c r="AW46" s="15" t="str">
        <f>IF($C46="","",IF(AV46=1,$C$69,IF(AV46=2,$D$69,IF(AV46=3,$E$69,0))))</f>
        <v/>
      </c>
      <c r="AX46" s="17" t="str">
        <f>IFERROR(IF($C46="","",(AX$52/AW$51)*AW46),"")</f>
        <v/>
      </c>
      <c r="AZ46" s="14" t="str">
        <f xml:space="preserve">
IF($C46="","",
IF(AZ$4&lt;$D46,1,
IF(AND(AZ$4&gt;=$D46,AZ$4&lt;$E46),2,
IF(AND(AZ$4&gt;=$E46,AZ$4&lt;$F46),3,
IF(AZ$4&gt;=$F46,4,0
)))))</f>
        <v/>
      </c>
      <c r="BA46" s="15" t="str">
        <f>IF($C46="","",IF(AZ46=1,$C$69,IF(AZ46=2,$D$69,IF(AZ46=3,$E$69,0))))</f>
        <v/>
      </c>
      <c r="BB46" s="17" t="str">
        <f>IFERROR(IF($C46="","",(BB$52/BA$51)*BA46),"")</f>
        <v/>
      </c>
      <c r="BD46" s="14" t="str">
        <f xml:space="preserve">
IF($C46="","",
IF(BD$4&lt;$D46,1,
IF(AND(BD$4&gt;=$D46,BD$4&lt;$E46),2,
IF(AND(BD$4&gt;=$E46,BD$4&lt;$F46),3,
IF(BD$4&gt;=$F46,4,0
)))))</f>
        <v/>
      </c>
      <c r="BE46" s="15" t="str">
        <f>IF($C46="","",IF(BD46=1,$C$69,IF(BD46=2,$D$69,IF(BD46=3,$E$69,0))))</f>
        <v/>
      </c>
      <c r="BF46" s="17" t="str">
        <f>IFERROR(IF($C46="","",(BF$52/BE$51)*BE46),"")</f>
        <v/>
      </c>
      <c r="BH46" s="14" t="str">
        <f xml:space="preserve">
IF($C46="","",
IF(BH$4&lt;$D46,1,
IF(AND(BH$4&gt;=$D46,BH$4&lt;$E46),2,
IF(AND(BH$4&gt;=$E46,BH$4&lt;$F46),3,
IF(BH$4&gt;=$F46,4,0
)))))</f>
        <v/>
      </c>
      <c r="BI46" s="15" t="str">
        <f>IF($C46="","",IF(BH46=1,$C$69,IF(BH46=2,$D$69,IF(BH46=3,$E$69,0))))</f>
        <v/>
      </c>
      <c r="BJ46" s="17" t="str">
        <f>IFERROR(IF($C46="","",(BJ$52/BI$51)*BI46),"")</f>
        <v/>
      </c>
      <c r="BL46" s="14" t="str">
        <f xml:space="preserve">
IF($C46="","",
IF(BL$4&lt;$D46,1,
IF(AND(BL$4&gt;=$D46,BL$4&lt;$E46),2,
IF(AND(BL$4&gt;=$E46,BL$4&lt;$F46),3,
IF(BL$4&gt;=$F46,4,0
)))))</f>
        <v/>
      </c>
      <c r="BM46" s="15" t="str">
        <f>IF($C46="","",IF(BL46=1,$C$69,IF(BL46=2,$D$69,IF(BL46=3,$E$69,0))))</f>
        <v/>
      </c>
      <c r="BN46" s="17" t="str">
        <f>IFERROR(IF($C46="","",(BN$52/BM$51)*BM46),"")</f>
        <v/>
      </c>
      <c r="BP46" s="14" t="str">
        <f xml:space="preserve">
IF($C46="","",
IF(BP$4&lt;$D46,1,
IF(AND(BP$4&gt;=$D46,BP$4&lt;$E46),2,
IF(AND(BP$4&gt;=$E46,BP$4&lt;$F46),3,
IF(BP$4&gt;=$F46,4,0
)))))</f>
        <v/>
      </c>
      <c r="BQ46" s="15" t="str">
        <f>IF($C46="","",IF(BP46=1,$C$69,IF(BP46=2,$D$69,IF(BP46=3,$E$69,0))))</f>
        <v/>
      </c>
      <c r="BR46" s="17" t="str">
        <f>IFERROR(IF($C46="","",(BR$52/BQ$51)*BQ46),"")</f>
        <v/>
      </c>
      <c r="BT46" s="14" t="str">
        <f xml:space="preserve">
IF($C46="","",
IF(BT$4&lt;$D46,1,
IF(AND(BT$4&gt;=$D46,BT$4&lt;$E46),2,
IF(AND(BT$4&gt;=$E46,BT$4&lt;$F46),3,
IF(BT$4&gt;=$F46,4,0
)))))</f>
        <v/>
      </c>
      <c r="BU46" s="15" t="str">
        <f>IF(BO46="","",IF(BT46=1,$C$69,IF(BT46=2,$D$69,IF(BT46=3,$E$69,0))))</f>
        <v/>
      </c>
      <c r="BV46" s="17" t="str">
        <f>IFERROR(IF($C46="","",(BV$52/BU$51)*BU46),"")</f>
        <v/>
      </c>
      <c r="BX46" s="14" t="str">
        <f xml:space="preserve">
IF($C46="","",
IF(BX$4&lt;$D46,1,
IF(AND(BX$4&gt;=$D46,BX$4&lt;$E46),2,
IF(AND(BX$4&gt;=$E46,BX$4&lt;$F46),3,
IF(BX$4&gt;=$F46,4,0
)))))</f>
        <v/>
      </c>
      <c r="BY46" s="15" t="str">
        <f>IF($C46="","",IF(BX46=1,$C$69,IF(BX46=2,$D$69,IF(BX46=3,$E$69,0))))</f>
        <v/>
      </c>
      <c r="BZ46" s="17" t="str">
        <f>IFERROR(IF($C46="","",(BZ$52/BY$51)*BY46),"")</f>
        <v/>
      </c>
      <c r="CB46" s="14" t="str">
        <f xml:space="preserve">
IF($C46="","",
IF(CB$4&lt;$D46,1,
IF(AND(CB$4&gt;=$D46,CB$4&lt;$E46),2,
IF(AND(CB$4&gt;=$E46,CB$4&lt;$F46),3,
IF(CB$4&gt;=$F46,4,0
)))))</f>
        <v/>
      </c>
      <c r="CC46" s="15" t="str">
        <f>IF($C46="","",IF(CB46=1,$C$69,IF(CB46=2,$D$69,IF(CB46=3,$E$69,0))))</f>
        <v/>
      </c>
      <c r="CD46" s="17" t="str">
        <f>IFERROR(IF($C46="","",(CD$52/CC$51)*CC46),"")</f>
        <v/>
      </c>
      <c r="CF46" s="14" t="str">
        <f xml:space="preserve">
IF($C46="","",
IF(CF$4&lt;$D46,1,
IF(AND(CF$4&gt;=$D46,CF$4&lt;$E46),2,
IF(AND(CF$4&gt;=$E46,CF$4&lt;$F46),3,
IF(CF$4&gt;=$F46,4,0
)))))</f>
        <v/>
      </c>
      <c r="CG46" s="15" t="str">
        <f>IF($C46="","",IF(CF46=1,$C$69,IF(CF46=2,$D$69,IF(CF46=3,$E$69,0))))</f>
        <v/>
      </c>
      <c r="CH46" s="17" t="str">
        <f>IFERROR(IF($C46="","",(CH$52/CG$51)*CG46),"")</f>
        <v/>
      </c>
      <c r="CJ46" s="14" t="str">
        <f xml:space="preserve">
IF($C46="","",
IF(CJ$4&lt;$D46,1,
IF(AND(CJ$4&gt;=$D46,CJ$4&lt;$E46),2,
IF(AND(CJ$4&gt;=$E46,CJ$4&lt;$F46),3,
IF(CJ$4&gt;=$F46,4,0
)))))</f>
        <v/>
      </c>
      <c r="CK46" s="15" t="str">
        <f>IF($C46="","",IF(CJ46=1,$C$69,IF(CJ46=2,$D$69,IF(CJ46=3,$E$69,0))))</f>
        <v/>
      </c>
      <c r="CL46" s="17" t="str">
        <f>IFERROR(IF($C46="","",(CL$52/CK$51)*CK46),"")</f>
        <v/>
      </c>
      <c r="CN46" s="14" t="str">
        <f xml:space="preserve">
IF($C46="","",
IF(CN$4&lt;$D46,1,
IF(AND(CN$4&gt;=$D46,CN$4&lt;$E46),2,
IF(AND(CN$4&gt;=$E46,CN$4&lt;$F46),3,
IF(CN$4&gt;=$F46,4,0
)))))</f>
        <v/>
      </c>
      <c r="CO46" s="15" t="str">
        <f>IF($C46="","",IF(CN46=1,$C$69,IF(CN46=2,$D$69,IF(CN46=3,$E$69,0))))</f>
        <v/>
      </c>
      <c r="CP46" s="17" t="str">
        <f>IFERROR(IF($C46="","",(CP$52/CO$51)*CO46),"")</f>
        <v/>
      </c>
      <c r="CR46" s="14" t="str">
        <f xml:space="preserve">
IF($C46="","",
IF(CR$4&lt;$D46,1,
IF(AND(CR$4&gt;=$D46,CR$4&lt;$E46),2,
IF(AND(CR$4&gt;=$E46,CR$4&lt;$F46),3,
IF(CR$4&gt;=$F46,4,0
)))))</f>
        <v/>
      </c>
      <c r="CS46" s="15" t="str">
        <f>IF($C46="","",IF(CR46=1,$C$69,IF(CR46=2,$D$69,IF(CR46=3,$E$69,0))))</f>
        <v/>
      </c>
      <c r="CT46" s="17" t="str">
        <f>IFERROR(IF($C46="","",(CT$52/CS$51)*CS46),"")</f>
        <v/>
      </c>
      <c r="CV46" s="14" t="str">
        <f xml:space="preserve">
IF($C46="","",
IF(CV$4&lt;$D46,1,
IF(AND(CV$4&gt;=$D46,CV$4&lt;$E46),2,
IF(AND(CV$4&gt;=$E46,CV$4&lt;$F46),3,
IF(CV$4&gt;=$F46,4,0
)))))</f>
        <v/>
      </c>
      <c r="CW46" s="15" t="str">
        <f>IF($C46="","",IF(CV46=1,$C$69,IF(CV46=2,$D$69,IF(CV46=3,$E$69,0))))</f>
        <v/>
      </c>
      <c r="CX46" s="17" t="str">
        <f>IFERROR(IF($C46="","",(CX$52/CW$51)*CW46),"")</f>
        <v/>
      </c>
      <c r="CZ46" s="14" t="str">
        <f xml:space="preserve">
IF($C46="","",
IF(CZ$4&lt;$D46,1,
IF(AND(CZ$4&gt;=$D46,CZ$4&lt;$E46),2,
IF(AND(CZ$4&gt;=$E46,CZ$4&lt;$F46),3,
IF(CZ$4&gt;=$F46,4,0
)))))</f>
        <v/>
      </c>
      <c r="DA46" s="15" t="str">
        <f>IF($C46="","",IF(CZ46=1,$C$69,IF(CZ46=2,$D$69,IF(CZ46=3,$E$69,0))))</f>
        <v/>
      </c>
      <c r="DB46" s="17" t="str">
        <f>IFERROR(IF($C46="","",(DB$52/DA$51)*DA46),"")</f>
        <v/>
      </c>
      <c r="DD46" s="14" t="str">
        <f xml:space="preserve">
IF($C46="","",
IF(DD$4&lt;$D46,1,
IF(AND(DD$4&gt;=$D46,DD$4&lt;$E46),2,
IF(AND(DD$4&gt;=$E46,DD$4&lt;$F46),3,
IF(DD$4&gt;=$F46,4,0
)))))</f>
        <v/>
      </c>
      <c r="DE46" s="15" t="str">
        <f>IF($C46="","",IF(DD46=1,$C$69,IF(DD46=2,$D$69,IF(DD46=3,$E$69,0))))</f>
        <v/>
      </c>
      <c r="DF46" s="17" t="str">
        <f>IFERROR(IF($C46="","",(DF$52/DE$51)*DE46),"")</f>
        <v/>
      </c>
      <c r="DH46" s="14" t="str">
        <f xml:space="preserve">
IF($C46="","",
IF(DH$4&lt;$D46,1,
IF(AND(DH$4&gt;=$D46,DH$4&lt;$E46),2,
IF(AND(DH$4&gt;=$E46,DH$4&lt;$F46),3,
IF(DH$4&gt;=$F46,4,0
)))))</f>
        <v/>
      </c>
      <c r="DI46" s="15" t="str">
        <f>IF($C46="","",IF(DH46=1,$C$69,IF(DH46=2,$D$69,IF(DH46=3,$E$69,0))))</f>
        <v/>
      </c>
      <c r="DJ46" s="17" t="str">
        <f>IFERROR(IF($C46="","",(DJ$52/DI$51)*DI46),"")</f>
        <v/>
      </c>
      <c r="DL46" s="14" t="str">
        <f xml:space="preserve">
IF($C46="","",
IF(DL$4&lt;$D46,1,
IF(AND(DL$4&gt;=$D46,DL$4&lt;$E46),2,
IF(AND(DL$4&gt;=$E46,DL$4&lt;$F46),3,
IF(DL$4&gt;=$F46,4,0
)))))</f>
        <v/>
      </c>
      <c r="DM46" s="15" t="str">
        <f>IF($C46="","",IF(DL46=1,$C$69,IF(DL46=2,$D$69,IF(DL46=3,$E$69,0))))</f>
        <v/>
      </c>
      <c r="DN46" s="17" t="str">
        <f>IFERROR(IF($C46="","",(DN$52/DM$51)*DM46),"")</f>
        <v/>
      </c>
      <c r="DP46" s="14" t="str">
        <f xml:space="preserve">
IF($C46="","",
IF(DP$4&lt;$D46,1,
IF(AND(DP$4&gt;=$D46,DP$4&lt;$E46),2,
IF(AND(DP$4&gt;=$E46,DP$4&lt;$F46),3,
IF(DP$4&gt;=$F46,4,0
)))))</f>
        <v/>
      </c>
      <c r="DQ46" s="15" t="str">
        <f>IF($C46="","",IF(DP46=1,$C$69,IF(DP46=2,$D$69,IF(DP46=3,$E$69,0))))</f>
        <v/>
      </c>
      <c r="DR46" s="17" t="str">
        <f>IFERROR(IF($C46="","",(DR$52/DQ$51)*DQ46),"")</f>
        <v/>
      </c>
      <c r="DT46" s="14" t="str">
        <f xml:space="preserve">
IF($C46="","",
IF(DT$4&lt;$D46,1,
IF(AND(DT$4&gt;=$D46,DT$4&lt;$E46),2,
IF(AND(DT$4&gt;=$E46,DT$4&lt;$F46),3,
IF(DT$4&gt;=$F46,4,0
)))))</f>
        <v/>
      </c>
      <c r="DU46" s="15" t="str">
        <f>IF($C46="","",IF(DT46=1,$C$69,IF(DT46=2,$D$69,IF(DT46=3,$E$69,0))))</f>
        <v/>
      </c>
      <c r="DV46" s="17" t="str">
        <f>IFERROR(IF($C46="","",(DV$52/DU$51)*DU46),"")</f>
        <v/>
      </c>
      <c r="DX46" s="14" t="str">
        <f xml:space="preserve">
IF($C46="","",
IF(DX$4&lt;$D46,1,
IF(AND(DX$4&gt;=$D46,DX$4&lt;$E46),2,
IF(AND(DX$4&gt;=$E46,DX$4&lt;$F46),3,
IF(DX$4&gt;=$F46,4,0
)))))</f>
        <v/>
      </c>
      <c r="DY46" s="15" t="str">
        <f>IF($C46="","",IF(DX46=1,$C$69,IF(DX46=2,$D$69,IF(DX46=3,$E$69,0))))</f>
        <v/>
      </c>
      <c r="DZ46" s="17" t="str">
        <f>IFERROR(IF($C46="","",(DZ$52/DY$51)*DY46),"")</f>
        <v/>
      </c>
    </row>
    <row r="47" spans="1:130" x14ac:dyDescent="0.2">
      <c r="A47" s="123"/>
      <c r="B47" s="2" t="s">
        <v>72</v>
      </c>
      <c r="C47" s="86" t="str">
        <f>IF(Dreisatzmethode!G27="","",Dreisatzmethode!G27)</f>
        <v/>
      </c>
      <c r="D47" s="86" t="str">
        <f>IF(Dreisatzmethode!H27="","",Dreisatzmethode!H27)</f>
        <v/>
      </c>
      <c r="E47" s="86" t="str">
        <f>IF(Dreisatzmethode!I27="","",Dreisatzmethode!I27)</f>
        <v/>
      </c>
      <c r="F47" s="55" t="str">
        <f t="shared" ref="F47:F49" si="221">IF(C47="","",DATE(YEAR(C47)+16, MONTH(C47), DAY(C47)))</f>
        <v/>
      </c>
      <c r="H47" s="14" t="str">
        <f t="shared" ref="H47:H49" si="222" xml:space="preserve">
IF($C47="","",
IF(H$4&lt;$D47,1,
IF(AND(H$4&gt;=$D47,H$4&lt;$E47),2,
IF(AND(H$4&gt;=$E47,H$4&lt;$F47),3,
IF(H$4&gt;=$F47,4,0
)))))</f>
        <v/>
      </c>
      <c r="I47" s="15" t="str">
        <f>IF(C47="","",IF(H47=1,$C$69,IF(H47=2,$D$69,IF(H47=3,$E$69,0))))</f>
        <v/>
      </c>
      <c r="J47" s="17" t="str">
        <f>IFERROR(IF($C47="","",(J$52/I$51)*I47),"")</f>
        <v/>
      </c>
      <c r="L47" s="14" t="str">
        <f t="shared" ref="L47:L49" si="223" xml:space="preserve">
IF($C47="","",
IF(L$4&lt;$D47,1,
IF(AND(L$4&gt;=$D47,L$4&lt;$E47),2,
IF(AND(L$4&gt;=$E47,L$4&lt;$F47),3,
IF(L$4&gt;=$F47,4,0
)))))</f>
        <v/>
      </c>
      <c r="M47" s="15" t="str">
        <f>IF($C47="","",IF(L47=1,$C$69,IF(L47=2,$D$69,IF(L47=3,$E$69,0))))</f>
        <v/>
      </c>
      <c r="N47" s="17" t="str">
        <f>IFERROR(IF($C47="","",(N$52/M$51)*M47),"")</f>
        <v/>
      </c>
      <c r="P47" s="14" t="str">
        <f t="shared" ref="P47:P49" si="224" xml:space="preserve">
IF($C47="","",
IF(P$4&lt;$D47,1,
IF(AND(P$4&gt;=$D47,P$4&lt;$E47),2,
IF(AND(P$4&gt;=$E47,P$4&lt;$F47),3,
IF(P$4&gt;=$F47,4,0
)))))</f>
        <v/>
      </c>
      <c r="Q47" s="15" t="str">
        <f>IF($C47="","",IF(P47=1,$C$69,IF(P47=2,$D$69,IF(P47=3,$E$69,0))))</f>
        <v/>
      </c>
      <c r="R47" s="17" t="str">
        <f>IFERROR(IF($C47="","",(R$52/Q$51)*Q47),"")</f>
        <v/>
      </c>
      <c r="T47" s="14" t="str">
        <f t="shared" ref="T47:T49" si="225" xml:space="preserve">
IF($C47="","",
IF(T$4&lt;$D47,1,
IF(AND(T$4&gt;=$D47,T$4&lt;$E47),2,
IF(AND(T$4&gt;=$E47,T$4&lt;$F47),3,
IF(T$4&gt;=$F47,4,0
)))))</f>
        <v/>
      </c>
      <c r="U47" s="15" t="str">
        <f>IF($C47="","",IF(T47=1,$C$69,IF(T47=2,$D$69,IF(T47=3,$E$69,0))))</f>
        <v/>
      </c>
      <c r="V47" s="17" t="str">
        <f>IFERROR(IF($C47="","",(V$52/U$51)*U47),"")</f>
        <v/>
      </c>
      <c r="X47" s="14" t="str">
        <f t="shared" ref="X47:X49" si="226" xml:space="preserve">
IF($C47="","",
IF(X$4&lt;$D47,1,
IF(AND(X$4&gt;=$D47,X$4&lt;$E47),2,
IF(AND(X$4&gt;=$E47,X$4&lt;$F47),3,
IF(X$4&gt;=$F47,4,0
)))))</f>
        <v/>
      </c>
      <c r="Y47" s="15" t="str">
        <f>IF($C47="","",IF(X47=1,$C$69,IF(X47=2,$D$69,IF(X47=3,$E$69,0))))</f>
        <v/>
      </c>
      <c r="Z47" s="17" t="str">
        <f>IFERROR(IF($C47="","",(Z$52/Y$51)*Y47),"")</f>
        <v/>
      </c>
      <c r="AB47" s="14" t="str">
        <f t="shared" ref="AB47:AB49" si="227" xml:space="preserve">
IF($C47="","",
IF(AB$4&lt;$D47,1,
IF(AND(AB$4&gt;=$D47,AB$4&lt;$E47),2,
IF(AND(AB$4&gt;=$E47,AB$4&lt;$F47),3,
IF(AB$4&gt;=$F47,4,0
)))))</f>
        <v/>
      </c>
      <c r="AC47" s="15" t="str">
        <f>IF($C47="","",IF(AB47=1,$C$69,IF(AB47=2,$D$69,IF(AB47=3,$E$69,0))))</f>
        <v/>
      </c>
      <c r="AD47" s="17" t="str">
        <f>IFERROR(IF($C47="","",(AD$52/AC$51)*AC47),"")</f>
        <v/>
      </c>
      <c r="AF47" s="14" t="str">
        <f t="shared" ref="AF47:AF49" si="228" xml:space="preserve">
IF($C47="","",
IF(AF$4&lt;$D47,1,
IF(AND(AF$4&gt;=$D47,AF$4&lt;$E47),2,
IF(AND(AF$4&gt;=$E47,AF$4&lt;$F47),3,
IF(AF$4&gt;=$F47,4,0
)))))</f>
        <v/>
      </c>
      <c r="AG47" s="15" t="str">
        <f>IF($C47="","",IF(AF47=1,$C$69,IF(AF47=2,$D$69,IF(AF47=3,$E$69,0))))</f>
        <v/>
      </c>
      <c r="AH47" s="17" t="str">
        <f>IFERROR(IF($C47="","",(AH$52/AG$51)*AG47),"")</f>
        <v/>
      </c>
      <c r="AJ47" s="14" t="str">
        <f t="shared" ref="AJ47:AJ49" si="229" xml:space="preserve">
IF($C47="","",
IF(AJ$4&lt;$D47,1,
IF(AND(AJ$4&gt;=$D47,AJ$4&lt;$E47),2,
IF(AND(AJ$4&gt;=$E47,AJ$4&lt;$F47),3,
IF(AJ$4&gt;=$F47,4,0
)))))</f>
        <v/>
      </c>
      <c r="AK47" s="15" t="str">
        <f>IF($C47="","",IF(AJ47=1,$C$69,IF(AJ47=2,$D$69,IF(AJ47=3,$E$69,0))))</f>
        <v/>
      </c>
      <c r="AL47" s="17" t="str">
        <f>IFERROR(IF($C47="","",(AL$52/AK$51)*AK47),"")</f>
        <v/>
      </c>
      <c r="AN47" s="14" t="str">
        <f t="shared" ref="AN47:AN49" si="230" xml:space="preserve">
IF($C47="","",
IF(AN$4&lt;$D47,1,
IF(AND(AN$4&gt;=$D47,AN$4&lt;$E47),2,
IF(AND(AN$4&gt;=$E47,AN$4&lt;$F47),3,
IF(AN$4&gt;=$F47,4,0
)))))</f>
        <v/>
      </c>
      <c r="AO47" s="15" t="str">
        <f>IF($C47="","",IF(AN47=1,$C$69,IF(AN47=2,$D$69,IF(AN47=3,$E$69,0))))</f>
        <v/>
      </c>
      <c r="AP47" s="17" t="str">
        <f>IFERROR(IF($C47="","",(AP$52/AO$51)*AO47),"")</f>
        <v/>
      </c>
      <c r="AR47" s="14" t="str">
        <f t="shared" ref="AR47:AR49" si="231" xml:space="preserve">
IF($C47="","",
IF(AR$4&lt;$D47,1,
IF(AND(AR$4&gt;=$D47,AR$4&lt;$E47),2,
IF(AND(AR$4&gt;=$E47,AR$4&lt;$F47),3,
IF(AR$4&gt;=$F47,4,0
)))))</f>
        <v/>
      </c>
      <c r="AS47" s="15" t="str">
        <f>IF($C47="","",IF(AR47=1,$C$69,IF(AR47=2,$D$69,IF(AR47=3,$E$69,0))))</f>
        <v/>
      </c>
      <c r="AT47" s="17" t="str">
        <f>IFERROR(IF($C47="","",(AT$52/AS$51)*AS47),"")</f>
        <v/>
      </c>
      <c r="AV47" s="14" t="str">
        <f t="shared" ref="AV47:AV49" si="232" xml:space="preserve">
IF($C47="","",
IF(AV$4&lt;$D47,1,
IF(AND(AV$4&gt;=$D47,AV$4&lt;$E47),2,
IF(AND(AV$4&gt;=$E47,AV$4&lt;$F47),3,
IF(AV$4&gt;=$F47,4,0
)))))</f>
        <v/>
      </c>
      <c r="AW47" s="15" t="str">
        <f>IF($C47="","",IF(AV47=1,$C$69,IF(AV47=2,$D$69,IF(AV47=3,$E$69,0))))</f>
        <v/>
      </c>
      <c r="AX47" s="17" t="str">
        <f>IFERROR(IF($C47="","",(AX$52/AW$51)*AW47),"")</f>
        <v/>
      </c>
      <c r="AZ47" s="14" t="str">
        <f t="shared" ref="AZ47:AZ49" si="233" xml:space="preserve">
IF($C47="","",
IF(AZ$4&lt;$D47,1,
IF(AND(AZ$4&gt;=$D47,AZ$4&lt;$E47),2,
IF(AND(AZ$4&gt;=$E47,AZ$4&lt;$F47),3,
IF(AZ$4&gt;=$F47,4,0
)))))</f>
        <v/>
      </c>
      <c r="BA47" s="15" t="str">
        <f>IF($C47="","",IF(AZ47=1,$C$69,IF(AZ47=2,$D$69,IF(AZ47=3,$E$69,0))))</f>
        <v/>
      </c>
      <c r="BB47" s="17" t="str">
        <f>IFERROR(IF($C47="","",(BB$52/BA$51)*BA47),"")</f>
        <v/>
      </c>
      <c r="BD47" s="14" t="str">
        <f t="shared" ref="BD47:BD49" si="234" xml:space="preserve">
IF($C47="","",
IF(BD$4&lt;$D47,1,
IF(AND(BD$4&gt;=$D47,BD$4&lt;$E47),2,
IF(AND(BD$4&gt;=$E47,BD$4&lt;$F47),3,
IF(BD$4&gt;=$F47,4,0
)))))</f>
        <v/>
      </c>
      <c r="BE47" s="15" t="str">
        <f>IF($C47="","",IF(BD47=1,$C$69,IF(BD47=2,$D$69,IF(BD47=3,$E$69,0))))</f>
        <v/>
      </c>
      <c r="BF47" s="17" t="str">
        <f>IFERROR(IF($C47="","",(BF$52/BE$51)*BE47),"")</f>
        <v/>
      </c>
      <c r="BH47" s="14" t="str">
        <f t="shared" ref="BH47:BH49" si="235" xml:space="preserve">
IF($C47="","",
IF(BH$4&lt;$D47,1,
IF(AND(BH$4&gt;=$D47,BH$4&lt;$E47),2,
IF(AND(BH$4&gt;=$E47,BH$4&lt;$F47),3,
IF(BH$4&gt;=$F47,4,0
)))))</f>
        <v/>
      </c>
      <c r="BI47" s="15" t="str">
        <f>IF($C47="","",IF(BH47=1,$C$69,IF(BH47=2,$D$69,IF(BH47=3,$E$69,0))))</f>
        <v/>
      </c>
      <c r="BJ47" s="17" t="str">
        <f>IFERROR(IF($C47="","",(BJ$52/BI$51)*BI47),"")</f>
        <v/>
      </c>
      <c r="BL47" s="14" t="str">
        <f t="shared" ref="BL47:BL49" si="236" xml:space="preserve">
IF($C47="","",
IF(BL$4&lt;$D47,1,
IF(AND(BL$4&gt;=$D47,BL$4&lt;$E47),2,
IF(AND(BL$4&gt;=$E47,BL$4&lt;$F47),3,
IF(BL$4&gt;=$F47,4,0
)))))</f>
        <v/>
      </c>
      <c r="BM47" s="15" t="str">
        <f>IF($C47="","",IF(BL47=1,$C$69,IF(BL47=2,$D$69,IF(BL47=3,$E$69,0))))</f>
        <v/>
      </c>
      <c r="BN47" s="17" t="str">
        <f>IFERROR(IF($C47="","",(BN$52/BM$51)*BM47),"")</f>
        <v/>
      </c>
      <c r="BP47" s="14" t="str">
        <f t="shared" ref="BP47:BP49" si="237" xml:space="preserve">
IF($C47="","",
IF(BP$4&lt;$D47,1,
IF(AND(BP$4&gt;=$D47,BP$4&lt;$E47),2,
IF(AND(BP$4&gt;=$E47,BP$4&lt;$F47),3,
IF(BP$4&gt;=$F47,4,0
)))))</f>
        <v/>
      </c>
      <c r="BQ47" s="15" t="str">
        <f>IF($C47="","",IF(BP47=1,$C$69,IF(BP47=2,$D$69,IF(BP47=3,$E$69,0))))</f>
        <v/>
      </c>
      <c r="BR47" s="17" t="str">
        <f>IFERROR(IF($C47="","",(BR$52/BQ$51)*BQ47),"")</f>
        <v/>
      </c>
      <c r="BT47" s="14" t="str">
        <f t="shared" ref="BT47:BT49" si="238" xml:space="preserve">
IF($C47="","",
IF(BT$4&lt;$D47,1,
IF(AND(BT$4&gt;=$D47,BT$4&lt;$E47),2,
IF(AND(BT$4&gt;=$E47,BT$4&lt;$F47),3,
IF(BT$4&gt;=$F47,4,0
)))))</f>
        <v/>
      </c>
      <c r="BU47" s="15" t="str">
        <f>IF(BO47="","",IF(BT47=1,$C$69,IF(BT47=2,$D$69,IF(BT47=3,$E$69,0))))</f>
        <v/>
      </c>
      <c r="BV47" s="17" t="str">
        <f>IFERROR(IF($C47="","",(BV$52/BU$51)*BU47),"")</f>
        <v/>
      </c>
      <c r="BX47" s="14" t="str">
        <f t="shared" ref="BX47:BX49" si="239" xml:space="preserve">
IF($C47="","",
IF(BX$4&lt;$D47,1,
IF(AND(BX$4&gt;=$D47,BX$4&lt;$E47),2,
IF(AND(BX$4&gt;=$E47,BX$4&lt;$F47),3,
IF(BX$4&gt;=$F47,4,0
)))))</f>
        <v/>
      </c>
      <c r="BY47" s="15" t="str">
        <f>IF($C47="","",IF(BX47=1,$C$69,IF(BX47=2,$D$69,IF(BX47=3,$E$69,0))))</f>
        <v/>
      </c>
      <c r="BZ47" s="17" t="str">
        <f>IFERROR(IF($C47="","",(BZ$52/BY$51)*BY47),"")</f>
        <v/>
      </c>
      <c r="CB47" s="14" t="str">
        <f t="shared" ref="CB47:CB49" si="240" xml:space="preserve">
IF($C47="","",
IF(CB$4&lt;$D47,1,
IF(AND(CB$4&gt;=$D47,CB$4&lt;$E47),2,
IF(AND(CB$4&gt;=$E47,CB$4&lt;$F47),3,
IF(CB$4&gt;=$F47,4,0
)))))</f>
        <v/>
      </c>
      <c r="CC47" s="15" t="str">
        <f>IF($C47="","",IF(CB47=1,$C$69,IF(CB47=2,$D$69,IF(CB47=3,$E$69,0))))</f>
        <v/>
      </c>
      <c r="CD47" s="17" t="str">
        <f>IFERROR(IF($C47="","",(CD$52/CC$51)*CC47),"")</f>
        <v/>
      </c>
      <c r="CF47" s="14" t="str">
        <f t="shared" ref="CF47:CF49" si="241" xml:space="preserve">
IF($C47="","",
IF(CF$4&lt;$D47,1,
IF(AND(CF$4&gt;=$D47,CF$4&lt;$E47),2,
IF(AND(CF$4&gt;=$E47,CF$4&lt;$F47),3,
IF(CF$4&gt;=$F47,4,0
)))))</f>
        <v/>
      </c>
      <c r="CG47" s="15" t="str">
        <f>IF($C47="","",IF(CF47=1,$C$69,IF(CF47=2,$D$69,IF(CF47=3,$E$69,0))))</f>
        <v/>
      </c>
      <c r="CH47" s="17" t="str">
        <f>IFERROR(IF($C47="","",(CH$52/CG$51)*CG47),"")</f>
        <v/>
      </c>
      <c r="CJ47" s="14" t="str">
        <f t="shared" ref="CJ47:CJ49" si="242" xml:space="preserve">
IF($C47="","",
IF(CJ$4&lt;$D47,1,
IF(AND(CJ$4&gt;=$D47,CJ$4&lt;$E47),2,
IF(AND(CJ$4&gt;=$E47,CJ$4&lt;$F47),3,
IF(CJ$4&gt;=$F47,4,0
)))))</f>
        <v/>
      </c>
      <c r="CK47" s="15" t="str">
        <f>IF($C47="","",IF(CJ47=1,$C$69,IF(CJ47=2,$D$69,IF(CJ47=3,$E$69,0))))</f>
        <v/>
      </c>
      <c r="CL47" s="17" t="str">
        <f>IFERROR(IF($C47="","",(CL$52/CK$51)*CK47),"")</f>
        <v/>
      </c>
      <c r="CN47" s="14" t="str">
        <f t="shared" ref="CN47:CN49" si="243" xml:space="preserve">
IF($C47="","",
IF(CN$4&lt;$D47,1,
IF(AND(CN$4&gt;=$D47,CN$4&lt;$E47),2,
IF(AND(CN$4&gt;=$E47,CN$4&lt;$F47),3,
IF(CN$4&gt;=$F47,4,0
)))))</f>
        <v/>
      </c>
      <c r="CO47" s="15" t="str">
        <f>IF($C47="","",IF(CN47=1,$C$69,IF(CN47=2,$D$69,IF(CN47=3,$E$69,0))))</f>
        <v/>
      </c>
      <c r="CP47" s="17" t="str">
        <f>IFERROR(IF($C47="","",(CP$52/CO$51)*CO47),"")</f>
        <v/>
      </c>
      <c r="CR47" s="14" t="str">
        <f t="shared" ref="CR47:CR49" si="244" xml:space="preserve">
IF($C47="","",
IF(CR$4&lt;$D47,1,
IF(AND(CR$4&gt;=$D47,CR$4&lt;$E47),2,
IF(AND(CR$4&gt;=$E47,CR$4&lt;$F47),3,
IF(CR$4&gt;=$F47,4,0
)))))</f>
        <v/>
      </c>
      <c r="CS47" s="15" t="str">
        <f>IF($C47="","",IF(CR47=1,$C$69,IF(CR47=2,$D$69,IF(CR47=3,$E$69,0))))</f>
        <v/>
      </c>
      <c r="CT47" s="17" t="str">
        <f>IFERROR(IF($C47="","",(CT$52/CS$51)*CS47),"")</f>
        <v/>
      </c>
      <c r="CV47" s="14" t="str">
        <f t="shared" ref="CV47:CV49" si="245" xml:space="preserve">
IF($C47="","",
IF(CV$4&lt;$D47,1,
IF(AND(CV$4&gt;=$D47,CV$4&lt;$E47),2,
IF(AND(CV$4&gt;=$E47,CV$4&lt;$F47),3,
IF(CV$4&gt;=$F47,4,0
)))))</f>
        <v/>
      </c>
      <c r="CW47" s="15" t="str">
        <f>IF($C47="","",IF(CV47=1,$C$69,IF(CV47=2,$D$69,IF(CV47=3,$E$69,0))))</f>
        <v/>
      </c>
      <c r="CX47" s="17" t="str">
        <f>IFERROR(IF($C47="","",(CX$52/CW$51)*CW47),"")</f>
        <v/>
      </c>
      <c r="CZ47" s="14" t="str">
        <f t="shared" ref="CZ47:CZ49" si="246" xml:space="preserve">
IF($C47="","",
IF(CZ$4&lt;$D47,1,
IF(AND(CZ$4&gt;=$D47,CZ$4&lt;$E47),2,
IF(AND(CZ$4&gt;=$E47,CZ$4&lt;$F47),3,
IF(CZ$4&gt;=$F47,4,0
)))))</f>
        <v/>
      </c>
      <c r="DA47" s="15" t="str">
        <f>IF($C47="","",IF(CZ47=1,$C$69,IF(CZ47=2,$D$69,IF(CZ47=3,$E$69,0))))</f>
        <v/>
      </c>
      <c r="DB47" s="17" t="str">
        <f>IFERROR(IF($C47="","",(DB$52/DA$51)*DA47),"")</f>
        <v/>
      </c>
      <c r="DD47" s="14" t="str">
        <f t="shared" ref="DD47:DD49" si="247" xml:space="preserve">
IF($C47="","",
IF(DD$4&lt;$D47,1,
IF(AND(DD$4&gt;=$D47,DD$4&lt;$E47),2,
IF(AND(DD$4&gt;=$E47,DD$4&lt;$F47),3,
IF(DD$4&gt;=$F47,4,0
)))))</f>
        <v/>
      </c>
      <c r="DE47" s="15" t="str">
        <f>IF($C47="","",IF(DD47=1,$C$69,IF(DD47=2,$D$69,IF(DD47=3,$E$69,0))))</f>
        <v/>
      </c>
      <c r="DF47" s="17" t="str">
        <f>IFERROR(IF($C47="","",(DF$52/DE$51)*DE47),"")</f>
        <v/>
      </c>
      <c r="DH47" s="14" t="str">
        <f t="shared" ref="DH47:DH49" si="248" xml:space="preserve">
IF($C47="","",
IF(DH$4&lt;$D47,1,
IF(AND(DH$4&gt;=$D47,DH$4&lt;$E47),2,
IF(AND(DH$4&gt;=$E47,DH$4&lt;$F47),3,
IF(DH$4&gt;=$F47,4,0
)))))</f>
        <v/>
      </c>
      <c r="DI47" s="15" t="str">
        <f>IF($C47="","",IF(DH47=1,$C$69,IF(DH47=2,$D$69,IF(DH47=3,$E$69,0))))</f>
        <v/>
      </c>
      <c r="DJ47" s="17" t="str">
        <f>IFERROR(IF($C47="","",(DJ$52/DI$51)*DI47),"")</f>
        <v/>
      </c>
      <c r="DL47" s="14" t="str">
        <f t="shared" ref="DL47:DL49" si="249" xml:space="preserve">
IF($C47="","",
IF(DL$4&lt;$D47,1,
IF(AND(DL$4&gt;=$D47,DL$4&lt;$E47),2,
IF(AND(DL$4&gt;=$E47,DL$4&lt;$F47),3,
IF(DL$4&gt;=$F47,4,0
)))))</f>
        <v/>
      </c>
      <c r="DM47" s="15" t="str">
        <f>IF($C47="","",IF(DL47=1,$C$69,IF(DL47=2,$D$69,IF(DL47=3,$E$69,0))))</f>
        <v/>
      </c>
      <c r="DN47" s="17" t="str">
        <f>IFERROR(IF($C47="","",(DN$52/DM$51)*DM47),"")</f>
        <v/>
      </c>
      <c r="DP47" s="14" t="str">
        <f t="shared" ref="DP47:DP49" si="250" xml:space="preserve">
IF($C47="","",
IF(DP$4&lt;$D47,1,
IF(AND(DP$4&gt;=$D47,DP$4&lt;$E47),2,
IF(AND(DP$4&gt;=$E47,DP$4&lt;$F47),3,
IF(DP$4&gt;=$F47,4,0
)))))</f>
        <v/>
      </c>
      <c r="DQ47" s="15" t="str">
        <f>IF($C47="","",IF(DP47=1,$C$69,IF(DP47=2,$D$69,IF(DP47=3,$E$69,0))))</f>
        <v/>
      </c>
      <c r="DR47" s="17" t="str">
        <f>IFERROR(IF($C47="","",(DR$52/DQ$51)*DQ47),"")</f>
        <v/>
      </c>
      <c r="DT47" s="14" t="str">
        <f t="shared" ref="DT47:DT49" si="251" xml:space="preserve">
IF($C47="","",
IF(DT$4&lt;$D47,1,
IF(AND(DT$4&gt;=$D47,DT$4&lt;$E47),2,
IF(AND(DT$4&gt;=$E47,DT$4&lt;$F47),3,
IF(DT$4&gt;=$F47,4,0
)))))</f>
        <v/>
      </c>
      <c r="DU47" s="15" t="str">
        <f>IF($C47="","",IF(DT47=1,$C$69,IF(DT47=2,$D$69,IF(DT47=3,$E$69,0))))</f>
        <v/>
      </c>
      <c r="DV47" s="17" t="str">
        <f>IFERROR(IF($C47="","",(DV$52/DU$51)*DU47),"")</f>
        <v/>
      </c>
      <c r="DX47" s="14" t="str">
        <f t="shared" ref="DX47:DX49" si="252" xml:space="preserve">
IF($C47="","",
IF(DX$4&lt;$D47,1,
IF(AND(DX$4&gt;=$D47,DX$4&lt;$E47),2,
IF(AND(DX$4&gt;=$E47,DX$4&lt;$F47),3,
IF(DX$4&gt;=$F47,4,0
)))))</f>
        <v/>
      </c>
      <c r="DY47" s="15" t="str">
        <f>IF($C47="","",IF(DX47=1,$C$69,IF(DX47=2,$D$69,IF(DX47=3,$E$69,0))))</f>
        <v/>
      </c>
      <c r="DZ47" s="17" t="str">
        <f>IFERROR(IF($C47="","",(DZ$52/DY$51)*DY47),"")</f>
        <v/>
      </c>
    </row>
    <row r="48" spans="1:130" x14ac:dyDescent="0.2">
      <c r="A48" s="123"/>
      <c r="B48" s="2" t="s">
        <v>73</v>
      </c>
      <c r="C48" s="86" t="str">
        <f>IF(Dreisatzmethode!G28="","",Dreisatzmethode!G28)</f>
        <v/>
      </c>
      <c r="D48" s="86" t="str">
        <f>IF(Dreisatzmethode!H28="","",Dreisatzmethode!H28)</f>
        <v/>
      </c>
      <c r="E48" s="86" t="str">
        <f>IF(Dreisatzmethode!I28="","",Dreisatzmethode!I28)</f>
        <v/>
      </c>
      <c r="F48" s="55" t="str">
        <f t="shared" si="221"/>
        <v/>
      </c>
      <c r="H48" s="14" t="str">
        <f t="shared" si="222"/>
        <v/>
      </c>
      <c r="I48" s="15" t="str">
        <f>IF(C48="","",IF(H48=1,$C$69,IF(H48=2,$D$69,IF(H48=3,$E$69,0))))</f>
        <v/>
      </c>
      <c r="J48" s="17" t="str">
        <f>IFERROR(IF($C48="","",(J$52/I$51)*I48),"")</f>
        <v/>
      </c>
      <c r="L48" s="14" t="str">
        <f t="shared" si="223"/>
        <v/>
      </c>
      <c r="M48" s="15" t="str">
        <f>IF($C48="","",IF(L48=1,$C$69,IF(L48=2,$D$69,IF(L48=3,$E$69,0))))</f>
        <v/>
      </c>
      <c r="N48" s="17" t="str">
        <f>IFERROR(IF($C48="","",(N$52/M$51)*M48),"")</f>
        <v/>
      </c>
      <c r="P48" s="14" t="str">
        <f t="shared" si="224"/>
        <v/>
      </c>
      <c r="Q48" s="15" t="str">
        <f>IF($C48="","",IF(P48=1,$C$69,IF(P48=2,$D$69,IF(P48=3,$E$69,0))))</f>
        <v/>
      </c>
      <c r="R48" s="17" t="str">
        <f>IFERROR(IF($C48="","",(R$52/Q$51)*Q48),"")</f>
        <v/>
      </c>
      <c r="T48" s="14" t="str">
        <f t="shared" si="225"/>
        <v/>
      </c>
      <c r="U48" s="15" t="str">
        <f>IF($C48="","",IF(T48=1,$C$69,IF(T48=2,$D$69,IF(T48=3,$E$69,0))))</f>
        <v/>
      </c>
      <c r="V48" s="17" t="str">
        <f>IFERROR(IF($C48="","",(V$52/U$51)*U48),"")</f>
        <v/>
      </c>
      <c r="X48" s="14" t="str">
        <f t="shared" si="226"/>
        <v/>
      </c>
      <c r="Y48" s="15" t="str">
        <f>IF($C48="","",IF(X48=1,$C$69,IF(X48=2,$D$69,IF(X48=3,$E$69,0))))</f>
        <v/>
      </c>
      <c r="Z48" s="17" t="str">
        <f>IFERROR(IF($C48="","",(Z$52/Y$51)*Y48),"")</f>
        <v/>
      </c>
      <c r="AB48" s="14" t="str">
        <f t="shared" si="227"/>
        <v/>
      </c>
      <c r="AC48" s="15" t="str">
        <f>IF($C48="","",IF(AB48=1,$C$69,IF(AB48=2,$D$69,IF(AB48=3,$E$69,0))))</f>
        <v/>
      </c>
      <c r="AD48" s="17" t="str">
        <f>IFERROR(IF($C48="","",(AD$52/AC$51)*AC48),"")</f>
        <v/>
      </c>
      <c r="AF48" s="14" t="str">
        <f t="shared" si="228"/>
        <v/>
      </c>
      <c r="AG48" s="15" t="str">
        <f>IF($C48="","",IF(AF48=1,$C$69,IF(AF48=2,$D$69,IF(AF48=3,$E$69,0))))</f>
        <v/>
      </c>
      <c r="AH48" s="17" t="str">
        <f>IFERROR(IF($C48="","",(AH$52/AG$51)*AG48),"")</f>
        <v/>
      </c>
      <c r="AJ48" s="14" t="str">
        <f t="shared" si="229"/>
        <v/>
      </c>
      <c r="AK48" s="15" t="str">
        <f>IF($C48="","",IF(AJ48=1,$C$69,IF(AJ48=2,$D$69,IF(AJ48=3,$E$69,0))))</f>
        <v/>
      </c>
      <c r="AL48" s="17" t="str">
        <f>IFERROR(IF($C48="","",(AL$52/AK$51)*AK48),"")</f>
        <v/>
      </c>
      <c r="AN48" s="14" t="str">
        <f t="shared" si="230"/>
        <v/>
      </c>
      <c r="AO48" s="15" t="str">
        <f>IF($C48="","",IF(AN48=1,$C$69,IF(AN48=2,$D$69,IF(AN48=3,$E$69,0))))</f>
        <v/>
      </c>
      <c r="AP48" s="17" t="str">
        <f>IFERROR(IF($C48="","",(AP$52/AO$51)*AO48),"")</f>
        <v/>
      </c>
      <c r="AR48" s="14" t="str">
        <f t="shared" si="231"/>
        <v/>
      </c>
      <c r="AS48" s="15" t="str">
        <f>IF($C48="","",IF(AR48=1,$C$69,IF(AR48=2,$D$69,IF(AR48=3,$E$69,0))))</f>
        <v/>
      </c>
      <c r="AT48" s="17" t="str">
        <f>IFERROR(IF($C48="","",(AT$52/AS$51)*AS48),"")</f>
        <v/>
      </c>
      <c r="AV48" s="14" t="str">
        <f t="shared" si="232"/>
        <v/>
      </c>
      <c r="AW48" s="15" t="str">
        <f>IF($C48="","",IF(AV48=1,$C$69,IF(AV48=2,$D$69,IF(AV48=3,$E$69,0))))</f>
        <v/>
      </c>
      <c r="AX48" s="17" t="str">
        <f>IFERROR(IF($C48="","",(AX$52/AW$51)*AW48),"")</f>
        <v/>
      </c>
      <c r="AZ48" s="14" t="str">
        <f t="shared" si="233"/>
        <v/>
      </c>
      <c r="BA48" s="15" t="str">
        <f>IF($C48="","",IF(AZ48=1,$C$69,IF(AZ48=2,$D$69,IF(AZ48=3,$E$69,0))))</f>
        <v/>
      </c>
      <c r="BB48" s="17" t="str">
        <f>IFERROR(IF($C48="","",(BB$52/BA$51)*BA48),"")</f>
        <v/>
      </c>
      <c r="BD48" s="14" t="str">
        <f t="shared" si="234"/>
        <v/>
      </c>
      <c r="BE48" s="15" t="str">
        <f>IF($C48="","",IF(BD48=1,$C$69,IF(BD48=2,$D$69,IF(BD48=3,$E$69,0))))</f>
        <v/>
      </c>
      <c r="BF48" s="17" t="str">
        <f>IFERROR(IF($C48="","",(BF$52/BE$51)*BE48),"")</f>
        <v/>
      </c>
      <c r="BH48" s="14" t="str">
        <f t="shared" si="235"/>
        <v/>
      </c>
      <c r="BI48" s="15" t="str">
        <f>IF($C48="","",IF(BH48=1,$C$69,IF(BH48=2,$D$69,IF(BH48=3,$E$69,0))))</f>
        <v/>
      </c>
      <c r="BJ48" s="17" t="str">
        <f>IFERROR(IF($C48="","",(BJ$52/BI$51)*BI48),"")</f>
        <v/>
      </c>
      <c r="BL48" s="14" t="str">
        <f t="shared" si="236"/>
        <v/>
      </c>
      <c r="BM48" s="15" t="str">
        <f>IF($C48="","",IF(BL48=1,$C$69,IF(BL48=2,$D$69,IF(BL48=3,$E$69,0))))</f>
        <v/>
      </c>
      <c r="BN48" s="17" t="str">
        <f>IFERROR(IF($C48="","",(BN$52/BM$51)*BM48),"")</f>
        <v/>
      </c>
      <c r="BP48" s="14" t="str">
        <f t="shared" si="237"/>
        <v/>
      </c>
      <c r="BQ48" s="15" t="str">
        <f>IF($C48="","",IF(BP48=1,$C$69,IF(BP48=2,$D$69,IF(BP48=3,$E$69,0))))</f>
        <v/>
      </c>
      <c r="BR48" s="17" t="str">
        <f>IFERROR(IF($C48="","",(BR$52/BQ$51)*BQ48),"")</f>
        <v/>
      </c>
      <c r="BT48" s="14" t="str">
        <f t="shared" si="238"/>
        <v/>
      </c>
      <c r="BU48" s="15" t="str">
        <f>IF(BO48="","",IF(BT48=1,$C$69,IF(BT48=2,$D$69,IF(BT48=3,$E$69,0))))</f>
        <v/>
      </c>
      <c r="BV48" s="17" t="str">
        <f>IFERROR(IF($C48="","",(BV$52/BU$51)*BU48),"")</f>
        <v/>
      </c>
      <c r="BX48" s="14" t="str">
        <f t="shared" si="239"/>
        <v/>
      </c>
      <c r="BY48" s="15" t="str">
        <f>IF($C48="","",IF(BX48=1,$C$69,IF(BX48=2,$D$69,IF(BX48=3,$E$69,0))))</f>
        <v/>
      </c>
      <c r="BZ48" s="17" t="str">
        <f>IFERROR(IF($C48="","",(BZ$52/BY$51)*BY48),"")</f>
        <v/>
      </c>
      <c r="CB48" s="14" t="str">
        <f t="shared" si="240"/>
        <v/>
      </c>
      <c r="CC48" s="15" t="str">
        <f>IF($C48="","",IF(CB48=1,$C$69,IF(CB48=2,$D$69,IF(CB48=3,$E$69,0))))</f>
        <v/>
      </c>
      <c r="CD48" s="17" t="str">
        <f>IFERROR(IF($C48="","",(CD$52/CC$51)*CC48),"")</f>
        <v/>
      </c>
      <c r="CF48" s="14" t="str">
        <f t="shared" si="241"/>
        <v/>
      </c>
      <c r="CG48" s="15" t="str">
        <f>IF($C48="","",IF(CF48=1,$C$69,IF(CF48=2,$D$69,IF(CF48=3,$E$69,0))))</f>
        <v/>
      </c>
      <c r="CH48" s="17" t="str">
        <f>IFERROR(IF($C48="","",(CH$52/CG$51)*CG48),"")</f>
        <v/>
      </c>
      <c r="CJ48" s="14" t="str">
        <f t="shared" si="242"/>
        <v/>
      </c>
      <c r="CK48" s="15" t="str">
        <f>IF($C48="","",IF(CJ48=1,$C$69,IF(CJ48=2,$D$69,IF(CJ48=3,$E$69,0))))</f>
        <v/>
      </c>
      <c r="CL48" s="17" t="str">
        <f>IFERROR(IF($C48="","",(CL$52/CK$51)*CK48),"")</f>
        <v/>
      </c>
      <c r="CN48" s="14" t="str">
        <f t="shared" si="243"/>
        <v/>
      </c>
      <c r="CO48" s="15" t="str">
        <f>IF($C48="","",IF(CN48=1,$C$69,IF(CN48=2,$D$69,IF(CN48=3,$E$69,0))))</f>
        <v/>
      </c>
      <c r="CP48" s="17" t="str">
        <f>IFERROR(IF($C48="","",(CP$52/CO$51)*CO48),"")</f>
        <v/>
      </c>
      <c r="CR48" s="14" t="str">
        <f t="shared" si="244"/>
        <v/>
      </c>
      <c r="CS48" s="15" t="str">
        <f>IF($C48="","",IF(CR48=1,$C$69,IF(CR48=2,$D$69,IF(CR48=3,$E$69,0))))</f>
        <v/>
      </c>
      <c r="CT48" s="17" t="str">
        <f>IFERROR(IF($C48="","",(CT$52/CS$51)*CS48),"")</f>
        <v/>
      </c>
      <c r="CV48" s="14" t="str">
        <f t="shared" si="245"/>
        <v/>
      </c>
      <c r="CW48" s="15" t="str">
        <f>IF($C48="","",IF(CV48=1,$C$69,IF(CV48=2,$D$69,IF(CV48=3,$E$69,0))))</f>
        <v/>
      </c>
      <c r="CX48" s="17" t="str">
        <f>IFERROR(IF($C48="","",(CX$52/CW$51)*CW48),"")</f>
        <v/>
      </c>
      <c r="CZ48" s="14" t="str">
        <f t="shared" si="246"/>
        <v/>
      </c>
      <c r="DA48" s="15" t="str">
        <f>IF($C48="","",IF(CZ48=1,$C$69,IF(CZ48=2,$D$69,IF(CZ48=3,$E$69,0))))</f>
        <v/>
      </c>
      <c r="DB48" s="17" t="str">
        <f>IFERROR(IF($C48="","",(DB$52/DA$51)*DA48),"")</f>
        <v/>
      </c>
      <c r="DD48" s="14" t="str">
        <f t="shared" si="247"/>
        <v/>
      </c>
      <c r="DE48" s="15" t="str">
        <f>IF($C48="","",IF(DD48=1,$C$69,IF(DD48=2,$D$69,IF(DD48=3,$E$69,0))))</f>
        <v/>
      </c>
      <c r="DF48" s="17" t="str">
        <f>IFERROR(IF($C48="","",(DF$52/DE$51)*DE48),"")</f>
        <v/>
      </c>
      <c r="DH48" s="14" t="str">
        <f t="shared" si="248"/>
        <v/>
      </c>
      <c r="DI48" s="15" t="str">
        <f>IF($C48="","",IF(DH48=1,$C$69,IF(DH48=2,$D$69,IF(DH48=3,$E$69,0))))</f>
        <v/>
      </c>
      <c r="DJ48" s="17" t="str">
        <f>IFERROR(IF($C48="","",(DJ$52/DI$51)*DI48),"")</f>
        <v/>
      </c>
      <c r="DL48" s="14" t="str">
        <f t="shared" si="249"/>
        <v/>
      </c>
      <c r="DM48" s="15" t="str">
        <f>IF($C48="","",IF(DL48=1,$C$69,IF(DL48=2,$D$69,IF(DL48=3,$E$69,0))))</f>
        <v/>
      </c>
      <c r="DN48" s="17" t="str">
        <f>IFERROR(IF($C48="","",(DN$52/DM$51)*DM48),"")</f>
        <v/>
      </c>
      <c r="DP48" s="14" t="str">
        <f t="shared" si="250"/>
        <v/>
      </c>
      <c r="DQ48" s="15" t="str">
        <f>IF($C48="","",IF(DP48=1,$C$69,IF(DP48=2,$D$69,IF(DP48=3,$E$69,0))))</f>
        <v/>
      </c>
      <c r="DR48" s="17" t="str">
        <f>IFERROR(IF($C48="","",(DR$52/DQ$51)*DQ48),"")</f>
        <v/>
      </c>
      <c r="DT48" s="14" t="str">
        <f t="shared" si="251"/>
        <v/>
      </c>
      <c r="DU48" s="15" t="str">
        <f>IF($C48="","",IF(DT48=1,$C$69,IF(DT48=2,$D$69,IF(DT48=3,$E$69,0))))</f>
        <v/>
      </c>
      <c r="DV48" s="17" t="str">
        <f>IFERROR(IF($C48="","",(DV$52/DU$51)*DU48),"")</f>
        <v/>
      </c>
      <c r="DX48" s="14" t="str">
        <f t="shared" si="252"/>
        <v/>
      </c>
      <c r="DY48" s="15" t="str">
        <f>IF($C48="","",IF(DX48=1,$C$69,IF(DX48=2,$D$69,IF(DX48=3,$E$69,0))))</f>
        <v/>
      </c>
      <c r="DZ48" s="17" t="str">
        <f>IFERROR(IF($C48="","",(DZ$52/DY$51)*DY48),"")</f>
        <v/>
      </c>
    </row>
    <row r="49" spans="1:130" x14ac:dyDescent="0.2">
      <c r="A49" s="123"/>
      <c r="B49" s="23" t="s">
        <v>15</v>
      </c>
      <c r="C49" s="24" t="str">
        <f>IF(C46="","",LARGE(C46:C48,1))</f>
        <v/>
      </c>
      <c r="D49" s="24" t="str">
        <f>IF(C46="","",IF($C$49=$C46,D46,IF($C$49=$C47,D47,IF($C$49=$C48,D48,""))))</f>
        <v/>
      </c>
      <c r="E49" s="24" t="str">
        <f>IF(D46="","",IF($C$49=$C46,E46,IF($C$49=$C47,E47,IF($C$49=$C48,E48,""))))</f>
        <v/>
      </c>
      <c r="F49" s="24" t="str">
        <f t="shared" si="221"/>
        <v/>
      </c>
      <c r="H49" s="26" t="str">
        <f t="shared" si="222"/>
        <v/>
      </c>
      <c r="I49" s="27" t="str">
        <f>IF(C49="","",IF(H49=1,$C$69,IF(H49=2,$D$69,IF(H49=3,$E$69,0))))</f>
        <v/>
      </c>
      <c r="J49" s="28"/>
      <c r="L49" s="26" t="str">
        <f t="shared" si="223"/>
        <v/>
      </c>
      <c r="M49" s="27" t="str">
        <f>IF($C49="","",IF(L49=1,$C$69,IF(L49=2,$D$69,IF(L49=3,$E$69,0))))</f>
        <v/>
      </c>
      <c r="N49" s="28"/>
      <c r="P49" s="26" t="str">
        <f t="shared" si="224"/>
        <v/>
      </c>
      <c r="Q49" s="27" t="str">
        <f>IF($C49="","",IF(P49=1,$C$69,IF(P49=2,$D$69,IF(P49=3,$E$69,0))))</f>
        <v/>
      </c>
      <c r="R49" s="28"/>
      <c r="T49" s="26" t="str">
        <f t="shared" si="225"/>
        <v/>
      </c>
      <c r="U49" s="27" t="str">
        <f>IF($C49="","",IF(T49=1,$C$69,IF(T49=2,$D$69,IF(T49=3,$E$69,0))))</f>
        <v/>
      </c>
      <c r="V49" s="28"/>
      <c r="X49" s="26" t="str">
        <f t="shared" si="226"/>
        <v/>
      </c>
      <c r="Y49" s="27" t="str">
        <f>IF($C49="","",IF(X49=1,$C$69,IF(X49=2,$D$69,IF(X49=3,$E$69,0))))</f>
        <v/>
      </c>
      <c r="Z49" s="28"/>
      <c r="AB49" s="26" t="str">
        <f t="shared" si="227"/>
        <v/>
      </c>
      <c r="AC49" s="27" t="str">
        <f>IF($C49="","",IF(AB49=1,$C$69,IF(AB49=2,$D$69,IF(AB49=3,$E$69,0))))</f>
        <v/>
      </c>
      <c r="AD49" s="28"/>
      <c r="AF49" s="26" t="str">
        <f t="shared" si="228"/>
        <v/>
      </c>
      <c r="AG49" s="27" t="str">
        <f>IF($C49="","",IF(AF49=1,$C$69,IF(AF49=2,$D$69,IF(AF49=3,$E$69,0))))</f>
        <v/>
      </c>
      <c r="AH49" s="28"/>
      <c r="AJ49" s="26" t="str">
        <f t="shared" si="229"/>
        <v/>
      </c>
      <c r="AK49" s="27" t="str">
        <f>IF($C49="","",IF(AJ49=1,$C$69,IF(AJ49=2,$D$69,IF(AJ49=3,$E$69,0))))</f>
        <v/>
      </c>
      <c r="AL49" s="28"/>
      <c r="AN49" s="26" t="str">
        <f t="shared" si="230"/>
        <v/>
      </c>
      <c r="AO49" s="27" t="str">
        <f>IF($C49="","",IF(AN49=1,$C$69,IF(AN49=2,$D$69,IF(AN49=3,$E$69,0))))</f>
        <v/>
      </c>
      <c r="AP49" s="28"/>
      <c r="AR49" s="26" t="str">
        <f t="shared" si="231"/>
        <v/>
      </c>
      <c r="AS49" s="27" t="str">
        <f>IF($C49="","",IF(AR49=1,$C$69,IF(AR49=2,$D$69,IF(AR49=3,$E$69,0))))</f>
        <v/>
      </c>
      <c r="AT49" s="28"/>
      <c r="AV49" s="26" t="str">
        <f t="shared" si="232"/>
        <v/>
      </c>
      <c r="AW49" s="27" t="str">
        <f>IF($C49="","",IF(AV49=1,$C$69,IF(AV49=2,$D$69,IF(AV49=3,$E$69,0))))</f>
        <v/>
      </c>
      <c r="AX49" s="28"/>
      <c r="AZ49" s="26" t="str">
        <f t="shared" si="233"/>
        <v/>
      </c>
      <c r="BA49" s="27" t="str">
        <f>IF($C49="","",IF(AZ49=1,$C$69,IF(AZ49=2,$D$69,IF(AZ49=3,$E$69,0))))</f>
        <v/>
      </c>
      <c r="BB49" s="28"/>
      <c r="BD49" s="26" t="str">
        <f t="shared" si="234"/>
        <v/>
      </c>
      <c r="BE49" s="27" t="str">
        <f>IF($C49="","",IF(BD49=1,$C$69,IF(BD49=2,$D$69,IF(BD49=3,$E$69,0))))</f>
        <v/>
      </c>
      <c r="BF49" s="28"/>
      <c r="BH49" s="26" t="str">
        <f t="shared" si="235"/>
        <v/>
      </c>
      <c r="BI49" s="27" t="str">
        <f>IF($C49="","",IF(BH49=1,$C$69,IF(BH49=2,$D$69,IF(BH49=3,$E$69,0))))</f>
        <v/>
      </c>
      <c r="BJ49" s="28"/>
      <c r="BL49" s="26" t="str">
        <f t="shared" si="236"/>
        <v/>
      </c>
      <c r="BM49" s="27" t="str">
        <f>IF($C49="","",IF(BL49=1,$C$69,IF(BL49=2,$D$69,IF(BL49=3,$E$69,0))))</f>
        <v/>
      </c>
      <c r="BN49" s="28"/>
      <c r="BP49" s="26" t="str">
        <f t="shared" si="237"/>
        <v/>
      </c>
      <c r="BQ49" s="27" t="str">
        <f>IF($C49="","",IF(BP49=1,$C$69,IF(BP49=2,$D$69,IF(BP49=3,$E$69,0))))</f>
        <v/>
      </c>
      <c r="BR49" s="28"/>
      <c r="BT49" s="26" t="str">
        <f t="shared" si="238"/>
        <v/>
      </c>
      <c r="BU49" s="27" t="str">
        <f>IF(BO49="","",IF(BT49=1,$C$69,IF(BT49=2,$D$69,IF(BT49=3,$E$69,0))))</f>
        <v/>
      </c>
      <c r="BV49" s="28"/>
      <c r="BX49" s="26" t="str">
        <f t="shared" si="239"/>
        <v/>
      </c>
      <c r="BY49" s="27" t="str">
        <f>IF($C49="","",IF(BX49=1,$C$69,IF(BX49=2,$D$69,IF(BX49=3,$E$69,0))))</f>
        <v/>
      </c>
      <c r="BZ49" s="28"/>
      <c r="CB49" s="26" t="str">
        <f t="shared" si="240"/>
        <v/>
      </c>
      <c r="CC49" s="27" t="str">
        <f>IF($C49="","",IF(CB49=1,$C$69,IF(CB49=2,$D$69,IF(CB49=3,$E$69,0))))</f>
        <v/>
      </c>
      <c r="CD49" s="28"/>
      <c r="CF49" s="26" t="str">
        <f t="shared" si="241"/>
        <v/>
      </c>
      <c r="CG49" s="27" t="str">
        <f>IF($C49="","",IF(CF49=1,$C$69,IF(CF49=2,$D$69,IF(CF49=3,$E$69,0))))</f>
        <v/>
      </c>
      <c r="CH49" s="28"/>
      <c r="CJ49" s="26" t="str">
        <f t="shared" si="242"/>
        <v/>
      </c>
      <c r="CK49" s="27" t="str">
        <f>IF($C49="","",IF(CJ49=1,$C$69,IF(CJ49=2,$D$69,IF(CJ49=3,$E$69,0))))</f>
        <v/>
      </c>
      <c r="CL49" s="28"/>
      <c r="CN49" s="26" t="str">
        <f t="shared" si="243"/>
        <v/>
      </c>
      <c r="CO49" s="27" t="str">
        <f>IF($C49="","",IF(CN49=1,$C$69,IF(CN49=2,$D$69,IF(CN49=3,$E$69,0))))</f>
        <v/>
      </c>
      <c r="CP49" s="28"/>
      <c r="CR49" s="26" t="str">
        <f t="shared" si="244"/>
        <v/>
      </c>
      <c r="CS49" s="27" t="str">
        <f>IF($C49="","",IF(CR49=1,$C$69,IF(CR49=2,$D$69,IF(CR49=3,$E$69,0))))</f>
        <v/>
      </c>
      <c r="CT49" s="28"/>
      <c r="CV49" s="26" t="str">
        <f t="shared" si="245"/>
        <v/>
      </c>
      <c r="CW49" s="27" t="str">
        <f>IF($C49="","",IF(CV49=1,$C$69,IF(CV49=2,$D$69,IF(CV49=3,$E$69,0))))</f>
        <v/>
      </c>
      <c r="CX49" s="28"/>
      <c r="CZ49" s="26" t="str">
        <f t="shared" si="246"/>
        <v/>
      </c>
      <c r="DA49" s="27" t="str">
        <f>IF($C49="","",IF(CZ49=1,$C$69,IF(CZ49=2,$D$69,IF(CZ49=3,$E$69,0))))</f>
        <v/>
      </c>
      <c r="DB49" s="28"/>
      <c r="DD49" s="26" t="str">
        <f t="shared" si="247"/>
        <v/>
      </c>
      <c r="DE49" s="27" t="str">
        <f>IF($C49="","",IF(DD49=1,$C$69,IF(DD49=2,$D$69,IF(DD49=3,$E$69,0))))</f>
        <v/>
      </c>
      <c r="DF49" s="28"/>
      <c r="DH49" s="26" t="str">
        <f t="shared" si="248"/>
        <v/>
      </c>
      <c r="DI49" s="27" t="str">
        <f>IF($C49="","",IF(DH49=1,$C$69,IF(DH49=2,$D$69,IF(DH49=3,$E$69,0))))</f>
        <v/>
      </c>
      <c r="DJ49" s="28"/>
      <c r="DL49" s="26" t="str">
        <f t="shared" si="249"/>
        <v/>
      </c>
      <c r="DM49" s="27" t="str">
        <f>IF($C49="","",IF(DL49=1,$C$69,IF(DL49=2,$D$69,IF(DL49=3,$E$69,0))))</f>
        <v/>
      </c>
      <c r="DN49" s="28"/>
      <c r="DP49" s="26" t="str">
        <f t="shared" si="250"/>
        <v/>
      </c>
      <c r="DQ49" s="27" t="str">
        <f>IF($C49="","",IF(DP49=1,$C$69,IF(DP49=2,$D$69,IF(DP49=3,$E$69,0))))</f>
        <v/>
      </c>
      <c r="DR49" s="28"/>
      <c r="DT49" s="26" t="str">
        <f t="shared" si="251"/>
        <v/>
      </c>
      <c r="DU49" s="27" t="str">
        <f>IF($C49="","",IF(DT49=1,$C$69,IF(DT49=2,$D$69,IF(DT49=3,$E$69,0))))</f>
        <v/>
      </c>
      <c r="DV49" s="28"/>
      <c r="DX49" s="26" t="str">
        <f t="shared" si="252"/>
        <v/>
      </c>
      <c r="DY49" s="27" t="str">
        <f>IF($C49="","",IF(DX49=1,$C$69,IF(DX49=2,$D$69,IF(DX49=3,$E$69,0))))</f>
        <v/>
      </c>
      <c r="DZ49" s="28"/>
    </row>
    <row r="50" spans="1:130" x14ac:dyDescent="0.2">
      <c r="A50" s="123"/>
      <c r="B50" s="23" t="s">
        <v>23</v>
      </c>
      <c r="C50" s="24"/>
      <c r="D50" s="24"/>
      <c r="E50" s="24"/>
      <c r="F50" s="24"/>
      <c r="H50" s="29" t="str">
        <f xml:space="preserve">
IF(H49=1,$C$74,
IF(H49=2,$D$74,
IF(H49=3,$E$74,
"0"
)))</f>
        <v>0</v>
      </c>
      <c r="I50" s="27"/>
      <c r="J50" s="25"/>
      <c r="L50" s="29" t="str">
        <f xml:space="preserve">
IF(L49=1,$C$74,
IF(L49=2,$D$74,
IF(L49=3,$E$74,
"0"
)))</f>
        <v>0</v>
      </c>
      <c r="M50" s="27"/>
      <c r="N50" s="25"/>
      <c r="P50" s="29" t="str">
        <f xml:space="preserve">
IF(P49=1,$C$74,
IF(P49=2,$D$74,
IF(P49=3,$E$74,
"0"
)))</f>
        <v>0</v>
      </c>
      <c r="Q50" s="27"/>
      <c r="R50" s="25"/>
      <c r="T50" s="29" t="str">
        <f xml:space="preserve">
IF(T49=1,$C$74,
IF(T49=2,$D$74,
IF(T49=3,$E$74,
"0"
)))</f>
        <v>0</v>
      </c>
      <c r="U50" s="27"/>
      <c r="V50" s="25"/>
      <c r="X50" s="29" t="str">
        <f xml:space="preserve">
IF(X49=1,$C$74,
IF(X49=2,$D$74,
IF(X49=3,$E$74,
"0"
)))</f>
        <v>0</v>
      </c>
      <c r="Y50" s="27"/>
      <c r="Z50" s="25"/>
      <c r="AB50" s="29" t="str">
        <f xml:space="preserve">
IF(AB49=1,$C$74,
IF(AB49=2,$D$74,
IF(AB49=3,$E$74,
"0"
)))</f>
        <v>0</v>
      </c>
      <c r="AC50" s="27"/>
      <c r="AD50" s="25"/>
      <c r="AF50" s="29" t="str">
        <f xml:space="preserve">
IF(AF49=1,$C$74,
IF(AF49=2,$D$74,
IF(AF49=3,$E$74,
"0"
)))</f>
        <v>0</v>
      </c>
      <c r="AG50" s="27"/>
      <c r="AH50" s="25"/>
      <c r="AJ50" s="29" t="str">
        <f xml:space="preserve">
IF(AJ49=1,$C$74,
IF(AJ49=2,$D$74,
IF(AJ49=3,$E$74,
"0"
)))</f>
        <v>0</v>
      </c>
      <c r="AK50" s="27"/>
      <c r="AL50" s="25"/>
      <c r="AN50" s="29" t="str">
        <f xml:space="preserve">
IF(AN49=1,$C$74,
IF(AN49=2,$D$74,
IF(AN49=3,$E$74,
"0"
)))</f>
        <v>0</v>
      </c>
      <c r="AO50" s="27"/>
      <c r="AP50" s="25"/>
      <c r="AR50" s="29" t="str">
        <f xml:space="preserve">
IF(AR49=1,$C$74,
IF(AR49=2,$D$74,
IF(AR49=3,$E$74,
"0"
)))</f>
        <v>0</v>
      </c>
      <c r="AS50" s="27"/>
      <c r="AT50" s="25"/>
      <c r="AV50" s="29" t="str">
        <f xml:space="preserve">
IF(AV49=1,$C$74,
IF(AV49=2,$D$74,
IF(AV49=3,$E$74,
"0"
)))</f>
        <v>0</v>
      </c>
      <c r="AW50" s="27"/>
      <c r="AX50" s="25"/>
      <c r="AZ50" s="29" t="str">
        <f xml:space="preserve">
IF(AZ49=1,$C$74,
IF(AZ49=2,$D$74,
IF(AZ49=3,$E$74,
"0"
)))</f>
        <v>0</v>
      </c>
      <c r="BA50" s="27"/>
      <c r="BB50" s="25"/>
      <c r="BD50" s="29" t="str">
        <f xml:space="preserve">
IF(BD49=1,$C$74,
IF(BD49=2,$D$74,
IF(BD49=3,$E$74,
"0"
)))</f>
        <v>0</v>
      </c>
      <c r="BE50" s="27"/>
      <c r="BF50" s="25"/>
      <c r="BH50" s="29" t="str">
        <f xml:space="preserve">
IF(BH49=1,$C$74,
IF(BH49=2,$D$74,
IF(BH49=3,$E$74,
"0"
)))</f>
        <v>0</v>
      </c>
      <c r="BI50" s="27"/>
      <c r="BJ50" s="25"/>
      <c r="BL50" s="29" t="str">
        <f xml:space="preserve">
IF(BL49=1,$C$74,
IF(BL49=2,$D$74,
IF(BL49=3,$E$74,
"0"
)))</f>
        <v>0</v>
      </c>
      <c r="BM50" s="27"/>
      <c r="BN50" s="25"/>
      <c r="BP50" s="29" t="str">
        <f xml:space="preserve">
IF(BP49=1,$C$74,
IF(BP49=2,$D$74,
IF(BP49=3,$E$74,
"0"
)))</f>
        <v>0</v>
      </c>
      <c r="BQ50" s="27"/>
      <c r="BR50" s="25"/>
      <c r="BT50" s="29" t="str">
        <f xml:space="preserve">
IF(BT49=1,$C$74,
IF(BT49=2,$D$74,
IF(BT49=3,$E$74,
"0"
)))</f>
        <v>0</v>
      </c>
      <c r="BU50" s="27"/>
      <c r="BV50" s="25"/>
      <c r="BX50" s="29" t="str">
        <f xml:space="preserve">
IF(BX49=1,$C$74,
IF(BX49=2,$D$74,
IF(BX49=3,$E$74,
"0"
)))</f>
        <v>0</v>
      </c>
      <c r="BY50" s="27"/>
      <c r="BZ50" s="25"/>
      <c r="CB50" s="29" t="str">
        <f xml:space="preserve">
IF(CB49=1,$C$74,
IF(CB49=2,$D$74,
IF(CB49=3,$E$74,
"0"
)))</f>
        <v>0</v>
      </c>
      <c r="CC50" s="27"/>
      <c r="CD50" s="25"/>
      <c r="CF50" s="29" t="str">
        <f xml:space="preserve">
IF(CF49=1,$C$74,
IF(CF49=2,$D$74,
IF(CF49=3,$E$74,
"0"
)))</f>
        <v>0</v>
      </c>
      <c r="CG50" s="27"/>
      <c r="CH50" s="25"/>
      <c r="CJ50" s="29" t="str">
        <f xml:space="preserve">
IF(CJ49=1,$C$74,
IF(CJ49=2,$D$74,
IF(CJ49=3,$E$74,
"0"
)))</f>
        <v>0</v>
      </c>
      <c r="CK50" s="27"/>
      <c r="CL50" s="25"/>
      <c r="CN50" s="29" t="str">
        <f xml:space="preserve">
IF(CN49=1,$C$74,
IF(CN49=2,$D$74,
IF(CN49=3,$E$74,
"0"
)))</f>
        <v>0</v>
      </c>
      <c r="CO50" s="27"/>
      <c r="CP50" s="25"/>
      <c r="CR50" s="29" t="str">
        <f xml:space="preserve">
IF(CR49=1,$C$74,
IF(CR49=2,$D$74,
IF(CR49=3,$E$74,
"0"
)))</f>
        <v>0</v>
      </c>
      <c r="CS50" s="27"/>
      <c r="CT50" s="25"/>
      <c r="CV50" s="29" t="str">
        <f xml:space="preserve">
IF(CV49=1,$C$74,
IF(CV49=2,$D$74,
IF(CV49=3,$E$74,
"0"
)))</f>
        <v>0</v>
      </c>
      <c r="CW50" s="27"/>
      <c r="CX50" s="25"/>
      <c r="CZ50" s="29" t="str">
        <f xml:space="preserve">
IF(CZ49=1,$C$74,
IF(CZ49=2,$D$74,
IF(CZ49=3,$E$74,
"0"
)))</f>
        <v>0</v>
      </c>
      <c r="DA50" s="27"/>
      <c r="DB50" s="25"/>
      <c r="DD50" s="29" t="str">
        <f xml:space="preserve">
IF(DD49=1,$C$74,
IF(DD49=2,$D$74,
IF(DD49=3,$E$74,
"0"
)))</f>
        <v>0</v>
      </c>
      <c r="DE50" s="27"/>
      <c r="DF50" s="25"/>
      <c r="DH50" s="29" t="str">
        <f xml:space="preserve">
IF(DH49=1,$C$74,
IF(DH49=2,$D$74,
IF(DH49=3,$E$74,
"0"
)))</f>
        <v>0</v>
      </c>
      <c r="DI50" s="27"/>
      <c r="DJ50" s="25"/>
      <c r="DL50" s="29" t="str">
        <f xml:space="preserve">
IF(DL49=1,$C$74,
IF(DL49=2,$D$74,
IF(DL49=3,$E$74,
"0"
)))</f>
        <v>0</v>
      </c>
      <c r="DM50" s="27"/>
      <c r="DN50" s="25"/>
      <c r="DP50" s="29" t="str">
        <f xml:space="preserve">
IF(DP49=1,$C$74,
IF(DP49=2,$D$74,
IF(DP49=3,$E$74,
"0"
)))</f>
        <v>0</v>
      </c>
      <c r="DQ50" s="27"/>
      <c r="DR50" s="25"/>
      <c r="DT50" s="29" t="str">
        <f xml:space="preserve">
IF(DT49=1,$C$74,
IF(DT49=2,$D$74,
IF(DT49=3,$E$74,
"0"
)))</f>
        <v>0</v>
      </c>
      <c r="DU50" s="27"/>
      <c r="DV50" s="25"/>
      <c r="DX50" s="29" t="str">
        <f xml:space="preserve">
IF(DX49=1,$C$74,
IF(DX49=2,$D$74,
IF(DX49=3,$E$74,
"0"
)))</f>
        <v>0</v>
      </c>
      <c r="DY50" s="27"/>
      <c r="DZ50" s="25"/>
    </row>
    <row r="51" spans="1:130" x14ac:dyDescent="0.2">
      <c r="A51" s="123"/>
      <c r="B51" s="23" t="s">
        <v>20</v>
      </c>
      <c r="C51" s="24"/>
      <c r="D51" s="24"/>
      <c r="E51" s="24"/>
      <c r="F51" s="24"/>
      <c r="H51" s="29"/>
      <c r="I51" s="27" t="str">
        <f>IF(C46="","",SUM(I46:I48))</f>
        <v/>
      </c>
      <c r="J51" s="28"/>
      <c r="L51" s="29"/>
      <c r="M51" s="27" t="str">
        <f>IF($C46="","",SUM(M46:M48))</f>
        <v/>
      </c>
      <c r="N51" s="28"/>
      <c r="P51" s="29"/>
      <c r="Q51" s="27" t="str">
        <f>IF($C46="","",SUM(Q46:Q48))</f>
        <v/>
      </c>
      <c r="R51" s="28"/>
      <c r="T51" s="29"/>
      <c r="U51" s="27" t="str">
        <f>IF($C46="","",SUM(U46:U48))</f>
        <v/>
      </c>
      <c r="V51" s="28"/>
      <c r="X51" s="29"/>
      <c r="Y51" s="27" t="str">
        <f>IF($C46="","",SUM(Y46:Y48))</f>
        <v/>
      </c>
      <c r="Z51" s="28"/>
      <c r="AB51" s="29"/>
      <c r="AC51" s="27" t="str">
        <f>IF($C46="","",SUM(AC46:AC48))</f>
        <v/>
      </c>
      <c r="AD51" s="28"/>
      <c r="AF51" s="29"/>
      <c r="AG51" s="27" t="str">
        <f>IF($C46="","",SUM(AG46:AG48))</f>
        <v/>
      </c>
      <c r="AH51" s="28"/>
      <c r="AJ51" s="29"/>
      <c r="AK51" s="27" t="str">
        <f>IF($C46="","",SUM(AK46:AK48))</f>
        <v/>
      </c>
      <c r="AL51" s="28"/>
      <c r="AN51" s="29"/>
      <c r="AO51" s="27" t="str">
        <f>IF($C46="","",SUM(AO46:AO48))</f>
        <v/>
      </c>
      <c r="AP51" s="28"/>
      <c r="AR51" s="29"/>
      <c r="AS51" s="27" t="str">
        <f>IF($C46="","",SUM(AS46:AS48))</f>
        <v/>
      </c>
      <c r="AT51" s="28"/>
      <c r="AV51" s="29"/>
      <c r="AW51" s="27" t="str">
        <f>IF($C46="","",SUM(AW46:AW48))</f>
        <v/>
      </c>
      <c r="AX51" s="28"/>
      <c r="AZ51" s="29"/>
      <c r="BA51" s="27" t="str">
        <f>IF($C46="","",SUM(BA46:BA48))</f>
        <v/>
      </c>
      <c r="BB51" s="28"/>
      <c r="BD51" s="29"/>
      <c r="BE51" s="27" t="str">
        <f>IF($C46="","",SUM(BE46:BE48))</f>
        <v/>
      </c>
      <c r="BF51" s="28"/>
      <c r="BH51" s="29"/>
      <c r="BI51" s="27" t="str">
        <f>IF($C46="","",SUM(BI46:BI48))</f>
        <v/>
      </c>
      <c r="BJ51" s="28"/>
      <c r="BL51" s="29"/>
      <c r="BM51" s="27" t="str">
        <f>IF($C46="","",SUM(BM46:BM48))</f>
        <v/>
      </c>
      <c r="BN51" s="28"/>
      <c r="BP51" s="29"/>
      <c r="BQ51" s="27" t="str">
        <f>IF($C46="","",SUM(BQ46:BQ48))</f>
        <v/>
      </c>
      <c r="BR51" s="28"/>
      <c r="BT51" s="29"/>
      <c r="BU51" s="27" t="str">
        <f>IF(BO46="","",SUM(BU46:BU48))</f>
        <v/>
      </c>
      <c r="BV51" s="28"/>
      <c r="BX51" s="29"/>
      <c r="BY51" s="27" t="str">
        <f>IF($C46="","",SUM(BY46:BY48))</f>
        <v/>
      </c>
      <c r="BZ51" s="28"/>
      <c r="CB51" s="29"/>
      <c r="CC51" s="27" t="str">
        <f>IF($C46="","",SUM(CC46:CC48))</f>
        <v/>
      </c>
      <c r="CD51" s="28"/>
      <c r="CF51" s="29"/>
      <c r="CG51" s="27" t="str">
        <f>IF($C46="","",SUM(CG46:CG48))</f>
        <v/>
      </c>
      <c r="CH51" s="28"/>
      <c r="CJ51" s="29"/>
      <c r="CK51" s="27" t="str">
        <f>IF($C46="","",SUM(CK46:CK48))</f>
        <v/>
      </c>
      <c r="CL51" s="28"/>
      <c r="CN51" s="29"/>
      <c r="CO51" s="27" t="str">
        <f>IF($C46="","",SUM(CO46:CO48))</f>
        <v/>
      </c>
      <c r="CP51" s="28"/>
      <c r="CR51" s="29"/>
      <c r="CS51" s="27" t="str">
        <f>IF($C46="","",SUM(CS46:CS48))</f>
        <v/>
      </c>
      <c r="CT51" s="28"/>
      <c r="CV51" s="29"/>
      <c r="CW51" s="27" t="str">
        <f>IF($C46="","",SUM(CW46:CW48))</f>
        <v/>
      </c>
      <c r="CX51" s="28"/>
      <c r="CZ51" s="29"/>
      <c r="DA51" s="27" t="str">
        <f>IF($C46="","",SUM(DA46:DA48))</f>
        <v/>
      </c>
      <c r="DB51" s="28"/>
      <c r="DD51" s="29"/>
      <c r="DE51" s="27" t="str">
        <f>IF($C46="","",SUM(DE46:DE48))</f>
        <v/>
      </c>
      <c r="DF51" s="28"/>
      <c r="DH51" s="29"/>
      <c r="DI51" s="27" t="str">
        <f>IF($C46="","",SUM(DI46:DI48))</f>
        <v/>
      </c>
      <c r="DJ51" s="28"/>
      <c r="DL51" s="29"/>
      <c r="DM51" s="27" t="str">
        <f>IF($C46="","",SUM(DM46:DM48))</f>
        <v/>
      </c>
      <c r="DN51" s="28"/>
      <c r="DP51" s="29"/>
      <c r="DQ51" s="27" t="str">
        <f>IF($C46="","",SUM(DQ46:DQ48))</f>
        <v/>
      </c>
      <c r="DR51" s="28"/>
      <c r="DT51" s="29"/>
      <c r="DU51" s="27" t="str">
        <f>IF($C46="","",SUM(DU46:DU48))</f>
        <v/>
      </c>
      <c r="DV51" s="28"/>
      <c r="DX51" s="29"/>
      <c r="DY51" s="27" t="str">
        <f>IF($C46="","",SUM(DY46:DY48))</f>
        <v/>
      </c>
      <c r="DZ51" s="28"/>
    </row>
    <row r="52" spans="1:130" x14ac:dyDescent="0.2">
      <c r="A52" s="123"/>
      <c r="B52" s="23" t="s">
        <v>27</v>
      </c>
      <c r="C52" s="24"/>
      <c r="D52" s="24"/>
      <c r="E52" s="24"/>
      <c r="F52" s="24"/>
      <c r="H52" s="29"/>
      <c r="I52" s="27"/>
      <c r="J52" s="28" t="str">
        <f>IFERROR(IF($C46=0,0,(H56/H57)*H50),"")</f>
        <v/>
      </c>
      <c r="L52" s="29"/>
      <c r="M52" s="27"/>
      <c r="N52" s="28" t="str">
        <f>IFERROR(IF($C46=0,0,(L56/L57)*L50),"")</f>
        <v/>
      </c>
      <c r="P52" s="29"/>
      <c r="Q52" s="27"/>
      <c r="R52" s="28" t="str">
        <f>IFERROR(IF($C46=0,0,(P56/P57)*P50),"")</f>
        <v/>
      </c>
      <c r="T52" s="29"/>
      <c r="U52" s="27"/>
      <c r="V52" s="28" t="str">
        <f>IFERROR(IF($C46=0,0,(T56/T57)*T50),"")</f>
        <v/>
      </c>
      <c r="X52" s="29"/>
      <c r="Y52" s="27"/>
      <c r="Z52" s="28" t="str">
        <f>IFERROR(IF($C46=0,0,(X56/X57)*X50),"")</f>
        <v/>
      </c>
      <c r="AB52" s="29"/>
      <c r="AC52" s="27"/>
      <c r="AD52" s="28" t="str">
        <f>IFERROR(IF($C46=0,0,(AB56/AB57)*AB50),"")</f>
        <v/>
      </c>
      <c r="AF52" s="29"/>
      <c r="AG52" s="27"/>
      <c r="AH52" s="28" t="str">
        <f>IFERROR(IF($C46=0,0,(AF56/AF57)*AF50),"")</f>
        <v/>
      </c>
      <c r="AJ52" s="29"/>
      <c r="AK52" s="27"/>
      <c r="AL52" s="28" t="str">
        <f>IFERROR(IF($C46=0,0,(AJ56/AJ57)*AJ50),"")</f>
        <v/>
      </c>
      <c r="AN52" s="29"/>
      <c r="AO52" s="27"/>
      <c r="AP52" s="28" t="str">
        <f>IFERROR(IF($C46=0,0,(AN56/AN57)*AN50),"")</f>
        <v/>
      </c>
      <c r="AR52" s="29"/>
      <c r="AS52" s="27"/>
      <c r="AT52" s="28" t="str">
        <f>IFERROR(IF($C46=0,0,(AR56/AR57)*AR50),"")</f>
        <v/>
      </c>
      <c r="AV52" s="29"/>
      <c r="AW52" s="27"/>
      <c r="AX52" s="28" t="str">
        <f>IFERROR(IF($C46=0,0,(AV56/AV57)*AV50),"")</f>
        <v/>
      </c>
      <c r="AZ52" s="29"/>
      <c r="BA52" s="27"/>
      <c r="BB52" s="28" t="str">
        <f>IFERROR(IF($C46=0,0,(AZ56/AZ57)*AZ50),"")</f>
        <v/>
      </c>
      <c r="BD52" s="29"/>
      <c r="BE52" s="27"/>
      <c r="BF52" s="28" t="str">
        <f>IFERROR(IF($C46=0,0,(BD56/BD57)*BD50),"")</f>
        <v/>
      </c>
      <c r="BH52" s="29"/>
      <c r="BI52" s="27"/>
      <c r="BJ52" s="28" t="str">
        <f>IFERROR(IF($C46=0,0,(BH56/BH57)*BH50),"")</f>
        <v/>
      </c>
      <c r="BL52" s="29"/>
      <c r="BM52" s="27"/>
      <c r="BN52" s="28" t="str">
        <f>IFERROR(IF($C46=0,0,(BL56/BL57)*BL50),"")</f>
        <v/>
      </c>
      <c r="BP52" s="29"/>
      <c r="BQ52" s="27"/>
      <c r="BR52" s="28" t="str">
        <f>IFERROR(IF($C46=0,0,(BP56/BP57)*BP50),"")</f>
        <v/>
      </c>
      <c r="BT52" s="29"/>
      <c r="BU52" s="27"/>
      <c r="BV52" s="28" t="str">
        <f>IFERROR(IF($C46=0,0,(BT56/BT57)*BT50),"")</f>
        <v/>
      </c>
      <c r="BX52" s="29"/>
      <c r="BY52" s="27"/>
      <c r="BZ52" s="28" t="str">
        <f>IFERROR(IF($C46=0,0,(BX56/BX57)*BX50),"")</f>
        <v/>
      </c>
      <c r="CB52" s="29"/>
      <c r="CC52" s="27"/>
      <c r="CD52" s="28" t="str">
        <f>IFERROR(IF($C46=0,0,(CB56/CB57)*CB50),"")</f>
        <v/>
      </c>
      <c r="CF52" s="29"/>
      <c r="CG52" s="27"/>
      <c r="CH52" s="28" t="str">
        <f>IFERROR(IF($C46=0,0,(CF56/CF57)*CF50),"")</f>
        <v/>
      </c>
      <c r="CJ52" s="29"/>
      <c r="CK52" s="27"/>
      <c r="CL52" s="28" t="str">
        <f>IFERROR(IF($C46=0,0,(CJ56/CJ57)*CJ50),"")</f>
        <v/>
      </c>
      <c r="CN52" s="29"/>
      <c r="CO52" s="27"/>
      <c r="CP52" s="28" t="str">
        <f>IFERROR(IF($C46=0,0,(CN56/CN57)*CN50),"")</f>
        <v/>
      </c>
      <c r="CR52" s="29"/>
      <c r="CS52" s="27"/>
      <c r="CT52" s="28" t="str">
        <f>IFERROR(IF($C46=0,0,(CR56/CR57)*CR50),"")</f>
        <v/>
      </c>
      <c r="CV52" s="29"/>
      <c r="CW52" s="27"/>
      <c r="CX52" s="28" t="str">
        <f>IFERROR(IF($C46=0,0,(CV56/CV57)*CV50),"")</f>
        <v/>
      </c>
      <c r="CZ52" s="29"/>
      <c r="DA52" s="27"/>
      <c r="DB52" s="28" t="str">
        <f>IFERROR(IF($C46=0,0,(CZ56/CZ57)*CZ50),"")</f>
        <v/>
      </c>
      <c r="DD52" s="29"/>
      <c r="DE52" s="27"/>
      <c r="DF52" s="28" t="str">
        <f>IFERROR(IF($C46=0,0,(DD56/DD57)*DD50),"")</f>
        <v/>
      </c>
      <c r="DH52" s="29"/>
      <c r="DI52" s="27"/>
      <c r="DJ52" s="28" t="str">
        <f>IFERROR(IF($C46=0,0,(DH56/DH57)*DH50),"")</f>
        <v/>
      </c>
      <c r="DL52" s="29"/>
      <c r="DM52" s="27"/>
      <c r="DN52" s="28" t="str">
        <f>IFERROR(IF($C46=0,0,(DL56/DL57)*DL50),"")</f>
        <v/>
      </c>
      <c r="DP52" s="29"/>
      <c r="DQ52" s="27"/>
      <c r="DR52" s="28" t="str">
        <f>IFERROR(IF($C46=0,0,(DP56/DP57)*DP50),"")</f>
        <v/>
      </c>
      <c r="DT52" s="29"/>
      <c r="DU52" s="27"/>
      <c r="DV52" s="28" t="str">
        <f>IFERROR(IF($C46=0,0,(DT56/DT57)*DT50),"")</f>
        <v/>
      </c>
      <c r="DX52" s="29"/>
      <c r="DY52" s="27"/>
      <c r="DZ52" s="28" t="str">
        <f>IFERROR(IF($C46=0,0,(DX56/DX57)*DX50),"")</f>
        <v/>
      </c>
    </row>
    <row r="54" spans="1:130" x14ac:dyDescent="0.2">
      <c r="J54" s="18"/>
      <c r="N54" s="18"/>
      <c r="R54" s="18"/>
      <c r="V54" s="18"/>
      <c r="Z54" s="18"/>
      <c r="AD54" s="18"/>
      <c r="AH54" s="18"/>
      <c r="AL54" s="18"/>
      <c r="AP54" s="18"/>
      <c r="AT54" s="18"/>
      <c r="AX54" s="18"/>
      <c r="BB54" s="18"/>
      <c r="BF54" s="18"/>
      <c r="BJ54" s="18"/>
      <c r="BN54" s="18"/>
      <c r="BR54" s="18"/>
      <c r="BV54" s="18"/>
      <c r="BZ54" s="18"/>
      <c r="CD54" s="18"/>
      <c r="CH54" s="18"/>
      <c r="CL54" s="18"/>
      <c r="CP54" s="18"/>
      <c r="CT54" s="18"/>
      <c r="CX54" s="18"/>
      <c r="DB54" s="18"/>
      <c r="DF54" s="18"/>
      <c r="DJ54" s="18"/>
      <c r="DN54" s="18"/>
      <c r="DR54" s="18"/>
      <c r="DV54" s="18"/>
      <c r="DZ54" s="18"/>
    </row>
    <row r="55" spans="1:130" x14ac:dyDescent="0.2">
      <c r="B55" s="19" t="s">
        <v>15</v>
      </c>
      <c r="C55" s="30"/>
      <c r="D55" s="13"/>
      <c r="E55" s="13"/>
      <c r="F55" s="13"/>
      <c r="G55" s="2"/>
      <c r="H55" s="19">
        <f>MIN(H15,H25,H33,H41,H49)</f>
        <v>0</v>
      </c>
      <c r="I55" s="13"/>
      <c r="J55" s="17"/>
      <c r="K55" s="2"/>
      <c r="L55" s="19">
        <f>MIN(L15,L25,L33,L41,L49)</f>
        <v>0</v>
      </c>
      <c r="M55" s="13"/>
      <c r="N55" s="17"/>
      <c r="O55" s="2"/>
      <c r="P55" s="19">
        <f>MIN(P15,P25,P33,P41,P49)</f>
        <v>0</v>
      </c>
      <c r="Q55" s="13"/>
      <c r="R55" s="17"/>
      <c r="S55" s="2"/>
      <c r="T55" s="19">
        <f>MIN(T15,T25,T33,T41,T49)</f>
        <v>0</v>
      </c>
      <c r="U55" s="13"/>
      <c r="V55" s="17"/>
      <c r="W55" s="2"/>
      <c r="X55" s="19">
        <f>MIN(X15,X25,X33,X41,X49)</f>
        <v>0</v>
      </c>
      <c r="Y55" s="13"/>
      <c r="Z55" s="17"/>
      <c r="AA55" s="2"/>
      <c r="AB55" s="19">
        <f>MIN(AB15,AB25,AB33,AB41,AB49)</f>
        <v>0</v>
      </c>
      <c r="AC55" s="13"/>
      <c r="AD55" s="17"/>
      <c r="AE55" s="2"/>
      <c r="AF55" s="19">
        <f>MIN(AF15,AF25,AF33,AF41,AF49)</f>
        <v>0</v>
      </c>
      <c r="AG55" s="13"/>
      <c r="AH55" s="17"/>
      <c r="AI55" s="2"/>
      <c r="AJ55" s="19">
        <f>MIN(AJ15,AJ25,AJ33,AJ41,AJ49)</f>
        <v>0</v>
      </c>
      <c r="AK55" s="13"/>
      <c r="AL55" s="17"/>
      <c r="AM55" s="2"/>
      <c r="AN55" s="19">
        <f>MIN(AN15,AN25,AN33,AN41,AN49)</f>
        <v>0</v>
      </c>
      <c r="AO55" s="13"/>
      <c r="AP55" s="17"/>
      <c r="AQ55" s="2"/>
      <c r="AR55" s="19">
        <f>MIN(AR15,AR25,AR33,AR41,AR49)</f>
        <v>0</v>
      </c>
      <c r="AS55" s="13"/>
      <c r="AT55" s="17"/>
      <c r="AU55" s="2"/>
      <c r="AV55" s="19">
        <f>MIN(AV15,AV25,AV33,AV41,AV49)</f>
        <v>0</v>
      </c>
      <c r="AW55" s="13"/>
      <c r="AX55" s="17"/>
      <c r="AY55" s="2"/>
      <c r="AZ55" s="19">
        <f>MIN(AZ15,AZ25,AZ33,AZ41,AZ49)</f>
        <v>0</v>
      </c>
      <c r="BA55" s="13"/>
      <c r="BB55" s="17"/>
      <c r="BC55" s="2"/>
      <c r="BD55" s="19">
        <f>MIN(BD15,BD25,BD33,BD41,BD49)</f>
        <v>0</v>
      </c>
      <c r="BE55" s="13"/>
      <c r="BF55" s="17"/>
      <c r="BG55" s="2"/>
      <c r="BH55" s="19">
        <f>MIN(BH15,BH25,BH33,BH41,BH49)</f>
        <v>0</v>
      </c>
      <c r="BI55" s="13"/>
      <c r="BJ55" s="17"/>
      <c r="BK55" s="2"/>
      <c r="BL55" s="19">
        <f>MIN(BL15,BL25,BL33,BL41,BL49)</f>
        <v>0</v>
      </c>
      <c r="BM55" s="13"/>
      <c r="BN55" s="17"/>
      <c r="BO55" s="2"/>
      <c r="BP55" s="19">
        <f>MIN(BP15,BP25,BP33,BP41,BP49)</f>
        <v>0</v>
      </c>
      <c r="BQ55" s="13"/>
      <c r="BR55" s="17"/>
      <c r="BT55" s="19">
        <f>MIN(BT15,BT25,BT33,BT41,BT49)</f>
        <v>0</v>
      </c>
      <c r="BU55" s="13"/>
      <c r="BV55" s="17"/>
      <c r="BW55" s="2"/>
      <c r="BX55" s="19">
        <f>MIN(BX15,BX25,BX33,BX41,BX49)</f>
        <v>0</v>
      </c>
      <c r="BY55" s="13"/>
      <c r="BZ55" s="17"/>
      <c r="CA55" s="2"/>
      <c r="CB55" s="19">
        <f>MIN(CB15,CB25,CB33,CB41,CB49)</f>
        <v>0</v>
      </c>
      <c r="CC55" s="13"/>
      <c r="CD55" s="17"/>
      <c r="CE55" s="2"/>
      <c r="CF55" s="19">
        <f>MIN(CF15,CF25,CF33,CF41,CF49)</f>
        <v>0</v>
      </c>
      <c r="CG55" s="13"/>
      <c r="CH55" s="17"/>
      <c r="CI55" s="2"/>
      <c r="CJ55" s="19">
        <f>MIN(CJ15,CJ25,CJ33,CJ41,CJ49)</f>
        <v>0</v>
      </c>
      <c r="CK55" s="13"/>
      <c r="CL55" s="17"/>
      <c r="CM55" s="2"/>
      <c r="CN55" s="19">
        <f>MIN(CN15,CN25,CN33,CN41,CN49)</f>
        <v>0</v>
      </c>
      <c r="CO55" s="13"/>
      <c r="CP55" s="17"/>
      <c r="CQ55" s="2"/>
      <c r="CR55" s="19">
        <f>MIN(CR15,CR25,CR33,CR41,CR49)</f>
        <v>0</v>
      </c>
      <c r="CS55" s="13"/>
      <c r="CT55" s="17"/>
      <c r="CU55" s="2"/>
      <c r="CV55" s="19">
        <f>MIN(CV15,CV25,CV33,CV41,CV49)</f>
        <v>0</v>
      </c>
      <c r="CW55" s="13"/>
      <c r="CX55" s="17"/>
      <c r="CY55" s="2"/>
      <c r="CZ55" s="19">
        <f>MIN(CZ15,CZ25,CZ33,CZ41,CZ49)</f>
        <v>0</v>
      </c>
      <c r="DA55" s="13"/>
      <c r="DB55" s="17"/>
      <c r="DC55" s="2"/>
      <c r="DD55" s="19">
        <f>MIN(DD15,DD25,DD33,DD41,DD49)</f>
        <v>0</v>
      </c>
      <c r="DE55" s="13"/>
      <c r="DF55" s="17"/>
      <c r="DG55" s="2"/>
      <c r="DH55" s="19">
        <f>MIN(DH15,DH25,DH33,DH41,DH49)</f>
        <v>0</v>
      </c>
      <c r="DI55" s="13"/>
      <c r="DJ55" s="17"/>
      <c r="DK55" s="2"/>
      <c r="DL55" s="19">
        <f>MIN(DL15,DL25,DL33,DL41,DL49)</f>
        <v>0</v>
      </c>
      <c r="DM55" s="13"/>
      <c r="DN55" s="17"/>
      <c r="DO55" s="2"/>
      <c r="DP55" s="19">
        <f>MIN(DP15,DP25,DP33,DP41,DP49)</f>
        <v>0</v>
      </c>
      <c r="DQ55" s="13"/>
      <c r="DR55" s="17"/>
      <c r="DS55" s="2"/>
      <c r="DT55" s="19">
        <f>MIN(DT15,DT25,DT33,DT41,DT49)</f>
        <v>0</v>
      </c>
      <c r="DU55" s="13"/>
      <c r="DV55" s="17"/>
      <c r="DW55" s="2"/>
      <c r="DX55" s="19">
        <f>MIN(DX15,DX25,DX33,DX41,DX49)</f>
        <v>0</v>
      </c>
      <c r="DY55" s="13"/>
      <c r="DZ55" s="17"/>
    </row>
    <row r="56" spans="1:130" x14ac:dyDescent="0.2">
      <c r="B56" s="2" t="s">
        <v>14</v>
      </c>
      <c r="C56" s="30"/>
      <c r="D56" s="13"/>
      <c r="E56" s="13"/>
      <c r="F56" s="13"/>
      <c r="G56" s="2"/>
      <c r="H56" s="16" t="str">
        <f xml:space="preserve">
IF(H55=1,$C$73,
IF(H55=2,$D$73,
IF(H55=3,$E$73,
""
)))</f>
        <v/>
      </c>
      <c r="I56" s="13"/>
      <c r="J56" s="17"/>
      <c r="K56" s="2"/>
      <c r="L56" s="16" t="str">
        <f xml:space="preserve">
IF(L55=1,$C$73,
IF(L55=2,$D$73,
IF(L55=3,$E$73,
""
)))</f>
        <v/>
      </c>
      <c r="M56" s="13"/>
      <c r="N56" s="17"/>
      <c r="O56" s="2"/>
      <c r="P56" s="16" t="str">
        <f xml:space="preserve">
IF(P55=1,$C$73,
IF(P55=2,$D$73,
IF(P55=3,$E$73,
""
)))</f>
        <v/>
      </c>
      <c r="Q56" s="13"/>
      <c r="R56" s="17"/>
      <c r="S56" s="2"/>
      <c r="T56" s="16" t="str">
        <f xml:space="preserve">
IF(T55=1,$C$73,
IF(T55=2,$D$73,
IF(T55=3,$E$73,
""
)))</f>
        <v/>
      </c>
      <c r="U56" s="13"/>
      <c r="V56" s="17"/>
      <c r="W56" s="2"/>
      <c r="X56" s="16" t="str">
        <f xml:space="preserve">
IF(X55=1,$C$73,
IF(X55=2,$D$73,
IF(X55=3,$E$73,
""
)))</f>
        <v/>
      </c>
      <c r="Y56" s="13"/>
      <c r="Z56" s="17"/>
      <c r="AA56" s="2"/>
      <c r="AB56" s="16" t="str">
        <f xml:space="preserve">
IF(AB55=1,$C$73,
IF(AB55=2,$D$73,
IF(AB55=3,$E$73,
""
)))</f>
        <v/>
      </c>
      <c r="AC56" s="13"/>
      <c r="AD56" s="17"/>
      <c r="AE56" s="2"/>
      <c r="AF56" s="16" t="str">
        <f xml:space="preserve">
IF(AF55=1,$C$73,
IF(AF55=2,$D$73,
IF(AF55=3,$E$73,
""
)))</f>
        <v/>
      </c>
      <c r="AG56" s="13"/>
      <c r="AH56" s="17"/>
      <c r="AI56" s="2"/>
      <c r="AJ56" s="16" t="str">
        <f xml:space="preserve">
IF(AJ55=1,$C$73,
IF(AJ55=2,$D$73,
IF(AJ55=3,$E$73,
""
)))</f>
        <v/>
      </c>
      <c r="AK56" s="13"/>
      <c r="AL56" s="17"/>
      <c r="AM56" s="2"/>
      <c r="AN56" s="16" t="str">
        <f xml:space="preserve">
IF(AN55=1,$C$73,
IF(AN55=2,$D$73,
IF(AN55=3,$E$73,
""
)))</f>
        <v/>
      </c>
      <c r="AO56" s="13"/>
      <c r="AP56" s="17"/>
      <c r="AQ56" s="2"/>
      <c r="AR56" s="16" t="str">
        <f xml:space="preserve">
IF(AR55=1,$C$73,
IF(AR55=2,$D$73,
IF(AR55=3,$E$73,
""
)))</f>
        <v/>
      </c>
      <c r="AS56" s="13"/>
      <c r="AT56" s="17"/>
      <c r="AU56" s="2"/>
      <c r="AV56" s="16" t="str">
        <f xml:space="preserve">
IF(AV55=1,$C$73,
IF(AV55=2,$D$73,
IF(AV55=3,$E$73,
""
)))</f>
        <v/>
      </c>
      <c r="AW56" s="13"/>
      <c r="AX56" s="17"/>
      <c r="AY56" s="2"/>
      <c r="AZ56" s="16" t="str">
        <f xml:space="preserve">
IF(AZ55=1,$C$73,
IF(AZ55=2,$D$73,
IF(AZ55=3,$E$73,
""
)))</f>
        <v/>
      </c>
      <c r="BA56" s="13"/>
      <c r="BB56" s="17"/>
      <c r="BC56" s="2"/>
      <c r="BD56" s="16" t="str">
        <f xml:space="preserve">
IF(BD55=1,$C$73,
IF(BD55=2,$D$73,
IF(BD55=3,$E$73,
""
)))</f>
        <v/>
      </c>
      <c r="BE56" s="13"/>
      <c r="BF56" s="17"/>
      <c r="BG56" s="2"/>
      <c r="BH56" s="16" t="str">
        <f xml:space="preserve">
IF(BH55=1,$C$73,
IF(BH55=2,$D$73,
IF(BH55=3,$E$73,
""
)))</f>
        <v/>
      </c>
      <c r="BI56" s="13"/>
      <c r="BJ56" s="17"/>
      <c r="BK56" s="2"/>
      <c r="BL56" s="16" t="str">
        <f xml:space="preserve">
IF(BL55=1,$C$73,
IF(BL55=2,$D$73,
IF(BL55=3,$E$73,
""
)))</f>
        <v/>
      </c>
      <c r="BM56" s="13"/>
      <c r="BN56" s="17"/>
      <c r="BO56" s="2"/>
      <c r="BP56" s="16" t="str">
        <f xml:space="preserve">
IF(BP55=1,$C$73,
IF(BP55=2,$D$73,
IF(BP55=3,$E$73,
""
)))</f>
        <v/>
      </c>
      <c r="BQ56" s="13"/>
      <c r="BR56" s="17"/>
      <c r="BT56" s="16" t="str">
        <f xml:space="preserve">
IF(BT55=1,$C$73,
IF(BT55=2,$D$73,
IF(BT55=3,$E$73,
""
)))</f>
        <v/>
      </c>
      <c r="BU56" s="13"/>
      <c r="BV56" s="17"/>
      <c r="BW56" s="2"/>
      <c r="BX56" s="16" t="str">
        <f xml:space="preserve">
IF(BX55=1,$C$73,
IF(BX55=2,$D$73,
IF(BX55=3,$E$73,
""
)))</f>
        <v/>
      </c>
      <c r="BY56" s="13"/>
      <c r="BZ56" s="17"/>
      <c r="CA56" s="2"/>
      <c r="CB56" s="16" t="str">
        <f xml:space="preserve">
IF(CB55=1,$C$73,
IF(CB55=2,$D$73,
IF(CB55=3,$E$73,
""
)))</f>
        <v/>
      </c>
      <c r="CC56" s="13"/>
      <c r="CD56" s="17"/>
      <c r="CE56" s="2"/>
      <c r="CF56" s="16" t="str">
        <f xml:space="preserve">
IF(CF55=1,$C$73,
IF(CF55=2,$D$73,
IF(CF55=3,$E$73,
""
)))</f>
        <v/>
      </c>
      <c r="CG56" s="13"/>
      <c r="CH56" s="17"/>
      <c r="CI56" s="2"/>
      <c r="CJ56" s="16" t="str">
        <f xml:space="preserve">
IF(CJ55=1,$C$73,
IF(CJ55=2,$D$73,
IF(CJ55=3,$E$73,
""
)))</f>
        <v/>
      </c>
      <c r="CK56" s="13"/>
      <c r="CL56" s="17"/>
      <c r="CM56" s="2"/>
      <c r="CN56" s="16" t="str">
        <f xml:space="preserve">
IF(CN55=1,$C$73,
IF(CN55=2,$D$73,
IF(CN55=3,$E$73,
""
)))</f>
        <v/>
      </c>
      <c r="CO56" s="13"/>
      <c r="CP56" s="17"/>
      <c r="CQ56" s="2"/>
      <c r="CR56" s="16" t="str">
        <f xml:space="preserve">
IF(CR55=1,$C$73,
IF(CR55=2,$D$73,
IF(CR55=3,$E$73,
""
)))</f>
        <v/>
      </c>
      <c r="CS56" s="13"/>
      <c r="CT56" s="17"/>
      <c r="CU56" s="2"/>
      <c r="CV56" s="16" t="str">
        <f xml:space="preserve">
IF(CV55=1,$C$73,
IF(CV55=2,$D$73,
IF(CV55=3,$E$73,
""
)))</f>
        <v/>
      </c>
      <c r="CW56" s="13"/>
      <c r="CX56" s="17"/>
      <c r="CY56" s="2"/>
      <c r="CZ56" s="16" t="str">
        <f xml:space="preserve">
IF(CZ55=1,$C$73,
IF(CZ55=2,$D$73,
IF(CZ55=3,$E$73,
""
)))</f>
        <v/>
      </c>
      <c r="DA56" s="13"/>
      <c r="DB56" s="17"/>
      <c r="DC56" s="2"/>
      <c r="DD56" s="16" t="str">
        <f xml:space="preserve">
IF(DD55=1,$C$73,
IF(DD55=2,$D$73,
IF(DD55=3,$E$73,
""
)))</f>
        <v/>
      </c>
      <c r="DE56" s="13"/>
      <c r="DF56" s="17"/>
      <c r="DG56" s="2"/>
      <c r="DH56" s="16" t="str">
        <f xml:space="preserve">
IF(DH55=1,$C$73,
IF(DH55=2,$D$73,
IF(DH55=3,$E$73,
""
)))</f>
        <v/>
      </c>
      <c r="DI56" s="13"/>
      <c r="DJ56" s="17"/>
      <c r="DK56" s="2"/>
      <c r="DL56" s="16" t="str">
        <f xml:space="preserve">
IF(DL55=1,$C$73,
IF(DL55=2,$D$73,
IF(DL55=3,$E$73,
""
)))</f>
        <v/>
      </c>
      <c r="DM56" s="13"/>
      <c r="DN56" s="17"/>
      <c r="DO56" s="2"/>
      <c r="DP56" s="16" t="str">
        <f xml:space="preserve">
IF(DP55=1,$C$73,
IF(DP55=2,$D$73,
IF(DP55=3,$E$73,
""
)))</f>
        <v/>
      </c>
      <c r="DQ56" s="13"/>
      <c r="DR56" s="17"/>
      <c r="DS56" s="2"/>
      <c r="DT56" s="16" t="str">
        <f xml:space="preserve">
IF(DT55=1,$C$73,
IF(DT55=2,$D$73,
IF(DT55=3,$E$73,
""
)))</f>
        <v/>
      </c>
      <c r="DU56" s="13"/>
      <c r="DV56" s="17"/>
      <c r="DW56" s="2"/>
      <c r="DX56" s="16" t="str">
        <f xml:space="preserve">
IF(DX55=1,$C$73,
IF(DX55=2,$D$73,
IF(DX55=3,$E$73,
""
)))</f>
        <v/>
      </c>
      <c r="DY56" s="13"/>
      <c r="DZ56" s="17"/>
    </row>
    <row r="57" spans="1:130" x14ac:dyDescent="0.2">
      <c r="B57" s="2" t="s">
        <v>127</v>
      </c>
      <c r="C57" s="30"/>
      <c r="D57" s="13"/>
      <c r="E57" s="13"/>
      <c r="F57" s="13"/>
      <c r="G57" s="2"/>
      <c r="H57" s="16">
        <f>H16+H26+H34+H42+H50</f>
        <v>0</v>
      </c>
      <c r="I57" s="13"/>
      <c r="J57" s="17"/>
      <c r="K57" s="2"/>
      <c r="L57" s="16">
        <f>L16+L26+L34+L42+L50</f>
        <v>0</v>
      </c>
      <c r="M57" s="13"/>
      <c r="N57" s="17"/>
      <c r="O57" s="2"/>
      <c r="P57" s="16">
        <f>P16+P26+P34+P42+P50</f>
        <v>0</v>
      </c>
      <c r="Q57" s="13"/>
      <c r="R57" s="17"/>
      <c r="S57" s="2"/>
      <c r="T57" s="16">
        <f>T16+T26+T34+T42+T50</f>
        <v>0</v>
      </c>
      <c r="U57" s="13"/>
      <c r="V57" s="17"/>
      <c r="W57" s="2"/>
      <c r="X57" s="16">
        <f>X16+X26+X34+X42+X50</f>
        <v>0</v>
      </c>
      <c r="Y57" s="13"/>
      <c r="Z57" s="17"/>
      <c r="AA57" s="2"/>
      <c r="AB57" s="16">
        <f>AB16+AB26+AB34+AB42+AB50</f>
        <v>0</v>
      </c>
      <c r="AC57" s="13"/>
      <c r="AD57" s="17"/>
      <c r="AE57" s="2"/>
      <c r="AF57" s="16">
        <f>AF16+AF26+AF34+AF42+AF50</f>
        <v>0</v>
      </c>
      <c r="AG57" s="13"/>
      <c r="AH57" s="17"/>
      <c r="AI57" s="2"/>
      <c r="AJ57" s="16">
        <f>AJ16+AJ26+AJ34+AJ42+AJ50</f>
        <v>0</v>
      </c>
      <c r="AK57" s="13"/>
      <c r="AL57" s="17"/>
      <c r="AM57" s="2"/>
      <c r="AN57" s="16">
        <f>AN16+AN26+AN34+AN42+AN50</f>
        <v>0</v>
      </c>
      <c r="AO57" s="13"/>
      <c r="AP57" s="17"/>
      <c r="AQ57" s="2"/>
      <c r="AR57" s="16">
        <f>AR16+AR26+AR34+AR42+AR50</f>
        <v>0</v>
      </c>
      <c r="AS57" s="13"/>
      <c r="AT57" s="17"/>
      <c r="AU57" s="2"/>
      <c r="AV57" s="16">
        <f>AV16+AV26+AV34+AV42+AV50</f>
        <v>0</v>
      </c>
      <c r="AW57" s="13"/>
      <c r="AX57" s="17"/>
      <c r="AY57" s="2"/>
      <c r="AZ57" s="16">
        <f>AZ16+AZ26+AZ34+AZ42+AZ50</f>
        <v>0</v>
      </c>
      <c r="BA57" s="13"/>
      <c r="BB57" s="17"/>
      <c r="BC57" s="2"/>
      <c r="BD57" s="16">
        <f>BD16+BD26+BD34+BD42+BD50</f>
        <v>0</v>
      </c>
      <c r="BE57" s="13"/>
      <c r="BF57" s="17"/>
      <c r="BG57" s="2"/>
      <c r="BH57" s="16">
        <f>BH16+BH26+BH34+BH42+BH50</f>
        <v>0</v>
      </c>
      <c r="BI57" s="13"/>
      <c r="BJ57" s="17"/>
      <c r="BK57" s="2"/>
      <c r="BL57" s="16">
        <f>BL16+BL26+BL34+BL42+BL50</f>
        <v>0</v>
      </c>
      <c r="BM57" s="13"/>
      <c r="BN57" s="17"/>
      <c r="BO57" s="2"/>
      <c r="BP57" s="16">
        <f>BP16+BP26+BP34+BP42+BP50</f>
        <v>0</v>
      </c>
      <c r="BQ57" s="13"/>
      <c r="BR57" s="17"/>
      <c r="BT57" s="16">
        <f>BT16+BT26+BT34+BT42+BT50</f>
        <v>0</v>
      </c>
      <c r="BU57" s="13"/>
      <c r="BV57" s="17"/>
      <c r="BW57" s="2"/>
      <c r="BX57" s="16">
        <f>BX16+BX26+BX34+BX42+BX50</f>
        <v>0</v>
      </c>
      <c r="BY57" s="13"/>
      <c r="BZ57" s="17"/>
      <c r="CA57" s="2"/>
      <c r="CB57" s="16">
        <f>CB16+CB26+CB34+CB42+CB50</f>
        <v>0</v>
      </c>
      <c r="CC57" s="13"/>
      <c r="CD57" s="17"/>
      <c r="CE57" s="2"/>
      <c r="CF57" s="16">
        <f>CF16+CF26+CF34+CF42+CF50</f>
        <v>0</v>
      </c>
      <c r="CG57" s="13"/>
      <c r="CH57" s="17"/>
      <c r="CI57" s="2"/>
      <c r="CJ57" s="16">
        <f>CJ16+CJ26+CJ34+CJ42+CJ50</f>
        <v>0</v>
      </c>
      <c r="CK57" s="13"/>
      <c r="CL57" s="17"/>
      <c r="CM57" s="2"/>
      <c r="CN57" s="16">
        <f>CN16+CN26+CN34+CN42+CN50</f>
        <v>0</v>
      </c>
      <c r="CO57" s="13"/>
      <c r="CP57" s="17"/>
      <c r="CQ57" s="2"/>
      <c r="CR57" s="16">
        <f>CR16+CR26+CR34+CR42+CR50</f>
        <v>0</v>
      </c>
      <c r="CS57" s="13"/>
      <c r="CT57" s="17"/>
      <c r="CU57" s="2"/>
      <c r="CV57" s="16">
        <f>CV16+CV26+CV34+CV42+CV50</f>
        <v>0</v>
      </c>
      <c r="CW57" s="13"/>
      <c r="CX57" s="17"/>
      <c r="CY57" s="2"/>
      <c r="CZ57" s="16">
        <f>CZ16+CZ26+CZ34+CZ42+CZ50</f>
        <v>0</v>
      </c>
      <c r="DA57" s="13"/>
      <c r="DB57" s="17"/>
      <c r="DC57" s="2"/>
      <c r="DD57" s="16">
        <f>DD16+DD26+DD34+DD42+DD50</f>
        <v>0</v>
      </c>
      <c r="DE57" s="13"/>
      <c r="DF57" s="17"/>
      <c r="DG57" s="2"/>
      <c r="DH57" s="16">
        <f>DH16+DH26+DH34+DH42+DH50</f>
        <v>0</v>
      </c>
      <c r="DI57" s="13"/>
      <c r="DJ57" s="17"/>
      <c r="DK57" s="2"/>
      <c r="DL57" s="16">
        <f>DL16+DL26+DL34+DL42+DL50</f>
        <v>0</v>
      </c>
      <c r="DM57" s="13"/>
      <c r="DN57" s="17"/>
      <c r="DO57" s="2"/>
      <c r="DP57" s="16">
        <f>DP16+DP26+DP34+DP42+DP50</f>
        <v>0</v>
      </c>
      <c r="DQ57" s="13"/>
      <c r="DR57" s="17"/>
      <c r="DS57" s="2"/>
      <c r="DT57" s="16">
        <f>DT16+DT26+DT34+DT42+DT50</f>
        <v>0</v>
      </c>
      <c r="DU57" s="13"/>
      <c r="DV57" s="17"/>
      <c r="DW57" s="2"/>
      <c r="DX57" s="16">
        <f>DX16+DX26+DX34+DX42+DX50</f>
        <v>0</v>
      </c>
      <c r="DY57" s="13"/>
      <c r="DZ57" s="17"/>
    </row>
    <row r="58" spans="1:130" x14ac:dyDescent="0.2">
      <c r="J58" s="18"/>
      <c r="N58" s="18"/>
      <c r="R58" s="18"/>
      <c r="V58" s="18"/>
      <c r="Z58" s="18"/>
      <c r="AD58" s="18"/>
      <c r="AH58" s="18"/>
      <c r="AL58" s="18"/>
      <c r="AP58" s="18"/>
      <c r="AT58" s="18"/>
      <c r="AX58" s="18"/>
      <c r="BB58" s="18"/>
      <c r="BF58" s="18"/>
      <c r="BJ58" s="18"/>
      <c r="BN58" s="18"/>
      <c r="BR58" s="18"/>
      <c r="BV58" s="18"/>
      <c r="BZ58" s="18"/>
      <c r="CD58" s="18"/>
      <c r="CH58" s="18"/>
      <c r="CL58" s="18"/>
      <c r="CP58" s="18"/>
      <c r="CT58" s="18"/>
      <c r="CX58" s="18"/>
      <c r="DB58" s="18"/>
      <c r="DF58" s="18"/>
      <c r="DJ58" s="18"/>
      <c r="DN58" s="18"/>
      <c r="DR58" s="18"/>
      <c r="DV58" s="18"/>
      <c r="DZ58" s="18"/>
    </row>
    <row r="59" spans="1:130" x14ac:dyDescent="0.2">
      <c r="J59" s="18"/>
      <c r="N59" s="18"/>
      <c r="R59" s="18"/>
      <c r="V59" s="18"/>
      <c r="Z59" s="18"/>
      <c r="AD59" s="18"/>
      <c r="AH59" s="18"/>
      <c r="AL59" s="18"/>
      <c r="AP59" s="18"/>
      <c r="AT59" s="18"/>
      <c r="AX59" s="18"/>
      <c r="BB59" s="18"/>
      <c r="BF59" s="18"/>
      <c r="BJ59" s="18"/>
      <c r="BN59" s="18"/>
      <c r="BR59" s="18"/>
      <c r="BV59" s="18"/>
      <c r="BZ59" s="18"/>
      <c r="CD59" s="18"/>
      <c r="CH59" s="18"/>
      <c r="CL59" s="18"/>
      <c r="CP59" s="18"/>
      <c r="CT59" s="18"/>
      <c r="CX59" s="18"/>
      <c r="DB59" s="18"/>
      <c r="DF59" s="18"/>
      <c r="DJ59" s="18"/>
      <c r="DN59" s="18"/>
      <c r="DR59" s="18"/>
      <c r="DV59" s="18"/>
      <c r="DZ59" s="18"/>
    </row>
    <row r="60" spans="1:130" x14ac:dyDescent="0.2">
      <c r="B60" s="3" t="s">
        <v>126</v>
      </c>
      <c r="C60" s="4"/>
      <c r="J60" s="18"/>
      <c r="N60" s="18"/>
      <c r="R60" s="18"/>
      <c r="V60" s="18"/>
      <c r="Z60" s="18"/>
      <c r="AD60" s="18"/>
      <c r="AH60" s="18"/>
      <c r="AL60" s="18"/>
      <c r="AP60" s="18"/>
      <c r="AT60" s="18"/>
      <c r="AX60" s="18"/>
      <c r="BB60" s="18"/>
      <c r="BF60" s="18"/>
      <c r="BJ60" s="18"/>
      <c r="BN60" s="18"/>
      <c r="BR60" s="18"/>
      <c r="BV60" s="18"/>
      <c r="BZ60" s="18"/>
      <c r="CD60" s="18"/>
      <c r="CH60" s="18"/>
      <c r="CL60" s="18"/>
      <c r="CP60" s="18"/>
      <c r="CT60" s="18"/>
      <c r="CX60" s="18"/>
      <c r="DB60" s="18"/>
      <c r="DF60" s="18"/>
      <c r="DJ60" s="18"/>
      <c r="DN60" s="18"/>
      <c r="DR60" s="18"/>
      <c r="DV60" s="18"/>
      <c r="DZ60" s="18"/>
    </row>
    <row r="61" spans="1:130" x14ac:dyDescent="0.2">
      <c r="B61" s="2" t="s">
        <v>123</v>
      </c>
      <c r="C61" s="87">
        <f>Dreisatzmethode!C5</f>
        <v>0</v>
      </c>
      <c r="D61"/>
      <c r="E61"/>
      <c r="F61"/>
    </row>
    <row r="62" spans="1:130" x14ac:dyDescent="0.2">
      <c r="B62" s="2" t="s">
        <v>4</v>
      </c>
      <c r="C62" s="88">
        <f>Dreisatzmethode!C8</f>
        <v>0</v>
      </c>
      <c r="D62"/>
      <c r="E62"/>
      <c r="F62"/>
    </row>
    <row r="63" spans="1:130" x14ac:dyDescent="0.2">
      <c r="B63" s="2" t="s">
        <v>8</v>
      </c>
      <c r="C63" s="88">
        <f>Dreisatzmethode!C9</f>
        <v>0</v>
      </c>
      <c r="D63"/>
      <c r="E63"/>
      <c r="F63"/>
    </row>
    <row r="64" spans="1:130" x14ac:dyDescent="0.2">
      <c r="B64" s="2" t="s">
        <v>3</v>
      </c>
      <c r="C64" s="88">
        <f>Dreisatzmethode!C10</f>
        <v>0</v>
      </c>
      <c r="D64"/>
      <c r="E64"/>
      <c r="F64"/>
    </row>
    <row r="65" spans="2:130" x14ac:dyDescent="0.2">
      <c r="C65"/>
      <c r="D65"/>
      <c r="E65"/>
      <c r="F65"/>
    </row>
    <row r="66" spans="2:130" x14ac:dyDescent="0.2">
      <c r="C66"/>
      <c r="D66"/>
      <c r="E66"/>
      <c r="F66"/>
      <c r="H66"/>
      <c r="I66"/>
      <c r="J66"/>
      <c r="L66"/>
      <c r="M66"/>
      <c r="N66"/>
      <c r="P66"/>
      <c r="Q66"/>
      <c r="R66"/>
      <c r="T66"/>
      <c r="U66"/>
      <c r="V66"/>
      <c r="X66"/>
      <c r="Y66"/>
      <c r="Z66"/>
      <c r="AB66"/>
      <c r="AC66"/>
      <c r="AD66"/>
      <c r="AF66"/>
      <c r="AG66"/>
      <c r="AH66"/>
      <c r="AJ66"/>
      <c r="AK66"/>
      <c r="AL66"/>
      <c r="AN66"/>
      <c r="AO66"/>
      <c r="AP66"/>
      <c r="AR66"/>
      <c r="AS66"/>
      <c r="AT66"/>
      <c r="AV66"/>
      <c r="AW66"/>
      <c r="AX66"/>
      <c r="AZ66"/>
      <c r="BA66"/>
      <c r="BB66"/>
      <c r="BD66"/>
      <c r="BE66"/>
      <c r="BF66"/>
      <c r="BH66"/>
      <c r="BI66"/>
      <c r="BJ66"/>
      <c r="BL66"/>
      <c r="BM66"/>
      <c r="BN66"/>
      <c r="BP66"/>
      <c r="BQ66"/>
      <c r="BR66"/>
      <c r="BT66"/>
      <c r="BU66"/>
      <c r="BV66"/>
      <c r="BX66"/>
      <c r="BY66"/>
      <c r="BZ66"/>
      <c r="CB66"/>
      <c r="CC66"/>
      <c r="CD66"/>
      <c r="CF66"/>
      <c r="CG66"/>
      <c r="CH66"/>
      <c r="CJ66"/>
      <c r="CK66"/>
      <c r="CL66"/>
      <c r="CN66"/>
      <c r="CO66"/>
      <c r="CP66"/>
      <c r="CR66"/>
      <c r="CS66"/>
      <c r="CT66"/>
      <c r="CV66"/>
      <c r="CW66"/>
      <c r="CX66"/>
      <c r="CZ66"/>
      <c r="DA66"/>
      <c r="DB66"/>
      <c r="DD66"/>
      <c r="DE66"/>
      <c r="DF66"/>
      <c r="DH66"/>
      <c r="DI66"/>
      <c r="DJ66"/>
      <c r="DL66"/>
      <c r="DM66"/>
      <c r="DN66"/>
      <c r="DP66"/>
      <c r="DQ66"/>
      <c r="DR66"/>
      <c r="DT66"/>
      <c r="DU66"/>
      <c r="DV66"/>
      <c r="DX66"/>
      <c r="DY66"/>
      <c r="DZ66"/>
    </row>
    <row r="67" spans="2:130" x14ac:dyDescent="0.2">
      <c r="B67" s="3" t="s">
        <v>125</v>
      </c>
      <c r="C67" s="4">
        <v>1</v>
      </c>
      <c r="D67" s="4">
        <v>2</v>
      </c>
      <c r="E67" s="4">
        <v>3</v>
      </c>
      <c r="F67"/>
      <c r="H67"/>
      <c r="I67"/>
      <c r="J67"/>
      <c r="L67"/>
      <c r="M67"/>
      <c r="N67"/>
      <c r="P67"/>
      <c r="Q67"/>
      <c r="R67"/>
      <c r="T67"/>
      <c r="U67"/>
      <c r="V67"/>
      <c r="X67"/>
      <c r="Y67"/>
      <c r="Z67"/>
      <c r="AB67"/>
      <c r="AC67"/>
      <c r="AD67"/>
      <c r="AF67"/>
      <c r="AG67"/>
      <c r="AH67"/>
      <c r="AJ67"/>
      <c r="AK67"/>
      <c r="AL67"/>
      <c r="AN67"/>
      <c r="AO67"/>
      <c r="AP67"/>
      <c r="AR67"/>
      <c r="AS67"/>
      <c r="AT67"/>
      <c r="AV67"/>
      <c r="AW67"/>
      <c r="AX67"/>
      <c r="AZ67"/>
      <c r="BA67"/>
      <c r="BB67"/>
      <c r="BD67"/>
      <c r="BE67"/>
      <c r="BF67"/>
      <c r="BH67"/>
      <c r="BI67"/>
      <c r="BJ67"/>
      <c r="BL67"/>
      <c r="BM67"/>
      <c r="BN67"/>
      <c r="BP67"/>
      <c r="BQ67"/>
      <c r="BR67"/>
      <c r="BT67"/>
      <c r="BU67"/>
      <c r="BV67"/>
      <c r="BX67"/>
      <c r="BY67"/>
      <c r="BZ67"/>
      <c r="CB67"/>
      <c r="CC67"/>
      <c r="CD67"/>
      <c r="CF67"/>
      <c r="CG67"/>
      <c r="CH67"/>
      <c r="CJ67"/>
      <c r="CK67"/>
      <c r="CL67"/>
      <c r="CN67"/>
      <c r="CO67"/>
      <c r="CP67"/>
      <c r="CR67"/>
      <c r="CS67"/>
      <c r="CT67"/>
      <c r="CV67"/>
      <c r="CW67"/>
      <c r="CX67"/>
      <c r="CZ67"/>
      <c r="DA67"/>
      <c r="DB67"/>
      <c r="DD67"/>
      <c r="DE67"/>
      <c r="DF67"/>
      <c r="DH67"/>
      <c r="DI67"/>
      <c r="DJ67"/>
      <c r="DL67"/>
      <c r="DM67"/>
      <c r="DN67"/>
      <c r="DP67"/>
      <c r="DQ67"/>
      <c r="DR67"/>
      <c r="DT67"/>
      <c r="DU67"/>
      <c r="DV67"/>
      <c r="DX67"/>
      <c r="DY67"/>
      <c r="DZ67"/>
    </row>
    <row r="68" spans="2:130" x14ac:dyDescent="0.2">
      <c r="B68" s="2" t="s">
        <v>130</v>
      </c>
      <c r="C68" s="5">
        <f>Dreisatzmethode!C13</f>
        <v>0</v>
      </c>
      <c r="D68" s="5">
        <f>Dreisatzmethode!C14</f>
        <v>0.5</v>
      </c>
      <c r="E68" s="5">
        <f>Dreisatzmethode!C15</f>
        <v>0.8</v>
      </c>
      <c r="F68"/>
      <c r="H68"/>
      <c r="I68"/>
      <c r="J68"/>
      <c r="L68"/>
      <c r="M68"/>
      <c r="N68"/>
      <c r="P68"/>
      <c r="Q68"/>
      <c r="R68"/>
      <c r="T68"/>
      <c r="U68"/>
      <c r="V68"/>
      <c r="X68"/>
      <c r="Y68"/>
      <c r="Z68"/>
      <c r="AB68"/>
      <c r="AC68"/>
      <c r="AD68"/>
      <c r="AF68"/>
      <c r="AG68"/>
      <c r="AH68"/>
      <c r="AJ68"/>
      <c r="AK68"/>
      <c r="AL68"/>
      <c r="AN68"/>
      <c r="AO68"/>
      <c r="AP68"/>
      <c r="AR68"/>
      <c r="AS68"/>
      <c r="AT68"/>
      <c r="AV68"/>
      <c r="AW68"/>
      <c r="AX68"/>
      <c r="AZ68"/>
      <c r="BA68"/>
      <c r="BB68"/>
      <c r="BD68"/>
      <c r="BE68"/>
      <c r="BF68"/>
      <c r="BH68"/>
      <c r="BI68"/>
      <c r="BJ68"/>
      <c r="BL68"/>
      <c r="BM68"/>
      <c r="BN68"/>
      <c r="BP68"/>
      <c r="BQ68"/>
      <c r="BR68"/>
      <c r="BT68"/>
      <c r="BU68"/>
      <c r="BV68"/>
      <c r="BX68"/>
      <c r="BY68"/>
      <c r="BZ68"/>
      <c r="CB68"/>
      <c r="CC68"/>
      <c r="CD68"/>
      <c r="CF68"/>
      <c r="CG68"/>
      <c r="CH68"/>
      <c r="CJ68"/>
      <c r="CK68"/>
      <c r="CL68"/>
      <c r="CN68"/>
      <c r="CO68"/>
      <c r="CP68"/>
      <c r="CR68"/>
      <c r="CS68"/>
      <c r="CT68"/>
      <c r="CV68"/>
      <c r="CW68"/>
      <c r="CX68"/>
      <c r="CZ68"/>
      <c r="DA68"/>
      <c r="DB68"/>
      <c r="DD68"/>
      <c r="DE68"/>
      <c r="DF68"/>
      <c r="DH68"/>
      <c r="DI68"/>
      <c r="DJ68"/>
      <c r="DL68"/>
      <c r="DM68"/>
      <c r="DN68"/>
      <c r="DP68"/>
      <c r="DQ68"/>
      <c r="DR68"/>
      <c r="DT68"/>
      <c r="DU68"/>
      <c r="DV68"/>
      <c r="DX68"/>
      <c r="DY68"/>
      <c r="DZ68"/>
    </row>
    <row r="69" spans="2:130" x14ac:dyDescent="0.2">
      <c r="B69" s="2" t="s">
        <v>131</v>
      </c>
      <c r="C69" s="5">
        <f>100%-C68</f>
        <v>1</v>
      </c>
      <c r="D69" s="5">
        <f t="shared" ref="D69:E69" si="253">100%-D68</f>
        <v>0.5</v>
      </c>
      <c r="E69" s="5">
        <f t="shared" si="253"/>
        <v>0.19999999999999996</v>
      </c>
      <c r="F69"/>
      <c r="H69"/>
      <c r="I69"/>
      <c r="J69"/>
      <c r="L69"/>
      <c r="M69"/>
      <c r="N69"/>
      <c r="P69"/>
      <c r="Q69"/>
      <c r="R69"/>
      <c r="T69"/>
      <c r="U69"/>
      <c r="V69"/>
      <c r="X69"/>
      <c r="Y69"/>
      <c r="Z69"/>
      <c r="AB69"/>
      <c r="AC69"/>
      <c r="AD69"/>
      <c r="AF69"/>
      <c r="AG69"/>
      <c r="AH69"/>
      <c r="AJ69"/>
      <c r="AK69"/>
      <c r="AL69"/>
      <c r="AN69"/>
      <c r="AO69"/>
      <c r="AP69"/>
      <c r="AR69"/>
      <c r="AS69"/>
      <c r="AT69"/>
      <c r="AV69"/>
      <c r="AW69"/>
      <c r="AX69"/>
      <c r="AZ69"/>
      <c r="BA69"/>
      <c r="BB69"/>
      <c r="BD69"/>
      <c r="BE69"/>
      <c r="BF69"/>
      <c r="BH69"/>
      <c r="BI69"/>
      <c r="BJ69"/>
      <c r="BL69"/>
      <c r="BM69"/>
      <c r="BN69"/>
      <c r="BP69"/>
      <c r="BQ69"/>
      <c r="BR69"/>
      <c r="BT69"/>
      <c r="BU69"/>
      <c r="BV69"/>
      <c r="BX69"/>
      <c r="BY69"/>
      <c r="BZ69"/>
      <c r="CB69"/>
      <c r="CC69"/>
      <c r="CD69"/>
      <c r="CF69"/>
      <c r="CG69"/>
      <c r="CH69"/>
      <c r="CJ69"/>
      <c r="CK69"/>
      <c r="CL69"/>
      <c r="CN69"/>
      <c r="CO69"/>
      <c r="CP69"/>
      <c r="CR69"/>
      <c r="CS69"/>
      <c r="CT69"/>
      <c r="CV69"/>
      <c r="CW69"/>
      <c r="CX69"/>
      <c r="CZ69"/>
      <c r="DA69"/>
      <c r="DB69"/>
      <c r="DD69"/>
      <c r="DE69"/>
      <c r="DF69"/>
      <c r="DH69"/>
      <c r="DI69"/>
      <c r="DJ69"/>
      <c r="DL69"/>
      <c r="DM69"/>
      <c r="DN69"/>
      <c r="DP69"/>
      <c r="DQ69"/>
      <c r="DR69"/>
      <c r="DT69"/>
      <c r="DU69"/>
      <c r="DV69"/>
      <c r="DX69"/>
      <c r="DY69"/>
      <c r="DZ69"/>
    </row>
    <row r="70" spans="2:130" x14ac:dyDescent="0.2">
      <c r="B70" s="2" t="s">
        <v>28</v>
      </c>
      <c r="C70" s="6">
        <f>$C$62</f>
        <v>0</v>
      </c>
      <c r="D70" s="6">
        <f>$C$62</f>
        <v>0</v>
      </c>
      <c r="E70" s="6">
        <f>$C$62</f>
        <v>0</v>
      </c>
      <c r="F70"/>
      <c r="H70"/>
      <c r="I70"/>
      <c r="J70"/>
      <c r="L70"/>
      <c r="M70"/>
      <c r="N70"/>
      <c r="P70"/>
      <c r="Q70"/>
      <c r="R70"/>
      <c r="T70"/>
      <c r="U70"/>
      <c r="V70"/>
      <c r="X70"/>
      <c r="Y70"/>
      <c r="Z70"/>
      <c r="AB70"/>
      <c r="AC70"/>
      <c r="AD70"/>
      <c r="AF70"/>
      <c r="AG70"/>
      <c r="AH70"/>
      <c r="AJ70"/>
      <c r="AK70"/>
      <c r="AL70"/>
      <c r="AN70"/>
      <c r="AO70"/>
      <c r="AP70"/>
      <c r="AR70"/>
      <c r="AS70"/>
      <c r="AT70"/>
      <c r="AV70"/>
      <c r="AW70"/>
      <c r="AX70"/>
      <c r="AZ70"/>
      <c r="BA70"/>
      <c r="BB70"/>
      <c r="BD70"/>
      <c r="BE70"/>
      <c r="BF70"/>
      <c r="BH70"/>
      <c r="BI70"/>
      <c r="BJ70"/>
      <c r="BL70"/>
      <c r="BM70"/>
      <c r="BN70"/>
      <c r="BP70"/>
      <c r="BQ70"/>
      <c r="BR70"/>
      <c r="BT70"/>
      <c r="BU70"/>
      <c r="BV70"/>
      <c r="BX70"/>
      <c r="BY70"/>
      <c r="BZ70"/>
      <c r="CB70"/>
      <c r="CC70"/>
      <c r="CD70"/>
      <c r="CF70"/>
      <c r="CG70"/>
      <c r="CH70"/>
      <c r="CJ70"/>
      <c r="CK70"/>
      <c r="CL70"/>
      <c r="CN70"/>
      <c r="CO70"/>
      <c r="CP70"/>
      <c r="CR70"/>
      <c r="CS70"/>
      <c r="CT70"/>
      <c r="CV70"/>
      <c r="CW70"/>
      <c r="CX70"/>
      <c r="CZ70"/>
      <c r="DA70"/>
      <c r="DB70"/>
      <c r="DD70"/>
      <c r="DE70"/>
      <c r="DF70"/>
      <c r="DH70"/>
      <c r="DI70"/>
      <c r="DJ70"/>
      <c r="DL70"/>
      <c r="DM70"/>
      <c r="DN70"/>
      <c r="DP70"/>
      <c r="DQ70"/>
      <c r="DR70"/>
      <c r="DT70"/>
      <c r="DU70"/>
      <c r="DV70"/>
      <c r="DX70"/>
      <c r="DY70"/>
      <c r="DZ70"/>
    </row>
    <row r="71" spans="2:130" x14ac:dyDescent="0.2">
      <c r="B71" s="2" t="s">
        <v>29</v>
      </c>
      <c r="C71" s="6">
        <f>$C$63</f>
        <v>0</v>
      </c>
      <c r="D71" s="6">
        <f>$C$63</f>
        <v>0</v>
      </c>
      <c r="E71" s="6">
        <f>$C$63</f>
        <v>0</v>
      </c>
      <c r="F71"/>
      <c r="H71"/>
      <c r="I71"/>
      <c r="J71"/>
      <c r="L71"/>
      <c r="M71"/>
      <c r="N71"/>
      <c r="P71"/>
      <c r="Q71"/>
      <c r="R71"/>
      <c r="T71"/>
      <c r="U71"/>
      <c r="V71"/>
      <c r="X71"/>
      <c r="Y71"/>
      <c r="Z71"/>
      <c r="AB71"/>
      <c r="AC71"/>
      <c r="AD71"/>
      <c r="AF71"/>
      <c r="AG71"/>
      <c r="AH71"/>
      <c r="AJ71"/>
      <c r="AK71"/>
      <c r="AL71"/>
      <c r="AN71"/>
      <c r="AO71"/>
      <c r="AP71"/>
      <c r="AR71"/>
      <c r="AS71"/>
      <c r="AT71"/>
      <c r="AV71"/>
      <c r="AW71"/>
      <c r="AX71"/>
      <c r="AZ71"/>
      <c r="BA71"/>
      <c r="BB71"/>
      <c r="BD71"/>
      <c r="BE71"/>
      <c r="BF71"/>
      <c r="BH71"/>
      <c r="BI71"/>
      <c r="BJ71"/>
      <c r="BL71"/>
      <c r="BM71"/>
      <c r="BN71"/>
      <c r="BP71"/>
      <c r="BQ71"/>
      <c r="BR71"/>
      <c r="BT71"/>
      <c r="BU71"/>
      <c r="BV71"/>
      <c r="BX71"/>
      <c r="BY71"/>
      <c r="BZ71"/>
      <c r="CB71"/>
      <c r="CC71"/>
      <c r="CD71"/>
      <c r="CF71"/>
      <c r="CG71"/>
      <c r="CH71"/>
      <c r="CJ71"/>
      <c r="CK71"/>
      <c r="CL71"/>
      <c r="CN71"/>
      <c r="CO71"/>
      <c r="CP71"/>
      <c r="CR71"/>
      <c r="CS71"/>
      <c r="CT71"/>
      <c r="CV71"/>
      <c r="CW71"/>
      <c r="CX71"/>
      <c r="CZ71"/>
      <c r="DA71"/>
      <c r="DB71"/>
      <c r="DD71"/>
      <c r="DE71"/>
      <c r="DF71"/>
      <c r="DH71"/>
      <c r="DI71"/>
      <c r="DJ71"/>
      <c r="DL71"/>
      <c r="DM71"/>
      <c r="DN71"/>
      <c r="DP71"/>
      <c r="DQ71"/>
      <c r="DR71"/>
      <c r="DT71"/>
      <c r="DU71"/>
      <c r="DV71"/>
      <c r="DX71"/>
      <c r="DY71"/>
      <c r="DZ71"/>
    </row>
    <row r="72" spans="2:130" x14ac:dyDescent="0.2">
      <c r="B72" s="7" t="s">
        <v>30</v>
      </c>
      <c r="C72" s="8">
        <f>$C$64*C68</f>
        <v>0</v>
      </c>
      <c r="D72" s="8">
        <f>$C$64*D68</f>
        <v>0</v>
      </c>
      <c r="E72" s="8">
        <f>$C$64*E68</f>
        <v>0</v>
      </c>
      <c r="F72"/>
      <c r="H72"/>
      <c r="I72"/>
      <c r="J72"/>
      <c r="L72"/>
      <c r="M72"/>
      <c r="N72"/>
      <c r="P72"/>
      <c r="Q72"/>
      <c r="R72"/>
      <c r="T72"/>
      <c r="U72"/>
      <c r="V72"/>
      <c r="X72"/>
      <c r="Y72"/>
      <c r="Z72"/>
      <c r="AB72"/>
      <c r="AC72"/>
      <c r="AD72"/>
      <c r="AF72"/>
      <c r="AG72"/>
      <c r="AH72"/>
      <c r="AJ72"/>
      <c r="AK72"/>
      <c r="AL72"/>
      <c r="AN72"/>
      <c r="AO72"/>
      <c r="AP72"/>
      <c r="AR72"/>
      <c r="AS72"/>
      <c r="AT72"/>
      <c r="AV72"/>
      <c r="AW72"/>
      <c r="AX72"/>
      <c r="AZ72"/>
      <c r="BA72"/>
      <c r="BB72"/>
      <c r="BD72"/>
      <c r="BE72"/>
      <c r="BF72"/>
      <c r="BH72"/>
      <c r="BI72"/>
      <c r="BJ72"/>
      <c r="BL72"/>
      <c r="BM72"/>
      <c r="BN72"/>
      <c r="BP72"/>
      <c r="BQ72"/>
      <c r="BR72"/>
      <c r="BT72"/>
      <c r="BU72"/>
      <c r="BV72"/>
      <c r="BX72"/>
      <c r="BY72"/>
      <c r="BZ72"/>
      <c r="CB72"/>
      <c r="CC72"/>
      <c r="CD72"/>
      <c r="CF72"/>
      <c r="CG72"/>
      <c r="CH72"/>
      <c r="CJ72"/>
      <c r="CK72"/>
      <c r="CL72"/>
      <c r="CN72"/>
      <c r="CO72"/>
      <c r="CP72"/>
      <c r="CR72"/>
      <c r="CS72"/>
      <c r="CT72"/>
      <c r="CV72"/>
      <c r="CW72"/>
      <c r="CX72"/>
      <c r="CZ72"/>
      <c r="DA72"/>
      <c r="DB72"/>
      <c r="DD72"/>
      <c r="DE72"/>
      <c r="DF72"/>
      <c r="DH72"/>
      <c r="DI72"/>
      <c r="DJ72"/>
      <c r="DL72"/>
      <c r="DM72"/>
      <c r="DN72"/>
      <c r="DP72"/>
      <c r="DQ72"/>
      <c r="DR72"/>
      <c r="DT72"/>
      <c r="DU72"/>
      <c r="DV72"/>
      <c r="DX72"/>
      <c r="DY72"/>
      <c r="DZ72"/>
    </row>
    <row r="73" spans="2:130" x14ac:dyDescent="0.2">
      <c r="B73" s="9" t="s">
        <v>14</v>
      </c>
      <c r="C73" s="10">
        <f>IF(C70-(LARGE(C71:C72,1))&gt;=0,C70-(LARGE(C71:C72,1)),0)</f>
        <v>0</v>
      </c>
      <c r="D73" s="10">
        <f>IF(D70-(LARGE(D71:D72,1))&gt;=0,D70-(LARGE(D71:D72,1)),0)</f>
        <v>0</v>
      </c>
      <c r="E73" s="10">
        <f>IF(E70-(LARGE(E71:E72,1))&gt;=0,E70-(LARGE(E71:E72,1)),0)</f>
        <v>0</v>
      </c>
      <c r="F73"/>
      <c r="H73"/>
      <c r="I73"/>
      <c r="J73"/>
      <c r="L73"/>
      <c r="M73"/>
      <c r="N73"/>
      <c r="P73"/>
      <c r="Q73"/>
      <c r="R73"/>
      <c r="T73"/>
      <c r="U73"/>
      <c r="V73"/>
      <c r="X73"/>
      <c r="Y73"/>
      <c r="Z73"/>
      <c r="AB73"/>
      <c r="AC73"/>
      <c r="AD73"/>
      <c r="AF73"/>
      <c r="AG73"/>
      <c r="AH73"/>
      <c r="AJ73"/>
      <c r="AK73"/>
      <c r="AL73"/>
      <c r="AN73"/>
      <c r="AO73"/>
      <c r="AP73"/>
      <c r="AR73"/>
      <c r="AS73"/>
      <c r="AT73"/>
      <c r="AV73"/>
      <c r="AW73"/>
      <c r="AX73"/>
      <c r="AZ73"/>
      <c r="BA73"/>
      <c r="BB73"/>
      <c r="BD73"/>
      <c r="BE73"/>
      <c r="BF73"/>
      <c r="BH73"/>
      <c r="BI73"/>
      <c r="BJ73"/>
      <c r="BL73"/>
      <c r="BM73"/>
      <c r="BN73"/>
      <c r="BP73"/>
      <c r="BQ73"/>
      <c r="BR73"/>
      <c r="BT73"/>
      <c r="BU73"/>
      <c r="BV73"/>
      <c r="BX73"/>
      <c r="BY73"/>
      <c r="BZ73"/>
      <c r="CB73"/>
      <c r="CC73"/>
      <c r="CD73"/>
      <c r="CF73"/>
      <c r="CG73"/>
      <c r="CH73"/>
      <c r="CJ73"/>
      <c r="CK73"/>
      <c r="CL73"/>
      <c r="CN73"/>
      <c r="CO73"/>
      <c r="CP73"/>
      <c r="CR73"/>
      <c r="CS73"/>
      <c r="CT73"/>
      <c r="CV73"/>
      <c r="CW73"/>
      <c r="CX73"/>
      <c r="CZ73"/>
      <c r="DA73"/>
      <c r="DB73"/>
      <c r="DD73"/>
      <c r="DE73"/>
      <c r="DF73"/>
      <c r="DH73"/>
      <c r="DI73"/>
      <c r="DJ73"/>
      <c r="DL73"/>
      <c r="DM73"/>
      <c r="DN73"/>
      <c r="DP73"/>
      <c r="DQ73"/>
      <c r="DR73"/>
      <c r="DT73"/>
      <c r="DU73"/>
      <c r="DV73"/>
      <c r="DX73"/>
      <c r="DY73"/>
      <c r="DZ73"/>
    </row>
    <row r="74" spans="2:130" x14ac:dyDescent="0.2">
      <c r="B74" s="9" t="s">
        <v>24</v>
      </c>
      <c r="C74" s="10">
        <f>IF((C70-C72)&gt;0,(C70-C72),0)</f>
        <v>0</v>
      </c>
      <c r="D74" s="10">
        <f>IF((D70-D72)&gt;0,(D70-D72),0)</f>
        <v>0</v>
      </c>
      <c r="E74" s="10">
        <f>IF((E70-E72)&gt;0,(E70-E72),0)</f>
        <v>0</v>
      </c>
      <c r="F74"/>
      <c r="H74"/>
      <c r="I74"/>
      <c r="J74"/>
      <c r="L74"/>
      <c r="M74"/>
      <c r="N74"/>
      <c r="P74"/>
      <c r="Q74"/>
      <c r="R74"/>
      <c r="T74"/>
      <c r="U74"/>
      <c r="V74"/>
      <c r="X74"/>
      <c r="Y74"/>
      <c r="Z74"/>
      <c r="AB74"/>
      <c r="AC74"/>
      <c r="AD74"/>
      <c r="AF74"/>
      <c r="AG74"/>
      <c r="AH74"/>
      <c r="AJ74"/>
      <c r="AK74"/>
      <c r="AL74"/>
      <c r="AN74"/>
      <c r="AO74"/>
      <c r="AP74"/>
      <c r="AR74"/>
      <c r="AS74"/>
      <c r="AT74"/>
      <c r="AV74"/>
      <c r="AW74"/>
      <c r="AX74"/>
      <c r="AZ74"/>
      <c r="BA74"/>
      <c r="BB74"/>
      <c r="BD74"/>
      <c r="BE74"/>
      <c r="BF74"/>
      <c r="BH74"/>
      <c r="BI74"/>
      <c r="BJ74"/>
      <c r="BL74"/>
      <c r="BM74"/>
      <c r="BN74"/>
      <c r="BP74"/>
      <c r="BQ74"/>
      <c r="BR74"/>
      <c r="BT74"/>
      <c r="BU74"/>
      <c r="BV74"/>
      <c r="BX74"/>
      <c r="BY74"/>
      <c r="BZ74"/>
      <c r="CB74"/>
      <c r="CC74"/>
      <c r="CD74"/>
      <c r="CF74"/>
      <c r="CG74"/>
      <c r="CH74"/>
      <c r="CJ74"/>
      <c r="CK74"/>
      <c r="CL74"/>
      <c r="CN74"/>
      <c r="CO74"/>
      <c r="CP74"/>
      <c r="CR74"/>
      <c r="CS74"/>
      <c r="CT74"/>
      <c r="CV74"/>
      <c r="CW74"/>
      <c r="CX74"/>
      <c r="CZ74"/>
      <c r="DA74"/>
      <c r="DB74"/>
      <c r="DD74"/>
      <c r="DE74"/>
      <c r="DF74"/>
      <c r="DH74"/>
      <c r="DI74"/>
      <c r="DJ74"/>
      <c r="DL74"/>
      <c r="DM74"/>
      <c r="DN74"/>
      <c r="DP74"/>
      <c r="DQ74"/>
      <c r="DR74"/>
      <c r="DT74"/>
      <c r="DU74"/>
      <c r="DV74"/>
      <c r="DX74"/>
      <c r="DY74"/>
      <c r="DZ74"/>
    </row>
    <row r="75" spans="2:130" x14ac:dyDescent="0.2">
      <c r="C75"/>
      <c r="D75"/>
      <c r="E75"/>
      <c r="F75"/>
      <c r="H75"/>
      <c r="I75"/>
      <c r="J75"/>
      <c r="L75"/>
      <c r="M75"/>
      <c r="N75"/>
      <c r="P75"/>
      <c r="Q75"/>
      <c r="R75"/>
      <c r="T75"/>
      <c r="U75"/>
      <c r="V75"/>
      <c r="X75"/>
      <c r="Y75"/>
      <c r="Z75"/>
      <c r="AB75"/>
      <c r="AC75"/>
      <c r="AD75"/>
      <c r="AF75"/>
      <c r="AG75"/>
      <c r="AH75"/>
      <c r="AJ75"/>
      <c r="AK75"/>
      <c r="AL75"/>
      <c r="AN75"/>
      <c r="AO75"/>
      <c r="AP75"/>
      <c r="AR75"/>
      <c r="AS75"/>
      <c r="AT75"/>
      <c r="AV75"/>
      <c r="AW75"/>
      <c r="AX75"/>
      <c r="AZ75"/>
      <c r="BA75"/>
      <c r="BB75"/>
      <c r="BD75"/>
      <c r="BE75"/>
      <c r="BF75"/>
      <c r="BH75"/>
      <c r="BI75"/>
      <c r="BJ75"/>
      <c r="BL75"/>
      <c r="BM75"/>
      <c r="BN75"/>
      <c r="BP75"/>
      <c r="BQ75"/>
      <c r="BR75"/>
      <c r="BT75"/>
      <c r="BU75"/>
      <c r="BV75"/>
      <c r="BX75"/>
      <c r="BY75"/>
      <c r="BZ75"/>
      <c r="CB75"/>
      <c r="CC75"/>
      <c r="CD75"/>
      <c r="CF75"/>
      <c r="CG75"/>
      <c r="CH75"/>
      <c r="CJ75"/>
      <c r="CK75"/>
      <c r="CL75"/>
      <c r="CN75"/>
      <c r="CO75"/>
      <c r="CP75"/>
      <c r="CR75"/>
      <c r="CS75"/>
      <c r="CT75"/>
      <c r="CV75"/>
      <c r="CW75"/>
      <c r="CX75"/>
      <c r="CZ75"/>
      <c r="DA75"/>
      <c r="DB75"/>
      <c r="DD75"/>
      <c r="DE75"/>
      <c r="DF75"/>
      <c r="DH75"/>
      <c r="DI75"/>
      <c r="DJ75"/>
      <c r="DL75"/>
      <c r="DM75"/>
      <c r="DN75"/>
      <c r="DP75"/>
      <c r="DQ75"/>
      <c r="DR75"/>
      <c r="DT75"/>
      <c r="DU75"/>
      <c r="DV75"/>
      <c r="DX75"/>
      <c r="DY75"/>
      <c r="DZ75"/>
    </row>
    <row r="77" spans="2:130" x14ac:dyDescent="0.2">
      <c r="B77" s="3" t="s">
        <v>153</v>
      </c>
      <c r="C77" s="4" t="s">
        <v>152</v>
      </c>
      <c r="D77" s="33" t="s">
        <v>151</v>
      </c>
      <c r="E77" s="33" t="s">
        <v>150</v>
      </c>
    </row>
    <row r="78" spans="2:130" x14ac:dyDescent="0.2">
      <c r="B78" s="2" t="s">
        <v>50</v>
      </c>
      <c r="C78" s="56" t="str">
        <f t="shared" ref="C78:E87" si="254" xml:space="preserve">
IF(D5="","",
IF(D5&gt;$C$61,D5,""
))</f>
        <v/>
      </c>
      <c r="D78" s="56" t="str">
        <f t="shared" si="254"/>
        <v/>
      </c>
      <c r="E78" s="56" t="str">
        <f t="shared" si="254"/>
        <v/>
      </c>
    </row>
    <row r="79" spans="2:130" x14ac:dyDescent="0.2">
      <c r="B79" s="2" t="s">
        <v>51</v>
      </c>
      <c r="C79" s="56" t="str">
        <f t="shared" si="254"/>
        <v/>
      </c>
      <c r="D79" s="56" t="str">
        <f t="shared" si="254"/>
        <v/>
      </c>
      <c r="E79" s="56" t="str">
        <f t="shared" si="254"/>
        <v/>
      </c>
    </row>
    <row r="80" spans="2:130" x14ac:dyDescent="0.2">
      <c r="B80" s="2" t="s">
        <v>52</v>
      </c>
      <c r="C80" s="56" t="str">
        <f t="shared" si="254"/>
        <v/>
      </c>
      <c r="D80" s="56" t="str">
        <f t="shared" si="254"/>
        <v/>
      </c>
      <c r="E80" s="56" t="str">
        <f t="shared" si="254"/>
        <v/>
      </c>
    </row>
    <row r="81" spans="2:5" x14ac:dyDescent="0.2">
      <c r="B81" s="2" t="s">
        <v>53</v>
      </c>
      <c r="C81" s="56" t="str">
        <f t="shared" si="254"/>
        <v/>
      </c>
      <c r="D81" s="56" t="str">
        <f t="shared" si="254"/>
        <v/>
      </c>
      <c r="E81" s="56" t="str">
        <f t="shared" si="254"/>
        <v/>
      </c>
    </row>
    <row r="82" spans="2:5" x14ac:dyDescent="0.2">
      <c r="B82" s="2" t="s">
        <v>54</v>
      </c>
      <c r="C82" s="56" t="str">
        <f t="shared" si="254"/>
        <v/>
      </c>
      <c r="D82" s="56" t="str">
        <f t="shared" si="254"/>
        <v/>
      </c>
      <c r="E82" s="56" t="str">
        <f t="shared" si="254"/>
        <v/>
      </c>
    </row>
    <row r="83" spans="2:5" x14ac:dyDescent="0.2">
      <c r="B83" s="2" t="s">
        <v>55</v>
      </c>
      <c r="C83" s="56" t="str">
        <f t="shared" si="254"/>
        <v/>
      </c>
      <c r="D83" s="56" t="str">
        <f t="shared" si="254"/>
        <v/>
      </c>
      <c r="E83" s="56" t="str">
        <f t="shared" si="254"/>
        <v/>
      </c>
    </row>
    <row r="84" spans="2:5" x14ac:dyDescent="0.2">
      <c r="B84" s="2" t="s">
        <v>56</v>
      </c>
      <c r="C84" s="56" t="str">
        <f t="shared" si="254"/>
        <v/>
      </c>
      <c r="D84" s="56" t="str">
        <f t="shared" si="254"/>
        <v/>
      </c>
      <c r="E84" s="56" t="str">
        <f t="shared" si="254"/>
        <v/>
      </c>
    </row>
    <row r="85" spans="2:5" x14ac:dyDescent="0.2">
      <c r="B85" s="2" t="s">
        <v>57</v>
      </c>
      <c r="C85" s="56" t="str">
        <f t="shared" si="254"/>
        <v/>
      </c>
      <c r="D85" s="56" t="str">
        <f t="shared" si="254"/>
        <v/>
      </c>
      <c r="E85" s="56" t="str">
        <f t="shared" si="254"/>
        <v/>
      </c>
    </row>
    <row r="86" spans="2:5" x14ac:dyDescent="0.2">
      <c r="B86" s="2" t="s">
        <v>58</v>
      </c>
      <c r="C86" s="56" t="str">
        <f t="shared" si="254"/>
        <v/>
      </c>
      <c r="D86" s="56" t="str">
        <f t="shared" si="254"/>
        <v/>
      </c>
      <c r="E86" s="56" t="str">
        <f t="shared" si="254"/>
        <v/>
      </c>
    </row>
    <row r="87" spans="2:5" x14ac:dyDescent="0.2">
      <c r="B87" s="2" t="s">
        <v>59</v>
      </c>
      <c r="C87" s="56" t="str">
        <f t="shared" si="254"/>
        <v/>
      </c>
      <c r="D87" s="56" t="str">
        <f t="shared" si="254"/>
        <v/>
      </c>
      <c r="E87" s="56" t="str">
        <f t="shared" si="254"/>
        <v/>
      </c>
    </row>
    <row r="88" spans="2:5" x14ac:dyDescent="0.2">
      <c r="B88" s="2" t="s">
        <v>60</v>
      </c>
      <c r="C88" s="56" t="str">
        <f t="shared" ref="C88:E92" si="255" xml:space="preserve">
IF(D20="","",
IF(D20&gt;$C$61,D20,""
))</f>
        <v/>
      </c>
      <c r="D88" s="56" t="str">
        <f t="shared" si="255"/>
        <v/>
      </c>
      <c r="E88" s="56" t="str">
        <f t="shared" si="255"/>
        <v/>
      </c>
    </row>
    <row r="89" spans="2:5" x14ac:dyDescent="0.2">
      <c r="B89" s="2" t="s">
        <v>61</v>
      </c>
      <c r="C89" s="56" t="str">
        <f t="shared" si="255"/>
        <v/>
      </c>
      <c r="D89" s="56" t="str">
        <f t="shared" si="255"/>
        <v/>
      </c>
      <c r="E89" s="56" t="str">
        <f t="shared" si="255"/>
        <v/>
      </c>
    </row>
    <row r="90" spans="2:5" x14ac:dyDescent="0.2">
      <c r="B90" s="2" t="s">
        <v>62</v>
      </c>
      <c r="C90" s="56" t="str">
        <f t="shared" si="255"/>
        <v/>
      </c>
      <c r="D90" s="56" t="str">
        <f t="shared" si="255"/>
        <v/>
      </c>
      <c r="E90" s="56" t="str">
        <f t="shared" si="255"/>
        <v/>
      </c>
    </row>
    <row r="91" spans="2:5" x14ac:dyDescent="0.2">
      <c r="B91" s="2" t="s">
        <v>63</v>
      </c>
      <c r="C91" s="56" t="str">
        <f t="shared" si="255"/>
        <v/>
      </c>
      <c r="D91" s="56" t="str">
        <f t="shared" si="255"/>
        <v/>
      </c>
      <c r="E91" s="56" t="str">
        <f t="shared" si="255"/>
        <v/>
      </c>
    </row>
    <row r="92" spans="2:5" x14ac:dyDescent="0.2">
      <c r="B92" s="2" t="s">
        <v>64</v>
      </c>
      <c r="C92" s="56" t="str">
        <f t="shared" si="255"/>
        <v/>
      </c>
      <c r="D92" s="56" t="str">
        <f t="shared" si="255"/>
        <v/>
      </c>
      <c r="E92" s="56" t="str">
        <f t="shared" si="255"/>
        <v/>
      </c>
    </row>
    <row r="93" spans="2:5" x14ac:dyDescent="0.2">
      <c r="B93" s="2" t="s">
        <v>65</v>
      </c>
      <c r="C93" s="56" t="str">
        <f t="shared" ref="C93:E95" si="256" xml:space="preserve">
IF(D30="","",
IF(D30&gt;$C$61,D30,""
))</f>
        <v/>
      </c>
      <c r="D93" s="56" t="str">
        <f t="shared" si="256"/>
        <v/>
      </c>
      <c r="E93" s="56" t="str">
        <f t="shared" si="256"/>
        <v/>
      </c>
    </row>
    <row r="94" spans="2:5" x14ac:dyDescent="0.2">
      <c r="B94" s="2" t="s">
        <v>66</v>
      </c>
      <c r="C94" s="56" t="str">
        <f t="shared" si="256"/>
        <v/>
      </c>
      <c r="D94" s="56" t="str">
        <f t="shared" si="256"/>
        <v/>
      </c>
      <c r="E94" s="56" t="str">
        <f t="shared" si="256"/>
        <v/>
      </c>
    </row>
    <row r="95" spans="2:5" x14ac:dyDescent="0.2">
      <c r="B95" s="2" t="s">
        <v>67</v>
      </c>
      <c r="C95" s="56" t="str">
        <f t="shared" si="256"/>
        <v/>
      </c>
      <c r="D95" s="56" t="str">
        <f t="shared" si="256"/>
        <v/>
      </c>
      <c r="E95" s="56" t="str">
        <f t="shared" si="256"/>
        <v/>
      </c>
    </row>
    <row r="96" spans="2:5" x14ac:dyDescent="0.2">
      <c r="B96" s="2" t="s">
        <v>68</v>
      </c>
      <c r="C96" s="56" t="str">
        <f t="shared" ref="C96:E98" si="257" xml:space="preserve">
IF(D38="","",
IF(D38&gt;$C$61,D38,""
))</f>
        <v/>
      </c>
      <c r="D96" s="56" t="str">
        <f t="shared" si="257"/>
        <v/>
      </c>
      <c r="E96" s="56" t="str">
        <f t="shared" si="257"/>
        <v/>
      </c>
    </row>
    <row r="97" spans="2:27" x14ac:dyDescent="0.2">
      <c r="B97" s="2" t="s">
        <v>69</v>
      </c>
      <c r="C97" s="56" t="str">
        <f t="shared" si="257"/>
        <v/>
      </c>
      <c r="D97" s="56" t="str">
        <f t="shared" si="257"/>
        <v/>
      </c>
      <c r="E97" s="56" t="str">
        <f t="shared" si="257"/>
        <v/>
      </c>
    </row>
    <row r="98" spans="2:27" x14ac:dyDescent="0.2">
      <c r="B98" s="2" t="s">
        <v>70</v>
      </c>
      <c r="C98" s="56" t="str">
        <f t="shared" si="257"/>
        <v/>
      </c>
      <c r="D98" s="56" t="str">
        <f t="shared" si="257"/>
        <v/>
      </c>
      <c r="E98" s="56" t="str">
        <f t="shared" si="257"/>
        <v/>
      </c>
    </row>
    <row r="99" spans="2:27" x14ac:dyDescent="0.2">
      <c r="B99" s="2" t="s">
        <v>71</v>
      </c>
      <c r="C99" s="56" t="str">
        <f t="shared" ref="C99:E101" si="258" xml:space="preserve">
IF(D46="","",
IF(D46&gt;$C$61,D46,""
))</f>
        <v/>
      </c>
      <c r="D99" s="56" t="str">
        <f t="shared" si="258"/>
        <v/>
      </c>
      <c r="E99" s="56" t="str">
        <f t="shared" si="258"/>
        <v/>
      </c>
    </row>
    <row r="100" spans="2:27" x14ac:dyDescent="0.2">
      <c r="B100" s="2" t="s">
        <v>72</v>
      </c>
      <c r="C100" s="56" t="str">
        <f t="shared" si="258"/>
        <v/>
      </c>
      <c r="D100" s="56" t="str">
        <f t="shared" si="258"/>
        <v/>
      </c>
      <c r="E100" s="56" t="str">
        <f t="shared" si="258"/>
        <v/>
      </c>
    </row>
    <row r="101" spans="2:27" x14ac:dyDescent="0.2">
      <c r="B101" s="2" t="s">
        <v>73</v>
      </c>
      <c r="C101" s="56" t="str">
        <f t="shared" si="258"/>
        <v/>
      </c>
      <c r="D101" s="56" t="str">
        <f t="shared" si="258"/>
        <v/>
      </c>
      <c r="E101" s="56" t="str">
        <f t="shared" si="258"/>
        <v/>
      </c>
    </row>
    <row r="104" spans="2:27" x14ac:dyDescent="0.2">
      <c r="B104" s="3" t="s">
        <v>49</v>
      </c>
      <c r="C104" s="4" t="s">
        <v>154</v>
      </c>
      <c r="D104" s="4" t="s">
        <v>149</v>
      </c>
      <c r="G104" s="11"/>
      <c r="K104" s="11"/>
      <c r="O104" s="11"/>
      <c r="S104" s="11"/>
      <c r="W104" s="11"/>
      <c r="AA104" s="11"/>
    </row>
    <row r="105" spans="2:27" x14ac:dyDescent="0.2">
      <c r="B105" s="89" t="s">
        <v>7</v>
      </c>
      <c r="C105" s="55">
        <f>$C$61</f>
        <v>0</v>
      </c>
      <c r="D105" s="55">
        <f>$C$61</f>
        <v>0</v>
      </c>
    </row>
    <row r="106" spans="2:27" x14ac:dyDescent="0.2">
      <c r="B106" s="89" t="s">
        <v>33</v>
      </c>
      <c r="C106" s="55" t="str">
        <f>IFERROR(SMALL($C$78:$E$101,1),"")</f>
        <v/>
      </c>
      <c r="D106" s="55" t="str" cm="1">
        <f t="array" ref="D106">IFERROR(SMALL(IF(COUNTIF($D$105:D105,$C$106:$C$135)=0,$C$106:$C$135),1),"")</f>
        <v/>
      </c>
    </row>
    <row r="107" spans="2:27" x14ac:dyDescent="0.2">
      <c r="B107" s="89" t="s">
        <v>34</v>
      </c>
      <c r="C107" s="55" t="str">
        <f>IFERROR(SMALL($C$78:$E$101,2),"")</f>
        <v/>
      </c>
      <c r="D107" s="55" t="str" cm="1">
        <f t="array" ref="D107">IFERROR(SMALL(IF(COUNTIF($D$105:D106,$C$106:$C$135)=0,$C$106:$C$135),1),"")</f>
        <v/>
      </c>
    </row>
    <row r="108" spans="2:27" x14ac:dyDescent="0.2">
      <c r="B108" s="89" t="s">
        <v>35</v>
      </c>
      <c r="C108" s="55" t="str">
        <f>IFERROR(SMALL($C$78:$E$101,3),"")</f>
        <v/>
      </c>
      <c r="D108" s="55" t="str" cm="1">
        <f t="array" ref="D108">IFERROR(SMALL(IF(COUNTIF($D$105:D107,$C$106:$C$135)=0,$C$106:$C$135),1),"")</f>
        <v/>
      </c>
    </row>
    <row r="109" spans="2:27" x14ac:dyDescent="0.2">
      <c r="B109" s="89" t="s">
        <v>36</v>
      </c>
      <c r="C109" s="55" t="str">
        <f>IFERROR(SMALL($C$78:$E$101,4),"")</f>
        <v/>
      </c>
      <c r="D109" s="55" t="str" cm="1">
        <f t="array" ref="D109">IFERROR(SMALL(IF(COUNTIF($D$105:D108,$C$106:$C$135)=0,$C$106:$C$135),1),"")</f>
        <v/>
      </c>
    </row>
    <row r="110" spans="2:27" x14ac:dyDescent="0.2">
      <c r="B110" s="89" t="s">
        <v>37</v>
      </c>
      <c r="C110" s="55" t="str">
        <f>IFERROR(SMALL($C$78:$E$101,5),"")</f>
        <v/>
      </c>
      <c r="D110" s="55" t="str" cm="1">
        <f t="array" ref="D110">IFERROR(SMALL(IF(COUNTIF($D$105:D109,$C$106:$C$135)=0,$C$106:$C$135),1),"")</f>
        <v/>
      </c>
    </row>
    <row r="111" spans="2:27" x14ac:dyDescent="0.2">
      <c r="B111" s="89" t="s">
        <v>38</v>
      </c>
      <c r="C111" s="55" t="str">
        <f>IFERROR(SMALL($C$78:$E$101,6),"")</f>
        <v/>
      </c>
      <c r="D111" s="55" t="str" cm="1">
        <f t="array" ref="D111">IFERROR(SMALL(IF(COUNTIF($D$105:D110,$C$106:$C$135)=0,$C$106:$C$135),1),"")</f>
        <v/>
      </c>
    </row>
    <row r="112" spans="2:27" x14ac:dyDescent="0.2">
      <c r="B112" s="89" t="s">
        <v>39</v>
      </c>
      <c r="C112" s="55" t="str">
        <f>IFERROR(SMALL($C$78:$E$101,7),"")</f>
        <v/>
      </c>
      <c r="D112" s="55" t="str" cm="1">
        <f t="array" ref="D112">IFERROR(SMALL(IF(COUNTIF($D$105:D111,$C$106:$C$135)=0,$C$106:$C$135),1),"")</f>
        <v/>
      </c>
    </row>
    <row r="113" spans="2:4" x14ac:dyDescent="0.2">
      <c r="B113" s="89" t="s">
        <v>40</v>
      </c>
      <c r="C113" s="55" t="str">
        <f>IFERROR(SMALL($C$78:$E$101,8),"")</f>
        <v/>
      </c>
      <c r="D113" s="55" t="str" cm="1">
        <f t="array" ref="D113">IFERROR(SMALL(IF(COUNTIF($D$105:D112,$C$106:$C$135)=0,$C$106:$C$135),1),"")</f>
        <v/>
      </c>
    </row>
    <row r="114" spans="2:4" x14ac:dyDescent="0.2">
      <c r="B114" s="89" t="s">
        <v>41</v>
      </c>
      <c r="C114" s="55" t="str">
        <f>IFERROR(SMALL($C$78:$E$101,9),"")</f>
        <v/>
      </c>
      <c r="D114" s="55" t="str" cm="1">
        <f t="array" ref="D114">IFERROR(SMALL(IF(COUNTIF($D$105:D113,$C$106:$C$135)=0,$C$106:$C$135),1),"")</f>
        <v/>
      </c>
    </row>
    <row r="115" spans="2:4" x14ac:dyDescent="0.2">
      <c r="B115" s="89" t="s">
        <v>42</v>
      </c>
      <c r="C115" s="55" t="str">
        <f>IFERROR(SMALL($C$78:$E$101,10),"")</f>
        <v/>
      </c>
      <c r="D115" s="55" t="str" cm="1">
        <f t="array" ref="D115">IFERROR(SMALL(IF(COUNTIF($D$105:D114,$C$106:$C$135)=0,$C$106:$C$135),1),"")</f>
        <v/>
      </c>
    </row>
    <row r="116" spans="2:4" x14ac:dyDescent="0.2">
      <c r="B116" s="89" t="s">
        <v>43</v>
      </c>
      <c r="C116" s="55" t="str">
        <f>IFERROR(SMALL($C$78:$E$101,11),"")</f>
        <v/>
      </c>
      <c r="D116" s="55" t="str" cm="1">
        <f t="array" ref="D116">IFERROR(SMALL(IF(COUNTIF($D$105:D115,$C$106:$C$135)=0,$C$106:$C$135),1),"")</f>
        <v/>
      </c>
    </row>
    <row r="117" spans="2:4" x14ac:dyDescent="0.2">
      <c r="B117" s="89" t="s">
        <v>44</v>
      </c>
      <c r="C117" s="55" t="str">
        <f>IFERROR(SMALL($C$78:$E$101,12),"")</f>
        <v/>
      </c>
      <c r="D117" s="55" t="str" cm="1">
        <f t="array" ref="D117">IFERROR(SMALL(IF(COUNTIF($D$105:D116,$C$106:$C$135)=0,$C$106:$C$135),1),"")</f>
        <v/>
      </c>
    </row>
    <row r="118" spans="2:4" x14ac:dyDescent="0.2">
      <c r="B118" s="89" t="s">
        <v>45</v>
      </c>
      <c r="C118" s="55" t="str">
        <f>IFERROR(SMALL($C$78:$E$101,13),"")</f>
        <v/>
      </c>
      <c r="D118" s="55" t="str" cm="1">
        <f t="array" ref="D118">IFERROR(SMALL(IF(COUNTIF($D$105:D117,$C$106:$C$135)=0,$C$106:$C$135),1),"")</f>
        <v/>
      </c>
    </row>
    <row r="119" spans="2:4" x14ac:dyDescent="0.2">
      <c r="B119" s="89" t="s">
        <v>46</v>
      </c>
      <c r="C119" s="55" t="str">
        <f>IFERROR(SMALL($C$78:$E$101,14),"")</f>
        <v/>
      </c>
      <c r="D119" s="55" t="str" cm="1">
        <f t="array" ref="D119">IFERROR(SMALL(IF(COUNTIF($D$105:D118,$C$106:$C$135)=0,$C$106:$C$135),1),"")</f>
        <v/>
      </c>
    </row>
    <row r="120" spans="2:4" x14ac:dyDescent="0.2">
      <c r="B120" s="89" t="s">
        <v>47</v>
      </c>
      <c r="C120" s="55" t="str">
        <f>IFERROR(SMALL($C$78:$E$101,15),"")</f>
        <v/>
      </c>
      <c r="D120" s="55" t="str" cm="1">
        <f t="array" ref="D120">IFERROR(SMALL(IF(COUNTIF($D$105:D119,$C$106:$C$135)=0,$C$106:$C$135),1),"")</f>
        <v/>
      </c>
    </row>
    <row r="121" spans="2:4" x14ac:dyDescent="0.2">
      <c r="B121" s="89" t="s">
        <v>74</v>
      </c>
      <c r="C121" s="55" t="str">
        <f>IFERROR(SMALL($C$78:$E$101,16),"")</f>
        <v/>
      </c>
      <c r="D121" s="55" t="str" cm="1">
        <f t="array" ref="D121">IFERROR(SMALL(IF(COUNTIF($D$105:D120,$C$106:$C$135)=0,$C$106:$C$135),1),"")</f>
        <v/>
      </c>
    </row>
    <row r="122" spans="2:4" x14ac:dyDescent="0.2">
      <c r="B122" s="89" t="s">
        <v>75</v>
      </c>
      <c r="C122" s="55" t="str">
        <f>IFERROR(SMALL($C$78:$E$101,17),"")</f>
        <v/>
      </c>
      <c r="D122" s="55" t="str" cm="1">
        <f t="array" ref="D122">IFERROR(SMALL(IF(COUNTIF($D$105:D121,$C$106:$C$135)=0,$C$106:$C$135),1),"")</f>
        <v/>
      </c>
    </row>
    <row r="123" spans="2:4" x14ac:dyDescent="0.2">
      <c r="B123" s="89" t="s">
        <v>76</v>
      </c>
      <c r="C123" s="55" t="str">
        <f>IFERROR(SMALL($C$78:$E$101,18),"")</f>
        <v/>
      </c>
      <c r="D123" s="55" t="str" cm="1">
        <f t="array" ref="D123">IFERROR(SMALL(IF(COUNTIF($D$105:D122,$C$106:$C$135)=0,$C$106:$C$135),1),"")</f>
        <v/>
      </c>
    </row>
    <row r="124" spans="2:4" x14ac:dyDescent="0.2">
      <c r="B124" s="89" t="s">
        <v>77</v>
      </c>
      <c r="C124" s="55" t="str">
        <f>IFERROR(SMALL($C$78:$E$101,19),"")</f>
        <v/>
      </c>
      <c r="D124" s="55" t="str" cm="1">
        <f t="array" ref="D124">IFERROR(SMALL(IF(COUNTIF($D$105:D123,$C$106:$C$135)=0,$C$106:$C$135),1),"")</f>
        <v/>
      </c>
    </row>
    <row r="125" spans="2:4" x14ac:dyDescent="0.2">
      <c r="B125" s="89" t="s">
        <v>78</v>
      </c>
      <c r="C125" s="55" t="str">
        <f>IFERROR(SMALL($C$78:$E$101,20),"")</f>
        <v/>
      </c>
      <c r="D125" s="55" t="str" cm="1">
        <f t="array" ref="D125">IFERROR(SMALL(IF(COUNTIF($D$105:D124,$C$106:$C$135)=0,$C$106:$C$135),1),"")</f>
        <v/>
      </c>
    </row>
    <row r="126" spans="2:4" x14ac:dyDescent="0.2">
      <c r="B126" s="89" t="s">
        <v>79</v>
      </c>
      <c r="C126" s="55" t="str">
        <f>IFERROR(SMALL($C$78:$E$101,21),"")</f>
        <v/>
      </c>
      <c r="D126" s="55" t="str" cm="1">
        <f t="array" ref="D126">IFERROR(SMALL(IF(COUNTIF($D$105:D125,$C$106:$C$135)=0,$C$106:$C$135),1),"")</f>
        <v/>
      </c>
    </row>
    <row r="127" spans="2:4" x14ac:dyDescent="0.2">
      <c r="B127" s="89" t="s">
        <v>80</v>
      </c>
      <c r="C127" s="55" t="str">
        <f>IFERROR(SMALL($C$78:$E$101,22),"")</f>
        <v/>
      </c>
      <c r="D127" s="55" t="str" cm="1">
        <f t="array" ref="D127">IFERROR(SMALL(IF(COUNTIF($D$105:D126,$C$106:$C$135)=0,$C$106:$C$135),1),"")</f>
        <v/>
      </c>
    </row>
    <row r="128" spans="2:4" x14ac:dyDescent="0.2">
      <c r="B128" s="89" t="s">
        <v>81</v>
      </c>
      <c r="C128" s="55" t="str">
        <f>IFERROR(SMALL($C$78:$E$101,23),"")</f>
        <v/>
      </c>
      <c r="D128" s="55" t="str" cm="1">
        <f t="array" ref="D128">IFERROR(SMALL(IF(COUNTIF($D$105:D127,$C$106:$C$135)=0,$C$106:$C$135),1),"")</f>
        <v/>
      </c>
    </row>
    <row r="129" spans="2:4" x14ac:dyDescent="0.2">
      <c r="B129" s="89" t="s">
        <v>82</v>
      </c>
      <c r="C129" s="55" t="str">
        <f>IFERROR(SMALL($C$78:$E$101,24),"")</f>
        <v/>
      </c>
      <c r="D129" s="55" t="str" cm="1">
        <f t="array" ref="D129">IFERROR(SMALL(IF(COUNTIF($D$105:D128,$C$106:$C$135)=0,$C$106:$C$135),1),"")</f>
        <v/>
      </c>
    </row>
    <row r="130" spans="2:4" x14ac:dyDescent="0.2">
      <c r="B130" s="89" t="s">
        <v>83</v>
      </c>
      <c r="C130" s="55" t="str">
        <f>IFERROR(SMALL($C$78:$E$101,25),"")</f>
        <v/>
      </c>
      <c r="D130" s="55" t="str" cm="1">
        <f t="array" ref="D130">IFERROR(SMALL(IF(COUNTIF($D$105:D129,$C$106:$C$135)=0,$C$106:$C$135),1),"")</f>
        <v/>
      </c>
    </row>
    <row r="131" spans="2:4" x14ac:dyDescent="0.2">
      <c r="B131" s="89" t="s">
        <v>84</v>
      </c>
      <c r="C131" s="55" t="str">
        <f>IFERROR(SMALL($C$78:$E$101,26),"")</f>
        <v/>
      </c>
      <c r="D131" s="55" t="str" cm="1">
        <f t="array" ref="D131">IFERROR(SMALL(IF(COUNTIF($D$105:D130,$C$106:$C$135)=0,$C$106:$C$135),1),"")</f>
        <v/>
      </c>
    </row>
    <row r="132" spans="2:4" x14ac:dyDescent="0.2">
      <c r="B132" s="89" t="s">
        <v>85</v>
      </c>
      <c r="C132" s="55" t="str">
        <f>IFERROR(SMALL($C$78:$E$101,27),"")</f>
        <v/>
      </c>
      <c r="D132" s="55" t="str" cm="1">
        <f t="array" ref="D132">IFERROR(SMALL(IF(COUNTIF($D$105:D131,$C$106:$C$135)=0,$C$106:$C$135),1),"")</f>
        <v/>
      </c>
    </row>
    <row r="133" spans="2:4" x14ac:dyDescent="0.2">
      <c r="B133" s="89" t="s">
        <v>86</v>
      </c>
      <c r="C133" s="55" t="str">
        <f>IFERROR(SMALL($C$78:$E$101,28),"")</f>
        <v/>
      </c>
      <c r="D133" s="55" t="str" cm="1">
        <f t="array" ref="D133">IFERROR(SMALL(IF(COUNTIF($D$105:D132,$C$106:$C$135)=0,$C$106:$C$135),1),"")</f>
        <v/>
      </c>
    </row>
    <row r="134" spans="2:4" x14ac:dyDescent="0.2">
      <c r="B134" s="89" t="s">
        <v>87</v>
      </c>
      <c r="C134" s="55" t="str">
        <f>IFERROR(SMALL($C$78:$E$101,29),"")</f>
        <v/>
      </c>
      <c r="D134" s="55" t="str" cm="1">
        <f t="array" ref="D134">IFERROR(SMALL(IF(COUNTIF($D$105:D133,$C$106:$C$135)=0,$C$106:$C$135),1),"")</f>
        <v/>
      </c>
    </row>
    <row r="135" spans="2:4" x14ac:dyDescent="0.2">
      <c r="B135" s="89" t="s">
        <v>88</v>
      </c>
      <c r="C135" s="55" t="str">
        <f>IFERROR(SMALL($C$78:$E$101,30),"")</f>
        <v/>
      </c>
      <c r="D135" s="55" t="str" cm="1">
        <f t="array" ref="D135">IFERROR(SMALL(IF(COUNTIF($D$105:D134,$C$106:$C$135)=0,$C$106:$C$135),1),"")</f>
        <v/>
      </c>
    </row>
    <row r="138" spans="2:4" x14ac:dyDescent="0.2">
      <c r="B138" s="32" t="s">
        <v>16</v>
      </c>
    </row>
    <row r="139" spans="2:4" x14ac:dyDescent="0.2">
      <c r="B139" t="s">
        <v>120</v>
      </c>
    </row>
    <row r="140" spans="2:4" x14ac:dyDescent="0.2">
      <c r="B140" t="s">
        <v>25</v>
      </c>
    </row>
    <row r="141" spans="2:4" x14ac:dyDescent="0.2">
      <c r="B141" t="s">
        <v>121</v>
      </c>
    </row>
    <row r="144" spans="2:4" x14ac:dyDescent="0.2">
      <c r="B144" s="31" t="s">
        <v>6</v>
      </c>
    </row>
    <row r="145" spans="2:2" x14ac:dyDescent="0.2">
      <c r="B145" s="1" t="s">
        <v>1</v>
      </c>
    </row>
    <row r="146" spans="2:2" x14ac:dyDescent="0.2">
      <c r="B146" s="1" t="s">
        <v>2</v>
      </c>
    </row>
    <row r="147" spans="2:2" x14ac:dyDescent="0.2">
      <c r="B147" s="1" t="s">
        <v>5</v>
      </c>
    </row>
    <row r="148" spans="2:2" x14ac:dyDescent="0.2">
      <c r="B148" s="1" t="s">
        <v>48</v>
      </c>
    </row>
    <row r="149" spans="2:2" x14ac:dyDescent="0.2">
      <c r="B149" s="1" t="s">
        <v>31</v>
      </c>
    </row>
    <row r="150" spans="2:2" x14ac:dyDescent="0.2">
      <c r="B150" s="1" t="s">
        <v>32</v>
      </c>
    </row>
    <row r="151" spans="2:2" x14ac:dyDescent="0.2">
      <c r="B151" s="1" t="s">
        <v>122</v>
      </c>
    </row>
  </sheetData>
  <sheetProtection algorithmName="SHA-512" hashValue="5r4jSmSeQf0607omBDUOZmWRvigxCGaRd5JpueIGD7c9S3k1EqiodBsFLkJA/MgQ/iMwl84w0nKyWyWS/4FkSQ==" saltValue="rIpWyr3B8zgSDQQQJruwkQ==" spinCount="100000" sheet="1" objects="1" scenarios="1"/>
  <mergeCells count="165">
    <mergeCell ref="CN4:CP4"/>
    <mergeCell ref="CR4:CT4"/>
    <mergeCell ref="CV4:CX4"/>
    <mergeCell ref="CZ4:DB4"/>
    <mergeCell ref="DD4:DF4"/>
    <mergeCell ref="BT4:BV4"/>
    <mergeCell ref="BX4:BZ4"/>
    <mergeCell ref="CB4:CD4"/>
    <mergeCell ref="CF4:CH4"/>
    <mergeCell ref="CJ4:CL4"/>
    <mergeCell ref="DD3:DF3"/>
    <mergeCell ref="DH3:DJ3"/>
    <mergeCell ref="DL3:DN3"/>
    <mergeCell ref="DP3:DR3"/>
    <mergeCell ref="DT3:DV3"/>
    <mergeCell ref="DX3:DZ3"/>
    <mergeCell ref="DH4:DJ4"/>
    <mergeCell ref="DL4:DN4"/>
    <mergeCell ref="DP4:DR4"/>
    <mergeCell ref="DT4:DV4"/>
    <mergeCell ref="DX4:DZ4"/>
    <mergeCell ref="BT3:BV3"/>
    <mergeCell ref="BX3:BZ3"/>
    <mergeCell ref="CB3:CD3"/>
    <mergeCell ref="CF3:CH3"/>
    <mergeCell ref="CJ3:CL3"/>
    <mergeCell ref="CN3:CP3"/>
    <mergeCell ref="CR3:CT3"/>
    <mergeCell ref="CV3:CX3"/>
    <mergeCell ref="CZ3:DB3"/>
    <mergeCell ref="AV3:AX3"/>
    <mergeCell ref="AV4:AX4"/>
    <mergeCell ref="AZ3:BB3"/>
    <mergeCell ref="AZ4:BB4"/>
    <mergeCell ref="BP3:BR3"/>
    <mergeCell ref="BP4:BR4"/>
    <mergeCell ref="BD3:BF3"/>
    <mergeCell ref="BD4:BF4"/>
    <mergeCell ref="BH3:BJ3"/>
    <mergeCell ref="BH4:BJ4"/>
    <mergeCell ref="BL3:BN3"/>
    <mergeCell ref="BL4:BN4"/>
    <mergeCell ref="AB3:AD3"/>
    <mergeCell ref="AB4:AD4"/>
    <mergeCell ref="AF3:AH3"/>
    <mergeCell ref="AF4:AH4"/>
    <mergeCell ref="AJ3:AL3"/>
    <mergeCell ref="AJ4:AL4"/>
    <mergeCell ref="AN3:AP3"/>
    <mergeCell ref="AN4:AP4"/>
    <mergeCell ref="AR3:AT3"/>
    <mergeCell ref="AR4:AT4"/>
    <mergeCell ref="H4:J4"/>
    <mergeCell ref="L4:N4"/>
    <mergeCell ref="H3:J3"/>
    <mergeCell ref="L3:N3"/>
    <mergeCell ref="P3:R3"/>
    <mergeCell ref="P4:R4"/>
    <mergeCell ref="T3:V3"/>
    <mergeCell ref="T4:V4"/>
    <mergeCell ref="X3:Z3"/>
    <mergeCell ref="X4:Z4"/>
    <mergeCell ref="C3:C4"/>
    <mergeCell ref="D3:D4"/>
    <mergeCell ref="E3:E4"/>
    <mergeCell ref="F3:F4"/>
    <mergeCell ref="A3:B4"/>
    <mergeCell ref="A5:A18"/>
    <mergeCell ref="A30:A36"/>
    <mergeCell ref="A38:A44"/>
    <mergeCell ref="A46:A52"/>
    <mergeCell ref="A20:A28"/>
    <mergeCell ref="N1:N2"/>
    <mergeCell ref="P1:P2"/>
    <mergeCell ref="Q1:Q2"/>
    <mergeCell ref="R1:R2"/>
    <mergeCell ref="T1:T2"/>
    <mergeCell ref="H1:H2"/>
    <mergeCell ref="I1:I2"/>
    <mergeCell ref="J1:J2"/>
    <mergeCell ref="L1:L2"/>
    <mergeCell ref="M1:M2"/>
    <mergeCell ref="AB1:AB2"/>
    <mergeCell ref="AC1:AC2"/>
    <mergeCell ref="AD1:AD2"/>
    <mergeCell ref="AF1:AF2"/>
    <mergeCell ref="AG1:AG2"/>
    <mergeCell ref="U1:U2"/>
    <mergeCell ref="V1:V2"/>
    <mergeCell ref="X1:X2"/>
    <mergeCell ref="Y1:Y2"/>
    <mergeCell ref="Z1:Z2"/>
    <mergeCell ref="AO1:AO2"/>
    <mergeCell ref="AP1:AP2"/>
    <mergeCell ref="AR1:AR2"/>
    <mergeCell ref="AS1:AS2"/>
    <mergeCell ref="AT1:AT2"/>
    <mergeCell ref="AH1:AH2"/>
    <mergeCell ref="AJ1:AJ2"/>
    <mergeCell ref="AK1:AK2"/>
    <mergeCell ref="AL1:AL2"/>
    <mergeCell ref="AN1:AN2"/>
    <mergeCell ref="BB1:BB2"/>
    <mergeCell ref="BD1:BD2"/>
    <mergeCell ref="BE1:BE2"/>
    <mergeCell ref="BF1:BF2"/>
    <mergeCell ref="BH1:BH2"/>
    <mergeCell ref="AV1:AV2"/>
    <mergeCell ref="AW1:AW2"/>
    <mergeCell ref="AX1:AX2"/>
    <mergeCell ref="AZ1:AZ2"/>
    <mergeCell ref="BA1:BA2"/>
    <mergeCell ref="BP1:BP2"/>
    <mergeCell ref="BQ1:BQ2"/>
    <mergeCell ref="BR1:BR2"/>
    <mergeCell ref="BT1:BT2"/>
    <mergeCell ref="BU1:BU2"/>
    <mergeCell ref="BI1:BI2"/>
    <mergeCell ref="BJ1:BJ2"/>
    <mergeCell ref="BL1:BL2"/>
    <mergeCell ref="BM1:BM2"/>
    <mergeCell ref="BN1:BN2"/>
    <mergeCell ref="CC1:CC2"/>
    <mergeCell ref="CD1:CD2"/>
    <mergeCell ref="CF1:CF2"/>
    <mergeCell ref="CG1:CG2"/>
    <mergeCell ref="CH1:CH2"/>
    <mergeCell ref="BV1:BV2"/>
    <mergeCell ref="BX1:BX2"/>
    <mergeCell ref="BY1:BY2"/>
    <mergeCell ref="BZ1:BZ2"/>
    <mergeCell ref="CB1:CB2"/>
    <mergeCell ref="CP1:CP2"/>
    <mergeCell ref="CR1:CR2"/>
    <mergeCell ref="CS1:CS2"/>
    <mergeCell ref="CT1:CT2"/>
    <mergeCell ref="CV1:CV2"/>
    <mergeCell ref="CJ1:CJ2"/>
    <mergeCell ref="CK1:CK2"/>
    <mergeCell ref="CL1:CL2"/>
    <mergeCell ref="CN1:CN2"/>
    <mergeCell ref="CO1:CO2"/>
    <mergeCell ref="DD1:DD2"/>
    <mergeCell ref="DE1:DE2"/>
    <mergeCell ref="DF1:DF2"/>
    <mergeCell ref="DH1:DH2"/>
    <mergeCell ref="DI1:DI2"/>
    <mergeCell ref="CW1:CW2"/>
    <mergeCell ref="CX1:CX2"/>
    <mergeCell ref="CZ1:CZ2"/>
    <mergeCell ref="DA1:DA2"/>
    <mergeCell ref="DB1:DB2"/>
    <mergeCell ref="DX1:DX2"/>
    <mergeCell ref="DY1:DY2"/>
    <mergeCell ref="DZ1:DZ2"/>
    <mergeCell ref="DQ1:DQ2"/>
    <mergeCell ref="DR1:DR2"/>
    <mergeCell ref="DT1:DT2"/>
    <mergeCell ref="DU1:DU2"/>
    <mergeCell ref="DV1:DV2"/>
    <mergeCell ref="DJ1:DJ2"/>
    <mergeCell ref="DL1:DL2"/>
    <mergeCell ref="DM1:DM2"/>
    <mergeCell ref="DN1:DN2"/>
    <mergeCell ref="DP1:DP2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Dreisatzmethode</vt:lpstr>
      <vt:lpstr>Berechnungen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Schmid</dc:creator>
  <cp:lastModifiedBy>Oliver J. Schmid</cp:lastModifiedBy>
  <dcterms:created xsi:type="dcterms:W3CDTF">2024-08-04T17:49:38Z</dcterms:created>
  <dcterms:modified xsi:type="dcterms:W3CDTF">2024-11-23T17:19:48Z</dcterms:modified>
</cp:coreProperties>
</file>