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fernunich-my.sharepoint.com/personal/oliver_schmid1_fernuni_ch/Documents/Desktop/pr/Dreaisatzmethode AKTUELLE VERSION/"/>
    </mc:Choice>
  </mc:AlternateContent>
  <xr:revisionPtr revIDLastSave="152" documentId="13_ncr:1_{DD60DA8E-D63F-4EE1-87DC-41633F5985F9}" xr6:coauthVersionLast="47" xr6:coauthVersionMax="47" xr10:uidLastSave="{63273668-1351-4549-A773-C76D48C09677}"/>
  <workbookProtection workbookAlgorithmName="SHA-512" workbookHashValue="GBqoiHxvD5IqLigRYsiky291dqWQ/suxFHB9vhmlDUJF8zg8uZUhtmbdSUsqXVJoAFPH7ho5pmQtLkKwf4dvvg==" workbookSaltValue="CJKADkmZTCie91oahQLCcA==" workbookSpinCount="100000" lockStructure="1"/>
  <bookViews>
    <workbookView xWindow="-120" yWindow="-120" windowWidth="29040" windowHeight="17520" xr2:uid="{4927AAA5-C71C-4E86-AF2E-594F41F46FA1}"/>
  </bookViews>
  <sheets>
    <sheet name="Dreisatzmethode" sheetId="4" r:id="rId1"/>
    <sheet name="Berechnungen" sheetId="3" state="hidden" r:id="rId2"/>
    <sheet name="Dropdown" sheetId="5" state="hidden" r:id="rId3"/>
  </sheets>
  <definedNames>
    <definedName name="Dropdown" localSheetId="1">Berechnungen!#REF!</definedName>
    <definedName name="Dropdown">#REF!</definedName>
    <definedName name="Unterhaltspflichte_Person" localSheetId="1">Berechnungen!#REF!</definedName>
    <definedName name="Unterhaltspflichte_Person">#REF!</definedName>
    <definedName name="UP" localSheetId="1">Berechnungen!#REF!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3" l="1"/>
  <c r="L46" i="3" s="1"/>
  <c r="J46" i="3"/>
  <c r="M46" i="3" s="1"/>
  <c r="I47" i="3"/>
  <c r="L47" i="3" s="1"/>
  <c r="J47" i="3"/>
  <c r="M47" i="3" s="1"/>
  <c r="I48" i="3"/>
  <c r="L48" i="3" s="1"/>
  <c r="J48" i="3"/>
  <c r="M48" i="3" s="1"/>
  <c r="H47" i="3"/>
  <c r="K47" i="3" s="1"/>
  <c r="H48" i="3"/>
  <c r="K48" i="3" s="1"/>
  <c r="H46" i="3"/>
  <c r="K46" i="3" s="1"/>
  <c r="I38" i="3"/>
  <c r="L38" i="3" s="1"/>
  <c r="J38" i="3"/>
  <c r="M38" i="3" s="1"/>
  <c r="I39" i="3"/>
  <c r="L39" i="3" s="1"/>
  <c r="J39" i="3"/>
  <c r="M39" i="3" s="1"/>
  <c r="I40" i="3"/>
  <c r="L40" i="3" s="1"/>
  <c r="J40" i="3"/>
  <c r="M40" i="3" s="1"/>
  <c r="H39" i="3"/>
  <c r="K39" i="3" s="1"/>
  <c r="H40" i="3"/>
  <c r="K40" i="3" s="1"/>
  <c r="H38" i="3"/>
  <c r="K38" i="3" s="1"/>
  <c r="I30" i="3"/>
  <c r="L30" i="3" s="1"/>
  <c r="J30" i="3"/>
  <c r="M30" i="3" s="1"/>
  <c r="I31" i="3"/>
  <c r="L31" i="3" s="1"/>
  <c r="J31" i="3"/>
  <c r="M31" i="3" s="1"/>
  <c r="I32" i="3"/>
  <c r="L32" i="3" s="1"/>
  <c r="J32" i="3"/>
  <c r="M32" i="3" s="1"/>
  <c r="H31" i="3"/>
  <c r="K31" i="3" s="1"/>
  <c r="H32" i="3"/>
  <c r="K32" i="3" s="1"/>
  <c r="H30" i="3"/>
  <c r="K30" i="3" s="1"/>
  <c r="I20" i="3"/>
  <c r="L20" i="3" s="1"/>
  <c r="J20" i="3"/>
  <c r="M20" i="3" s="1"/>
  <c r="I21" i="3"/>
  <c r="L21" i="3" s="1"/>
  <c r="J21" i="3"/>
  <c r="M21" i="3" s="1"/>
  <c r="I22" i="3"/>
  <c r="L22" i="3" s="1"/>
  <c r="J22" i="3"/>
  <c r="M22" i="3" s="1"/>
  <c r="I23" i="3"/>
  <c r="L23" i="3" s="1"/>
  <c r="J23" i="3"/>
  <c r="M23" i="3" s="1"/>
  <c r="I24" i="3"/>
  <c r="L24" i="3" s="1"/>
  <c r="J24" i="3"/>
  <c r="M24" i="3" s="1"/>
  <c r="H21" i="3"/>
  <c r="K21" i="3" s="1"/>
  <c r="H22" i="3"/>
  <c r="K22" i="3" s="1"/>
  <c r="H23" i="3"/>
  <c r="K23" i="3" s="1"/>
  <c r="H24" i="3"/>
  <c r="K24" i="3" s="1"/>
  <c r="H20" i="3"/>
  <c r="K20" i="3" s="1"/>
  <c r="I5" i="3"/>
  <c r="L5" i="3" s="1"/>
  <c r="J5" i="3"/>
  <c r="M5" i="3" s="1"/>
  <c r="I6" i="3"/>
  <c r="L6" i="3" s="1"/>
  <c r="J6" i="3"/>
  <c r="M6" i="3" s="1"/>
  <c r="I7" i="3"/>
  <c r="L7" i="3" s="1"/>
  <c r="J7" i="3"/>
  <c r="M7" i="3" s="1"/>
  <c r="I8" i="3"/>
  <c r="L8" i="3" s="1"/>
  <c r="J8" i="3"/>
  <c r="M8" i="3" s="1"/>
  <c r="I9" i="3"/>
  <c r="L9" i="3" s="1"/>
  <c r="J9" i="3"/>
  <c r="M9" i="3" s="1"/>
  <c r="I10" i="3"/>
  <c r="L10" i="3" s="1"/>
  <c r="J10" i="3"/>
  <c r="M10" i="3" s="1"/>
  <c r="I11" i="3"/>
  <c r="L11" i="3" s="1"/>
  <c r="J11" i="3"/>
  <c r="M11" i="3" s="1"/>
  <c r="I12" i="3"/>
  <c r="L12" i="3" s="1"/>
  <c r="J12" i="3"/>
  <c r="M12" i="3" s="1"/>
  <c r="I13" i="3"/>
  <c r="L13" i="3" s="1"/>
  <c r="J13" i="3"/>
  <c r="M13" i="3" s="1"/>
  <c r="I14" i="3"/>
  <c r="L14" i="3" s="1"/>
  <c r="J14" i="3"/>
  <c r="M14" i="3" s="1"/>
  <c r="H6" i="3"/>
  <c r="K6" i="3" s="1"/>
  <c r="H7" i="3"/>
  <c r="K7" i="3" s="1"/>
  <c r="H8" i="3"/>
  <c r="K8" i="3" s="1"/>
  <c r="H9" i="3"/>
  <c r="K9" i="3" s="1"/>
  <c r="H10" i="3"/>
  <c r="K10" i="3" s="1"/>
  <c r="H11" i="3"/>
  <c r="K11" i="3" s="1"/>
  <c r="H12" i="3"/>
  <c r="K12" i="3" s="1"/>
  <c r="H13" i="3"/>
  <c r="K13" i="3" s="1"/>
  <c r="H14" i="3"/>
  <c r="K14" i="3" s="1"/>
  <c r="H5" i="3"/>
  <c r="K5" i="3" s="1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C64" i="3"/>
  <c r="C63" i="3"/>
  <c r="C62" i="3"/>
  <c r="C61" i="3"/>
  <c r="Y4" i="3" s="1"/>
  <c r="P7" i="4" s="1"/>
  <c r="D46" i="3"/>
  <c r="E46" i="3"/>
  <c r="D47" i="3"/>
  <c r="C90" i="3" s="1"/>
  <c r="E47" i="3"/>
  <c r="D48" i="3"/>
  <c r="C91" i="3" s="1"/>
  <c r="E48" i="3"/>
  <c r="D91" i="3" s="1"/>
  <c r="C47" i="3"/>
  <c r="G47" i="3" s="1"/>
  <c r="C48" i="3"/>
  <c r="AV48" i="3" s="1"/>
  <c r="C46" i="3"/>
  <c r="BC52" i="3" s="1"/>
  <c r="D38" i="3"/>
  <c r="E38" i="3"/>
  <c r="D39" i="3"/>
  <c r="C87" i="3" s="1"/>
  <c r="E39" i="3"/>
  <c r="D87" i="3" s="1"/>
  <c r="D40" i="3"/>
  <c r="C88" i="3" s="1"/>
  <c r="E40" i="3"/>
  <c r="D88" i="3" s="1"/>
  <c r="C39" i="3"/>
  <c r="BX39" i="3" s="1"/>
  <c r="C40" i="3"/>
  <c r="EJ40" i="3" s="1"/>
  <c r="C38" i="3"/>
  <c r="G38" i="3" s="1"/>
  <c r="D30" i="3"/>
  <c r="E30" i="3"/>
  <c r="D31" i="3"/>
  <c r="C84" i="3" s="1"/>
  <c r="E31" i="3"/>
  <c r="D32" i="3"/>
  <c r="C85" i="3" s="1"/>
  <c r="E32" i="3"/>
  <c r="D85" i="3" s="1"/>
  <c r="C31" i="3"/>
  <c r="C32" i="3"/>
  <c r="AC32" i="3" s="1"/>
  <c r="AE32" i="3" s="1"/>
  <c r="C30" i="3"/>
  <c r="G30" i="3" s="1"/>
  <c r="D20" i="3"/>
  <c r="E20" i="3"/>
  <c r="D21" i="3"/>
  <c r="E21" i="3"/>
  <c r="D79" i="3" s="1"/>
  <c r="D22" i="3"/>
  <c r="C80" i="3" s="1"/>
  <c r="E22" i="3"/>
  <c r="D80" i="3" s="1"/>
  <c r="D23" i="3"/>
  <c r="C81" i="3" s="1"/>
  <c r="E23" i="3"/>
  <c r="D81" i="3" s="1"/>
  <c r="D24" i="3"/>
  <c r="C82" i="3" s="1"/>
  <c r="E24" i="3"/>
  <c r="D82" i="3" s="1"/>
  <c r="C21" i="3"/>
  <c r="F21" i="3" s="1"/>
  <c r="C22" i="3"/>
  <c r="F22" i="3" s="1"/>
  <c r="C23" i="3"/>
  <c r="EK23" i="3" s="1"/>
  <c r="EM23" i="3" s="1"/>
  <c r="C24" i="3"/>
  <c r="AJ24" i="3" s="1"/>
  <c r="C20" i="3"/>
  <c r="G20" i="3" s="1"/>
  <c r="D5" i="3"/>
  <c r="E5" i="3"/>
  <c r="D6" i="3"/>
  <c r="E6" i="3"/>
  <c r="D7" i="3"/>
  <c r="C70" i="3" s="1"/>
  <c r="E7" i="3"/>
  <c r="D8" i="3"/>
  <c r="C71" i="3" s="1"/>
  <c r="E8" i="3"/>
  <c r="D71" i="3" s="1"/>
  <c r="D9" i="3"/>
  <c r="C72" i="3" s="1"/>
  <c r="E9" i="3"/>
  <c r="D72" i="3" s="1"/>
  <c r="D10" i="3"/>
  <c r="C73" i="3" s="1"/>
  <c r="E10" i="3"/>
  <c r="D73" i="3" s="1"/>
  <c r="D11" i="3"/>
  <c r="C74" i="3" s="1"/>
  <c r="E11" i="3"/>
  <c r="D74" i="3" s="1"/>
  <c r="D12" i="3"/>
  <c r="C75" i="3" s="1"/>
  <c r="E12" i="3"/>
  <c r="D75" i="3" s="1"/>
  <c r="D13" i="3"/>
  <c r="C76" i="3" s="1"/>
  <c r="E13" i="3"/>
  <c r="D76" i="3" s="1"/>
  <c r="D14" i="3"/>
  <c r="C77" i="3" s="1"/>
  <c r="E14" i="3"/>
  <c r="D77" i="3" s="1"/>
  <c r="C14" i="3"/>
  <c r="G14" i="3" s="1"/>
  <c r="C6" i="3"/>
  <c r="F6" i="3" s="1"/>
  <c r="C7" i="3"/>
  <c r="C8" i="3"/>
  <c r="AC8" i="3" s="1"/>
  <c r="AE8" i="3" s="1"/>
  <c r="C9" i="3"/>
  <c r="BX9" i="3" s="1"/>
  <c r="C10" i="3"/>
  <c r="AF10" i="3" s="1"/>
  <c r="C11" i="3"/>
  <c r="C12" i="3"/>
  <c r="AG12" i="3" s="1"/>
  <c r="AI12" i="3" s="1"/>
  <c r="C13" i="3"/>
  <c r="AG13" i="3" s="1"/>
  <c r="AI13" i="3" s="1"/>
  <c r="C5" i="3"/>
  <c r="G5" i="3" s="1"/>
  <c r="F47" i="3" l="1"/>
  <c r="G40" i="3"/>
  <c r="G24" i="3"/>
  <c r="F48" i="3"/>
  <c r="F30" i="3"/>
  <c r="F5" i="3"/>
  <c r="G23" i="3"/>
  <c r="F81" i="3" s="1"/>
  <c r="G48" i="3"/>
  <c r="F91" i="3" s="1"/>
  <c r="G31" i="3"/>
  <c r="F84" i="3" s="1"/>
  <c r="F46" i="3"/>
  <c r="F32" i="3"/>
  <c r="F14" i="3"/>
  <c r="F31" i="3"/>
  <c r="G46" i="3"/>
  <c r="G32" i="3"/>
  <c r="F85" i="3" s="1"/>
  <c r="G39" i="3"/>
  <c r="F87" i="3" s="1"/>
  <c r="F38" i="3"/>
  <c r="E86" i="3" s="1"/>
  <c r="F20" i="3"/>
  <c r="C95" i="3"/>
  <c r="F39" i="3"/>
  <c r="D95" i="3"/>
  <c r="F40" i="3"/>
  <c r="F24" i="3"/>
  <c r="E82" i="3" s="1"/>
  <c r="G11" i="3"/>
  <c r="F74" i="3" s="1"/>
  <c r="G7" i="3"/>
  <c r="F70" i="3" s="1"/>
  <c r="F11" i="3"/>
  <c r="F7" i="3"/>
  <c r="F23" i="3"/>
  <c r="G10" i="3"/>
  <c r="G6" i="3"/>
  <c r="F69" i="3" s="1"/>
  <c r="G22" i="3"/>
  <c r="F10" i="3"/>
  <c r="E73" i="3" s="1"/>
  <c r="F83" i="3"/>
  <c r="G13" i="3"/>
  <c r="G9" i="3"/>
  <c r="G21" i="3"/>
  <c r="F13" i="3"/>
  <c r="F9" i="3"/>
  <c r="F78" i="3"/>
  <c r="G12" i="3"/>
  <c r="F75" i="3" s="1"/>
  <c r="G8" i="3"/>
  <c r="F71" i="3" s="1"/>
  <c r="F12" i="3"/>
  <c r="F8" i="3"/>
  <c r="AF9" i="3"/>
  <c r="AF23" i="3"/>
  <c r="AV23" i="3"/>
  <c r="BE24" i="3"/>
  <c r="BF24" i="3" s="1"/>
  <c r="AC48" i="3"/>
  <c r="AE48" i="3" s="1"/>
  <c r="BM8" i="3"/>
  <c r="BO8" i="3" s="1"/>
  <c r="AG8" i="3"/>
  <c r="AI8" i="3" s="1"/>
  <c r="BT24" i="3"/>
  <c r="CB8" i="3"/>
  <c r="AG32" i="3"/>
  <c r="AI32" i="3" s="1"/>
  <c r="AM52" i="3"/>
  <c r="EG14" i="3"/>
  <c r="EI14" i="3" s="1"/>
  <c r="DX14" i="3"/>
  <c r="CO14" i="3"/>
  <c r="CQ14" i="3" s="1"/>
  <c r="DU14" i="3"/>
  <c r="DW14" i="3" s="1"/>
  <c r="ER14" i="3"/>
  <c r="EF14" i="3"/>
  <c r="DT14" i="3"/>
  <c r="DH14" i="3"/>
  <c r="CZ14" i="3"/>
  <c r="CN14" i="3"/>
  <c r="EO14" i="3"/>
  <c r="EP14" i="3" s="1"/>
  <c r="EC14" i="3"/>
  <c r="ED14" i="3" s="1"/>
  <c r="DQ14" i="3"/>
  <c r="DS14" i="3" s="1"/>
  <c r="DE14" i="3"/>
  <c r="DG14" i="3" s="1"/>
  <c r="CW14" i="3"/>
  <c r="CX14" i="3" s="1"/>
  <c r="CK14" i="3"/>
  <c r="CL14" i="3" s="1"/>
  <c r="EN14" i="3"/>
  <c r="DP14" i="3"/>
  <c r="EK14" i="3"/>
  <c r="EM14" i="3" s="1"/>
  <c r="EB14" i="3"/>
  <c r="DM14" i="3"/>
  <c r="DO14" i="3" s="1"/>
  <c r="DD14" i="3"/>
  <c r="CV14" i="3"/>
  <c r="CJ14" i="3"/>
  <c r="DY14" i="3"/>
  <c r="DZ14" i="3" s="1"/>
  <c r="DA14" i="3"/>
  <c r="DB14" i="3" s="1"/>
  <c r="BT14" i="3"/>
  <c r="AO14" i="3"/>
  <c r="AQ14" i="3" s="1"/>
  <c r="CR14" i="3"/>
  <c r="CF14" i="3"/>
  <c r="BQ14" i="3"/>
  <c r="BS14" i="3" s="1"/>
  <c r="BD14" i="3"/>
  <c r="DL14" i="3"/>
  <c r="CC14" i="3"/>
  <c r="CE14" i="3" s="1"/>
  <c r="BP14" i="3"/>
  <c r="BA14" i="3"/>
  <c r="BB14" i="3" s="1"/>
  <c r="AN14" i="3"/>
  <c r="EJ14" i="3"/>
  <c r="DI14" i="3"/>
  <c r="DK14" i="3" s="1"/>
  <c r="CB14" i="3"/>
  <c r="BM14" i="3"/>
  <c r="BN14" i="3" s="1"/>
  <c r="AZ14" i="3"/>
  <c r="AK14" i="3"/>
  <c r="AL14" i="3" s="1"/>
  <c r="BY14" i="3"/>
  <c r="CA14" i="3" s="1"/>
  <c r="BL14" i="3"/>
  <c r="AW14" i="3"/>
  <c r="AY14" i="3" s="1"/>
  <c r="BX14" i="3"/>
  <c r="BI14" i="3"/>
  <c r="BK14" i="3" s="1"/>
  <c r="AV14" i="3"/>
  <c r="CS14" i="3"/>
  <c r="CT14" i="3" s="1"/>
  <c r="CG14" i="3"/>
  <c r="CI14" i="3" s="1"/>
  <c r="BU14" i="3"/>
  <c r="BW14" i="3" s="1"/>
  <c r="BH14" i="3"/>
  <c r="AS14" i="3"/>
  <c r="AT14" i="3" s="1"/>
  <c r="EN22" i="3"/>
  <c r="DP22" i="3"/>
  <c r="EK22" i="3"/>
  <c r="EM22" i="3" s="1"/>
  <c r="EB22" i="3"/>
  <c r="DM22" i="3"/>
  <c r="DN22" i="3" s="1"/>
  <c r="DD22" i="3"/>
  <c r="CV22" i="3"/>
  <c r="CJ22" i="3"/>
  <c r="DY22" i="3"/>
  <c r="DZ22" i="3" s="1"/>
  <c r="DL22" i="3"/>
  <c r="DA22" i="3"/>
  <c r="DB22" i="3" s="1"/>
  <c r="CS22" i="3"/>
  <c r="CU22" i="3" s="1"/>
  <c r="CG22" i="3"/>
  <c r="CI22" i="3" s="1"/>
  <c r="EJ22" i="3"/>
  <c r="DX22" i="3"/>
  <c r="DI22" i="3"/>
  <c r="DK22" i="3" s="1"/>
  <c r="CR22" i="3"/>
  <c r="EG22" i="3"/>
  <c r="EI22" i="3" s="1"/>
  <c r="DU22" i="3"/>
  <c r="DW22" i="3" s="1"/>
  <c r="CO22" i="3"/>
  <c r="CP22" i="3" s="1"/>
  <c r="BY22" i="3"/>
  <c r="BZ22" i="3" s="1"/>
  <c r="BL22" i="3"/>
  <c r="AW22" i="3"/>
  <c r="AY22" i="3" s="1"/>
  <c r="BX22" i="3"/>
  <c r="BI22" i="3"/>
  <c r="BJ22" i="3" s="1"/>
  <c r="AV22" i="3"/>
  <c r="CZ22" i="3"/>
  <c r="CN22" i="3"/>
  <c r="BU22" i="3"/>
  <c r="BW22" i="3" s="1"/>
  <c r="BH22" i="3"/>
  <c r="AS22" i="3"/>
  <c r="AT22" i="3" s="1"/>
  <c r="CW22" i="3"/>
  <c r="CY22" i="3" s="1"/>
  <c r="CK22" i="3"/>
  <c r="CL22" i="3" s="1"/>
  <c r="BT22" i="3"/>
  <c r="BE22" i="3"/>
  <c r="BF22" i="3" s="1"/>
  <c r="AR22" i="3"/>
  <c r="ER22" i="3"/>
  <c r="EF22" i="3"/>
  <c r="DT22" i="3"/>
  <c r="DH22" i="3"/>
  <c r="BQ22" i="3"/>
  <c r="BS22" i="3" s="1"/>
  <c r="AO22" i="3"/>
  <c r="AP22" i="3" s="1"/>
  <c r="EO22" i="3"/>
  <c r="EP22" i="3" s="1"/>
  <c r="EC22" i="3"/>
  <c r="ED22" i="3" s="1"/>
  <c r="DQ22" i="3"/>
  <c r="DS22" i="3" s="1"/>
  <c r="DE22" i="3"/>
  <c r="DG22" i="3" s="1"/>
  <c r="CF22" i="3"/>
  <c r="BD22" i="3"/>
  <c r="AN22" i="3"/>
  <c r="CC22" i="3"/>
  <c r="CE22" i="3" s="1"/>
  <c r="BP22" i="3"/>
  <c r="BA22" i="3"/>
  <c r="BB22" i="3" s="1"/>
  <c r="AK22" i="3"/>
  <c r="AM22" i="3" s="1"/>
  <c r="CW8" i="3"/>
  <c r="CX8" i="3" s="1"/>
  <c r="EN12" i="3"/>
  <c r="DP12" i="3"/>
  <c r="EK12" i="3"/>
  <c r="EM12" i="3" s="1"/>
  <c r="EB12" i="3"/>
  <c r="DM12" i="3"/>
  <c r="DO12" i="3" s="1"/>
  <c r="DD12" i="3"/>
  <c r="CV12" i="3"/>
  <c r="CJ12" i="3"/>
  <c r="DY12" i="3"/>
  <c r="DZ12" i="3" s="1"/>
  <c r="DL12" i="3"/>
  <c r="DA12" i="3"/>
  <c r="DB12" i="3" s="1"/>
  <c r="CS12" i="3"/>
  <c r="CU12" i="3" s="1"/>
  <c r="CG12" i="3"/>
  <c r="CI12" i="3" s="1"/>
  <c r="EJ12" i="3"/>
  <c r="DI12" i="3"/>
  <c r="DK12" i="3" s="1"/>
  <c r="CR12" i="3"/>
  <c r="EG12" i="3"/>
  <c r="EI12" i="3" s="1"/>
  <c r="DX12" i="3"/>
  <c r="CO12" i="3"/>
  <c r="CQ12" i="3" s="1"/>
  <c r="DU12" i="3"/>
  <c r="DW12" i="3" s="1"/>
  <c r="BY12" i="3"/>
  <c r="CA12" i="3" s="1"/>
  <c r="BL12" i="3"/>
  <c r="AW12" i="3"/>
  <c r="AY12" i="3" s="1"/>
  <c r="BX12" i="3"/>
  <c r="BI12" i="3"/>
  <c r="BK12" i="3" s="1"/>
  <c r="AV12" i="3"/>
  <c r="BU12" i="3"/>
  <c r="BW12" i="3" s="1"/>
  <c r="BH12" i="3"/>
  <c r="AS12" i="3"/>
  <c r="AU12" i="3" s="1"/>
  <c r="BE12" i="3"/>
  <c r="BG12" i="3" s="1"/>
  <c r="AR12" i="3"/>
  <c r="CZ12" i="3"/>
  <c r="CN12" i="3"/>
  <c r="BT12" i="3"/>
  <c r="AO12" i="3"/>
  <c r="AQ12" i="3" s="1"/>
  <c r="CW12" i="3"/>
  <c r="CX12" i="3" s="1"/>
  <c r="CK12" i="3"/>
  <c r="CL12" i="3" s="1"/>
  <c r="CF12" i="3"/>
  <c r="BQ12" i="3"/>
  <c r="BS12" i="3" s="1"/>
  <c r="BD12" i="3"/>
  <c r="ER12" i="3"/>
  <c r="EF12" i="3"/>
  <c r="DT12" i="3"/>
  <c r="DH12" i="3"/>
  <c r="CC12" i="3"/>
  <c r="CE12" i="3" s="1"/>
  <c r="BP12" i="3"/>
  <c r="BA12" i="3"/>
  <c r="BC12" i="3" s="1"/>
  <c r="AN12" i="3"/>
  <c r="AC10" i="3"/>
  <c r="AE10" i="3" s="1"/>
  <c r="AC14" i="3"/>
  <c r="AE14" i="3" s="1"/>
  <c r="AC24" i="3"/>
  <c r="AE24" i="3" s="1"/>
  <c r="AF39" i="3"/>
  <c r="AF48" i="3"/>
  <c r="AJ8" i="3"/>
  <c r="AJ12" i="3"/>
  <c r="AJ22" i="3"/>
  <c r="AJ32" i="3"/>
  <c r="AG48" i="3"/>
  <c r="AI48" i="3" s="1"/>
  <c r="AR10" i="3"/>
  <c r="AV39" i="3"/>
  <c r="BE40" i="3"/>
  <c r="BF40" i="3" s="1"/>
  <c r="BM12" i="3"/>
  <c r="BN12" i="3" s="1"/>
  <c r="BT40" i="3"/>
  <c r="CB12" i="3"/>
  <c r="CF46" i="3"/>
  <c r="DX40" i="3"/>
  <c r="EN47" i="3"/>
  <c r="EB47" i="3"/>
  <c r="DP47" i="3"/>
  <c r="CV47" i="3"/>
  <c r="CJ47" i="3"/>
  <c r="EK47" i="3"/>
  <c r="EM47" i="3" s="1"/>
  <c r="DY47" i="3"/>
  <c r="EA47" i="3" s="1"/>
  <c r="DM47" i="3"/>
  <c r="DN47" i="3" s="1"/>
  <c r="DD47" i="3"/>
  <c r="CS47" i="3"/>
  <c r="CU47" i="3" s="1"/>
  <c r="CG47" i="3"/>
  <c r="CI47" i="3" s="1"/>
  <c r="DL47" i="3"/>
  <c r="DA47" i="3"/>
  <c r="DB47" i="3" s="1"/>
  <c r="EJ47" i="3"/>
  <c r="DX47" i="3"/>
  <c r="DI47" i="3"/>
  <c r="DK47" i="3" s="1"/>
  <c r="CZ47" i="3"/>
  <c r="CR47" i="3"/>
  <c r="EG47" i="3"/>
  <c r="EI47" i="3" s="1"/>
  <c r="DU47" i="3"/>
  <c r="DW47" i="3" s="1"/>
  <c r="CW47" i="3"/>
  <c r="CY47" i="3" s="1"/>
  <c r="CO47" i="3"/>
  <c r="CP47" i="3" s="1"/>
  <c r="EF47" i="3"/>
  <c r="DH47" i="3"/>
  <c r="ER47" i="3"/>
  <c r="EC47" i="3"/>
  <c r="EE47" i="3" s="1"/>
  <c r="DT47" i="3"/>
  <c r="DE47" i="3"/>
  <c r="DG47" i="3" s="1"/>
  <c r="BY47" i="3"/>
  <c r="CA47" i="3" s="1"/>
  <c r="BL47" i="3"/>
  <c r="AW47" i="3"/>
  <c r="AY47" i="3" s="1"/>
  <c r="EO47" i="3"/>
  <c r="EQ47" i="3" s="1"/>
  <c r="DQ47" i="3"/>
  <c r="DS47" i="3" s="1"/>
  <c r="BX47" i="3"/>
  <c r="BI47" i="3"/>
  <c r="BK47" i="3" s="1"/>
  <c r="AV47" i="3"/>
  <c r="AG47" i="3"/>
  <c r="AI47" i="3" s="1"/>
  <c r="BU47" i="3"/>
  <c r="BW47" i="3" s="1"/>
  <c r="BH47" i="3"/>
  <c r="AS47" i="3"/>
  <c r="AT47" i="3" s="1"/>
  <c r="BT47" i="3"/>
  <c r="BE47" i="3"/>
  <c r="BF47" i="3" s="1"/>
  <c r="AR47" i="3"/>
  <c r="BQ47" i="3"/>
  <c r="BS47" i="3" s="1"/>
  <c r="AO47" i="3"/>
  <c r="AQ47" i="3" s="1"/>
  <c r="CF47" i="3"/>
  <c r="BD47" i="3"/>
  <c r="AN47" i="3"/>
  <c r="CN47" i="3"/>
  <c r="CC47" i="3"/>
  <c r="CE47" i="3" s="1"/>
  <c r="BP47" i="3"/>
  <c r="BA47" i="3"/>
  <c r="BC47" i="3" s="1"/>
  <c r="AK47" i="3"/>
  <c r="AL47" i="3" s="1"/>
  <c r="AF14" i="3"/>
  <c r="AF24" i="3"/>
  <c r="AC40" i="3"/>
  <c r="AE40" i="3" s="1"/>
  <c r="AC49" i="3"/>
  <c r="AG9" i="3"/>
  <c r="AI9" i="3" s="1"/>
  <c r="AG23" i="3"/>
  <c r="AI23" i="3" s="1"/>
  <c r="AG39" i="3"/>
  <c r="AH39" i="3" s="1"/>
  <c r="AJ48" i="3"/>
  <c r="AR14" i="3"/>
  <c r="BE49" i="3"/>
  <c r="BM22" i="3"/>
  <c r="BN22" i="3" s="1"/>
  <c r="BQ50" i="3"/>
  <c r="CB22" i="3"/>
  <c r="CE52" i="3"/>
  <c r="DD23" i="3"/>
  <c r="EB23" i="3"/>
  <c r="DY13" i="3"/>
  <c r="EA13" i="3" s="1"/>
  <c r="DL13" i="3"/>
  <c r="DA13" i="3"/>
  <c r="DC13" i="3" s="1"/>
  <c r="CS13" i="3"/>
  <c r="CU13" i="3" s="1"/>
  <c r="CG13" i="3"/>
  <c r="CH13" i="3" s="1"/>
  <c r="EJ13" i="3"/>
  <c r="DI13" i="3"/>
  <c r="DK13" i="3" s="1"/>
  <c r="CR13" i="3"/>
  <c r="EG13" i="3"/>
  <c r="EH13" i="3" s="1"/>
  <c r="DX13" i="3"/>
  <c r="CO13" i="3"/>
  <c r="CQ13" i="3" s="1"/>
  <c r="DU13" i="3"/>
  <c r="DW13" i="3" s="1"/>
  <c r="ER13" i="3"/>
  <c r="EF13" i="3"/>
  <c r="DT13" i="3"/>
  <c r="DH13" i="3"/>
  <c r="CZ13" i="3"/>
  <c r="CN13" i="3"/>
  <c r="EO13" i="3"/>
  <c r="EQ13" i="3" s="1"/>
  <c r="EC13" i="3"/>
  <c r="EE13" i="3" s="1"/>
  <c r="DQ13" i="3"/>
  <c r="DS13" i="3" s="1"/>
  <c r="DE13" i="3"/>
  <c r="DG13" i="3" s="1"/>
  <c r="CW13" i="3"/>
  <c r="CX13" i="3" s="1"/>
  <c r="CK13" i="3"/>
  <c r="CM13" i="3" s="1"/>
  <c r="EN13" i="3"/>
  <c r="DP13" i="3"/>
  <c r="BU13" i="3"/>
  <c r="BW13" i="3" s="1"/>
  <c r="BH13" i="3"/>
  <c r="AS13" i="3"/>
  <c r="AU13" i="3" s="1"/>
  <c r="EK13" i="3"/>
  <c r="EM13" i="3" s="1"/>
  <c r="EB13" i="3"/>
  <c r="DM13" i="3"/>
  <c r="DN13" i="3" s="1"/>
  <c r="DD13" i="3"/>
  <c r="BE13" i="3"/>
  <c r="BG13" i="3" s="1"/>
  <c r="AR13" i="3"/>
  <c r="BT13" i="3"/>
  <c r="AO13" i="3"/>
  <c r="AQ13" i="3" s="1"/>
  <c r="CF13" i="3"/>
  <c r="BQ13" i="3"/>
  <c r="BR13" i="3" s="1"/>
  <c r="BD13" i="3"/>
  <c r="CC13" i="3"/>
  <c r="CE13" i="3" s="1"/>
  <c r="BP13" i="3"/>
  <c r="BA13" i="3"/>
  <c r="BC13" i="3" s="1"/>
  <c r="AN13" i="3"/>
  <c r="CB13" i="3"/>
  <c r="BM13" i="3"/>
  <c r="BO13" i="3" s="1"/>
  <c r="AZ13" i="3"/>
  <c r="AK13" i="3"/>
  <c r="AL13" i="3" s="1"/>
  <c r="BY13" i="3"/>
  <c r="CA13" i="3" s="1"/>
  <c r="BL13" i="3"/>
  <c r="AW13" i="3"/>
  <c r="AX13" i="3" s="1"/>
  <c r="AG22" i="3"/>
  <c r="AH22" i="3" s="1"/>
  <c r="EG10" i="3"/>
  <c r="EI10" i="3" s="1"/>
  <c r="DX10" i="3"/>
  <c r="DI10" i="3"/>
  <c r="DU10" i="3"/>
  <c r="DW10" i="3" s="1"/>
  <c r="CO10" i="3"/>
  <c r="ER10" i="3"/>
  <c r="EF10" i="3"/>
  <c r="DT10" i="3"/>
  <c r="DH10" i="3"/>
  <c r="CZ10" i="3"/>
  <c r="CN10" i="3"/>
  <c r="EO10" i="3"/>
  <c r="EP10" i="3" s="1"/>
  <c r="EC10" i="3"/>
  <c r="EE10" i="3" s="1"/>
  <c r="DQ10" i="3"/>
  <c r="DS10" i="3" s="1"/>
  <c r="DE10" i="3"/>
  <c r="DG10" i="3" s="1"/>
  <c r="CW10" i="3"/>
  <c r="CX10" i="3" s="1"/>
  <c r="CK10" i="3"/>
  <c r="CM10" i="3" s="1"/>
  <c r="DP10" i="3"/>
  <c r="EN10" i="3"/>
  <c r="EB10" i="3"/>
  <c r="DM10" i="3"/>
  <c r="DO10" i="3" s="1"/>
  <c r="DD10" i="3"/>
  <c r="CV10" i="3"/>
  <c r="CJ10" i="3"/>
  <c r="CS10" i="3"/>
  <c r="CU10" i="3" s="1"/>
  <c r="CG10" i="3"/>
  <c r="CI10" i="3" s="1"/>
  <c r="BT10" i="3"/>
  <c r="BE10" i="3"/>
  <c r="AO10" i="3"/>
  <c r="AQ10" i="3" s="1"/>
  <c r="CF10" i="3"/>
  <c r="BQ10" i="3"/>
  <c r="BS10" i="3" s="1"/>
  <c r="BD10" i="3"/>
  <c r="EK10" i="3"/>
  <c r="EM10" i="3" s="1"/>
  <c r="DY10" i="3"/>
  <c r="EA10" i="3" s="1"/>
  <c r="DA10" i="3"/>
  <c r="DB10" i="3" s="1"/>
  <c r="CC10" i="3"/>
  <c r="CE10" i="3" s="1"/>
  <c r="BP10" i="3"/>
  <c r="BA10" i="3"/>
  <c r="BC10" i="3" s="1"/>
  <c r="AN10" i="3"/>
  <c r="CR10" i="3"/>
  <c r="CB10" i="3"/>
  <c r="BM10" i="3"/>
  <c r="BN10" i="3" s="1"/>
  <c r="AZ10" i="3"/>
  <c r="AK10" i="3"/>
  <c r="AL10" i="3" s="1"/>
  <c r="DL10" i="3"/>
  <c r="BY10" i="3"/>
  <c r="BZ10" i="3" s="1"/>
  <c r="BL10" i="3"/>
  <c r="AW10" i="3"/>
  <c r="AY10" i="3" s="1"/>
  <c r="EJ10" i="3"/>
  <c r="BX10" i="3"/>
  <c r="BI10" i="3"/>
  <c r="BK10" i="3" s="1"/>
  <c r="AV10" i="3"/>
  <c r="BU10" i="3"/>
  <c r="BW10" i="3" s="1"/>
  <c r="BH10" i="3"/>
  <c r="AS10" i="3"/>
  <c r="AU10" i="3" s="1"/>
  <c r="AF40" i="3"/>
  <c r="AC50" i="3"/>
  <c r="AJ9" i="3"/>
  <c r="AJ13" i="3"/>
  <c r="AJ23" i="3"/>
  <c r="AJ39" i="3"/>
  <c r="AK8" i="3"/>
  <c r="AL8" i="3" s="1"/>
  <c r="AR24" i="3"/>
  <c r="AZ8" i="3"/>
  <c r="BI9" i="3"/>
  <c r="BJ9" i="3" s="1"/>
  <c r="BM32" i="3"/>
  <c r="BO32" i="3" s="1"/>
  <c r="CB32" i="3"/>
  <c r="CJ13" i="3"/>
  <c r="DE12" i="3"/>
  <c r="DG12" i="3" s="1"/>
  <c r="EC12" i="3"/>
  <c r="ED12" i="3" s="1"/>
  <c r="AJ47" i="3"/>
  <c r="EK9" i="3"/>
  <c r="EL9" i="3" s="1"/>
  <c r="DY9" i="3"/>
  <c r="EA9" i="3" s="1"/>
  <c r="DA9" i="3"/>
  <c r="DC9" i="3" s="1"/>
  <c r="CS9" i="3"/>
  <c r="CU9" i="3" s="1"/>
  <c r="EJ9" i="3"/>
  <c r="DL9" i="3"/>
  <c r="EG9" i="3"/>
  <c r="EH9" i="3" s="1"/>
  <c r="DX9" i="3"/>
  <c r="DI9" i="3"/>
  <c r="DK9" i="3" s="1"/>
  <c r="CR9" i="3"/>
  <c r="DU9" i="3"/>
  <c r="DW9" i="3" s="1"/>
  <c r="CO9" i="3"/>
  <c r="CQ9" i="3" s="1"/>
  <c r="ER9" i="3"/>
  <c r="EF9" i="3"/>
  <c r="DT9" i="3"/>
  <c r="DH9" i="3"/>
  <c r="CZ9" i="3"/>
  <c r="CN9" i="3"/>
  <c r="EO9" i="3"/>
  <c r="EQ9" i="3" s="1"/>
  <c r="EC9" i="3"/>
  <c r="EE9" i="3" s="1"/>
  <c r="DQ9" i="3"/>
  <c r="DS9" i="3" s="1"/>
  <c r="CW9" i="3"/>
  <c r="CX9" i="3" s="1"/>
  <c r="CK9" i="3"/>
  <c r="CM9" i="3" s="1"/>
  <c r="DE9" i="3"/>
  <c r="BU9" i="3"/>
  <c r="BV9" i="3" s="1"/>
  <c r="AS9" i="3"/>
  <c r="AU9" i="3" s="1"/>
  <c r="CV9" i="3"/>
  <c r="CJ9" i="3"/>
  <c r="BH9" i="3"/>
  <c r="AR9" i="3"/>
  <c r="DP9" i="3"/>
  <c r="CG9" i="3"/>
  <c r="CH9" i="3" s="1"/>
  <c r="BT9" i="3"/>
  <c r="BE9" i="3"/>
  <c r="BG9" i="3" s="1"/>
  <c r="AO9" i="3"/>
  <c r="AQ9" i="3" s="1"/>
  <c r="EN9" i="3"/>
  <c r="EB9" i="3"/>
  <c r="DM9" i="3"/>
  <c r="DN9" i="3" s="1"/>
  <c r="DD9" i="3"/>
  <c r="CF9" i="3"/>
  <c r="BQ9" i="3"/>
  <c r="BS9" i="3" s="1"/>
  <c r="BD9" i="3"/>
  <c r="CC9" i="3"/>
  <c r="CD9" i="3" s="1"/>
  <c r="BP9" i="3"/>
  <c r="BA9" i="3"/>
  <c r="BC9" i="3" s="1"/>
  <c r="AN9" i="3"/>
  <c r="CB9" i="3"/>
  <c r="BM9" i="3"/>
  <c r="BO9" i="3" s="1"/>
  <c r="AZ9" i="3"/>
  <c r="AK9" i="3"/>
  <c r="AL9" i="3" s="1"/>
  <c r="BY9" i="3"/>
  <c r="CA9" i="3" s="1"/>
  <c r="BL9" i="3"/>
  <c r="AW9" i="3"/>
  <c r="AX9" i="3" s="1"/>
  <c r="AC46" i="3"/>
  <c r="AE46" i="3" s="1"/>
  <c r="AD51" i="3"/>
  <c r="AG10" i="3"/>
  <c r="AH10" i="3" s="1"/>
  <c r="AG14" i="3"/>
  <c r="AH14" i="3" s="1"/>
  <c r="AG24" i="3"/>
  <c r="AH24" i="3" s="1"/>
  <c r="AG40" i="3"/>
  <c r="AH40" i="3" s="1"/>
  <c r="AK12" i="3"/>
  <c r="AL12" i="3" s="1"/>
  <c r="AR40" i="3"/>
  <c r="AZ12" i="3"/>
  <c r="BD46" i="3"/>
  <c r="BI13" i="3"/>
  <c r="BJ13" i="3" s="1"/>
  <c r="BM47" i="3"/>
  <c r="BO47" i="3" s="1"/>
  <c r="BX13" i="3"/>
  <c r="CB47" i="3"/>
  <c r="CK8" i="3"/>
  <c r="CL8" i="3" s="1"/>
  <c r="DG52" i="3"/>
  <c r="EE52" i="3"/>
  <c r="AF13" i="3"/>
  <c r="AC12" i="3"/>
  <c r="AE12" i="3" s="1"/>
  <c r="AC22" i="3"/>
  <c r="AE22" i="3" s="1"/>
  <c r="AF46" i="3"/>
  <c r="AE52" i="3"/>
  <c r="AJ10" i="3"/>
  <c r="AJ14" i="3"/>
  <c r="AJ40" i="3"/>
  <c r="AO50" i="3"/>
  <c r="AZ22" i="3"/>
  <c r="BI23" i="3"/>
  <c r="BK23" i="3" s="1"/>
  <c r="BX23" i="3"/>
  <c r="CK47" i="3"/>
  <c r="CM47" i="3" s="1"/>
  <c r="DI40" i="3"/>
  <c r="DK40" i="3" s="1"/>
  <c r="DP8" i="3"/>
  <c r="DE8" i="3"/>
  <c r="DG8" i="3" s="1"/>
  <c r="EN8" i="3"/>
  <c r="EB8" i="3"/>
  <c r="DM8" i="3"/>
  <c r="DO8" i="3" s="1"/>
  <c r="DD8" i="3"/>
  <c r="CV8" i="3"/>
  <c r="EK8" i="3"/>
  <c r="EM8" i="3" s="1"/>
  <c r="DY8" i="3"/>
  <c r="EA8" i="3" s="1"/>
  <c r="DA8" i="3"/>
  <c r="DB8" i="3" s="1"/>
  <c r="CS8" i="3"/>
  <c r="CU8" i="3" s="1"/>
  <c r="EJ8" i="3"/>
  <c r="DL8" i="3"/>
  <c r="EG8" i="3"/>
  <c r="EI8" i="3" s="1"/>
  <c r="DX8" i="3"/>
  <c r="DI8" i="3"/>
  <c r="DK8" i="3" s="1"/>
  <c r="CR8" i="3"/>
  <c r="DU8" i="3"/>
  <c r="DW8" i="3" s="1"/>
  <c r="CO8" i="3"/>
  <c r="CQ8" i="3" s="1"/>
  <c r="ER8" i="3"/>
  <c r="EF8" i="3"/>
  <c r="DT8" i="3"/>
  <c r="BY8" i="3"/>
  <c r="CA8" i="3" s="1"/>
  <c r="BL8" i="3"/>
  <c r="AW8" i="3"/>
  <c r="AY8" i="3" s="1"/>
  <c r="EO8" i="3"/>
  <c r="EP8" i="3" s="1"/>
  <c r="EC8" i="3"/>
  <c r="EE8" i="3" s="1"/>
  <c r="DQ8" i="3"/>
  <c r="DS8" i="3" s="1"/>
  <c r="DH8" i="3"/>
  <c r="BX8" i="3"/>
  <c r="BI8" i="3"/>
  <c r="BK8" i="3" s="1"/>
  <c r="AV8" i="3"/>
  <c r="BU8" i="3"/>
  <c r="BW8" i="3" s="1"/>
  <c r="AS8" i="3"/>
  <c r="AU8" i="3" s="1"/>
  <c r="CJ8" i="3"/>
  <c r="BH8" i="3"/>
  <c r="AR8" i="3"/>
  <c r="CG8" i="3"/>
  <c r="CI8" i="3" s="1"/>
  <c r="BT8" i="3"/>
  <c r="BE8" i="3"/>
  <c r="BG8" i="3" s="1"/>
  <c r="AO8" i="3"/>
  <c r="AQ8" i="3" s="1"/>
  <c r="CF8" i="3"/>
  <c r="BQ8" i="3"/>
  <c r="BS8" i="3" s="1"/>
  <c r="BD8" i="3"/>
  <c r="CZ8" i="3"/>
  <c r="CN8" i="3"/>
  <c r="CC8" i="3"/>
  <c r="CE8" i="3" s="1"/>
  <c r="BP8" i="3"/>
  <c r="BA8" i="3"/>
  <c r="BB8" i="3" s="1"/>
  <c r="AN8" i="3"/>
  <c r="EN32" i="3"/>
  <c r="DP32" i="3"/>
  <c r="EK32" i="3"/>
  <c r="EM32" i="3" s="1"/>
  <c r="EB32" i="3"/>
  <c r="DM32" i="3"/>
  <c r="DO32" i="3" s="1"/>
  <c r="DD32" i="3"/>
  <c r="CV32" i="3"/>
  <c r="CJ32" i="3"/>
  <c r="DY32" i="3"/>
  <c r="EA32" i="3" s="1"/>
  <c r="DL32" i="3"/>
  <c r="DA32" i="3"/>
  <c r="DC32" i="3" s="1"/>
  <c r="CS32" i="3"/>
  <c r="CU32" i="3" s="1"/>
  <c r="CG32" i="3"/>
  <c r="CI32" i="3" s="1"/>
  <c r="EJ32" i="3"/>
  <c r="DX32" i="3"/>
  <c r="DI32" i="3"/>
  <c r="DK32" i="3" s="1"/>
  <c r="CR32" i="3"/>
  <c r="EG32" i="3"/>
  <c r="EI32" i="3" s="1"/>
  <c r="DU32" i="3"/>
  <c r="DW32" i="3" s="1"/>
  <c r="CO32" i="3"/>
  <c r="CQ32" i="3" s="1"/>
  <c r="CZ32" i="3"/>
  <c r="CW32" i="3"/>
  <c r="CX32" i="3" s="1"/>
  <c r="CN32" i="3"/>
  <c r="BY32" i="3"/>
  <c r="CA32" i="3" s="1"/>
  <c r="BL32" i="3"/>
  <c r="AW32" i="3"/>
  <c r="AX32" i="3" s="1"/>
  <c r="CK32" i="3"/>
  <c r="CL32" i="3" s="1"/>
  <c r="BX32" i="3"/>
  <c r="BI32" i="3"/>
  <c r="BK32" i="3" s="1"/>
  <c r="AV32" i="3"/>
  <c r="ER32" i="3"/>
  <c r="EF32" i="3"/>
  <c r="DT32" i="3"/>
  <c r="DH32" i="3"/>
  <c r="BU32" i="3"/>
  <c r="BW32" i="3" s="1"/>
  <c r="BH32" i="3"/>
  <c r="AS32" i="3"/>
  <c r="AU32" i="3" s="1"/>
  <c r="EO32" i="3"/>
  <c r="EQ32" i="3" s="1"/>
  <c r="EC32" i="3"/>
  <c r="EE32" i="3" s="1"/>
  <c r="DQ32" i="3"/>
  <c r="DS32" i="3" s="1"/>
  <c r="DE32" i="3"/>
  <c r="DG32" i="3" s="1"/>
  <c r="BT32" i="3"/>
  <c r="BE32" i="3"/>
  <c r="BG32" i="3" s="1"/>
  <c r="AR32" i="3"/>
  <c r="BQ32" i="3"/>
  <c r="BS32" i="3" s="1"/>
  <c r="AO32" i="3"/>
  <c r="AP32" i="3" s="1"/>
  <c r="CF32" i="3"/>
  <c r="BD32" i="3"/>
  <c r="AN32" i="3"/>
  <c r="CC32" i="3"/>
  <c r="CE32" i="3" s="1"/>
  <c r="BP32" i="3"/>
  <c r="BA32" i="3"/>
  <c r="BC32" i="3" s="1"/>
  <c r="AK32" i="3"/>
  <c r="AM32" i="3" s="1"/>
  <c r="EG24" i="3"/>
  <c r="EI24" i="3" s="1"/>
  <c r="DU24" i="3"/>
  <c r="DW24" i="3" s="1"/>
  <c r="CO24" i="3"/>
  <c r="CP24" i="3" s="1"/>
  <c r="CZ24" i="3"/>
  <c r="ER24" i="3"/>
  <c r="EF24" i="3"/>
  <c r="DT24" i="3"/>
  <c r="DH24" i="3"/>
  <c r="CW24" i="3"/>
  <c r="CY24" i="3" s="1"/>
  <c r="CN24" i="3"/>
  <c r="EO24" i="3"/>
  <c r="EP24" i="3" s="1"/>
  <c r="EC24" i="3"/>
  <c r="ED24" i="3" s="1"/>
  <c r="DQ24" i="3"/>
  <c r="DS24" i="3" s="1"/>
  <c r="DE24" i="3"/>
  <c r="DG24" i="3" s="1"/>
  <c r="CK24" i="3"/>
  <c r="CL24" i="3" s="1"/>
  <c r="EN24" i="3"/>
  <c r="DP24" i="3"/>
  <c r="EK24" i="3"/>
  <c r="EM24" i="3" s="1"/>
  <c r="EB24" i="3"/>
  <c r="DM24" i="3"/>
  <c r="DN24" i="3" s="1"/>
  <c r="DD24" i="3"/>
  <c r="CV24" i="3"/>
  <c r="CJ24" i="3"/>
  <c r="DL24" i="3"/>
  <c r="BQ24" i="3"/>
  <c r="BS24" i="3" s="1"/>
  <c r="AO24" i="3"/>
  <c r="AP24" i="3" s="1"/>
  <c r="EJ24" i="3"/>
  <c r="DX24" i="3"/>
  <c r="DI24" i="3"/>
  <c r="DK24" i="3" s="1"/>
  <c r="CF24" i="3"/>
  <c r="BD24" i="3"/>
  <c r="AN24" i="3"/>
  <c r="CC24" i="3"/>
  <c r="CE24" i="3" s="1"/>
  <c r="BP24" i="3"/>
  <c r="BA24" i="3"/>
  <c r="BB24" i="3" s="1"/>
  <c r="AK24" i="3"/>
  <c r="AM24" i="3" s="1"/>
  <c r="CB24" i="3"/>
  <c r="BM24" i="3"/>
  <c r="BO24" i="3" s="1"/>
  <c r="AZ24" i="3"/>
  <c r="CS24" i="3"/>
  <c r="CU24" i="3" s="1"/>
  <c r="CG24" i="3"/>
  <c r="CI24" i="3" s="1"/>
  <c r="BY24" i="3"/>
  <c r="BZ24" i="3" s="1"/>
  <c r="BL24" i="3"/>
  <c r="AW24" i="3"/>
  <c r="AY24" i="3" s="1"/>
  <c r="BX24" i="3"/>
  <c r="BI24" i="3"/>
  <c r="BJ24" i="3" s="1"/>
  <c r="AV24" i="3"/>
  <c r="DY24" i="3"/>
  <c r="DZ24" i="3" s="1"/>
  <c r="DA24" i="3"/>
  <c r="DB24" i="3" s="1"/>
  <c r="BU24" i="3"/>
  <c r="BW24" i="3" s="1"/>
  <c r="BH24" i="3"/>
  <c r="AS24" i="3"/>
  <c r="AU24" i="3" s="1"/>
  <c r="EG40" i="3"/>
  <c r="EI40" i="3" s="1"/>
  <c r="DU40" i="3"/>
  <c r="DW40" i="3" s="1"/>
  <c r="CZ40" i="3"/>
  <c r="CO40" i="3"/>
  <c r="CP40" i="3" s="1"/>
  <c r="EF40" i="3"/>
  <c r="DH40" i="3"/>
  <c r="CW40" i="3"/>
  <c r="CY40" i="3" s="1"/>
  <c r="ER40" i="3"/>
  <c r="EC40" i="3"/>
  <c r="EE40" i="3" s="1"/>
  <c r="DT40" i="3"/>
  <c r="DE40" i="3"/>
  <c r="DG40" i="3" s="1"/>
  <c r="CN40" i="3"/>
  <c r="EO40" i="3"/>
  <c r="EP40" i="3" s="1"/>
  <c r="DQ40" i="3"/>
  <c r="DS40" i="3" s="1"/>
  <c r="CK40" i="3"/>
  <c r="CL40" i="3" s="1"/>
  <c r="EN40" i="3"/>
  <c r="EB40" i="3"/>
  <c r="DP40" i="3"/>
  <c r="CV40" i="3"/>
  <c r="CJ40" i="3"/>
  <c r="EK40" i="3"/>
  <c r="EM40" i="3" s="1"/>
  <c r="DY40" i="3"/>
  <c r="EA40" i="3" s="1"/>
  <c r="DM40" i="3"/>
  <c r="DO40" i="3" s="1"/>
  <c r="DD40" i="3"/>
  <c r="CS40" i="3"/>
  <c r="CU40" i="3" s="1"/>
  <c r="CG40" i="3"/>
  <c r="CI40" i="3" s="1"/>
  <c r="BQ40" i="3"/>
  <c r="BS40" i="3" s="1"/>
  <c r="AO40" i="3"/>
  <c r="AQ40" i="3" s="1"/>
  <c r="CF40" i="3"/>
  <c r="BD40" i="3"/>
  <c r="AN40" i="3"/>
  <c r="CC40" i="3"/>
  <c r="CE40" i="3" s="1"/>
  <c r="BP40" i="3"/>
  <c r="BA40" i="3"/>
  <c r="BB40" i="3" s="1"/>
  <c r="AK40" i="3"/>
  <c r="AM40" i="3" s="1"/>
  <c r="CB40" i="3"/>
  <c r="BM40" i="3"/>
  <c r="BO40" i="3" s="1"/>
  <c r="AZ40" i="3"/>
  <c r="DA40" i="3"/>
  <c r="DC40" i="3" s="1"/>
  <c r="BY40" i="3"/>
  <c r="BZ40" i="3" s="1"/>
  <c r="BL40" i="3"/>
  <c r="AW40" i="3"/>
  <c r="AY40" i="3" s="1"/>
  <c r="CR40" i="3"/>
  <c r="BX40" i="3"/>
  <c r="BI40" i="3"/>
  <c r="BK40" i="3" s="1"/>
  <c r="AV40" i="3"/>
  <c r="DL40" i="3"/>
  <c r="BU40" i="3"/>
  <c r="BW40" i="3" s="1"/>
  <c r="BH40" i="3"/>
  <c r="AS40" i="3"/>
  <c r="AU40" i="3" s="1"/>
  <c r="EQ52" i="3"/>
  <c r="ER46" i="3"/>
  <c r="EG49" i="3"/>
  <c r="ED51" i="3"/>
  <c r="EC46" i="3"/>
  <c r="EE46" i="3" s="1"/>
  <c r="DU49" i="3"/>
  <c r="DS52" i="3"/>
  <c r="DT46" i="3"/>
  <c r="DF51" i="3"/>
  <c r="DE46" i="3"/>
  <c r="DF46" i="3" s="1"/>
  <c r="CW49" i="3"/>
  <c r="CO49" i="3"/>
  <c r="CM52" i="3"/>
  <c r="CN46" i="3"/>
  <c r="EP51" i="3"/>
  <c r="EO46" i="3"/>
  <c r="EQ46" i="3" s="1"/>
  <c r="EC50" i="3"/>
  <c r="DR51" i="3"/>
  <c r="DQ46" i="3"/>
  <c r="DS46" i="3" s="1"/>
  <c r="DE50" i="3"/>
  <c r="CL51" i="3"/>
  <c r="CK46" i="3"/>
  <c r="CM46" i="3" s="1"/>
  <c r="EO50" i="3"/>
  <c r="EM52" i="3"/>
  <c r="EN46" i="3"/>
  <c r="EC49" i="3"/>
  <c r="EA52" i="3"/>
  <c r="EB46" i="3"/>
  <c r="DQ50" i="3"/>
  <c r="DO52" i="3"/>
  <c r="DP46" i="3"/>
  <c r="DE49" i="3"/>
  <c r="CU52" i="3"/>
  <c r="CV46" i="3"/>
  <c r="CK50" i="3"/>
  <c r="CI52" i="3"/>
  <c r="CJ46" i="3"/>
  <c r="EO49" i="3"/>
  <c r="EL51" i="3"/>
  <c r="EK46" i="3"/>
  <c r="EL46" i="3" s="1"/>
  <c r="DZ51" i="3"/>
  <c r="DY46" i="3"/>
  <c r="EA46" i="3" s="1"/>
  <c r="DQ49" i="3"/>
  <c r="DN51" i="3"/>
  <c r="DM46" i="3"/>
  <c r="DO46" i="3" s="1"/>
  <c r="DC52" i="3"/>
  <c r="DD46" i="3"/>
  <c r="CT51" i="3"/>
  <c r="CS46" i="3"/>
  <c r="CT46" i="3" s="1"/>
  <c r="CK49" i="3"/>
  <c r="CH51" i="3"/>
  <c r="CG46" i="3"/>
  <c r="CH46" i="3" s="1"/>
  <c r="EK50" i="3"/>
  <c r="DY50" i="3"/>
  <c r="DM50" i="3"/>
  <c r="DK52" i="3"/>
  <c r="DL46" i="3"/>
  <c r="DB51" i="3"/>
  <c r="DA46" i="3"/>
  <c r="DC46" i="3" s="1"/>
  <c r="CS50" i="3"/>
  <c r="CG50" i="3"/>
  <c r="EK49" i="3"/>
  <c r="EI52" i="3"/>
  <c r="EJ46" i="3"/>
  <c r="DY49" i="3"/>
  <c r="DW52" i="3"/>
  <c r="DX46" i="3"/>
  <c r="DM49" i="3"/>
  <c r="DJ51" i="3"/>
  <c r="DI46" i="3"/>
  <c r="DK46" i="3" s="1"/>
  <c r="DA50" i="3"/>
  <c r="CY52" i="3"/>
  <c r="CZ46" i="3"/>
  <c r="CS49" i="3"/>
  <c r="CQ52" i="3"/>
  <c r="CR46" i="3"/>
  <c r="CG49" i="3"/>
  <c r="CD51" i="3"/>
  <c r="CC46" i="3"/>
  <c r="CE46" i="3" s="1"/>
  <c r="BQ49" i="3"/>
  <c r="BO52" i="3"/>
  <c r="BP46" i="3"/>
  <c r="BB51" i="3"/>
  <c r="BA46" i="3"/>
  <c r="BC46" i="3" s="1"/>
  <c r="AO49" i="3"/>
  <c r="AL51" i="3"/>
  <c r="AK46" i="3"/>
  <c r="AL46" i="3" s="1"/>
  <c r="EF46" i="3"/>
  <c r="DH46" i="3"/>
  <c r="CC50" i="3"/>
  <c r="CA52" i="3"/>
  <c r="CB46" i="3"/>
  <c r="BN51" i="3"/>
  <c r="BM46" i="3"/>
  <c r="BO46" i="3" s="1"/>
  <c r="BA50" i="3"/>
  <c r="AY52" i="3"/>
  <c r="AZ46" i="3"/>
  <c r="AK50" i="3"/>
  <c r="DA49" i="3"/>
  <c r="CP51" i="3"/>
  <c r="CC49" i="3"/>
  <c r="BZ51" i="3"/>
  <c r="BY46" i="3"/>
  <c r="CA46" i="3" s="1"/>
  <c r="BM50" i="3"/>
  <c r="BK52" i="3"/>
  <c r="BL46" i="3"/>
  <c r="BA49" i="3"/>
  <c r="AX51" i="3"/>
  <c r="AW46" i="3"/>
  <c r="AY46" i="3" s="1"/>
  <c r="AK49" i="3"/>
  <c r="AI52" i="3"/>
  <c r="CO50" i="3"/>
  <c r="BY50" i="3"/>
  <c r="BW52" i="3"/>
  <c r="BX46" i="3"/>
  <c r="BM49" i="3"/>
  <c r="BJ51" i="3"/>
  <c r="BI46" i="3"/>
  <c r="BK46" i="3" s="1"/>
  <c r="AW50" i="3"/>
  <c r="AU52" i="3"/>
  <c r="AV46" i="3"/>
  <c r="AH51" i="3"/>
  <c r="EH51" i="3"/>
  <c r="DV51" i="3"/>
  <c r="DI50" i="3"/>
  <c r="CX51" i="3"/>
  <c r="CO46" i="3"/>
  <c r="CQ46" i="3" s="1"/>
  <c r="BY49" i="3"/>
  <c r="BV51" i="3"/>
  <c r="BU46" i="3"/>
  <c r="BV46" i="3" s="1"/>
  <c r="BI50" i="3"/>
  <c r="BG52" i="3"/>
  <c r="BH46" i="3"/>
  <c r="AW49" i="3"/>
  <c r="AT51" i="3"/>
  <c r="AS46" i="3"/>
  <c r="AU46" i="3" s="1"/>
  <c r="AG50" i="3"/>
  <c r="EG50" i="3"/>
  <c r="DU50" i="3"/>
  <c r="DI49" i="3"/>
  <c r="CW50" i="3"/>
  <c r="BU50" i="3"/>
  <c r="BS52" i="3"/>
  <c r="BT46" i="3"/>
  <c r="BI49" i="3"/>
  <c r="BF51" i="3"/>
  <c r="BE46" i="3"/>
  <c r="BG46" i="3" s="1"/>
  <c r="AS50" i="3"/>
  <c r="AQ52" i="3"/>
  <c r="AR46" i="3"/>
  <c r="AG49" i="3"/>
  <c r="EG46" i="3"/>
  <c r="EH46" i="3" s="1"/>
  <c r="DU46" i="3"/>
  <c r="DV46" i="3" s="1"/>
  <c r="CW46" i="3"/>
  <c r="CY46" i="3" s="1"/>
  <c r="BU49" i="3"/>
  <c r="BR51" i="3"/>
  <c r="BQ46" i="3"/>
  <c r="BR46" i="3" s="1"/>
  <c r="BE50" i="3"/>
  <c r="AS49" i="3"/>
  <c r="AP51" i="3"/>
  <c r="AO46" i="3"/>
  <c r="AQ46" i="3" s="1"/>
  <c r="AF8" i="3"/>
  <c r="AF12" i="3"/>
  <c r="AF22" i="3"/>
  <c r="AF32" i="3"/>
  <c r="AC47" i="3"/>
  <c r="AE47" i="3" s="1"/>
  <c r="AG46" i="3"/>
  <c r="AI46" i="3" s="1"/>
  <c r="AV9" i="3"/>
  <c r="AZ32" i="3"/>
  <c r="BI39" i="3"/>
  <c r="BJ39" i="3" s="1"/>
  <c r="CR24" i="3"/>
  <c r="DM23" i="3"/>
  <c r="DO23" i="3" s="1"/>
  <c r="DY23" i="3"/>
  <c r="DZ23" i="3" s="1"/>
  <c r="DL23" i="3"/>
  <c r="DA23" i="3"/>
  <c r="DB23" i="3" s="1"/>
  <c r="CS23" i="3"/>
  <c r="CT23" i="3" s="1"/>
  <c r="CG23" i="3"/>
  <c r="CI23" i="3" s="1"/>
  <c r="EJ23" i="3"/>
  <c r="DX23" i="3"/>
  <c r="DI23" i="3"/>
  <c r="DK23" i="3" s="1"/>
  <c r="CR23" i="3"/>
  <c r="EG23" i="3"/>
  <c r="EH23" i="3" s="1"/>
  <c r="DU23" i="3"/>
  <c r="DW23" i="3" s="1"/>
  <c r="CO23" i="3"/>
  <c r="CQ23" i="3" s="1"/>
  <c r="CZ23" i="3"/>
  <c r="ER23" i="3"/>
  <c r="EF23" i="3"/>
  <c r="DT23" i="3"/>
  <c r="DH23" i="3"/>
  <c r="CN23" i="3"/>
  <c r="EO23" i="3"/>
  <c r="EQ23" i="3" s="1"/>
  <c r="EC23" i="3"/>
  <c r="ED23" i="3" s="1"/>
  <c r="DQ23" i="3"/>
  <c r="DR23" i="3" s="1"/>
  <c r="DE23" i="3"/>
  <c r="DF23" i="3" s="1"/>
  <c r="CW23" i="3"/>
  <c r="CK23" i="3"/>
  <c r="CM23" i="3" s="1"/>
  <c r="BU23" i="3"/>
  <c r="BW23" i="3" s="1"/>
  <c r="BH23" i="3"/>
  <c r="AS23" i="3"/>
  <c r="AU23" i="3" s="1"/>
  <c r="BT23" i="3"/>
  <c r="BE23" i="3"/>
  <c r="BG23" i="3" s="1"/>
  <c r="AR23" i="3"/>
  <c r="BQ23" i="3"/>
  <c r="BR23" i="3" s="1"/>
  <c r="AO23" i="3"/>
  <c r="AQ23" i="3" s="1"/>
  <c r="CF23" i="3"/>
  <c r="BD23" i="3"/>
  <c r="AN23" i="3"/>
  <c r="CC23" i="3"/>
  <c r="CE23" i="3" s="1"/>
  <c r="BP23" i="3"/>
  <c r="BA23" i="3"/>
  <c r="BC23" i="3" s="1"/>
  <c r="AK23" i="3"/>
  <c r="AM23" i="3" s="1"/>
  <c r="CV23" i="3"/>
  <c r="CJ23" i="3"/>
  <c r="CB23" i="3"/>
  <c r="BM23" i="3"/>
  <c r="BO23" i="3" s="1"/>
  <c r="AZ23" i="3"/>
  <c r="EN23" i="3"/>
  <c r="DP23" i="3"/>
  <c r="BY23" i="3"/>
  <c r="BZ23" i="3" s="1"/>
  <c r="BL23" i="3"/>
  <c r="AW23" i="3"/>
  <c r="AY23" i="3" s="1"/>
  <c r="DY39" i="3"/>
  <c r="EA39" i="3" s="1"/>
  <c r="DL39" i="3"/>
  <c r="DA39" i="3"/>
  <c r="DB39" i="3" s="1"/>
  <c r="CG39" i="3"/>
  <c r="EJ39" i="3"/>
  <c r="DX39" i="3"/>
  <c r="DI39" i="3"/>
  <c r="DJ39" i="3" s="1"/>
  <c r="CR39" i="3"/>
  <c r="EG39" i="3"/>
  <c r="EI39" i="3" s="1"/>
  <c r="DU39" i="3"/>
  <c r="DV39" i="3" s="1"/>
  <c r="CZ39" i="3"/>
  <c r="CO39" i="3"/>
  <c r="CP39" i="3" s="1"/>
  <c r="EF39" i="3"/>
  <c r="DH39" i="3"/>
  <c r="CW39" i="3"/>
  <c r="CY39" i="3" s="1"/>
  <c r="ER39" i="3"/>
  <c r="EC39" i="3"/>
  <c r="ED39" i="3" s="1"/>
  <c r="DT39" i="3"/>
  <c r="CN39" i="3"/>
  <c r="EO39" i="3"/>
  <c r="EP39" i="3" s="1"/>
  <c r="DQ39" i="3"/>
  <c r="DR39" i="3" s="1"/>
  <c r="DE39" i="3"/>
  <c r="CK39" i="3"/>
  <c r="CL39" i="3" s="1"/>
  <c r="BU39" i="3"/>
  <c r="BW39" i="3" s="1"/>
  <c r="BH39" i="3"/>
  <c r="AS39" i="3"/>
  <c r="AT39" i="3" s="1"/>
  <c r="BT39" i="3"/>
  <c r="BE39" i="3"/>
  <c r="BF39" i="3" s="1"/>
  <c r="AR39" i="3"/>
  <c r="CV39" i="3"/>
  <c r="CJ39" i="3"/>
  <c r="BQ39" i="3"/>
  <c r="BS39" i="3" s="1"/>
  <c r="AO39" i="3"/>
  <c r="AP39" i="3" s="1"/>
  <c r="CS39" i="3"/>
  <c r="CT39" i="3" s="1"/>
  <c r="CF39" i="3"/>
  <c r="BD39" i="3"/>
  <c r="AN39" i="3"/>
  <c r="EN39" i="3"/>
  <c r="EB39" i="3"/>
  <c r="DP39" i="3"/>
  <c r="CC39" i="3"/>
  <c r="CE39" i="3" s="1"/>
  <c r="BP39" i="3"/>
  <c r="BA39" i="3"/>
  <c r="BC39" i="3" s="1"/>
  <c r="AK39" i="3"/>
  <c r="EK39" i="3"/>
  <c r="EL39" i="3" s="1"/>
  <c r="DM39" i="3"/>
  <c r="DN39" i="3" s="1"/>
  <c r="DD39" i="3"/>
  <c r="CB39" i="3"/>
  <c r="BM39" i="3"/>
  <c r="BN39" i="3" s="1"/>
  <c r="AZ39" i="3"/>
  <c r="BY39" i="3"/>
  <c r="BZ39" i="3" s="1"/>
  <c r="BL39" i="3"/>
  <c r="AW39" i="3"/>
  <c r="AY39" i="3" s="1"/>
  <c r="DL48" i="3"/>
  <c r="DA48" i="3"/>
  <c r="DC48" i="3" s="1"/>
  <c r="EJ48" i="3"/>
  <c r="DX48" i="3"/>
  <c r="DI48" i="3"/>
  <c r="DK48" i="3" s="1"/>
  <c r="CZ48" i="3"/>
  <c r="CR48" i="3"/>
  <c r="EG48" i="3"/>
  <c r="EH48" i="3" s="1"/>
  <c r="DU48" i="3"/>
  <c r="DV48" i="3" s="1"/>
  <c r="CW48" i="3"/>
  <c r="CY48" i="3" s="1"/>
  <c r="CO48" i="3"/>
  <c r="CQ48" i="3" s="1"/>
  <c r="EF48" i="3"/>
  <c r="DH48" i="3"/>
  <c r="ER48" i="3"/>
  <c r="EC48" i="3"/>
  <c r="EE48" i="3" s="1"/>
  <c r="DT48" i="3"/>
  <c r="DE48" i="3"/>
  <c r="DF48" i="3" s="1"/>
  <c r="CN48" i="3"/>
  <c r="EO48" i="3"/>
  <c r="EQ48" i="3" s="1"/>
  <c r="DQ48" i="3"/>
  <c r="DS48" i="3" s="1"/>
  <c r="CK48" i="3"/>
  <c r="CM48" i="3" s="1"/>
  <c r="CV48" i="3"/>
  <c r="CJ48" i="3"/>
  <c r="BU48" i="3"/>
  <c r="BV48" i="3" s="1"/>
  <c r="BH48" i="3"/>
  <c r="AS48" i="3"/>
  <c r="AU48" i="3" s="1"/>
  <c r="CS48" i="3"/>
  <c r="CT48" i="3" s="1"/>
  <c r="CG48" i="3"/>
  <c r="CH48" i="3" s="1"/>
  <c r="BT48" i="3"/>
  <c r="BE48" i="3"/>
  <c r="BG48" i="3" s="1"/>
  <c r="AR48" i="3"/>
  <c r="EN48" i="3"/>
  <c r="EB48" i="3"/>
  <c r="DP48" i="3"/>
  <c r="BQ48" i="3"/>
  <c r="BR48" i="3" s="1"/>
  <c r="AO48" i="3"/>
  <c r="AQ48" i="3" s="1"/>
  <c r="EK48" i="3"/>
  <c r="EL48" i="3" s="1"/>
  <c r="DY48" i="3"/>
  <c r="EA48" i="3" s="1"/>
  <c r="DM48" i="3"/>
  <c r="DO48" i="3" s="1"/>
  <c r="DD48" i="3"/>
  <c r="CF48" i="3"/>
  <c r="BD48" i="3"/>
  <c r="AN48" i="3"/>
  <c r="CC48" i="3"/>
  <c r="CE48" i="3" s="1"/>
  <c r="BP48" i="3"/>
  <c r="BA48" i="3"/>
  <c r="BC48" i="3" s="1"/>
  <c r="AK48" i="3"/>
  <c r="AL48" i="3" s="1"/>
  <c r="CB48" i="3"/>
  <c r="BM48" i="3"/>
  <c r="BO48" i="3" s="1"/>
  <c r="AZ48" i="3"/>
  <c r="BY48" i="3"/>
  <c r="CA48" i="3" s="1"/>
  <c r="BL48" i="3"/>
  <c r="AW48" i="3"/>
  <c r="AY48" i="3" s="1"/>
  <c r="AC9" i="3"/>
  <c r="AE9" i="3" s="1"/>
  <c r="AC13" i="3"/>
  <c r="AD13" i="3" s="1"/>
  <c r="AC23" i="3"/>
  <c r="AE23" i="3" s="1"/>
  <c r="AC39" i="3"/>
  <c r="AF47" i="3"/>
  <c r="AJ46" i="3"/>
  <c r="AN46" i="3"/>
  <c r="AV13" i="3"/>
  <c r="AZ47" i="3"/>
  <c r="BE14" i="3"/>
  <c r="BG14" i="3" s="1"/>
  <c r="BI48" i="3"/>
  <c r="BK48" i="3" s="1"/>
  <c r="BX48" i="3"/>
  <c r="CV13" i="3"/>
  <c r="DQ12" i="3"/>
  <c r="DS12" i="3" s="1"/>
  <c r="EO12" i="3"/>
  <c r="EP12" i="3" s="1"/>
  <c r="AD8" i="3"/>
  <c r="EL23" i="3"/>
  <c r="AH12" i="3"/>
  <c r="AD32" i="3"/>
  <c r="AH13" i="3"/>
  <c r="Y9" i="3"/>
  <c r="Y7" i="3"/>
  <c r="Y21" i="3"/>
  <c r="Y32" i="3"/>
  <c r="AA32" i="3" s="1"/>
  <c r="Y48" i="3"/>
  <c r="Y12" i="3"/>
  <c r="Y10" i="3"/>
  <c r="AA10" i="3" s="1"/>
  <c r="Y8" i="3"/>
  <c r="Y47" i="3"/>
  <c r="Y14" i="3"/>
  <c r="Z14" i="3" s="1"/>
  <c r="Y31" i="3"/>
  <c r="Z31" i="3" s="1"/>
  <c r="Y13" i="3"/>
  <c r="Y24" i="3"/>
  <c r="Y40" i="3"/>
  <c r="Y11" i="3"/>
  <c r="AA11" i="3" s="1"/>
  <c r="Y23" i="3"/>
  <c r="Y39" i="3"/>
  <c r="Y22" i="3"/>
  <c r="Y46" i="3"/>
  <c r="F68" i="3"/>
  <c r="F86" i="3"/>
  <c r="C89" i="3"/>
  <c r="Y5" i="3"/>
  <c r="F82" i="3"/>
  <c r="F76" i="3"/>
  <c r="F89" i="3"/>
  <c r="F73" i="3"/>
  <c r="F88" i="3"/>
  <c r="F80" i="3"/>
  <c r="F72" i="3"/>
  <c r="F90" i="3"/>
  <c r="F79" i="3"/>
  <c r="F77" i="3"/>
  <c r="E87" i="3"/>
  <c r="E77" i="3"/>
  <c r="E90" i="3"/>
  <c r="E89" i="3"/>
  <c r="E70" i="3"/>
  <c r="E84" i="3"/>
  <c r="E72" i="3"/>
  <c r="E83" i="3"/>
  <c r="P48" i="3"/>
  <c r="U40" i="3"/>
  <c r="V48" i="3"/>
  <c r="Q46" i="3"/>
  <c r="R7" i="3"/>
  <c r="X7" i="3" s="1"/>
  <c r="U39" i="3"/>
  <c r="P31" i="3"/>
  <c r="Q9" i="3"/>
  <c r="N46" i="3"/>
  <c r="N31" i="3"/>
  <c r="X31" i="3" s="1"/>
  <c r="N10" i="3"/>
  <c r="R24" i="3"/>
  <c r="S39" i="3"/>
  <c r="X24" i="3"/>
  <c r="R6" i="3"/>
  <c r="N7" i="3"/>
  <c r="U7" i="3" s="1"/>
  <c r="O40" i="3"/>
  <c r="R40" i="3"/>
  <c r="R23" i="3"/>
  <c r="U12" i="3"/>
  <c r="X40" i="3"/>
  <c r="X23" i="3"/>
  <c r="P40" i="3"/>
  <c r="P21" i="3"/>
  <c r="U48" i="3"/>
  <c r="U31" i="3"/>
  <c r="S12" i="3"/>
  <c r="V40" i="3"/>
  <c r="P39" i="3"/>
  <c r="S48" i="3"/>
  <c r="S10" i="3"/>
  <c r="V39" i="3"/>
  <c r="N40" i="3"/>
  <c r="N24" i="3"/>
  <c r="O10" i="3"/>
  <c r="P12" i="3"/>
  <c r="T24" i="3"/>
  <c r="T9" i="3"/>
  <c r="W10" i="3"/>
  <c r="O46" i="3"/>
  <c r="O31" i="3"/>
  <c r="R31" i="3"/>
  <c r="Q10" i="3"/>
  <c r="U23" i="3"/>
  <c r="P47" i="3"/>
  <c r="P38" i="3"/>
  <c r="R22" i="3"/>
  <c r="P20" i="3"/>
  <c r="R13" i="3"/>
  <c r="P11" i="3"/>
  <c r="Q8" i="3"/>
  <c r="V47" i="3"/>
  <c r="X22" i="3"/>
  <c r="X13" i="3"/>
  <c r="W8" i="3"/>
  <c r="N32" i="3"/>
  <c r="N23" i="3"/>
  <c r="N14" i="3"/>
  <c r="O5" i="3"/>
  <c r="O9" i="3"/>
  <c r="R46" i="3"/>
  <c r="Q40" i="3"/>
  <c r="Q31" i="3"/>
  <c r="Q22" i="3"/>
  <c r="Q13" i="3"/>
  <c r="R10" i="3"/>
  <c r="P8" i="3"/>
  <c r="T48" i="3"/>
  <c r="T39" i="3"/>
  <c r="S24" i="3"/>
  <c r="T12" i="3"/>
  <c r="U9" i="3"/>
  <c r="W40" i="3"/>
  <c r="W22" i="3"/>
  <c r="W13" i="3"/>
  <c r="X10" i="3"/>
  <c r="V8" i="3"/>
  <c r="N22" i="3"/>
  <c r="N13" i="3"/>
  <c r="P22" i="3"/>
  <c r="V22" i="3"/>
  <c r="V13" i="3"/>
  <c r="N48" i="3"/>
  <c r="N39" i="3"/>
  <c r="N30" i="3"/>
  <c r="N21" i="3"/>
  <c r="N12" i="3"/>
  <c r="O24" i="3"/>
  <c r="O7" i="3"/>
  <c r="R48" i="3"/>
  <c r="P46" i="3"/>
  <c r="R39" i="3"/>
  <c r="R30" i="3"/>
  <c r="Q24" i="3"/>
  <c r="R21" i="3"/>
  <c r="R12" i="3"/>
  <c r="P10" i="3"/>
  <c r="Q7" i="3"/>
  <c r="U8" i="3"/>
  <c r="U47" i="3"/>
  <c r="T32" i="3"/>
  <c r="T23" i="3"/>
  <c r="T14" i="3"/>
  <c r="U11" i="3"/>
  <c r="S9" i="3"/>
  <c r="X48" i="3"/>
  <c r="X39" i="3"/>
  <c r="W24" i="3"/>
  <c r="X12" i="3"/>
  <c r="V10" i="3"/>
  <c r="O8" i="3"/>
  <c r="P13" i="3"/>
  <c r="U32" i="3"/>
  <c r="U14" i="3"/>
  <c r="N47" i="3"/>
  <c r="N38" i="3"/>
  <c r="N20" i="3"/>
  <c r="N11" i="3"/>
  <c r="V11" i="3" s="1"/>
  <c r="O32" i="3"/>
  <c r="O23" i="3"/>
  <c r="O14" i="3"/>
  <c r="P5" i="3"/>
  <c r="Q48" i="3"/>
  <c r="Q39" i="3"/>
  <c r="Q30" i="3"/>
  <c r="P24" i="3"/>
  <c r="Q21" i="3"/>
  <c r="Q12" i="3"/>
  <c r="R9" i="3"/>
  <c r="P7" i="3"/>
  <c r="T8" i="3"/>
  <c r="T47" i="3"/>
  <c r="S32" i="3"/>
  <c r="S23" i="3"/>
  <c r="S14" i="3"/>
  <c r="W48" i="3"/>
  <c r="W39" i="3"/>
  <c r="V24" i="3"/>
  <c r="W12" i="3"/>
  <c r="X9" i="3"/>
  <c r="X14" i="3"/>
  <c r="V12" i="3"/>
  <c r="W9" i="3"/>
  <c r="O22" i="3"/>
  <c r="R5" i="3"/>
  <c r="P30" i="3"/>
  <c r="S8" i="3"/>
  <c r="U22" i="3"/>
  <c r="U13" i="3"/>
  <c r="N5" i="3"/>
  <c r="N9" i="3"/>
  <c r="O48" i="3"/>
  <c r="O39" i="3"/>
  <c r="O30" i="3"/>
  <c r="O21" i="3"/>
  <c r="O12" i="3"/>
  <c r="Q5" i="3"/>
  <c r="R47" i="3"/>
  <c r="R38" i="3"/>
  <c r="Q32" i="3"/>
  <c r="Q23" i="3"/>
  <c r="R20" i="3"/>
  <c r="Q14" i="3"/>
  <c r="R11" i="3"/>
  <c r="P9" i="3"/>
  <c r="Q6" i="3"/>
  <c r="T40" i="3"/>
  <c r="T22" i="3"/>
  <c r="T13" i="3"/>
  <c r="U10" i="3"/>
  <c r="X47" i="3"/>
  <c r="W32" i="3"/>
  <c r="W23" i="3"/>
  <c r="W14" i="3"/>
  <c r="X11" i="3"/>
  <c r="V9" i="3"/>
  <c r="O13" i="3"/>
  <c r="R32" i="3"/>
  <c r="R14" i="3"/>
  <c r="S47" i="3"/>
  <c r="X32" i="3"/>
  <c r="N8" i="3"/>
  <c r="O47" i="3"/>
  <c r="O38" i="3"/>
  <c r="O20" i="3"/>
  <c r="O11" i="3"/>
  <c r="Q47" i="3"/>
  <c r="Q38" i="3"/>
  <c r="P32" i="3"/>
  <c r="P23" i="3"/>
  <c r="Q20" i="3"/>
  <c r="P14" i="3"/>
  <c r="Q11" i="3"/>
  <c r="R8" i="3"/>
  <c r="P6" i="3"/>
  <c r="T7" i="3"/>
  <c r="S40" i="3"/>
  <c r="U24" i="3"/>
  <c r="S22" i="3"/>
  <c r="S13" i="3"/>
  <c r="T10" i="3"/>
  <c r="W47" i="3"/>
  <c r="V32" i="3"/>
  <c r="V23" i="3"/>
  <c r="V14" i="3"/>
  <c r="W11" i="3"/>
  <c r="X8" i="3"/>
  <c r="N6" i="3"/>
  <c r="O6" i="3"/>
  <c r="E75" i="3"/>
  <c r="E68" i="3"/>
  <c r="D83" i="3"/>
  <c r="D86" i="3"/>
  <c r="E76" i="3"/>
  <c r="D69" i="3"/>
  <c r="D68" i="3"/>
  <c r="E69" i="3"/>
  <c r="E91" i="3"/>
  <c r="E80" i="3"/>
  <c r="D78" i="3"/>
  <c r="E79" i="3"/>
  <c r="E81" i="3"/>
  <c r="E71" i="3"/>
  <c r="E85" i="3"/>
  <c r="E88" i="3"/>
  <c r="E78" i="3"/>
  <c r="E74" i="3"/>
  <c r="D84" i="3"/>
  <c r="C68" i="3"/>
  <c r="C86" i="3"/>
  <c r="C78" i="3"/>
  <c r="C79" i="3"/>
  <c r="C83" i="3"/>
  <c r="C69" i="3"/>
  <c r="D70" i="3"/>
  <c r="D90" i="3"/>
  <c r="D89" i="3"/>
  <c r="W7" i="3" l="1"/>
  <c r="V7" i="3"/>
  <c r="S7" i="3"/>
  <c r="AU22" i="3"/>
  <c r="S11" i="3"/>
  <c r="T11" i="3"/>
  <c r="S31" i="3"/>
  <c r="T31" i="3"/>
  <c r="V31" i="3"/>
  <c r="W31" i="3"/>
  <c r="EE12" i="3"/>
  <c r="BB13" i="3"/>
  <c r="CP13" i="3"/>
  <c r="DZ10" i="3"/>
  <c r="BV13" i="3"/>
  <c r="AH32" i="3"/>
  <c r="EH12" i="3"/>
  <c r="DR14" i="3"/>
  <c r="EA12" i="3"/>
  <c r="DN14" i="3"/>
  <c r="DN23" i="3"/>
  <c r="AY13" i="3"/>
  <c r="BV22" i="3"/>
  <c r="CH22" i="3"/>
  <c r="EQ14" i="3"/>
  <c r="CH14" i="3"/>
  <c r="CA22" i="3"/>
  <c r="EL14" i="3"/>
  <c r="AM14" i="3"/>
  <c r="AX12" i="3"/>
  <c r="DJ12" i="3"/>
  <c r="DO22" i="3"/>
  <c r="BR12" i="3"/>
  <c r="AM47" i="3"/>
  <c r="DR22" i="3"/>
  <c r="AL22" i="3"/>
  <c r="BB12" i="3"/>
  <c r="CP14" i="3"/>
  <c r="CY10" i="3"/>
  <c r="BZ14" i="3"/>
  <c r="AP14" i="3"/>
  <c r="DN32" i="3"/>
  <c r="AX24" i="3"/>
  <c r="CH32" i="3"/>
  <c r="CD8" i="3"/>
  <c r="AH46" i="3"/>
  <c r="BO22" i="3"/>
  <c r="CL23" i="3"/>
  <c r="CL9" i="3"/>
  <c r="EP13" i="3"/>
  <c r="AM12" i="3"/>
  <c r="DB13" i="3"/>
  <c r="AT48" i="3"/>
  <c r="AX22" i="3"/>
  <c r="EE24" i="3"/>
  <c r="AL24" i="3"/>
  <c r="AX47" i="3"/>
  <c r="AL40" i="3"/>
  <c r="DF12" i="3"/>
  <c r="DO9" i="3"/>
  <c r="AT24" i="3"/>
  <c r="CM8" i="3"/>
  <c r="BJ32" i="3"/>
  <c r="DF40" i="3"/>
  <c r="CY9" i="3"/>
  <c r="AT32" i="3"/>
  <c r="BJ12" i="3"/>
  <c r="AL32" i="3"/>
  <c r="CL47" i="3"/>
  <c r="DO24" i="3"/>
  <c r="BZ8" i="3"/>
  <c r="AM8" i="3"/>
  <c r="BR32" i="3"/>
  <c r="AP23" i="3"/>
  <c r="DK39" i="3"/>
  <c r="CX39" i="3"/>
  <c r="CX48" i="3"/>
  <c r="DJ23" i="3"/>
  <c r="CM39" i="3"/>
  <c r="BC8" i="3"/>
  <c r="BR40" i="3"/>
  <c r="AT46" i="3"/>
  <c r="BO10" i="3"/>
  <c r="EI9" i="3"/>
  <c r="DB48" i="3"/>
  <c r="CH10" i="3"/>
  <c r="BK24" i="3"/>
  <c r="ED32" i="3"/>
  <c r="CI9" i="3"/>
  <c r="CT13" i="3"/>
  <c r="AX8" i="3"/>
  <c r="BN9" i="3"/>
  <c r="DZ8" i="3"/>
  <c r="DR46" i="3"/>
  <c r="BV14" i="3"/>
  <c r="EE14" i="3"/>
  <c r="AI40" i="3"/>
  <c r="DF22" i="3"/>
  <c r="DV14" i="3"/>
  <c r="CY8" i="3"/>
  <c r="BC14" i="3"/>
  <c r="EQ40" i="3"/>
  <c r="DB46" i="3"/>
  <c r="AD12" i="3"/>
  <c r="BJ47" i="3"/>
  <c r="U21" i="3"/>
  <c r="DS39" i="3"/>
  <c r="BF46" i="3"/>
  <c r="BJ40" i="3"/>
  <c r="BV8" i="3"/>
  <c r="EL40" i="3"/>
  <c r="EQ12" i="3"/>
  <c r="CI13" i="3"/>
  <c r="AP8" i="3"/>
  <c r="BJ10" i="3"/>
  <c r="DC10" i="3"/>
  <c r="DV13" i="3"/>
  <c r="AI22" i="3"/>
  <c r="AD46" i="3"/>
  <c r="BN24" i="3"/>
  <c r="DF24" i="3"/>
  <c r="ED13" i="3"/>
  <c r="DR47" i="3"/>
  <c r="AD24" i="3"/>
  <c r="BG47" i="3"/>
  <c r="BN40" i="3"/>
  <c r="DV8" i="3"/>
  <c r="EH14" i="3"/>
  <c r="ED47" i="3"/>
  <c r="AP13" i="3"/>
  <c r="BR47" i="3"/>
  <c r="AH9" i="3"/>
  <c r="CT47" i="3"/>
  <c r="CH47" i="3"/>
  <c r="ED8" i="3"/>
  <c r="AH23" i="3"/>
  <c r="BG40" i="3"/>
  <c r="EA24" i="3"/>
  <c r="EH47" i="3"/>
  <c r="DN10" i="3"/>
  <c r="EM39" i="3"/>
  <c r="AM10" i="3"/>
  <c r="DR40" i="3"/>
  <c r="BN47" i="3"/>
  <c r="CM24" i="3"/>
  <c r="CI46" i="3"/>
  <c r="BB46" i="3"/>
  <c r="DJ32" i="3"/>
  <c r="DZ40" i="3"/>
  <c r="DR13" i="3"/>
  <c r="AD48" i="3"/>
  <c r="CD10" i="3"/>
  <c r="AT8" i="3"/>
  <c r="CD47" i="3"/>
  <c r="BW9" i="3"/>
  <c r="AT13" i="3"/>
  <c r="DC8" i="3"/>
  <c r="DF8" i="3"/>
  <c r="DV10" i="3"/>
  <c r="EQ10" i="3"/>
  <c r="DR32" i="3"/>
  <c r="BZ32" i="3"/>
  <c r="EQ8" i="3"/>
  <c r="BV39" i="3"/>
  <c r="CU48" i="3"/>
  <c r="BZ48" i="3"/>
  <c r="EP48" i="3"/>
  <c r="X21" i="3"/>
  <c r="CT24" i="3"/>
  <c r="DR48" i="3"/>
  <c r="EA14" i="3"/>
  <c r="AI39" i="3"/>
  <c r="BR9" i="3"/>
  <c r="BB47" i="3"/>
  <c r="BV10" i="3"/>
  <c r="AX14" i="3"/>
  <c r="BN13" i="3"/>
  <c r="EL13" i="3"/>
  <c r="DC22" i="3"/>
  <c r="AU14" i="3"/>
  <c r="BR8" i="3"/>
  <c r="BZ13" i="3"/>
  <c r="DV22" i="3"/>
  <c r="DN12" i="3"/>
  <c r="CP9" i="3"/>
  <c r="DF13" i="3"/>
  <c r="W21" i="3"/>
  <c r="S21" i="3"/>
  <c r="T21" i="3"/>
  <c r="V21" i="3"/>
  <c r="AA21" i="3" s="1"/>
  <c r="DZ32" i="3"/>
  <c r="DF47" i="3"/>
  <c r="CH12" i="3"/>
  <c r="CH24" i="3"/>
  <c r="DJ48" i="3"/>
  <c r="CM40" i="3"/>
  <c r="DN40" i="3"/>
  <c r="DV23" i="3"/>
  <c r="BJ48" i="3"/>
  <c r="AD22" i="3"/>
  <c r="CL48" i="3"/>
  <c r="CX24" i="3"/>
  <c r="ED46" i="3"/>
  <c r="DV47" i="3"/>
  <c r="CX40" i="3"/>
  <c r="EH39" i="3"/>
  <c r="EM48" i="3"/>
  <c r="DJ22" i="3"/>
  <c r="BN8" i="3"/>
  <c r="BZ12" i="3"/>
  <c r="EH24" i="3"/>
  <c r="DC24" i="3"/>
  <c r="AY32" i="3"/>
  <c r="AU39" i="3"/>
  <c r="AX10" i="3"/>
  <c r="BR24" i="3"/>
  <c r="CA40" i="3"/>
  <c r="CL46" i="3"/>
  <c r="CX22" i="3"/>
  <c r="DB40" i="3"/>
  <c r="DN46" i="3"/>
  <c r="EL22" i="3"/>
  <c r="DF14" i="3"/>
  <c r="DW39" i="3"/>
  <c r="CI48" i="3"/>
  <c r="BS46" i="3"/>
  <c r="AT12" i="3"/>
  <c r="AD10" i="3"/>
  <c r="CT8" i="3"/>
  <c r="EA23" i="3"/>
  <c r="DC23" i="3"/>
  <c r="AX48" i="3"/>
  <c r="AQ39" i="3"/>
  <c r="AP48" i="3"/>
  <c r="AX46" i="3"/>
  <c r="BV40" i="3"/>
  <c r="CD48" i="3"/>
  <c r="DZ13" i="3"/>
  <c r="ED9" i="3"/>
  <c r="BS48" i="3"/>
  <c r="EM9" i="3"/>
  <c r="AD47" i="3"/>
  <c r="DR8" i="3"/>
  <c r="AX23" i="3"/>
  <c r="CD13" i="3"/>
  <c r="BR39" i="3"/>
  <c r="CM12" i="3"/>
  <c r="BV23" i="3"/>
  <c r="EI23" i="3"/>
  <c r="BJ23" i="3"/>
  <c r="EP23" i="3"/>
  <c r="CD40" i="3"/>
  <c r="EQ22" i="3"/>
  <c r="BO14" i="3"/>
  <c r="AP10" i="3"/>
  <c r="CT9" i="3"/>
  <c r="CD39" i="3"/>
  <c r="CD32" i="3"/>
  <c r="ED10" i="3"/>
  <c r="AI14" i="3"/>
  <c r="DO47" i="3"/>
  <c r="BJ46" i="3"/>
  <c r="DJ46" i="3"/>
  <c r="EI13" i="3"/>
  <c r="AT23" i="3"/>
  <c r="BG22" i="3"/>
  <c r="BN46" i="3"/>
  <c r="CD24" i="3"/>
  <c r="CU39" i="3"/>
  <c r="EH32" i="3"/>
  <c r="BO39" i="3"/>
  <c r="EE39" i="3"/>
  <c r="DZ39" i="3"/>
  <c r="BO12" i="3"/>
  <c r="DZ47" i="3"/>
  <c r="DF32" i="3"/>
  <c r="CP48" i="3"/>
  <c r="BN23" i="3"/>
  <c r="BF14" i="3"/>
  <c r="CP8" i="3"/>
  <c r="DJ9" i="3"/>
  <c r="CD12" i="3"/>
  <c r="BG24" i="3"/>
  <c r="AX39" i="3"/>
  <c r="CA10" i="3"/>
  <c r="BB23" i="3"/>
  <c r="CY13" i="3"/>
  <c r="AP47" i="3"/>
  <c r="DW46" i="3"/>
  <c r="CU46" i="3"/>
  <c r="BZ47" i="3"/>
  <c r="BJ8" i="3"/>
  <c r="EI48" i="3"/>
  <c r="CU23" i="3"/>
  <c r="BW48" i="3"/>
  <c r="DG23" i="3"/>
  <c r="BF48" i="3"/>
  <c r="EP46" i="3"/>
  <c r="BJ14" i="3"/>
  <c r="CQ39" i="3"/>
  <c r="AD23" i="3"/>
  <c r="AM39" i="3"/>
  <c r="AP46" i="3"/>
  <c r="DJ47" i="3"/>
  <c r="DR12" i="3"/>
  <c r="BS23" i="3"/>
  <c r="AY9" i="3"/>
  <c r="AH48" i="3"/>
  <c r="AP40" i="3"/>
  <c r="EP47" i="3"/>
  <c r="CY32" i="3"/>
  <c r="AU47" i="3"/>
  <c r="DC14" i="3"/>
  <c r="AI24" i="3"/>
  <c r="EH10" i="3"/>
  <c r="AQ32" i="3"/>
  <c r="CQ22" i="3"/>
  <c r="CX46" i="3"/>
  <c r="DZ46" i="3"/>
  <c r="CL10" i="3"/>
  <c r="DJ8" i="3"/>
  <c r="EE22" i="3"/>
  <c r="BF13" i="3"/>
  <c r="DR9" i="3"/>
  <c r="BF8" i="3"/>
  <c r="CT10" i="3"/>
  <c r="CQ40" i="3"/>
  <c r="DJ24" i="3"/>
  <c r="AD40" i="3"/>
  <c r="DR24" i="3"/>
  <c r="DG48" i="3"/>
  <c r="BB9" i="3"/>
  <c r="AL23" i="3"/>
  <c r="BC22" i="3"/>
  <c r="BN48" i="3"/>
  <c r="EL10" i="3"/>
  <c r="DO39" i="3"/>
  <c r="DG46" i="3"/>
  <c r="CU14" i="3"/>
  <c r="EP32" i="3"/>
  <c r="CD14" i="3"/>
  <c r="DW48" i="3"/>
  <c r="EL8" i="3"/>
  <c r="CA23" i="3"/>
  <c r="CT22" i="3"/>
  <c r="DJ40" i="3"/>
  <c r="AD14" i="3"/>
  <c r="AH8" i="3"/>
  <c r="BW46" i="3"/>
  <c r="BF12" i="3"/>
  <c r="BV12" i="3"/>
  <c r="CT40" i="3"/>
  <c r="DV24" i="3"/>
  <c r="EL24" i="3"/>
  <c r="AH47" i="3"/>
  <c r="BB48" i="3"/>
  <c r="DJ13" i="3"/>
  <c r="AT9" i="3"/>
  <c r="CY14" i="3"/>
  <c r="EL12" i="3"/>
  <c r="CM22" i="3"/>
  <c r="CP46" i="3"/>
  <c r="BB10" i="3"/>
  <c r="BK9" i="3"/>
  <c r="BR22" i="3"/>
  <c r="CP23" i="3"/>
  <c r="DZ48" i="3"/>
  <c r="EA22" i="3"/>
  <c r="EH40" i="3"/>
  <c r="DR10" i="3"/>
  <c r="CA39" i="3"/>
  <c r="BF9" i="3"/>
  <c r="AP12" i="3"/>
  <c r="AD9" i="3"/>
  <c r="DJ14" i="3"/>
  <c r="EL32" i="3"/>
  <c r="AQ24" i="3"/>
  <c r="ED40" i="3"/>
  <c r="CM32" i="3"/>
  <c r="BS13" i="3"/>
  <c r="CX47" i="3"/>
  <c r="CA24" i="3"/>
  <c r="DC47" i="3"/>
  <c r="AM9" i="3"/>
  <c r="DN8" i="3"/>
  <c r="AM46" i="3"/>
  <c r="BF32" i="3"/>
  <c r="BV24" i="3"/>
  <c r="CD46" i="3"/>
  <c r="DC39" i="3"/>
  <c r="BR14" i="3"/>
  <c r="DV32" i="3"/>
  <c r="BB39" i="3"/>
  <c r="BV32" i="3"/>
  <c r="DC12" i="3"/>
  <c r="CP12" i="3"/>
  <c r="BK22" i="3"/>
  <c r="BZ46" i="3"/>
  <c r="DZ9" i="3"/>
  <c r="DB32" i="3"/>
  <c r="BK39" i="3"/>
  <c r="CD23" i="3"/>
  <c r="EE23" i="3"/>
  <c r="AX40" i="3"/>
  <c r="BF23" i="3"/>
  <c r="BG39" i="3"/>
  <c r="BR10" i="3"/>
  <c r="EL47" i="3"/>
  <c r="CT12" i="3"/>
  <c r="AQ22" i="3"/>
  <c r="DF10" i="3"/>
  <c r="CE9" i="3"/>
  <c r="EP9" i="3"/>
  <c r="AP9" i="3"/>
  <c r="CT32" i="3"/>
  <c r="DV9" i="3"/>
  <c r="CQ10" i="3"/>
  <c r="CP10" i="3"/>
  <c r="CH39" i="3"/>
  <c r="CI39" i="3"/>
  <c r="BZ9" i="3"/>
  <c r="CD22" i="3"/>
  <c r="CP32" i="3"/>
  <c r="CY12" i="3"/>
  <c r="DV40" i="3"/>
  <c r="ED48" i="3"/>
  <c r="EH22" i="3"/>
  <c r="CQ47" i="3"/>
  <c r="AI10" i="3"/>
  <c r="BK13" i="3"/>
  <c r="DF9" i="3"/>
  <c r="DG9" i="3"/>
  <c r="BF10" i="3"/>
  <c r="BG10" i="3"/>
  <c r="BB32" i="3"/>
  <c r="BN32" i="3"/>
  <c r="CL13" i="3"/>
  <c r="CQ24" i="3"/>
  <c r="EM46" i="3"/>
  <c r="BC40" i="3"/>
  <c r="AE13" i="3"/>
  <c r="CH23" i="3"/>
  <c r="DJ10" i="3"/>
  <c r="DK10" i="3"/>
  <c r="BC24" i="3"/>
  <c r="CH40" i="3"/>
  <c r="DB9" i="3"/>
  <c r="DN48" i="3"/>
  <c r="DV12" i="3"/>
  <c r="DO13" i="3"/>
  <c r="CM14" i="3"/>
  <c r="AM48" i="3"/>
  <c r="CH8" i="3"/>
  <c r="AL39" i="3"/>
  <c r="EH8" i="3"/>
  <c r="AT40" i="3"/>
  <c r="AM13" i="3"/>
  <c r="AD39" i="3"/>
  <c r="AE39" i="3"/>
  <c r="DG39" i="3"/>
  <c r="DF39" i="3"/>
  <c r="CY23" i="3"/>
  <c r="CX23" i="3"/>
  <c r="BV47" i="3"/>
  <c r="EQ24" i="3"/>
  <c r="EQ39" i="3"/>
  <c r="EI46" i="3"/>
  <c r="DS23" i="3"/>
  <c r="AT10" i="3"/>
  <c r="Y6" i="3"/>
  <c r="Y16" i="3" s="1"/>
  <c r="Y38" i="3"/>
  <c r="Y20" i="3"/>
  <c r="Y30" i="3"/>
  <c r="AA31" i="3"/>
  <c r="Z10" i="3"/>
  <c r="Z11" i="3"/>
  <c r="AA14" i="3"/>
  <c r="AA40" i="3"/>
  <c r="Z40" i="3"/>
  <c r="Z7" i="3"/>
  <c r="AA7" i="3"/>
  <c r="Z23" i="3"/>
  <c r="AA23" i="3"/>
  <c r="AA13" i="3"/>
  <c r="Z13" i="3"/>
  <c r="Z32" i="3"/>
  <c r="Z48" i="3"/>
  <c r="AA48" i="3"/>
  <c r="AA9" i="3"/>
  <c r="Z9" i="3"/>
  <c r="Z8" i="3"/>
  <c r="AA8" i="3"/>
  <c r="Z39" i="3"/>
  <c r="AA39" i="3"/>
  <c r="Z24" i="3"/>
  <c r="AA24" i="3"/>
  <c r="Z22" i="3"/>
  <c r="AA22" i="3"/>
  <c r="AA47" i="3"/>
  <c r="Z47" i="3"/>
  <c r="AA12" i="3"/>
  <c r="Z12" i="3"/>
  <c r="V46" i="3"/>
  <c r="T46" i="3"/>
  <c r="X46" i="3"/>
  <c r="U46" i="3"/>
  <c r="S46" i="3"/>
  <c r="W46" i="3"/>
  <c r="V5" i="3"/>
  <c r="W30" i="3"/>
  <c r="S20" i="3"/>
  <c r="V38" i="3"/>
  <c r="T6" i="3"/>
  <c r="V20" i="3"/>
  <c r="C125" i="3"/>
  <c r="C117" i="3"/>
  <c r="C109" i="3"/>
  <c r="C101" i="3"/>
  <c r="C119" i="3"/>
  <c r="C124" i="3"/>
  <c r="C116" i="3"/>
  <c r="C108" i="3"/>
  <c r="C100" i="3"/>
  <c r="C103" i="3"/>
  <c r="C123" i="3"/>
  <c r="C115" i="3"/>
  <c r="C107" i="3"/>
  <c r="C99" i="3"/>
  <c r="C118" i="3"/>
  <c r="C122" i="3"/>
  <c r="C114" i="3"/>
  <c r="C106" i="3"/>
  <c r="C98" i="3"/>
  <c r="C110" i="3"/>
  <c r="C121" i="3"/>
  <c r="C113" i="3"/>
  <c r="C105" i="3"/>
  <c r="C97" i="3"/>
  <c r="C102" i="3"/>
  <c r="C120" i="3"/>
  <c r="C112" i="3"/>
  <c r="C104" i="3"/>
  <c r="C96" i="3"/>
  <c r="C111" i="3"/>
  <c r="W20" i="3"/>
  <c r="T30" i="3"/>
  <c r="X20" i="3"/>
  <c r="V6" i="3"/>
  <c r="W5" i="3"/>
  <c r="AA5" i="3" s="1"/>
  <c r="X30" i="3"/>
  <c r="X38" i="3"/>
  <c r="S38" i="3"/>
  <c r="U20" i="3"/>
  <c r="W6" i="3"/>
  <c r="T20" i="3"/>
  <c r="U6" i="3"/>
  <c r="W38" i="3"/>
  <c r="X5" i="3"/>
  <c r="U5" i="3"/>
  <c r="T5" i="3"/>
  <c r="X6" i="3"/>
  <c r="U38" i="3"/>
  <c r="S5" i="3"/>
  <c r="V30" i="3"/>
  <c r="S30" i="3"/>
  <c r="U30" i="3"/>
  <c r="T38" i="3"/>
  <c r="S6" i="3"/>
  <c r="D96" i="3" l="1" a="1"/>
  <c r="D96" i="3" s="1"/>
  <c r="AC4" i="3" s="1"/>
  <c r="AC38" i="3" s="1"/>
  <c r="Z21" i="3"/>
  <c r="Z5" i="3"/>
  <c r="AO21" i="3"/>
  <c r="DQ21" i="3"/>
  <c r="BI21" i="3"/>
  <c r="CG21" i="3"/>
  <c r="DA21" i="3"/>
  <c r="AW21" i="3"/>
  <c r="BM21" i="3"/>
  <c r="CS21" i="3"/>
  <c r="BU21" i="3"/>
  <c r="CC21" i="3"/>
  <c r="DU21" i="3"/>
  <c r="BQ21" i="3"/>
  <c r="BE21" i="3"/>
  <c r="DI21" i="3"/>
  <c r="DM21" i="3"/>
  <c r="EK21" i="3"/>
  <c r="DY21" i="3"/>
  <c r="AK21" i="3"/>
  <c r="BA21" i="3"/>
  <c r="CW21" i="3"/>
  <c r="AS21" i="3"/>
  <c r="EO21" i="3"/>
  <c r="DE21" i="3"/>
  <c r="CK21" i="3"/>
  <c r="AC21" i="3"/>
  <c r="CO21" i="3"/>
  <c r="EG21" i="3"/>
  <c r="AG21" i="3"/>
  <c r="EC21" i="3"/>
  <c r="BY21" i="3"/>
  <c r="AA6" i="3"/>
  <c r="Y15" i="3"/>
  <c r="Z17" i="3" s="1"/>
  <c r="Z6" i="3"/>
  <c r="Z46" i="3"/>
  <c r="AA46" i="3"/>
  <c r="Y50" i="3"/>
  <c r="Y49" i="3"/>
  <c r="Z20" i="3"/>
  <c r="Y25" i="3"/>
  <c r="Y26" i="3"/>
  <c r="AA20" i="3"/>
  <c r="Z38" i="3"/>
  <c r="AA38" i="3"/>
  <c r="Y41" i="3"/>
  <c r="Y42" i="3"/>
  <c r="Z30" i="3"/>
  <c r="AA30" i="3"/>
  <c r="Y33" i="3"/>
  <c r="Y34" i="3"/>
  <c r="AD38" i="3" l="1"/>
  <c r="AC42" i="3"/>
  <c r="AC41" i="3"/>
  <c r="AC11" i="3"/>
  <c r="AE11" i="3" s="1"/>
  <c r="AC7" i="3"/>
  <c r="AC6" i="3"/>
  <c r="AD6" i="3" s="1"/>
  <c r="AC31" i="3"/>
  <c r="AC30" i="3"/>
  <c r="AE30" i="3" s="1"/>
  <c r="AC5" i="3"/>
  <c r="AE5" i="3" s="1"/>
  <c r="AC20" i="3"/>
  <c r="AC26" i="3" s="1"/>
  <c r="D97" i="3" a="1"/>
  <c r="D97" i="3" s="1"/>
  <c r="AG4" i="3" s="1"/>
  <c r="AE38" i="3"/>
  <c r="CT21" i="3"/>
  <c r="CU21" i="3"/>
  <c r="CL21" i="3"/>
  <c r="CM21" i="3"/>
  <c r="EL21" i="3"/>
  <c r="EM21" i="3"/>
  <c r="EH21" i="3"/>
  <c r="EI21" i="3"/>
  <c r="DG21" i="3"/>
  <c r="DF21" i="3"/>
  <c r="BC21" i="3"/>
  <c r="BB21" i="3"/>
  <c r="DO21" i="3"/>
  <c r="DN21" i="3"/>
  <c r="DV21" i="3"/>
  <c r="DW21" i="3"/>
  <c r="BO21" i="3"/>
  <c r="BN21" i="3"/>
  <c r="BK21" i="3"/>
  <c r="BJ21" i="3"/>
  <c r="EE21" i="3"/>
  <c r="ED21" i="3"/>
  <c r="AE21" i="3"/>
  <c r="AD21" i="3"/>
  <c r="AU21" i="3"/>
  <c r="AT21" i="3"/>
  <c r="DZ21" i="3"/>
  <c r="EA21" i="3"/>
  <c r="BG21" i="3"/>
  <c r="BF21" i="3"/>
  <c r="BW21" i="3"/>
  <c r="BV21" i="3"/>
  <c r="DB21" i="3"/>
  <c r="DC21" i="3"/>
  <c r="AP21" i="3"/>
  <c r="AQ21" i="3"/>
  <c r="AI21" i="3"/>
  <c r="AH21" i="3"/>
  <c r="CX21" i="3"/>
  <c r="CY21" i="3"/>
  <c r="BR21" i="3"/>
  <c r="BS21" i="3"/>
  <c r="CI21" i="3"/>
  <c r="CH21" i="3"/>
  <c r="CA21" i="3"/>
  <c r="BZ21" i="3"/>
  <c r="CQ21" i="3"/>
  <c r="CP21" i="3"/>
  <c r="EQ21" i="3"/>
  <c r="EP21" i="3"/>
  <c r="AL21" i="3"/>
  <c r="AM21" i="3"/>
  <c r="DK21" i="3"/>
  <c r="DJ21" i="3"/>
  <c r="CE21" i="3"/>
  <c r="CD21" i="3"/>
  <c r="AY21" i="3"/>
  <c r="AX21" i="3"/>
  <c r="DR21" i="3"/>
  <c r="DS21" i="3"/>
  <c r="AC33" i="3"/>
  <c r="Y54" i="3"/>
  <c r="AA18" i="3"/>
  <c r="AA28" i="3"/>
  <c r="Z27" i="3"/>
  <c r="AA52" i="3"/>
  <c r="Z51" i="3"/>
  <c r="AA36" i="3"/>
  <c r="Z35" i="3"/>
  <c r="AA44" i="3"/>
  <c r="Z43" i="3"/>
  <c r="AE44" i="3" l="1"/>
  <c r="AD43" i="3"/>
  <c r="AG7" i="3"/>
  <c r="AI7" i="3" s="1"/>
  <c r="AG38" i="3"/>
  <c r="AE6" i="3"/>
  <c r="AD11" i="3"/>
  <c r="AC34" i="3"/>
  <c r="AE7" i="3"/>
  <c r="AD7" i="3"/>
  <c r="AC16" i="3"/>
  <c r="AD30" i="3"/>
  <c r="AD35" i="3" s="1"/>
  <c r="AG31" i="3"/>
  <c r="AI31" i="3" s="1"/>
  <c r="AG11" i="3"/>
  <c r="AC25" i="3"/>
  <c r="AD20" i="3"/>
  <c r="AE20" i="3"/>
  <c r="AE31" i="3"/>
  <c r="AD31" i="3"/>
  <c r="AD5" i="3"/>
  <c r="AC15" i="3"/>
  <c r="AE18" i="3" s="1"/>
  <c r="D98" i="3" a="1"/>
  <c r="D98" i="3" s="1"/>
  <c r="AG6" i="3"/>
  <c r="AG30" i="3"/>
  <c r="AG20" i="3"/>
  <c r="AG5" i="3"/>
  <c r="AE36" i="3"/>
  <c r="Z55" i="3"/>
  <c r="AA56" i="3"/>
  <c r="AH23" i="4"/>
  <c r="AN32" i="4"/>
  <c r="AK31" i="4"/>
  <c r="AH35" i="4"/>
  <c r="AH37" i="4"/>
  <c r="AN23" i="4"/>
  <c r="AK23" i="4"/>
  <c r="AH30" i="4"/>
  <c r="Z28" i="4"/>
  <c r="AH34" i="4"/>
  <c r="AK27" i="4"/>
  <c r="AH33" i="4"/>
  <c r="AH26" i="4"/>
  <c r="AH29" i="4"/>
  <c r="AB48" i="3"/>
  <c r="AN7" i="4" s="1"/>
  <c r="AH7" i="3" l="1"/>
  <c r="AH38" i="3"/>
  <c r="AG41" i="3"/>
  <c r="AG42" i="3"/>
  <c r="AI38" i="3"/>
  <c r="AD27" i="3"/>
  <c r="AH31" i="3"/>
  <c r="AE28" i="3"/>
  <c r="AE56" i="3" s="1"/>
  <c r="AI11" i="3"/>
  <c r="AH11" i="3"/>
  <c r="AD17" i="3"/>
  <c r="AC54" i="3"/>
  <c r="AG26" i="3"/>
  <c r="AI20" i="3"/>
  <c r="AG25" i="3"/>
  <c r="AH20" i="3"/>
  <c r="AI5" i="3"/>
  <c r="AG16" i="3"/>
  <c r="AH5" i="3"/>
  <c r="AG15" i="3"/>
  <c r="AG34" i="3"/>
  <c r="AI30" i="3"/>
  <c r="AH30" i="3"/>
  <c r="AG33" i="3"/>
  <c r="AI6" i="3"/>
  <c r="AH6" i="3"/>
  <c r="D99" i="3" a="1"/>
  <c r="D99" i="3" s="1"/>
  <c r="AO4" i="3" s="1"/>
  <c r="AK4" i="3"/>
  <c r="AB45" i="3"/>
  <c r="AB37" i="3"/>
  <c r="AB29" i="3"/>
  <c r="AB21" i="3" s="1"/>
  <c r="AB7" i="4" s="1"/>
  <c r="AB19" i="3"/>
  <c r="AB53" i="3"/>
  <c r="AB46" i="3" s="1"/>
  <c r="AL7" i="4" s="1"/>
  <c r="Z23" i="4"/>
  <c r="AC25" i="4"/>
  <c r="AD25" i="4"/>
  <c r="AE25" i="4"/>
  <c r="AE23" i="4"/>
  <c r="AD23" i="4"/>
  <c r="AC23" i="4"/>
  <c r="AD36" i="4"/>
  <c r="AE36" i="4"/>
  <c r="AC36" i="4"/>
  <c r="AD24" i="4"/>
  <c r="AE24" i="4"/>
  <c r="AC24" i="4"/>
  <c r="X28" i="4"/>
  <c r="Y28" i="4"/>
  <c r="X23" i="4"/>
  <c r="Y23" i="4"/>
  <c r="V28" i="4"/>
  <c r="V23" i="4"/>
  <c r="T28" i="4"/>
  <c r="U28" i="4"/>
  <c r="T23" i="4"/>
  <c r="U23" i="4"/>
  <c r="AM23" i="4"/>
  <c r="AM32" i="4"/>
  <c r="AJ27" i="4"/>
  <c r="AJ23" i="4"/>
  <c r="AJ31" i="4"/>
  <c r="AB32" i="3"/>
  <c r="AH7" i="4" s="1"/>
  <c r="AH36" i="4"/>
  <c r="AH27" i="4"/>
  <c r="AH32" i="4"/>
  <c r="AH31" i="4"/>
  <c r="AH25" i="4"/>
  <c r="AH24" i="4"/>
  <c r="AH28" i="4"/>
  <c r="AK32" i="4"/>
  <c r="AN36" i="4"/>
  <c r="AN27" i="4"/>
  <c r="AN24" i="4"/>
  <c r="AN35" i="4"/>
  <c r="AK35" i="4"/>
  <c r="Z35" i="4"/>
  <c r="AB40" i="3"/>
  <c r="AK7" i="4" s="1"/>
  <c r="AN25" i="4"/>
  <c r="Z25" i="4"/>
  <c r="AK25" i="4"/>
  <c r="AK24" i="4"/>
  <c r="AN31" i="4"/>
  <c r="Z31" i="4"/>
  <c r="AK33" i="4"/>
  <c r="Z33" i="4"/>
  <c r="AN33" i="4"/>
  <c r="AK29" i="4"/>
  <c r="AN29" i="4"/>
  <c r="Z29" i="4"/>
  <c r="AN30" i="4"/>
  <c r="Z30" i="4"/>
  <c r="AK30" i="4"/>
  <c r="Z34" i="4"/>
  <c r="AK34" i="4"/>
  <c r="AN34" i="4"/>
  <c r="AK36" i="4"/>
  <c r="AK28" i="4"/>
  <c r="AN28" i="4"/>
  <c r="Z26" i="4"/>
  <c r="AK26" i="4"/>
  <c r="Z24" i="4"/>
  <c r="AN37" i="4"/>
  <c r="Z37" i="4"/>
  <c r="AK37" i="4"/>
  <c r="AN26" i="4"/>
  <c r="AB14" i="3"/>
  <c r="Z7" i="4" s="1"/>
  <c r="AB47" i="3"/>
  <c r="AM7" i="4" s="1"/>
  <c r="AK7" i="3" l="1"/>
  <c r="AL7" i="3" s="1"/>
  <c r="AK38" i="3"/>
  <c r="AO7" i="3"/>
  <c r="AQ7" i="3" s="1"/>
  <c r="AO38" i="3"/>
  <c r="AH43" i="3"/>
  <c r="AI44" i="3"/>
  <c r="AK31" i="3"/>
  <c r="AM31" i="3" s="1"/>
  <c r="AK11" i="3"/>
  <c r="AO31" i="3"/>
  <c r="AQ31" i="3" s="1"/>
  <c r="AO11" i="3"/>
  <c r="AD55" i="3"/>
  <c r="AF29" i="3" s="1"/>
  <c r="AI36" i="3"/>
  <c r="AH35" i="3"/>
  <c r="AO30" i="3"/>
  <c r="AO6" i="3"/>
  <c r="AO5" i="3"/>
  <c r="AO20" i="3"/>
  <c r="AI28" i="3"/>
  <c r="AG54" i="3"/>
  <c r="AH27" i="3"/>
  <c r="AK6" i="3"/>
  <c r="AK5" i="3"/>
  <c r="AK20" i="3"/>
  <c r="AK30" i="3"/>
  <c r="AI18" i="3"/>
  <c r="AH17" i="3"/>
  <c r="D100" i="3" a="1"/>
  <c r="D100" i="3" s="1"/>
  <c r="AB57" i="3"/>
  <c r="AL25" i="4"/>
  <c r="AL30" i="4"/>
  <c r="AL24" i="4"/>
  <c r="AL34" i="4"/>
  <c r="AL32" i="4"/>
  <c r="AL28" i="4"/>
  <c r="AL36" i="4"/>
  <c r="AL23" i="4"/>
  <c r="AL37" i="4"/>
  <c r="AL31" i="4"/>
  <c r="AL27" i="4"/>
  <c r="AL33" i="4"/>
  <c r="AL35" i="4"/>
  <c r="AE33" i="4"/>
  <c r="AC33" i="4"/>
  <c r="AD33" i="4"/>
  <c r="AB22" i="3"/>
  <c r="AC7" i="4" s="1"/>
  <c r="AB23" i="3"/>
  <c r="AD7" i="4" s="1"/>
  <c r="AB24" i="3"/>
  <c r="AE7" i="4" s="1"/>
  <c r="AD34" i="4"/>
  <c r="AC34" i="4"/>
  <c r="AE34" i="4"/>
  <c r="AE32" i="4"/>
  <c r="AD32" i="4"/>
  <c r="AC32" i="4"/>
  <c r="AE30" i="4"/>
  <c r="AC30" i="4"/>
  <c r="AD30" i="4"/>
  <c r="AC26" i="4"/>
  <c r="AD26" i="4"/>
  <c r="AE26" i="4"/>
  <c r="AC27" i="4"/>
  <c r="AD27" i="4"/>
  <c r="AE27" i="4"/>
  <c r="AC35" i="4"/>
  <c r="AE35" i="4"/>
  <c r="AD35" i="4"/>
  <c r="AE29" i="4"/>
  <c r="AD29" i="4"/>
  <c r="AC29" i="4"/>
  <c r="AE28" i="4"/>
  <c r="AC28" i="4"/>
  <c r="AD28" i="4"/>
  <c r="AD31" i="4"/>
  <c r="AC31" i="4"/>
  <c r="AE31" i="4"/>
  <c r="AC37" i="4"/>
  <c r="AD37" i="4"/>
  <c r="AE37" i="4"/>
  <c r="Y27" i="4"/>
  <c r="Z27" i="4"/>
  <c r="Y32" i="4"/>
  <c r="Z32" i="4"/>
  <c r="Y36" i="4"/>
  <c r="Z36" i="4"/>
  <c r="X26" i="4"/>
  <c r="Y26" i="4"/>
  <c r="X31" i="4"/>
  <c r="Y31" i="4"/>
  <c r="X25" i="4"/>
  <c r="Y25" i="4"/>
  <c r="AB12" i="3"/>
  <c r="X7" i="4" s="1"/>
  <c r="AB13" i="3"/>
  <c r="Y7" i="4" s="1"/>
  <c r="X29" i="4"/>
  <c r="Y29" i="4"/>
  <c r="X34" i="4"/>
  <c r="Y34" i="4"/>
  <c r="X37" i="4"/>
  <c r="Y37" i="4"/>
  <c r="X35" i="4"/>
  <c r="Y35" i="4"/>
  <c r="X24" i="4"/>
  <c r="Y24" i="4"/>
  <c r="X30" i="4"/>
  <c r="Y30" i="4"/>
  <c r="X33" i="4"/>
  <c r="Y33" i="4"/>
  <c r="X36" i="4"/>
  <c r="X32" i="4"/>
  <c r="X27" i="4"/>
  <c r="V35" i="4"/>
  <c r="V37" i="4"/>
  <c r="V24" i="4"/>
  <c r="V30" i="4"/>
  <c r="V33" i="4"/>
  <c r="V26" i="4"/>
  <c r="V31" i="4"/>
  <c r="V25" i="4"/>
  <c r="AB10" i="3"/>
  <c r="V7" i="4" s="1"/>
  <c r="AB11" i="3"/>
  <c r="W7" i="4" s="1"/>
  <c r="V29" i="4"/>
  <c r="V34" i="4"/>
  <c r="U32" i="4"/>
  <c r="V32" i="4"/>
  <c r="U36" i="4"/>
  <c r="V36" i="4"/>
  <c r="U27" i="4"/>
  <c r="V27" i="4"/>
  <c r="T33" i="4"/>
  <c r="U33" i="4"/>
  <c r="T26" i="4"/>
  <c r="U26" i="4"/>
  <c r="T31" i="4"/>
  <c r="U31" i="4"/>
  <c r="T25" i="4"/>
  <c r="U25" i="4"/>
  <c r="AB8" i="3"/>
  <c r="T7" i="4" s="1"/>
  <c r="AB9" i="3"/>
  <c r="U7" i="4" s="1"/>
  <c r="T29" i="4"/>
  <c r="U29" i="4"/>
  <c r="T34" i="4"/>
  <c r="U34" i="4"/>
  <c r="T37" i="4"/>
  <c r="U37" i="4"/>
  <c r="T35" i="4"/>
  <c r="U35" i="4"/>
  <c r="T24" i="4"/>
  <c r="U24" i="4"/>
  <c r="T30" i="4"/>
  <c r="U30" i="4"/>
  <c r="T36" i="4"/>
  <c r="T32" i="4"/>
  <c r="T27" i="4"/>
  <c r="AM36" i="4"/>
  <c r="AM33" i="4"/>
  <c r="AM30" i="4"/>
  <c r="AM35" i="4"/>
  <c r="AL26" i="4"/>
  <c r="AM26" i="4"/>
  <c r="AM34" i="4"/>
  <c r="AM27" i="4"/>
  <c r="AM37" i="4"/>
  <c r="AM28" i="4"/>
  <c r="AM25" i="4"/>
  <c r="AL29" i="4"/>
  <c r="AM29" i="4"/>
  <c r="AM31" i="4"/>
  <c r="AM24" i="4"/>
  <c r="AJ33" i="4"/>
  <c r="AJ25" i="4"/>
  <c r="AJ37" i="4"/>
  <c r="AJ28" i="4"/>
  <c r="AB38" i="3"/>
  <c r="AI7" i="4" s="1"/>
  <c r="AB39" i="3"/>
  <c r="AJ7" i="4" s="1"/>
  <c r="AJ34" i="4"/>
  <c r="AJ29" i="4"/>
  <c r="AJ30" i="4"/>
  <c r="AJ26" i="4"/>
  <c r="AJ36" i="4"/>
  <c r="AJ24" i="4"/>
  <c r="AJ35" i="4"/>
  <c r="AJ32" i="4"/>
  <c r="AB30" i="3"/>
  <c r="AF7" i="4" s="1"/>
  <c r="AB31" i="3"/>
  <c r="AG7" i="4" s="1"/>
  <c r="AB20" i="3"/>
  <c r="AA7" i="4" s="1"/>
  <c r="AB5" i="3"/>
  <c r="Q7" i="4" s="1"/>
  <c r="AB7" i="3"/>
  <c r="S7" i="4" s="1"/>
  <c r="AB6" i="3"/>
  <c r="R7" i="4" s="1"/>
  <c r="AN18" i="4"/>
  <c r="AP7" i="3" l="1"/>
  <c r="AM7" i="3"/>
  <c r="AQ38" i="3"/>
  <c r="AO42" i="3"/>
  <c r="AO41" i="3"/>
  <c r="AP38" i="3"/>
  <c r="AK42" i="3"/>
  <c r="AK41" i="3"/>
  <c r="AM38" i="3"/>
  <c r="AL38" i="3"/>
  <c r="AL31" i="3"/>
  <c r="AP31" i="3"/>
  <c r="AQ11" i="3"/>
  <c r="AP11" i="3"/>
  <c r="AL11" i="3"/>
  <c r="AM11" i="3"/>
  <c r="AF37" i="3"/>
  <c r="AF30" i="3" s="1"/>
  <c r="AF31" i="3"/>
  <c r="AF19" i="3"/>
  <c r="AF6" i="3" s="1"/>
  <c r="AF53" i="3"/>
  <c r="AF45" i="3"/>
  <c r="AF38" i="3" s="1"/>
  <c r="AH55" i="3"/>
  <c r="AP20" i="3"/>
  <c r="AQ20" i="3"/>
  <c r="AO26" i="3"/>
  <c r="AO25" i="3"/>
  <c r="AK25" i="3"/>
  <c r="AK26" i="3"/>
  <c r="AL20" i="3"/>
  <c r="AM20" i="3"/>
  <c r="AM5" i="3"/>
  <c r="AL5" i="3"/>
  <c r="AK15" i="3"/>
  <c r="AK16" i="3"/>
  <c r="AP5" i="3"/>
  <c r="AO16" i="3"/>
  <c r="AO15" i="3"/>
  <c r="AQ5" i="3"/>
  <c r="AK34" i="3"/>
  <c r="AK33" i="3"/>
  <c r="AM30" i="3"/>
  <c r="AL30" i="3"/>
  <c r="AL6" i="3"/>
  <c r="AM6" i="3"/>
  <c r="AQ6" i="3"/>
  <c r="AP6" i="3"/>
  <c r="D101" i="3" a="1"/>
  <c r="D101" i="3" s="1"/>
  <c r="AW4" i="3" s="1"/>
  <c r="AS4" i="3"/>
  <c r="AO34" i="3"/>
  <c r="AP30" i="3"/>
  <c r="AQ30" i="3"/>
  <c r="AO33" i="3"/>
  <c r="AI56" i="3"/>
  <c r="DP21" i="3"/>
  <c r="AB30" i="4" s="1"/>
  <c r="EF21" i="3"/>
  <c r="AB34" i="4" s="1"/>
  <c r="AR21" i="3"/>
  <c r="DH21" i="3"/>
  <c r="AB28" i="4" s="1"/>
  <c r="DL21" i="3"/>
  <c r="AB29" i="4" s="1"/>
  <c r="EJ21" i="3"/>
  <c r="AB35" i="4" s="1"/>
  <c r="BL21" i="3"/>
  <c r="DX21" i="3"/>
  <c r="AB32" i="4" s="1"/>
  <c r="BP21" i="3"/>
  <c r="AZ21" i="3"/>
  <c r="CB21" i="3"/>
  <c r="BH21" i="3"/>
  <c r="DT21" i="3"/>
  <c r="AB31" i="4" s="1"/>
  <c r="BX21" i="3"/>
  <c r="CN21" i="3"/>
  <c r="AB23" i="4" s="1"/>
  <c r="CV21" i="3"/>
  <c r="AB25" i="4" s="1"/>
  <c r="CZ21" i="3"/>
  <c r="AB26" i="4" s="1"/>
  <c r="AF20" i="3"/>
  <c r="AF21" i="3"/>
  <c r="CR21" i="3"/>
  <c r="AB24" i="4" s="1"/>
  <c r="ER21" i="3"/>
  <c r="AB37" i="4" s="1"/>
  <c r="AV21" i="3"/>
  <c r="AB12" i="4" s="1"/>
  <c r="CJ21" i="3"/>
  <c r="EN21" i="3"/>
  <c r="AB36" i="4" s="1"/>
  <c r="DD21" i="3"/>
  <c r="AB27" i="4" s="1"/>
  <c r="EB21" i="3"/>
  <c r="AB33" i="4" s="1"/>
  <c r="CF21" i="3"/>
  <c r="BT21" i="3"/>
  <c r="BD21" i="3"/>
  <c r="AJ21" i="3"/>
  <c r="AC12" i="4"/>
  <c r="AE12" i="4"/>
  <c r="AD12" i="4"/>
  <c r="AL18" i="4"/>
  <c r="AM18" i="4"/>
  <c r="AS7" i="3" l="1"/>
  <c r="AT7" i="3" s="1"/>
  <c r="AS38" i="3"/>
  <c r="AL43" i="3"/>
  <c r="AM44" i="3"/>
  <c r="AW7" i="3"/>
  <c r="AX7" i="3" s="1"/>
  <c r="AW38" i="3"/>
  <c r="AQ44" i="3"/>
  <c r="AP43" i="3"/>
  <c r="AU7" i="3"/>
  <c r="AF11" i="3"/>
  <c r="W8" i="4" s="1"/>
  <c r="AF7" i="3"/>
  <c r="S8" i="4" s="1"/>
  <c r="AF5" i="3"/>
  <c r="Q8" i="4" s="1"/>
  <c r="AS31" i="3"/>
  <c r="AU31" i="3" s="1"/>
  <c r="AS11" i="3"/>
  <c r="AW31" i="3"/>
  <c r="AX31" i="3" s="1"/>
  <c r="AW11" i="3"/>
  <c r="AJ53" i="3"/>
  <c r="AF57" i="3"/>
  <c r="AJ45" i="3"/>
  <c r="AJ38" i="3" s="1"/>
  <c r="AI9" i="4" s="1"/>
  <c r="AM28" i="3"/>
  <c r="AL27" i="3"/>
  <c r="AK54" i="3"/>
  <c r="D102" i="3" a="1"/>
  <c r="D102" i="3" s="1"/>
  <c r="AM18" i="3"/>
  <c r="AL17" i="3"/>
  <c r="AQ28" i="3"/>
  <c r="AP27" i="3"/>
  <c r="AO54" i="3"/>
  <c r="AS6" i="3"/>
  <c r="AS30" i="3"/>
  <c r="AS5" i="3"/>
  <c r="AS20" i="3"/>
  <c r="AM36" i="3"/>
  <c r="AL35" i="3"/>
  <c r="AW30" i="3"/>
  <c r="AW6" i="3"/>
  <c r="AW5" i="3"/>
  <c r="AW20" i="3"/>
  <c r="AJ37" i="3"/>
  <c r="AJ29" i="3"/>
  <c r="AJ20" i="3" s="1"/>
  <c r="AA9" i="4" s="1"/>
  <c r="AJ19" i="3"/>
  <c r="AP35" i="3"/>
  <c r="AQ36" i="3"/>
  <c r="AP17" i="3"/>
  <c r="AQ18" i="3"/>
  <c r="AO7" i="4"/>
  <c r="P8" i="4" s="1"/>
  <c r="AH10" i="4"/>
  <c r="AJ22" i="4"/>
  <c r="AK22" i="4"/>
  <c r="AM15" i="4"/>
  <c r="AN15" i="4"/>
  <c r="AH18" i="4"/>
  <c r="AD9" i="4"/>
  <c r="AE9" i="4"/>
  <c r="AC9" i="4"/>
  <c r="AD16" i="4"/>
  <c r="AE16" i="4"/>
  <c r="AC16" i="4"/>
  <c r="AJ11" i="4"/>
  <c r="AK11" i="4"/>
  <c r="AH17" i="4"/>
  <c r="AE8" i="4"/>
  <c r="AC8" i="4"/>
  <c r="AD8" i="4"/>
  <c r="AM22" i="4"/>
  <c r="AN22" i="4"/>
  <c r="AH20" i="4"/>
  <c r="AB18" i="4"/>
  <c r="AC18" i="4"/>
  <c r="AD18" i="4"/>
  <c r="AE18" i="4"/>
  <c r="AM17" i="4"/>
  <c r="AN17" i="4"/>
  <c r="AH15" i="4"/>
  <c r="AC11" i="4"/>
  <c r="AE11" i="4"/>
  <c r="AD11" i="4"/>
  <c r="AH19" i="4"/>
  <c r="AM10" i="4"/>
  <c r="AN10" i="4"/>
  <c r="AG8" i="4"/>
  <c r="AH8" i="4"/>
  <c r="AE22" i="4"/>
  <c r="AD22" i="4"/>
  <c r="AC22" i="4"/>
  <c r="AJ12" i="4"/>
  <c r="AK12" i="4"/>
  <c r="AE10" i="4"/>
  <c r="AC10" i="4"/>
  <c r="AD10" i="4"/>
  <c r="AM21" i="4"/>
  <c r="AN21" i="4"/>
  <c r="AH16" i="4"/>
  <c r="AH9" i="4"/>
  <c r="AH13" i="4"/>
  <c r="AH11" i="4"/>
  <c r="AE19" i="4"/>
  <c r="AD19" i="4"/>
  <c r="AC19" i="4"/>
  <c r="AJ10" i="4"/>
  <c r="AK10" i="4"/>
  <c r="AM8" i="4"/>
  <c r="AN8" i="4"/>
  <c r="AD20" i="4"/>
  <c r="AE20" i="4"/>
  <c r="AC20" i="4"/>
  <c r="AJ18" i="4"/>
  <c r="AK18" i="4"/>
  <c r="AC14" i="4"/>
  <c r="AD14" i="4"/>
  <c r="AE14" i="4"/>
  <c r="AM9" i="4"/>
  <c r="AN9" i="4"/>
  <c r="AM13" i="4"/>
  <c r="AN13" i="4"/>
  <c r="AJ19" i="4"/>
  <c r="AK19" i="4"/>
  <c r="AH14" i="4"/>
  <c r="AJ21" i="4"/>
  <c r="AK21" i="4"/>
  <c r="AM20" i="4"/>
  <c r="AN20" i="4"/>
  <c r="AJ13" i="4"/>
  <c r="AK13" i="4"/>
  <c r="AJ17" i="4"/>
  <c r="AK17" i="4"/>
  <c r="AM14" i="4"/>
  <c r="AN14" i="4"/>
  <c r="AJ8" i="4"/>
  <c r="AK8" i="4"/>
  <c r="AH21" i="4"/>
  <c r="AD15" i="4"/>
  <c r="AC15" i="4"/>
  <c r="AE15" i="4"/>
  <c r="AH12" i="4"/>
  <c r="AM16" i="4"/>
  <c r="AN16" i="4"/>
  <c r="AJ9" i="4"/>
  <c r="AK9" i="4"/>
  <c r="AJ20" i="4"/>
  <c r="AK20" i="4"/>
  <c r="AM11" i="4"/>
  <c r="AN11" i="4"/>
  <c r="AJ16" i="4"/>
  <c r="AK16" i="4"/>
  <c r="AC13" i="4"/>
  <c r="AE13" i="4"/>
  <c r="AD13" i="4"/>
  <c r="AD17" i="4"/>
  <c r="AC17" i="4"/>
  <c r="AE17" i="4"/>
  <c r="AM19" i="4"/>
  <c r="AN19" i="4"/>
  <c r="AJ14" i="4"/>
  <c r="AK14" i="4"/>
  <c r="AH22" i="4"/>
  <c r="AC21" i="4"/>
  <c r="AE21" i="4"/>
  <c r="AD21" i="4"/>
  <c r="AJ15" i="4"/>
  <c r="AK15" i="4"/>
  <c r="AM12" i="4"/>
  <c r="AN12" i="4"/>
  <c r="Y22" i="4"/>
  <c r="Z22" i="4"/>
  <c r="Y12" i="4"/>
  <c r="Z12" i="4"/>
  <c r="Y11" i="4"/>
  <c r="Z11" i="4"/>
  <c r="Y17" i="4"/>
  <c r="Z17" i="4"/>
  <c r="Y14" i="4"/>
  <c r="Z14" i="4"/>
  <c r="Y10" i="4"/>
  <c r="Z10" i="4"/>
  <c r="Y15" i="4"/>
  <c r="Z15" i="4"/>
  <c r="Y16" i="4"/>
  <c r="Z16" i="4"/>
  <c r="Y9" i="4"/>
  <c r="Z9" i="4"/>
  <c r="Y20" i="4"/>
  <c r="Z20" i="4"/>
  <c r="Y21" i="4"/>
  <c r="Z21" i="4"/>
  <c r="Y19" i="4"/>
  <c r="Z19" i="4"/>
  <c r="Y13" i="4"/>
  <c r="Z13" i="4"/>
  <c r="Y8" i="4"/>
  <c r="Z8" i="4"/>
  <c r="Y18" i="4"/>
  <c r="Z18" i="4"/>
  <c r="X22" i="4"/>
  <c r="X12" i="4"/>
  <c r="X16" i="4"/>
  <c r="X11" i="4"/>
  <c r="X17" i="4"/>
  <c r="X14" i="4"/>
  <c r="X13" i="4"/>
  <c r="X20" i="4"/>
  <c r="X21" i="4"/>
  <c r="X19" i="4"/>
  <c r="X10" i="4"/>
  <c r="X15" i="4"/>
  <c r="X9" i="4"/>
  <c r="X8" i="4"/>
  <c r="X18" i="4"/>
  <c r="U16" i="4"/>
  <c r="V16" i="4"/>
  <c r="U19" i="4"/>
  <c r="V19" i="4"/>
  <c r="U22" i="4"/>
  <c r="V22" i="4"/>
  <c r="U12" i="4"/>
  <c r="V12" i="4"/>
  <c r="U11" i="4"/>
  <c r="V11" i="4"/>
  <c r="U17" i="4"/>
  <c r="V17" i="4"/>
  <c r="U14" i="4"/>
  <c r="V14" i="4"/>
  <c r="U15" i="4"/>
  <c r="V15" i="4"/>
  <c r="U10" i="4"/>
  <c r="V10" i="4"/>
  <c r="U9" i="4"/>
  <c r="V9" i="4"/>
  <c r="U13" i="4"/>
  <c r="V13" i="4"/>
  <c r="U20" i="4"/>
  <c r="V20" i="4"/>
  <c r="U21" i="4"/>
  <c r="V21" i="4"/>
  <c r="U8" i="4"/>
  <c r="V8" i="4"/>
  <c r="U18" i="4"/>
  <c r="V18" i="4"/>
  <c r="T16" i="4"/>
  <c r="T19" i="4"/>
  <c r="T11" i="4"/>
  <c r="T17" i="4"/>
  <c r="T14" i="4"/>
  <c r="T22" i="4"/>
  <c r="T12" i="4"/>
  <c r="T10" i="4"/>
  <c r="T15" i="4"/>
  <c r="T20" i="4"/>
  <c r="T9" i="4"/>
  <c r="T21" i="4"/>
  <c r="T13" i="4"/>
  <c r="T8" i="4"/>
  <c r="T18" i="4"/>
  <c r="AL12" i="4"/>
  <c r="AL13" i="4"/>
  <c r="AL11" i="4"/>
  <c r="R8" i="4"/>
  <c r="AL20" i="4"/>
  <c r="AL14" i="4"/>
  <c r="AI8" i="4"/>
  <c r="AB15" i="4"/>
  <c r="AB21" i="4"/>
  <c r="AB14" i="4"/>
  <c r="AL15" i="4"/>
  <c r="AL9" i="4"/>
  <c r="AB13" i="4"/>
  <c r="AL19" i="4"/>
  <c r="AL17" i="4"/>
  <c r="AL21" i="4"/>
  <c r="AB9" i="4"/>
  <c r="AB16" i="4"/>
  <c r="AB8" i="4"/>
  <c r="AA8" i="4"/>
  <c r="AL22" i="4"/>
  <c r="AB17" i="4"/>
  <c r="AL16" i="4"/>
  <c r="AB11" i="4"/>
  <c r="AL10" i="4"/>
  <c r="AF8" i="4"/>
  <c r="AB22" i="4"/>
  <c r="AB19" i="4"/>
  <c r="AL8" i="4"/>
  <c r="AB20" i="4"/>
  <c r="AY7" i="3" l="1"/>
  <c r="AX38" i="3"/>
  <c r="AW41" i="3"/>
  <c r="AW42" i="3"/>
  <c r="AY38" i="3"/>
  <c r="AT38" i="3"/>
  <c r="AS42" i="3"/>
  <c r="AS41" i="3"/>
  <c r="AU38" i="3"/>
  <c r="AJ11" i="3"/>
  <c r="W9" i="4" s="1"/>
  <c r="AJ7" i="3"/>
  <c r="S9" i="4" s="1"/>
  <c r="AT31" i="3"/>
  <c r="AY31" i="3"/>
  <c r="AX11" i="3"/>
  <c r="AY11" i="3"/>
  <c r="AU11" i="3"/>
  <c r="AT11" i="3"/>
  <c r="AJ30" i="3"/>
  <c r="AF9" i="4" s="1"/>
  <c r="AJ31" i="3"/>
  <c r="AG9" i="4" s="1"/>
  <c r="AL55" i="3"/>
  <c r="AQ56" i="3"/>
  <c r="AJ6" i="3"/>
  <c r="R9" i="4" s="1"/>
  <c r="AJ5" i="3"/>
  <c r="Q9" i="4" s="1"/>
  <c r="AJ57" i="3"/>
  <c r="AS26" i="3"/>
  <c r="AU20" i="3"/>
  <c r="AT20" i="3"/>
  <c r="AS25" i="3"/>
  <c r="AY20" i="3"/>
  <c r="AX20" i="3"/>
  <c r="AW25" i="3"/>
  <c r="AW26" i="3"/>
  <c r="AT5" i="3"/>
  <c r="AS16" i="3"/>
  <c r="AS15" i="3"/>
  <c r="AU5" i="3"/>
  <c r="AM56" i="3"/>
  <c r="AW15" i="3"/>
  <c r="AY5" i="3"/>
  <c r="AW16" i="3"/>
  <c r="AX5" i="3"/>
  <c r="D103" i="3" a="1"/>
  <c r="D103" i="3" s="1"/>
  <c r="BA4" i="3"/>
  <c r="AU30" i="3"/>
  <c r="AT30" i="3"/>
  <c r="AS33" i="3"/>
  <c r="AS34" i="3"/>
  <c r="AY6" i="3"/>
  <c r="AX6" i="3"/>
  <c r="AT6" i="3"/>
  <c r="AU6" i="3"/>
  <c r="AY30" i="3"/>
  <c r="AW34" i="3"/>
  <c r="AX30" i="3"/>
  <c r="AW33" i="3"/>
  <c r="AP55" i="3"/>
  <c r="AO8" i="4"/>
  <c r="AU44" i="3" l="1"/>
  <c r="AT43" i="3"/>
  <c r="BA7" i="3"/>
  <c r="BC7" i="3" s="1"/>
  <c r="BA38" i="3"/>
  <c r="AY44" i="3"/>
  <c r="AX43" i="3"/>
  <c r="BA31" i="3"/>
  <c r="BC31" i="3" s="1"/>
  <c r="BA11" i="3"/>
  <c r="O8" i="4"/>
  <c r="P9" i="4"/>
  <c r="AO9" i="4" s="1"/>
  <c r="AN45" i="3"/>
  <c r="AN38" i="3" s="1"/>
  <c r="AI10" i="4" s="1"/>
  <c r="AX35" i="3"/>
  <c r="AY36" i="3"/>
  <c r="AN37" i="3"/>
  <c r="AT27" i="3"/>
  <c r="AS54" i="3"/>
  <c r="AU28" i="3"/>
  <c r="AN53" i="3"/>
  <c r="BA30" i="3"/>
  <c r="BA20" i="3"/>
  <c r="BA6" i="3"/>
  <c r="BA5" i="3"/>
  <c r="AU18" i="3"/>
  <c r="AT17" i="3"/>
  <c r="D104" i="3" a="1"/>
  <c r="D104" i="3" s="1"/>
  <c r="BE4" i="3"/>
  <c r="AN29" i="3"/>
  <c r="AN19" i="3"/>
  <c r="AY28" i="3"/>
  <c r="AW54" i="3"/>
  <c r="AX27" i="3"/>
  <c r="AR53" i="3"/>
  <c r="AR19" i="3"/>
  <c r="AR37" i="3"/>
  <c r="AR45" i="3"/>
  <c r="AR38" i="3" s="1"/>
  <c r="AI11" i="4" s="1"/>
  <c r="AR29" i="3"/>
  <c r="AR20" i="3" s="1"/>
  <c r="AA11" i="4" s="1"/>
  <c r="AT35" i="3"/>
  <c r="AU36" i="3"/>
  <c r="AX17" i="3"/>
  <c r="AY18" i="3"/>
  <c r="BB7" i="3" l="1"/>
  <c r="BE7" i="3"/>
  <c r="BF7" i="3" s="1"/>
  <c r="BE38" i="3"/>
  <c r="BC38" i="3"/>
  <c r="BA41" i="3"/>
  <c r="BA42" i="3"/>
  <c r="BB38" i="3"/>
  <c r="AN11" i="3"/>
  <c r="W10" i="4" s="1"/>
  <c r="AN7" i="3"/>
  <c r="S10" i="4" s="1"/>
  <c r="AR11" i="3"/>
  <c r="W11" i="4" s="1"/>
  <c r="AR7" i="3"/>
  <c r="S11" i="4" s="1"/>
  <c r="BE31" i="3"/>
  <c r="BG31" i="3" s="1"/>
  <c r="BE11" i="3"/>
  <c r="BB31" i="3"/>
  <c r="BC11" i="3"/>
  <c r="BB11" i="3"/>
  <c r="AN30" i="3"/>
  <c r="AF10" i="4" s="1"/>
  <c r="AN31" i="3"/>
  <c r="AG10" i="4" s="1"/>
  <c r="AR30" i="3"/>
  <c r="AF11" i="4" s="1"/>
  <c r="AR31" i="3"/>
  <c r="AG11" i="4" s="1"/>
  <c r="O9" i="4"/>
  <c r="P10" i="4"/>
  <c r="AT55" i="3"/>
  <c r="D105" i="3" a="1"/>
  <c r="D105" i="3" s="1"/>
  <c r="BI4" i="3"/>
  <c r="AY56" i="3"/>
  <c r="AR5" i="3"/>
  <c r="Q11" i="4" s="1"/>
  <c r="AR57" i="3"/>
  <c r="AR6" i="3"/>
  <c r="R11" i="4" s="1"/>
  <c r="AU56" i="3"/>
  <c r="BB30" i="3"/>
  <c r="BC30" i="3"/>
  <c r="BA33" i="3"/>
  <c r="BA34" i="3"/>
  <c r="AX55" i="3"/>
  <c r="BA16" i="3"/>
  <c r="BC5" i="3"/>
  <c r="BB5" i="3"/>
  <c r="BA15" i="3"/>
  <c r="AN5" i="3"/>
  <c r="Q10" i="4" s="1"/>
  <c r="AN57" i="3"/>
  <c r="AN6" i="3"/>
  <c r="R10" i="4" s="1"/>
  <c r="BE6" i="3"/>
  <c r="BE5" i="3"/>
  <c r="BE20" i="3"/>
  <c r="BE30" i="3"/>
  <c r="BB6" i="3"/>
  <c r="BC6" i="3"/>
  <c r="AN21" i="3"/>
  <c r="AB10" i="4" s="1"/>
  <c r="AN20" i="3"/>
  <c r="AA10" i="4" s="1"/>
  <c r="BA26" i="3"/>
  <c r="BC20" i="3"/>
  <c r="BA25" i="3"/>
  <c r="BB20" i="3"/>
  <c r="BG7" i="3" l="1"/>
  <c r="BC44" i="3"/>
  <c r="BB43" i="3"/>
  <c r="BI7" i="3"/>
  <c r="BK7" i="3" s="1"/>
  <c r="BI38" i="3"/>
  <c r="BG38" i="3"/>
  <c r="BE42" i="3"/>
  <c r="BE41" i="3"/>
  <c r="BF38" i="3"/>
  <c r="BF31" i="3"/>
  <c r="BG11" i="3"/>
  <c r="BF11" i="3"/>
  <c r="BI31" i="3"/>
  <c r="BJ31" i="3" s="1"/>
  <c r="BI11" i="3"/>
  <c r="AV29" i="3"/>
  <c r="AV20" i="3" s="1"/>
  <c r="AA12" i="4" s="1"/>
  <c r="AV45" i="3"/>
  <c r="AV38" i="3" s="1"/>
  <c r="AI12" i="4" s="1"/>
  <c r="AO10" i="4"/>
  <c r="BG30" i="3"/>
  <c r="BE34" i="3"/>
  <c r="BE33" i="3"/>
  <c r="BF30" i="3"/>
  <c r="BB35" i="3"/>
  <c r="BC36" i="3"/>
  <c r="BB27" i="3"/>
  <c r="BC28" i="3"/>
  <c r="BA54" i="3"/>
  <c r="BF20" i="3"/>
  <c r="BE26" i="3"/>
  <c r="BE25" i="3"/>
  <c r="BG20" i="3"/>
  <c r="AV19" i="3"/>
  <c r="BE15" i="3"/>
  <c r="BE16" i="3"/>
  <c r="BF5" i="3"/>
  <c r="BG5" i="3"/>
  <c r="AV37" i="3"/>
  <c r="BC18" i="3"/>
  <c r="BB17" i="3"/>
  <c r="AV53" i="3"/>
  <c r="BG6" i="3"/>
  <c r="BF6" i="3"/>
  <c r="AZ53" i="3"/>
  <c r="AZ45" i="3"/>
  <c r="AZ38" i="3" s="1"/>
  <c r="AI13" i="4" s="1"/>
  <c r="AZ37" i="3"/>
  <c r="AZ29" i="3"/>
  <c r="AZ20" i="3" s="1"/>
  <c r="AA13" i="4" s="1"/>
  <c r="AZ19" i="3"/>
  <c r="BI5" i="3"/>
  <c r="BI30" i="3"/>
  <c r="BI6" i="3"/>
  <c r="BI20" i="3"/>
  <c r="D106" i="3" a="1"/>
  <c r="D106" i="3" s="1"/>
  <c r="BM4" i="3"/>
  <c r="BJ7" i="3" l="1"/>
  <c r="BG44" i="3"/>
  <c r="BF43" i="3"/>
  <c r="BJ38" i="3"/>
  <c r="BI42" i="3"/>
  <c r="BI41" i="3"/>
  <c r="BK38" i="3"/>
  <c r="BM7" i="3"/>
  <c r="BN7" i="3" s="1"/>
  <c r="BM38" i="3"/>
  <c r="AV11" i="3"/>
  <c r="W12" i="4" s="1"/>
  <c r="AV7" i="3"/>
  <c r="S12" i="4" s="1"/>
  <c r="AZ11" i="3"/>
  <c r="W13" i="4" s="1"/>
  <c r="AZ7" i="3"/>
  <c r="S13" i="4" s="1"/>
  <c r="BK31" i="3"/>
  <c r="BJ11" i="3"/>
  <c r="BK11" i="3"/>
  <c r="BM31" i="3"/>
  <c r="BN31" i="3" s="1"/>
  <c r="BM11" i="3"/>
  <c r="AV30" i="3"/>
  <c r="AF12" i="4" s="1"/>
  <c r="AV31" i="3"/>
  <c r="AG12" i="4" s="1"/>
  <c r="AZ30" i="3"/>
  <c r="AF13" i="4" s="1"/>
  <c r="AZ31" i="3"/>
  <c r="AG13" i="4" s="1"/>
  <c r="O10" i="4"/>
  <c r="P11" i="4"/>
  <c r="AO11" i="4" s="1"/>
  <c r="P12" i="4" s="1"/>
  <c r="BB55" i="3"/>
  <c r="BI15" i="3"/>
  <c r="BJ5" i="3"/>
  <c r="BI16" i="3"/>
  <c r="BK5" i="3"/>
  <c r="AZ6" i="3"/>
  <c r="R13" i="4" s="1"/>
  <c r="AZ57" i="3"/>
  <c r="AZ5" i="3"/>
  <c r="Q13" i="4" s="1"/>
  <c r="AV5" i="3"/>
  <c r="Q12" i="4" s="1"/>
  <c r="AV6" i="3"/>
  <c r="R12" i="4" s="1"/>
  <c r="AV57" i="3"/>
  <c r="BM20" i="3"/>
  <c r="BM5" i="3"/>
  <c r="BM6" i="3"/>
  <c r="BM30" i="3"/>
  <c r="BC56" i="3"/>
  <c r="D107" i="3" a="1"/>
  <c r="D107" i="3" s="1"/>
  <c r="BQ4" i="3"/>
  <c r="BF27" i="3"/>
  <c r="BE54" i="3"/>
  <c r="BG28" i="3"/>
  <c r="BJ20" i="3"/>
  <c r="BI25" i="3"/>
  <c r="BI26" i="3"/>
  <c r="BK20" i="3"/>
  <c r="BF35" i="3"/>
  <c r="BG36" i="3"/>
  <c r="BK6" i="3"/>
  <c r="BJ6" i="3"/>
  <c r="BJ30" i="3"/>
  <c r="BK30" i="3"/>
  <c r="BI33" i="3"/>
  <c r="BI34" i="3"/>
  <c r="BF17" i="3"/>
  <c r="BG18" i="3"/>
  <c r="BF55" i="3" l="1"/>
  <c r="BO7" i="3"/>
  <c r="BO38" i="3"/>
  <c r="BM42" i="3"/>
  <c r="BM41" i="3"/>
  <c r="BN38" i="3"/>
  <c r="BK44" i="3"/>
  <c r="BJ43" i="3"/>
  <c r="BQ7" i="3"/>
  <c r="BS7" i="3" s="1"/>
  <c r="BQ38" i="3"/>
  <c r="BO31" i="3"/>
  <c r="BO11" i="3"/>
  <c r="BN11" i="3"/>
  <c r="BQ31" i="3"/>
  <c r="BS31" i="3" s="1"/>
  <c r="BQ11" i="3"/>
  <c r="BD29" i="3"/>
  <c r="BD20" i="3" s="1"/>
  <c r="AA14" i="4" s="1"/>
  <c r="O11" i="4"/>
  <c r="AO12" i="4"/>
  <c r="P13" i="4" s="1"/>
  <c r="AO13" i="4" s="1"/>
  <c r="P14" i="4" s="1"/>
  <c r="BG56" i="3"/>
  <c r="BK28" i="3"/>
  <c r="BJ27" i="3"/>
  <c r="BI54" i="3"/>
  <c r="BD45" i="3"/>
  <c r="BD38" i="3" s="1"/>
  <c r="AI14" i="4" s="1"/>
  <c r="BO30" i="3"/>
  <c r="BM33" i="3"/>
  <c r="BN30" i="3"/>
  <c r="BM34" i="3"/>
  <c r="BO6" i="3"/>
  <c r="BN6" i="3"/>
  <c r="BD19" i="3"/>
  <c r="BD53" i="3"/>
  <c r="BO5" i="3"/>
  <c r="BN5" i="3"/>
  <c r="BM15" i="3"/>
  <c r="BM16" i="3"/>
  <c r="BM25" i="3"/>
  <c r="BM26" i="3"/>
  <c r="BN20" i="3"/>
  <c r="BO20" i="3"/>
  <c r="BK36" i="3"/>
  <c r="BJ35" i="3"/>
  <c r="BD37" i="3"/>
  <c r="BQ20" i="3"/>
  <c r="BQ5" i="3"/>
  <c r="BQ30" i="3"/>
  <c r="BQ6" i="3"/>
  <c r="D108" i="3" a="1"/>
  <c r="D108" i="3" s="1"/>
  <c r="BU4" i="3"/>
  <c r="BK18" i="3"/>
  <c r="BJ17" i="3"/>
  <c r="BH53" i="3" l="1"/>
  <c r="BJ55" i="3"/>
  <c r="BR7" i="3"/>
  <c r="BU7" i="3"/>
  <c r="BV7" i="3" s="1"/>
  <c r="BU38" i="3"/>
  <c r="BR38" i="3"/>
  <c r="BQ42" i="3"/>
  <c r="BQ41" i="3"/>
  <c r="BS38" i="3"/>
  <c r="BO44" i="3"/>
  <c r="BN43" i="3"/>
  <c r="BD11" i="3"/>
  <c r="W14" i="4" s="1"/>
  <c r="BD7" i="3"/>
  <c r="S14" i="4" s="1"/>
  <c r="BR31" i="3"/>
  <c r="BU31" i="3"/>
  <c r="BW31" i="3" s="1"/>
  <c r="BU11" i="3"/>
  <c r="BS11" i="3"/>
  <c r="BR11" i="3"/>
  <c r="BH37" i="3"/>
  <c r="BH30" i="3" s="1"/>
  <c r="AF15" i="4" s="1"/>
  <c r="BD30" i="3"/>
  <c r="AF14" i="4" s="1"/>
  <c r="BD31" i="3"/>
  <c r="AG14" i="4" s="1"/>
  <c r="BH31" i="3"/>
  <c r="AG15" i="4" s="1"/>
  <c r="BH29" i="3"/>
  <c r="BH20" i="3" s="1"/>
  <c r="AA15" i="4" s="1"/>
  <c r="O12" i="4"/>
  <c r="O13" i="4" s="1"/>
  <c r="BK56" i="3"/>
  <c r="BH45" i="3"/>
  <c r="BH38" i="3" s="1"/>
  <c r="AI15" i="4" s="1"/>
  <c r="BH19" i="3"/>
  <c r="BQ34" i="3"/>
  <c r="BQ33" i="3"/>
  <c r="BS30" i="3"/>
  <c r="BR30" i="3"/>
  <c r="BN35" i="3"/>
  <c r="BO36" i="3"/>
  <c r="BN27" i="3"/>
  <c r="BO28" i="3"/>
  <c r="BM54" i="3"/>
  <c r="BS20" i="3"/>
  <c r="BR20" i="3"/>
  <c r="BQ25" i="3"/>
  <c r="BQ26" i="3"/>
  <c r="BO18" i="3"/>
  <c r="BN17" i="3"/>
  <c r="BU30" i="3"/>
  <c r="BU5" i="3"/>
  <c r="BU6" i="3"/>
  <c r="BU20" i="3"/>
  <c r="BD6" i="3"/>
  <c r="R14" i="4" s="1"/>
  <c r="BD5" i="3"/>
  <c r="Q14" i="4" s="1"/>
  <c r="BD57" i="3"/>
  <c r="D109" i="3" a="1"/>
  <c r="D109" i="3" s="1"/>
  <c r="BY4" i="3"/>
  <c r="BS5" i="3"/>
  <c r="BQ16" i="3"/>
  <c r="BQ15" i="3"/>
  <c r="BR5" i="3"/>
  <c r="BS6" i="3"/>
  <c r="BR6" i="3"/>
  <c r="BL53" i="3" l="1"/>
  <c r="BW7" i="3"/>
  <c r="BN55" i="3"/>
  <c r="BS44" i="3"/>
  <c r="BR43" i="3"/>
  <c r="BY7" i="3"/>
  <c r="BZ7" i="3" s="1"/>
  <c r="BY38" i="3"/>
  <c r="BV38" i="3"/>
  <c r="BU41" i="3"/>
  <c r="BU42" i="3"/>
  <c r="BW38" i="3"/>
  <c r="BH11" i="3"/>
  <c r="W15" i="4" s="1"/>
  <c r="BH7" i="3"/>
  <c r="S15" i="4" s="1"/>
  <c r="BV31" i="3"/>
  <c r="BY31" i="3"/>
  <c r="CA31" i="3" s="1"/>
  <c r="BY11" i="3"/>
  <c r="BV11" i="3"/>
  <c r="BW11" i="3"/>
  <c r="BL37" i="3"/>
  <c r="BL30" i="3" s="1"/>
  <c r="AF16" i="4" s="1"/>
  <c r="BL31" i="3"/>
  <c r="AG16" i="4" s="1"/>
  <c r="BL19" i="3"/>
  <c r="BL6" i="3" s="1"/>
  <c r="R16" i="4" s="1"/>
  <c r="BL29" i="3"/>
  <c r="BL20" i="3" s="1"/>
  <c r="AA16" i="4" s="1"/>
  <c r="BL45" i="3"/>
  <c r="BL38" i="3" s="1"/>
  <c r="AI16" i="4" s="1"/>
  <c r="BH57" i="3"/>
  <c r="BH5" i="3"/>
  <c r="Q15" i="4" s="1"/>
  <c r="BH6" i="3"/>
  <c r="R15" i="4" s="1"/>
  <c r="BU26" i="3"/>
  <c r="BV20" i="3"/>
  <c r="BU25" i="3"/>
  <c r="BW20" i="3"/>
  <c r="BS28" i="3"/>
  <c r="BR27" i="3"/>
  <c r="BQ54" i="3"/>
  <c r="BV6" i="3"/>
  <c r="BW6" i="3"/>
  <c r="D110" i="3" a="1"/>
  <c r="D110" i="3" s="1"/>
  <c r="CC4" i="3"/>
  <c r="BU16" i="3"/>
  <c r="BW5" i="3"/>
  <c r="BU15" i="3"/>
  <c r="BV5" i="3"/>
  <c r="BV30" i="3"/>
  <c r="BU34" i="3"/>
  <c r="BW30" i="3"/>
  <c r="BU33" i="3"/>
  <c r="BS18" i="3"/>
  <c r="BR17" i="3"/>
  <c r="BR35" i="3"/>
  <c r="BS36" i="3"/>
  <c r="BY30" i="3"/>
  <c r="BY20" i="3"/>
  <c r="BY6" i="3"/>
  <c r="BY5" i="3"/>
  <c r="AO14" i="4"/>
  <c r="P15" i="4" s="1"/>
  <c r="BO56" i="3"/>
  <c r="BP53" i="3" l="1"/>
  <c r="BR55" i="3"/>
  <c r="O14" i="4"/>
  <c r="BW44" i="3"/>
  <c r="BV43" i="3"/>
  <c r="CA7" i="3"/>
  <c r="CC7" i="3"/>
  <c r="CE7" i="3" s="1"/>
  <c r="CC38" i="3"/>
  <c r="CA38" i="3"/>
  <c r="BY41" i="3"/>
  <c r="BY42" i="3"/>
  <c r="BZ38" i="3"/>
  <c r="BL11" i="3"/>
  <c r="W16" i="4" s="1"/>
  <c r="BL7" i="3"/>
  <c r="S16" i="4" s="1"/>
  <c r="BL5" i="3"/>
  <c r="Q16" i="4" s="1"/>
  <c r="BZ31" i="3"/>
  <c r="CC31" i="3"/>
  <c r="CE31" i="3" s="1"/>
  <c r="CC11" i="3"/>
  <c r="CA11" i="3"/>
  <c r="BZ11" i="3"/>
  <c r="AO15" i="4"/>
  <c r="P16" i="4" s="1"/>
  <c r="BL57" i="3"/>
  <c r="BP37" i="3"/>
  <c r="BP19" i="3"/>
  <c r="BP7" i="3" s="1"/>
  <c r="S17" i="4" s="1"/>
  <c r="BP29" i="3"/>
  <c r="BP20" i="3" s="1"/>
  <c r="AA17" i="4" s="1"/>
  <c r="BP45" i="3"/>
  <c r="BP38" i="3" s="1"/>
  <c r="AI17" i="4" s="1"/>
  <c r="CA20" i="3"/>
  <c r="BZ20" i="3"/>
  <c r="BY25" i="3"/>
  <c r="BY26" i="3"/>
  <c r="BY15" i="3"/>
  <c r="BY16" i="3"/>
  <c r="CA5" i="3"/>
  <c r="BZ5" i="3"/>
  <c r="BS56" i="3"/>
  <c r="CA6" i="3"/>
  <c r="BZ6" i="3"/>
  <c r="BV35" i="3"/>
  <c r="BW36" i="3"/>
  <c r="CC6" i="3"/>
  <c r="CC30" i="3"/>
  <c r="CC20" i="3"/>
  <c r="CC5" i="3"/>
  <c r="D111" i="3" a="1"/>
  <c r="D111" i="3" s="1"/>
  <c r="CG4" i="3"/>
  <c r="BW28" i="3"/>
  <c r="BV27" i="3"/>
  <c r="BU54" i="3"/>
  <c r="BY34" i="3"/>
  <c r="CA30" i="3"/>
  <c r="BZ30" i="3"/>
  <c r="BY33" i="3"/>
  <c r="BW18" i="3"/>
  <c r="BV17" i="3"/>
  <c r="BV55" i="3" l="1"/>
  <c r="BT29" i="3"/>
  <c r="BT20" i="3" s="1"/>
  <c r="AA18" i="4" s="1"/>
  <c r="AO16" i="4"/>
  <c r="P17" i="4" s="1"/>
  <c r="O15" i="4"/>
  <c r="CD7" i="3"/>
  <c r="BZ43" i="3"/>
  <c r="CA44" i="3"/>
  <c r="CD38" i="3"/>
  <c r="CC42" i="3"/>
  <c r="CC41" i="3"/>
  <c r="CE38" i="3"/>
  <c r="CG7" i="3"/>
  <c r="CH7" i="3" s="1"/>
  <c r="CG38" i="3"/>
  <c r="CD31" i="3"/>
  <c r="BP6" i="3"/>
  <c r="R17" i="4" s="1"/>
  <c r="BP11" i="3"/>
  <c r="W17" i="4" s="1"/>
  <c r="CG31" i="3"/>
  <c r="CI31" i="3" s="1"/>
  <c r="CG11" i="3"/>
  <c r="CE11" i="3"/>
  <c r="CD11" i="3"/>
  <c r="BP30" i="3"/>
  <c r="AF17" i="4" s="1"/>
  <c r="BP31" i="3"/>
  <c r="AG17" i="4" s="1"/>
  <c r="BP5" i="3"/>
  <c r="Q17" i="4" s="1"/>
  <c r="CC26" i="3"/>
  <c r="CE20" i="3"/>
  <c r="CD20" i="3"/>
  <c r="CC25" i="3"/>
  <c r="CE6" i="3"/>
  <c r="CD6" i="3"/>
  <c r="BP57" i="3"/>
  <c r="CC34" i="3"/>
  <c r="CC33" i="3"/>
  <c r="CE30" i="3"/>
  <c r="CD30" i="3"/>
  <c r="CA18" i="3"/>
  <c r="BZ17" i="3"/>
  <c r="BT19" i="3"/>
  <c r="BW56" i="3"/>
  <c r="CG20" i="3"/>
  <c r="CG5" i="3"/>
  <c r="CG30" i="3"/>
  <c r="CG6" i="3"/>
  <c r="BT37" i="3"/>
  <c r="CE5" i="3"/>
  <c r="CC15" i="3"/>
  <c r="CD5" i="3"/>
  <c r="CC16" i="3"/>
  <c r="BZ35" i="3"/>
  <c r="CA36" i="3"/>
  <c r="D112" i="3" a="1"/>
  <c r="D112" i="3" s="1"/>
  <c r="CK4" i="3"/>
  <c r="BZ27" i="3"/>
  <c r="BY54" i="3"/>
  <c r="CA28" i="3"/>
  <c r="BT45" i="3"/>
  <c r="BT38" i="3" s="1"/>
  <c r="AI18" i="4" s="1"/>
  <c r="BT53" i="3"/>
  <c r="BX45" i="3" l="1"/>
  <c r="BX38" i="3" s="1"/>
  <c r="AI19" i="4" s="1"/>
  <c r="BZ55" i="3"/>
  <c r="O16" i="4"/>
  <c r="AO17" i="4"/>
  <c r="CD43" i="3"/>
  <c r="CE44" i="3"/>
  <c r="CI38" i="3"/>
  <c r="CG42" i="3"/>
  <c r="CG41" i="3"/>
  <c r="CH38" i="3"/>
  <c r="CK7" i="3"/>
  <c r="CL7" i="3" s="1"/>
  <c r="CK38" i="3"/>
  <c r="CI7" i="3"/>
  <c r="BT11" i="3"/>
  <c r="W18" i="4" s="1"/>
  <c r="BT7" i="3"/>
  <c r="S18" i="4" s="1"/>
  <c r="CH31" i="3"/>
  <c r="CH11" i="3"/>
  <c r="CI11" i="3"/>
  <c r="CK31" i="3"/>
  <c r="CM31" i="3" s="1"/>
  <c r="CK11" i="3"/>
  <c r="BT30" i="3"/>
  <c r="AF18" i="4" s="1"/>
  <c r="BT31" i="3"/>
  <c r="AG18" i="4" s="1"/>
  <c r="CA56" i="3"/>
  <c r="BX37" i="3"/>
  <c r="CI30" i="3"/>
  <c r="CH30" i="3"/>
  <c r="CG34" i="3"/>
  <c r="CG33" i="3"/>
  <c r="BX53" i="3"/>
  <c r="D113" i="3" a="1"/>
  <c r="D113" i="3" s="1"/>
  <c r="CO4" i="3"/>
  <c r="CI5" i="3"/>
  <c r="CH5" i="3"/>
  <c r="CG16" i="3"/>
  <c r="CG15" i="3"/>
  <c r="BX19" i="3"/>
  <c r="CK5" i="3"/>
  <c r="CK6" i="3"/>
  <c r="CK30" i="3"/>
  <c r="CK20" i="3"/>
  <c r="CD35" i="3"/>
  <c r="CE36" i="3"/>
  <c r="BX29" i="3"/>
  <c r="BX20" i="3" s="1"/>
  <c r="AA19" i="4" s="1"/>
  <c r="CI6" i="3"/>
  <c r="CH6" i="3"/>
  <c r="CG26" i="3"/>
  <c r="CH20" i="3"/>
  <c r="CG25" i="3"/>
  <c r="CI20" i="3"/>
  <c r="CD27" i="3"/>
  <c r="CE28" i="3"/>
  <c r="CC54" i="3"/>
  <c r="CE18" i="3"/>
  <c r="CD17" i="3"/>
  <c r="BT5" i="3"/>
  <c r="Q18" i="4" s="1"/>
  <c r="BT57" i="3"/>
  <c r="BT6" i="3"/>
  <c r="R18" i="4" s="1"/>
  <c r="CB29" i="3" l="1"/>
  <c r="CB20" i="3" s="1"/>
  <c r="AA20" i="4" s="1"/>
  <c r="CD55" i="3"/>
  <c r="P18" i="4"/>
  <c r="AO18" i="4" s="1"/>
  <c r="P19" i="4" s="1"/>
  <c r="AO19" i="4" s="1"/>
  <c r="P20" i="4" s="1"/>
  <c r="AO20" i="4" s="1"/>
  <c r="P21" i="4" s="1"/>
  <c r="AO21" i="4" s="1"/>
  <c r="P22" i="4" s="1"/>
  <c r="AO22" i="4" s="1"/>
  <c r="P23" i="4" s="1"/>
  <c r="O17" i="4"/>
  <c r="CM7" i="3"/>
  <c r="CL38" i="3"/>
  <c r="CK42" i="3"/>
  <c r="CK41" i="3"/>
  <c r="CM38" i="3"/>
  <c r="CH43" i="3"/>
  <c r="CI44" i="3"/>
  <c r="CO7" i="3"/>
  <c r="CQ7" i="3" s="1"/>
  <c r="CO38" i="3"/>
  <c r="BX11" i="3"/>
  <c r="W19" i="4" s="1"/>
  <c r="BX7" i="3"/>
  <c r="S19" i="4" s="1"/>
  <c r="CL31" i="3"/>
  <c r="CM11" i="3"/>
  <c r="CL11" i="3"/>
  <c r="CO31" i="3"/>
  <c r="CP31" i="3" s="1"/>
  <c r="CO11" i="3"/>
  <c r="CB19" i="3"/>
  <c r="CB7" i="3" s="1"/>
  <c r="S20" i="4" s="1"/>
  <c r="CB37" i="3"/>
  <c r="CB30" i="3" s="1"/>
  <c r="AF20" i="4" s="1"/>
  <c r="BX30" i="3"/>
  <c r="AF19" i="4" s="1"/>
  <c r="BX31" i="3"/>
  <c r="AG19" i="4" s="1"/>
  <c r="CB31" i="3"/>
  <c r="AG20" i="4" s="1"/>
  <c r="CB45" i="3"/>
  <c r="CB38" i="3" s="1"/>
  <c r="AI20" i="4" s="1"/>
  <c r="CB53" i="3"/>
  <c r="CK33" i="3"/>
  <c r="CK34" i="3"/>
  <c r="CM30" i="3"/>
  <c r="CL30" i="3"/>
  <c r="CO5" i="3"/>
  <c r="CO30" i="3"/>
  <c r="CO20" i="3"/>
  <c r="CO6" i="3"/>
  <c r="D114" i="3" a="1"/>
  <c r="D114" i="3" s="1"/>
  <c r="CS4" i="3"/>
  <c r="CL6" i="3"/>
  <c r="CM6" i="3"/>
  <c r="CK16" i="3"/>
  <c r="CL5" i="3"/>
  <c r="CK15" i="3"/>
  <c r="CM5" i="3"/>
  <c r="BX6" i="3"/>
  <c r="R19" i="4" s="1"/>
  <c r="BX5" i="3"/>
  <c r="Q19" i="4" s="1"/>
  <c r="BX57" i="3"/>
  <c r="CH35" i="3"/>
  <c r="CI36" i="3"/>
  <c r="CE56" i="3"/>
  <c r="CI18" i="3"/>
  <c r="CH17" i="3"/>
  <c r="CH27" i="3"/>
  <c r="CG54" i="3"/>
  <c r="CI28" i="3"/>
  <c r="CK26" i="3"/>
  <c r="CM20" i="3"/>
  <c r="CL20" i="3"/>
  <c r="CK25" i="3"/>
  <c r="O18" i="4" l="1"/>
  <c r="O19" i="4" s="1"/>
  <c r="CF53" i="3"/>
  <c r="CH55" i="3"/>
  <c r="CB6" i="3"/>
  <c r="R20" i="4" s="1"/>
  <c r="CO42" i="3"/>
  <c r="CO41" i="3"/>
  <c r="CP38" i="3"/>
  <c r="CQ38" i="3"/>
  <c r="CS7" i="3"/>
  <c r="CU7" i="3" s="1"/>
  <c r="CS38" i="3"/>
  <c r="CM44" i="3"/>
  <c r="CL43" i="3"/>
  <c r="CP7" i="3"/>
  <c r="CQ31" i="3"/>
  <c r="CB5" i="3"/>
  <c r="Q20" i="4" s="1"/>
  <c r="CB11" i="3"/>
  <c r="W20" i="4" s="1"/>
  <c r="CQ11" i="3"/>
  <c r="CP11" i="3"/>
  <c r="CS31" i="3"/>
  <c r="CU31" i="3" s="1"/>
  <c r="CS11" i="3"/>
  <c r="CF45" i="3"/>
  <c r="CF38" i="3" s="1"/>
  <c r="AI21" i="4" s="1"/>
  <c r="CB57" i="3"/>
  <c r="CF37" i="3"/>
  <c r="CF29" i="3"/>
  <c r="CF20" i="3" s="1"/>
  <c r="AA21" i="4" s="1"/>
  <c r="CF19" i="3"/>
  <c r="CI56" i="3"/>
  <c r="CP5" i="3"/>
  <c r="CO15" i="3"/>
  <c r="CO16" i="3"/>
  <c r="CQ5" i="3"/>
  <c r="CM28" i="3"/>
  <c r="CL27" i="3"/>
  <c r="CK54" i="3"/>
  <c r="CL17" i="3"/>
  <c r="CM18" i="3"/>
  <c r="CS6" i="3"/>
  <c r="CS30" i="3"/>
  <c r="CS5" i="3"/>
  <c r="CS20" i="3"/>
  <c r="D115" i="3" a="1"/>
  <c r="D115" i="3" s="1"/>
  <c r="CW4" i="3"/>
  <c r="CL35" i="3"/>
  <c r="CM36" i="3"/>
  <c r="CP6" i="3"/>
  <c r="CQ6" i="3"/>
  <c r="CP20" i="3"/>
  <c r="CO25" i="3"/>
  <c r="CO26" i="3"/>
  <c r="CQ20" i="3"/>
  <c r="CP30" i="3"/>
  <c r="CO34" i="3"/>
  <c r="CQ30" i="3"/>
  <c r="CO33" i="3"/>
  <c r="CJ29" i="3" l="1"/>
  <c r="CJ20" i="3" s="1"/>
  <c r="AA22" i="4" s="1"/>
  <c r="O20" i="4"/>
  <c r="O21" i="4" s="1"/>
  <c r="O22" i="4" s="1"/>
  <c r="CL55" i="3"/>
  <c r="CT7" i="3"/>
  <c r="CU38" i="3"/>
  <c r="CS42" i="3"/>
  <c r="CS41" i="3"/>
  <c r="CT38" i="3"/>
  <c r="CW7" i="3"/>
  <c r="CX7" i="3" s="1"/>
  <c r="CW38" i="3"/>
  <c r="CP43" i="3"/>
  <c r="CQ44" i="3"/>
  <c r="CF11" i="3"/>
  <c r="W21" i="4" s="1"/>
  <c r="CF7" i="3"/>
  <c r="S21" i="4" s="1"/>
  <c r="CT31" i="3"/>
  <c r="CU11" i="3"/>
  <c r="CT11" i="3"/>
  <c r="CW31" i="3"/>
  <c r="CX31" i="3" s="1"/>
  <c r="CW11" i="3"/>
  <c r="CF30" i="3"/>
  <c r="AF21" i="4" s="1"/>
  <c r="CF31" i="3"/>
  <c r="AG21" i="4" s="1"/>
  <c r="CF57" i="3"/>
  <c r="CJ45" i="3"/>
  <c r="CJ38" i="3" s="1"/>
  <c r="AI22" i="4" s="1"/>
  <c r="CJ37" i="3"/>
  <c r="CF6" i="3"/>
  <c r="R21" i="4" s="1"/>
  <c r="CJ19" i="3"/>
  <c r="CJ7" i="3" s="1"/>
  <c r="S22" i="4" s="1"/>
  <c r="CJ53" i="3"/>
  <c r="CF5" i="3"/>
  <c r="Q21" i="4" s="1"/>
  <c r="CS26" i="3"/>
  <c r="CU20" i="3"/>
  <c r="CT20" i="3"/>
  <c r="CS25" i="3"/>
  <c r="CO54" i="3"/>
  <c r="CQ28" i="3"/>
  <c r="CP27" i="3"/>
  <c r="CS16" i="3"/>
  <c r="CU5" i="3"/>
  <c r="CS15" i="3"/>
  <c r="CT5" i="3"/>
  <c r="CQ36" i="3"/>
  <c r="CP35" i="3"/>
  <c r="CS34" i="3"/>
  <c r="CT30" i="3"/>
  <c r="CS33" i="3"/>
  <c r="CU30" i="3"/>
  <c r="D116" i="3" a="1"/>
  <c r="D116" i="3" s="1"/>
  <c r="DA4" i="3"/>
  <c r="CT6" i="3"/>
  <c r="CU6" i="3"/>
  <c r="CQ18" i="3"/>
  <c r="CP17" i="3"/>
  <c r="CM56" i="3"/>
  <c r="CW6" i="3"/>
  <c r="CW5" i="3"/>
  <c r="CW30" i="3"/>
  <c r="CW20" i="3"/>
  <c r="CN53" i="3" l="1"/>
  <c r="CP55" i="3"/>
  <c r="CY7" i="3"/>
  <c r="DA7" i="3"/>
  <c r="DB7" i="3" s="1"/>
  <c r="DA38" i="3"/>
  <c r="CY38" i="3"/>
  <c r="CW41" i="3"/>
  <c r="CW42" i="3"/>
  <c r="CX38" i="3"/>
  <c r="CU44" i="3"/>
  <c r="CT43" i="3"/>
  <c r="CY31" i="3"/>
  <c r="CJ6" i="3"/>
  <c r="R22" i="4" s="1"/>
  <c r="CJ11" i="3"/>
  <c r="W22" i="4" s="1"/>
  <c r="CX11" i="3"/>
  <c r="CY11" i="3"/>
  <c r="DA31" i="3"/>
  <c r="DC31" i="3" s="1"/>
  <c r="DA11" i="3"/>
  <c r="CJ30" i="3"/>
  <c r="AF22" i="4" s="1"/>
  <c r="CJ31" i="3"/>
  <c r="AG22" i="4" s="1"/>
  <c r="CQ56" i="3"/>
  <c r="CJ5" i="3"/>
  <c r="Q22" i="4" s="1"/>
  <c r="CJ57" i="3"/>
  <c r="D117" i="3" a="1"/>
  <c r="D117" i="3" s="1"/>
  <c r="DE4" i="3"/>
  <c r="CT17" i="3"/>
  <c r="CU18" i="3"/>
  <c r="CY5" i="3"/>
  <c r="CX5" i="3"/>
  <c r="CW16" i="3"/>
  <c r="CW15" i="3"/>
  <c r="CU36" i="3"/>
  <c r="CT35" i="3"/>
  <c r="CN37" i="3"/>
  <c r="DA6" i="3"/>
  <c r="DA5" i="3"/>
  <c r="DA20" i="3"/>
  <c r="DA30" i="3"/>
  <c r="CY20" i="3"/>
  <c r="CW25" i="3"/>
  <c r="CW26" i="3"/>
  <c r="CX20" i="3"/>
  <c r="CN19" i="3"/>
  <c r="CN45" i="3"/>
  <c r="CN38" i="3" s="1"/>
  <c r="AI23" i="4" s="1"/>
  <c r="CN29" i="3"/>
  <c r="CN20" i="3" s="1"/>
  <c r="AA23" i="4" s="1"/>
  <c r="AO23" i="4" s="1"/>
  <c r="CX30" i="3"/>
  <c r="CW33" i="3"/>
  <c r="CW34" i="3"/>
  <c r="CY30" i="3"/>
  <c r="CX6" i="3"/>
  <c r="CY6" i="3"/>
  <c r="CS54" i="3"/>
  <c r="CT55" i="3" s="1"/>
  <c r="CU28" i="3"/>
  <c r="CT27" i="3"/>
  <c r="CR19" i="3" l="1"/>
  <c r="CR7" i="3" s="1"/>
  <c r="S24" i="4" s="1"/>
  <c r="DC7" i="3"/>
  <c r="DE7" i="3"/>
  <c r="DG7" i="3" s="1"/>
  <c r="DE38" i="3"/>
  <c r="CX43" i="3"/>
  <c r="CY44" i="3"/>
  <c r="DC38" i="3"/>
  <c r="DA41" i="3"/>
  <c r="DA42" i="3"/>
  <c r="DB38" i="3"/>
  <c r="P24" i="4"/>
  <c r="AO24" i="4" s="1"/>
  <c r="P25" i="4" s="1"/>
  <c r="AO25" i="4" s="1"/>
  <c r="P26" i="4" s="1"/>
  <c r="AO26" i="4" s="1"/>
  <c r="P27" i="4" s="1"/>
  <c r="AO27" i="4" s="1"/>
  <c r="P28" i="4" s="1"/>
  <c r="O23" i="4"/>
  <c r="CR6" i="3"/>
  <c r="R24" i="4" s="1"/>
  <c r="CN11" i="3"/>
  <c r="W23" i="4" s="1"/>
  <c r="CN7" i="3"/>
  <c r="S23" i="4" s="1"/>
  <c r="DE31" i="3"/>
  <c r="DG31" i="3" s="1"/>
  <c r="DE11" i="3"/>
  <c r="DC11" i="3"/>
  <c r="DB11" i="3"/>
  <c r="CR5" i="3"/>
  <c r="Q24" i="4" s="1"/>
  <c r="CR11" i="3"/>
  <c r="W24" i="4" s="1"/>
  <c r="DB31" i="3"/>
  <c r="CN30" i="3"/>
  <c r="AF23" i="4" s="1"/>
  <c r="CN31" i="3"/>
  <c r="AG23" i="4" s="1"/>
  <c r="CR53" i="3"/>
  <c r="CR45" i="3"/>
  <c r="CR38" i="3" s="1"/>
  <c r="AI24" i="4" s="1"/>
  <c r="CR37" i="3"/>
  <c r="CR29" i="3"/>
  <c r="CR20" i="3" s="1"/>
  <c r="AA24" i="4" s="1"/>
  <c r="DA34" i="3"/>
  <c r="DB30" i="3"/>
  <c r="DC30" i="3"/>
  <c r="DA33" i="3"/>
  <c r="CY18" i="3"/>
  <c r="CX17" i="3"/>
  <c r="CN5" i="3"/>
  <c r="Q23" i="4" s="1"/>
  <c r="CN6" i="3"/>
  <c r="R23" i="4" s="1"/>
  <c r="CN57" i="3"/>
  <c r="DC5" i="3"/>
  <c r="DA15" i="3"/>
  <c r="DA16" i="3"/>
  <c r="DB5" i="3"/>
  <c r="DB6" i="3"/>
  <c r="DC6" i="3"/>
  <c r="CU56" i="3"/>
  <c r="CV19" i="3" s="1"/>
  <c r="CY36" i="3"/>
  <c r="CX35" i="3"/>
  <c r="DA26" i="3"/>
  <c r="DC20" i="3"/>
  <c r="DB20" i="3"/>
  <c r="DA25" i="3"/>
  <c r="CW54" i="3"/>
  <c r="CY28" i="3"/>
  <c r="CX27" i="3"/>
  <c r="DE6" i="3"/>
  <c r="DE5" i="3"/>
  <c r="DE30" i="3"/>
  <c r="DE20" i="3"/>
  <c r="D118" i="3" a="1"/>
  <c r="D118" i="3" s="1"/>
  <c r="DI4" i="3"/>
  <c r="CX55" i="3" l="1"/>
  <c r="DI7" i="3"/>
  <c r="DJ7" i="3" s="1"/>
  <c r="DI38" i="3"/>
  <c r="DC44" i="3"/>
  <c r="DB43" i="3"/>
  <c r="DF7" i="3"/>
  <c r="DG38" i="3"/>
  <c r="DE42" i="3"/>
  <c r="DE41" i="3"/>
  <c r="DF38" i="3"/>
  <c r="O24" i="4"/>
  <c r="O25" i="4" s="1"/>
  <c r="O26" i="4" s="1"/>
  <c r="O27" i="4" s="1"/>
  <c r="CV11" i="3"/>
  <c r="W25" i="4" s="1"/>
  <c r="CV7" i="3"/>
  <c r="S25" i="4" s="1"/>
  <c r="DF31" i="3"/>
  <c r="DI31" i="3"/>
  <c r="DK31" i="3" s="1"/>
  <c r="DI11" i="3"/>
  <c r="DG11" i="3"/>
  <c r="DF11" i="3"/>
  <c r="CR30" i="3"/>
  <c r="AF24" i="4" s="1"/>
  <c r="CR31" i="3"/>
  <c r="AG24" i="4" s="1"/>
  <c r="CR57" i="3"/>
  <c r="DE26" i="3"/>
  <c r="DE25" i="3"/>
  <c r="DF20" i="3"/>
  <c r="DG20" i="3"/>
  <c r="DG5" i="3"/>
  <c r="DF5" i="3"/>
  <c r="DE15" i="3"/>
  <c r="DE16" i="3"/>
  <c r="DG6" i="3"/>
  <c r="DF6" i="3"/>
  <c r="CV45" i="3"/>
  <c r="CV38" i="3" s="1"/>
  <c r="AI25" i="4" s="1"/>
  <c r="CY56" i="3"/>
  <c r="CV6" i="3"/>
  <c r="R25" i="4" s="1"/>
  <c r="CV5" i="3"/>
  <c r="Q25" i="4" s="1"/>
  <c r="CV29" i="3"/>
  <c r="CV20" i="3" s="1"/>
  <c r="AA25" i="4" s="1"/>
  <c r="DI20" i="3"/>
  <c r="DI30" i="3"/>
  <c r="DI6" i="3"/>
  <c r="DI5" i="3"/>
  <c r="CV37" i="3"/>
  <c r="DB35" i="3"/>
  <c r="DC36" i="3"/>
  <c r="D119" i="3" a="1"/>
  <c r="D119" i="3" s="1"/>
  <c r="DM4" i="3"/>
  <c r="CV53" i="3"/>
  <c r="DB17" i="3"/>
  <c r="DC18" i="3"/>
  <c r="DC28" i="3"/>
  <c r="DA54" i="3"/>
  <c r="DB27" i="3"/>
  <c r="DG30" i="3"/>
  <c r="DF30" i="3"/>
  <c r="DE33" i="3"/>
  <c r="DE34" i="3"/>
  <c r="CZ19" i="3" l="1"/>
  <c r="DB55" i="3"/>
  <c r="DK7" i="3"/>
  <c r="DG44" i="3"/>
  <c r="DF43" i="3"/>
  <c r="DM7" i="3"/>
  <c r="DO7" i="3" s="1"/>
  <c r="DM38" i="3"/>
  <c r="DK38" i="3"/>
  <c r="DI41" i="3"/>
  <c r="DI42" i="3"/>
  <c r="DJ38" i="3"/>
  <c r="CZ11" i="3"/>
  <c r="W26" i="4" s="1"/>
  <c r="CZ7" i="3"/>
  <c r="S26" i="4" s="1"/>
  <c r="DJ31" i="3"/>
  <c r="DK11" i="3"/>
  <c r="DJ11" i="3"/>
  <c r="DM31" i="3"/>
  <c r="DO31" i="3" s="1"/>
  <c r="DM11" i="3"/>
  <c r="CV30" i="3"/>
  <c r="AF25" i="4" s="1"/>
  <c r="CV31" i="3"/>
  <c r="AG25" i="4" s="1"/>
  <c r="CZ37" i="3"/>
  <c r="CZ45" i="3"/>
  <c r="CZ38" i="3" s="1"/>
  <c r="AI26" i="4" s="1"/>
  <c r="CZ29" i="3"/>
  <c r="CZ20" i="3" s="1"/>
  <c r="AA26" i="4" s="1"/>
  <c r="CZ53" i="3"/>
  <c r="DC56" i="3"/>
  <c r="DF35" i="3"/>
  <c r="DG36" i="3"/>
  <c r="CV57" i="3"/>
  <c r="DG18" i="3"/>
  <c r="DF17" i="3"/>
  <c r="DK5" i="3"/>
  <c r="DI15" i="3"/>
  <c r="DJ5" i="3"/>
  <c r="DI16" i="3"/>
  <c r="DJ6" i="3"/>
  <c r="DK6" i="3"/>
  <c r="CZ5" i="3"/>
  <c r="Q26" i="4" s="1"/>
  <c r="CZ6" i="3"/>
  <c r="R26" i="4" s="1"/>
  <c r="DI33" i="3"/>
  <c r="DK30" i="3"/>
  <c r="DI34" i="3"/>
  <c r="DJ30" i="3"/>
  <c r="DM30" i="3"/>
  <c r="DM6" i="3"/>
  <c r="DM5" i="3"/>
  <c r="DM20" i="3"/>
  <c r="DI25" i="3"/>
  <c r="DI26" i="3"/>
  <c r="DK20" i="3"/>
  <c r="DJ20" i="3"/>
  <c r="DE54" i="3"/>
  <c r="DG28" i="3"/>
  <c r="DF27" i="3"/>
  <c r="D120" i="3" a="1"/>
  <c r="D120" i="3" s="1"/>
  <c r="DQ4" i="3"/>
  <c r="DN7" i="3" l="1"/>
  <c r="DD45" i="3"/>
  <c r="DD38" i="3" s="1"/>
  <c r="AI27" i="4" s="1"/>
  <c r="DF55" i="3"/>
  <c r="DJ43" i="3"/>
  <c r="DK44" i="3"/>
  <c r="DN38" i="3"/>
  <c r="DM41" i="3"/>
  <c r="DM42" i="3"/>
  <c r="DO38" i="3"/>
  <c r="DQ7" i="3"/>
  <c r="DS7" i="3" s="1"/>
  <c r="DQ38" i="3"/>
  <c r="DN31" i="3"/>
  <c r="DN11" i="3"/>
  <c r="DO11" i="3"/>
  <c r="DQ31" i="3"/>
  <c r="DR31" i="3" s="1"/>
  <c r="DQ11" i="3"/>
  <c r="CZ30" i="3"/>
  <c r="AF26" i="4" s="1"/>
  <c r="CZ31" i="3"/>
  <c r="AG26" i="4" s="1"/>
  <c r="CZ57" i="3"/>
  <c r="DD29" i="3"/>
  <c r="DD20" i="3" s="1"/>
  <c r="AA27" i="4" s="1"/>
  <c r="DD19" i="3"/>
  <c r="DD7" i="3" s="1"/>
  <c r="S27" i="4" s="1"/>
  <c r="DD53" i="3"/>
  <c r="DD37" i="3"/>
  <c r="DM26" i="3"/>
  <c r="DN20" i="3"/>
  <c r="DO20" i="3"/>
  <c r="DM25" i="3"/>
  <c r="DN30" i="3"/>
  <c r="DM33" i="3"/>
  <c r="DM34" i="3"/>
  <c r="DO30" i="3"/>
  <c r="DK18" i="3"/>
  <c r="DJ17" i="3"/>
  <c r="DJ35" i="3"/>
  <c r="DK36" i="3"/>
  <c r="DN6" i="3"/>
  <c r="DO6" i="3"/>
  <c r="DQ5" i="3"/>
  <c r="DQ6" i="3"/>
  <c r="DQ30" i="3"/>
  <c r="DQ20" i="3"/>
  <c r="DJ27" i="3"/>
  <c r="DK28" i="3"/>
  <c r="DI54" i="3"/>
  <c r="DG56" i="3"/>
  <c r="DH19" i="3" s="1"/>
  <c r="D121" i="3" a="1"/>
  <c r="D121" i="3" s="1"/>
  <c r="DU4" i="3"/>
  <c r="DN5" i="3"/>
  <c r="DM16" i="3"/>
  <c r="DO5" i="3"/>
  <c r="DM15" i="3"/>
  <c r="DJ55" i="3" l="1"/>
  <c r="DR38" i="3"/>
  <c r="DQ41" i="3"/>
  <c r="DQ42" i="3"/>
  <c r="DS38" i="3"/>
  <c r="DU7" i="3"/>
  <c r="DV7" i="3" s="1"/>
  <c r="DU38" i="3"/>
  <c r="DO44" i="3"/>
  <c r="DN43" i="3"/>
  <c r="DR7" i="3"/>
  <c r="DH11" i="3"/>
  <c r="W28" i="4" s="1"/>
  <c r="DH7" i="3"/>
  <c r="S28" i="4" s="1"/>
  <c r="DS31" i="3"/>
  <c r="DS11" i="3"/>
  <c r="DR11" i="3"/>
  <c r="DD6" i="3"/>
  <c r="R27" i="4" s="1"/>
  <c r="DD11" i="3"/>
  <c r="W27" i="4" s="1"/>
  <c r="DU31" i="3"/>
  <c r="DW31" i="3" s="1"/>
  <c r="DU11" i="3"/>
  <c r="DD30" i="3"/>
  <c r="AF27" i="4" s="1"/>
  <c r="DD31" i="3"/>
  <c r="AG27" i="4" s="1"/>
  <c r="DK56" i="3"/>
  <c r="DD57" i="3"/>
  <c r="DD5" i="3"/>
  <c r="Q27" i="4" s="1"/>
  <c r="D122" i="3" a="1"/>
  <c r="D122" i="3" s="1"/>
  <c r="DY4" i="3"/>
  <c r="DS6" i="3"/>
  <c r="DR6" i="3"/>
  <c r="DH29" i="3"/>
  <c r="DH20" i="3" s="1"/>
  <c r="AA28" i="4" s="1"/>
  <c r="AO28" i="4" s="1"/>
  <c r="DH45" i="3"/>
  <c r="DH38" i="3" s="1"/>
  <c r="AI28" i="4" s="1"/>
  <c r="DH6" i="3"/>
  <c r="R28" i="4" s="1"/>
  <c r="DH5" i="3"/>
  <c r="Q28" i="4" s="1"/>
  <c r="DH53" i="3"/>
  <c r="DU6" i="3"/>
  <c r="DU30" i="3"/>
  <c r="DU5" i="3"/>
  <c r="DU20" i="3"/>
  <c r="DO28" i="3"/>
  <c r="DN27" i="3"/>
  <c r="DM54" i="3"/>
  <c r="DH37" i="3"/>
  <c r="DS5" i="3"/>
  <c r="DQ15" i="3"/>
  <c r="DR5" i="3"/>
  <c r="DQ16" i="3"/>
  <c r="DN17" i="3"/>
  <c r="DO18" i="3"/>
  <c r="DR30" i="3"/>
  <c r="DS30" i="3"/>
  <c r="DQ34" i="3"/>
  <c r="DQ33" i="3"/>
  <c r="DQ26" i="3"/>
  <c r="DR20" i="3"/>
  <c r="DQ25" i="3"/>
  <c r="DS20" i="3"/>
  <c r="DN35" i="3"/>
  <c r="DO36" i="3"/>
  <c r="DL53" i="3" l="1"/>
  <c r="DN55" i="3"/>
  <c r="DW7" i="3"/>
  <c r="DW38" i="3"/>
  <c r="DU42" i="3"/>
  <c r="DU41" i="3"/>
  <c r="DV38" i="3"/>
  <c r="DY7" i="3"/>
  <c r="EA7" i="3" s="1"/>
  <c r="DY38" i="3"/>
  <c r="DR43" i="3"/>
  <c r="DS44" i="3"/>
  <c r="P29" i="4"/>
  <c r="O28" i="4"/>
  <c r="DL19" i="3"/>
  <c r="DL6" i="3" s="1"/>
  <c r="R29" i="4" s="1"/>
  <c r="DL11" i="3"/>
  <c r="W29" i="4" s="1"/>
  <c r="DL7" i="3"/>
  <c r="S29" i="4" s="1"/>
  <c r="DL37" i="3"/>
  <c r="DL30" i="3" s="1"/>
  <c r="AF29" i="4" s="1"/>
  <c r="DV31" i="3"/>
  <c r="DY31" i="3"/>
  <c r="EA31" i="3" s="1"/>
  <c r="DY11" i="3"/>
  <c r="DV11" i="3"/>
  <c r="DW11" i="3"/>
  <c r="DL45" i="3"/>
  <c r="DL38" i="3" s="1"/>
  <c r="AI29" i="4" s="1"/>
  <c r="DL31" i="3"/>
  <c r="AG29" i="4" s="1"/>
  <c r="DH30" i="3"/>
  <c r="AF28" i="4" s="1"/>
  <c r="DH31" i="3"/>
  <c r="AG28" i="4" s="1"/>
  <c r="DL29" i="3"/>
  <c r="DL20" i="3" s="1"/>
  <c r="AA29" i="4" s="1"/>
  <c r="DH57" i="3"/>
  <c r="DU25" i="3"/>
  <c r="DW20" i="3"/>
  <c r="DV20" i="3"/>
  <c r="DU26" i="3"/>
  <c r="DR35" i="3"/>
  <c r="DS36" i="3"/>
  <c r="DV5" i="3"/>
  <c r="DU15" i="3"/>
  <c r="DU16" i="3"/>
  <c r="DW5" i="3"/>
  <c r="DO56" i="3"/>
  <c r="DS18" i="3"/>
  <c r="DR17" i="3"/>
  <c r="DR27" i="3"/>
  <c r="DQ54" i="3"/>
  <c r="DS28" i="3"/>
  <c r="DV30" i="3"/>
  <c r="DU33" i="3"/>
  <c r="DU34" i="3"/>
  <c r="DW30" i="3"/>
  <c r="DV6" i="3"/>
  <c r="DW6" i="3"/>
  <c r="DY20" i="3"/>
  <c r="DY6" i="3"/>
  <c r="DY5" i="3"/>
  <c r="DY30" i="3"/>
  <c r="D123" i="3" a="1"/>
  <c r="D123" i="3" s="1"/>
  <c r="EC4" i="3"/>
  <c r="DP37" i="3" l="1"/>
  <c r="DR55" i="3"/>
  <c r="DL5" i="3"/>
  <c r="Q29" i="4" s="1"/>
  <c r="DZ7" i="3"/>
  <c r="EC7" i="3"/>
  <c r="EE7" i="3" s="1"/>
  <c r="EC38" i="3"/>
  <c r="EA38" i="3"/>
  <c r="DY41" i="3"/>
  <c r="DY42" i="3"/>
  <c r="DZ38" i="3"/>
  <c r="DW44" i="3"/>
  <c r="DV43" i="3"/>
  <c r="AO29" i="4"/>
  <c r="P30" i="4" s="1"/>
  <c r="DZ31" i="3"/>
  <c r="EC31" i="3"/>
  <c r="EE31" i="3" s="1"/>
  <c r="EC11" i="3"/>
  <c r="EA11" i="3"/>
  <c r="DZ11" i="3"/>
  <c r="DL57" i="3"/>
  <c r="DP30" i="3"/>
  <c r="AF30" i="4" s="1"/>
  <c r="DP31" i="3"/>
  <c r="AG30" i="4" s="1"/>
  <c r="DP45" i="3"/>
  <c r="DP38" i="3" s="1"/>
  <c r="AI30" i="4" s="1"/>
  <c r="DP53" i="3"/>
  <c r="DP29" i="3"/>
  <c r="DP20" i="3" s="1"/>
  <c r="AA30" i="4" s="1"/>
  <c r="DP19" i="3"/>
  <c r="DP7" i="3" s="1"/>
  <c r="S30" i="4" s="1"/>
  <c r="D124" i="3" a="1"/>
  <c r="D124" i="3" s="1"/>
  <c r="EG4" i="3"/>
  <c r="EA6" i="3"/>
  <c r="DZ6" i="3"/>
  <c r="DS56" i="3"/>
  <c r="DV35" i="3"/>
  <c r="DW36" i="3"/>
  <c r="DZ20" i="3"/>
  <c r="DY26" i="3"/>
  <c r="EA20" i="3"/>
  <c r="DY25" i="3"/>
  <c r="EC30" i="3"/>
  <c r="EC6" i="3"/>
  <c r="EC5" i="3"/>
  <c r="EC20" i="3"/>
  <c r="DW18" i="3"/>
  <c r="DV17" i="3"/>
  <c r="DY34" i="3"/>
  <c r="DZ30" i="3"/>
  <c r="DY33" i="3"/>
  <c r="EA30" i="3"/>
  <c r="EA5" i="3"/>
  <c r="DY16" i="3"/>
  <c r="DY15" i="3"/>
  <c r="DZ5" i="3"/>
  <c r="DW28" i="3"/>
  <c r="DV27" i="3"/>
  <c r="DU54" i="3"/>
  <c r="DT53" i="3" l="1"/>
  <c r="DV55" i="3"/>
  <c r="EG7" i="3"/>
  <c r="EH7" i="3" s="1"/>
  <c r="EG38" i="3"/>
  <c r="EA44" i="3"/>
  <c r="DZ43" i="3"/>
  <c r="ED7" i="3"/>
  <c r="ED38" i="3"/>
  <c r="EC42" i="3"/>
  <c r="EC41" i="3"/>
  <c r="EE38" i="3"/>
  <c r="O29" i="4"/>
  <c r="DP6" i="3"/>
  <c r="R30" i="4" s="1"/>
  <c r="ED31" i="3"/>
  <c r="EG31" i="3"/>
  <c r="EH31" i="3" s="1"/>
  <c r="EG11" i="3"/>
  <c r="DP5" i="3"/>
  <c r="Q30" i="4" s="1"/>
  <c r="AO30" i="4" s="1"/>
  <c r="DP11" i="3"/>
  <c r="W30" i="4" s="1"/>
  <c r="EE11" i="3"/>
  <c r="ED11" i="3"/>
  <c r="DT29" i="3"/>
  <c r="DT20" i="3" s="1"/>
  <c r="AA31" i="4" s="1"/>
  <c r="DT45" i="3"/>
  <c r="DT38" i="3" s="1"/>
  <c r="AI31" i="4" s="1"/>
  <c r="DP57" i="3"/>
  <c r="DW56" i="3"/>
  <c r="DT19" i="3"/>
  <c r="DT7" i="3" s="1"/>
  <c r="S31" i="4" s="1"/>
  <c r="DT37" i="3"/>
  <c r="EA18" i="3"/>
  <c r="DZ17" i="3"/>
  <c r="EC34" i="3"/>
  <c r="EC33" i="3"/>
  <c r="EE30" i="3"/>
  <c r="ED30" i="3"/>
  <c r="EE20" i="3"/>
  <c r="EC25" i="3"/>
  <c r="ED20" i="3"/>
  <c r="EC26" i="3"/>
  <c r="EC15" i="3"/>
  <c r="EE5" i="3"/>
  <c r="EC16" i="3"/>
  <c r="ED5" i="3"/>
  <c r="DY54" i="3"/>
  <c r="EA28" i="3"/>
  <c r="DZ27" i="3"/>
  <c r="EE6" i="3"/>
  <c r="ED6" i="3"/>
  <c r="EA36" i="3"/>
  <c r="DZ35" i="3"/>
  <c r="EG30" i="3"/>
  <c r="EG6" i="3"/>
  <c r="EG20" i="3"/>
  <c r="EG5" i="3"/>
  <c r="D125" i="3" a="1"/>
  <c r="D125" i="3" s="1"/>
  <c r="EO4" i="3" s="1"/>
  <c r="EK4" i="3"/>
  <c r="DX29" i="3" l="1"/>
  <c r="DX20" i="3" s="1"/>
  <c r="AA32" i="4" s="1"/>
  <c r="DZ55" i="3"/>
  <c r="EI7" i="3"/>
  <c r="EI38" i="3"/>
  <c r="EG42" i="3"/>
  <c r="EG41" i="3"/>
  <c r="EH38" i="3"/>
  <c r="EE44" i="3"/>
  <c r="ED43" i="3"/>
  <c r="EK7" i="3"/>
  <c r="EL7" i="3" s="1"/>
  <c r="EK38" i="3"/>
  <c r="EO7" i="3"/>
  <c r="EQ7" i="3" s="1"/>
  <c r="EO38" i="3"/>
  <c r="P31" i="4"/>
  <c r="O30" i="4"/>
  <c r="EI31" i="3"/>
  <c r="DT5" i="3"/>
  <c r="Q31" i="4" s="1"/>
  <c r="DT11" i="3"/>
  <c r="W31" i="4" s="1"/>
  <c r="EO31" i="3"/>
  <c r="EQ31" i="3" s="1"/>
  <c r="EO11" i="3"/>
  <c r="EI11" i="3"/>
  <c r="EH11" i="3"/>
  <c r="EK31" i="3"/>
  <c r="EM31" i="3" s="1"/>
  <c r="EK11" i="3"/>
  <c r="DT30" i="3"/>
  <c r="AF31" i="4" s="1"/>
  <c r="DT31" i="3"/>
  <c r="AG31" i="4" s="1"/>
  <c r="DX19" i="3"/>
  <c r="DX7" i="3" s="1"/>
  <c r="S32" i="4" s="1"/>
  <c r="DX53" i="3"/>
  <c r="DX37" i="3"/>
  <c r="DT6" i="3"/>
  <c r="R31" i="4" s="1"/>
  <c r="DX45" i="3"/>
  <c r="DX38" i="3" s="1"/>
  <c r="AI32" i="4" s="1"/>
  <c r="DT57" i="3"/>
  <c r="ED35" i="3"/>
  <c r="EE36" i="3"/>
  <c r="EI30" i="3"/>
  <c r="EH30" i="3"/>
  <c r="EG33" i="3"/>
  <c r="EG34" i="3"/>
  <c r="EI6" i="3"/>
  <c r="EH6" i="3"/>
  <c r="EK5" i="3"/>
  <c r="EK20" i="3"/>
  <c r="EK6" i="3"/>
  <c r="EK30" i="3"/>
  <c r="EA56" i="3"/>
  <c r="EO6" i="3"/>
  <c r="EO30" i="3"/>
  <c r="EO5" i="3"/>
  <c r="EO20" i="3"/>
  <c r="EE18" i="3"/>
  <c r="ED17" i="3"/>
  <c r="EE28" i="3"/>
  <c r="ED27" i="3"/>
  <c r="EC54" i="3"/>
  <c r="EG26" i="3"/>
  <c r="EG25" i="3"/>
  <c r="EI20" i="3"/>
  <c r="EH20" i="3"/>
  <c r="EG16" i="3"/>
  <c r="EI5" i="3"/>
  <c r="EG15" i="3"/>
  <c r="EH5" i="3"/>
  <c r="EB37" i="3" l="1"/>
  <c r="ED55" i="3"/>
  <c r="EP7" i="3"/>
  <c r="EM7" i="3"/>
  <c r="EL38" i="3"/>
  <c r="EK42" i="3"/>
  <c r="EK41" i="3"/>
  <c r="EM38" i="3"/>
  <c r="EH43" i="3"/>
  <c r="EI44" i="3"/>
  <c r="EQ38" i="3"/>
  <c r="EO41" i="3"/>
  <c r="EO42" i="3"/>
  <c r="EP38" i="3"/>
  <c r="AO31" i="4"/>
  <c r="P32" i="4" s="1"/>
  <c r="AO32" i="4" s="1"/>
  <c r="P33" i="4" s="1"/>
  <c r="AO33" i="4" s="1"/>
  <c r="P34" i="4" s="1"/>
  <c r="AO34" i="4" s="1"/>
  <c r="P35" i="4" s="1"/>
  <c r="AO35" i="4" s="1"/>
  <c r="P36" i="4" s="1"/>
  <c r="AO36" i="4" s="1"/>
  <c r="P37" i="4" s="1"/>
  <c r="AO37" i="4" s="1"/>
  <c r="DX6" i="3"/>
  <c r="R32" i="4" s="1"/>
  <c r="EL11" i="3"/>
  <c r="EM11" i="3"/>
  <c r="EP31" i="3"/>
  <c r="DX5" i="3"/>
  <c r="Q32" i="4" s="1"/>
  <c r="DX11" i="3"/>
  <c r="W32" i="4" s="1"/>
  <c r="EL31" i="3"/>
  <c r="EQ11" i="3"/>
  <c r="EP11" i="3"/>
  <c r="EB30" i="3"/>
  <c r="AF33" i="4" s="1"/>
  <c r="EB31" i="3"/>
  <c r="AG33" i="4" s="1"/>
  <c r="DX30" i="3"/>
  <c r="AF32" i="4" s="1"/>
  <c r="DX31" i="3"/>
  <c r="AG32" i="4" s="1"/>
  <c r="DX57" i="3"/>
  <c r="EO33" i="3"/>
  <c r="EP30" i="3"/>
  <c r="EO34" i="3"/>
  <c r="EQ30" i="3"/>
  <c r="EP6" i="3"/>
  <c r="EQ6" i="3"/>
  <c r="EB19" i="3"/>
  <c r="EI18" i="3"/>
  <c r="EH17" i="3"/>
  <c r="EB53" i="3"/>
  <c r="EB45" i="3"/>
  <c r="EB38" i="3" s="1"/>
  <c r="AI33" i="4" s="1"/>
  <c r="EI28" i="3"/>
  <c r="EH27" i="3"/>
  <c r="EG54" i="3"/>
  <c r="EH35" i="3"/>
  <c r="EI36" i="3"/>
  <c r="EB29" i="3"/>
  <c r="EB20" i="3" s="1"/>
  <c r="AA33" i="4" s="1"/>
  <c r="EO16" i="3"/>
  <c r="EP5" i="3"/>
  <c r="EO15" i="3"/>
  <c r="EQ5" i="3"/>
  <c r="EE56" i="3"/>
  <c r="EM30" i="3"/>
  <c r="EK34" i="3"/>
  <c r="EL30" i="3"/>
  <c r="EK33" i="3"/>
  <c r="EK16" i="3"/>
  <c r="EM5" i="3"/>
  <c r="EL5" i="3"/>
  <c r="EK15" i="3"/>
  <c r="EQ20" i="3"/>
  <c r="EO26" i="3"/>
  <c r="EO25" i="3"/>
  <c r="EP20" i="3"/>
  <c r="EL6" i="3"/>
  <c r="EM6" i="3"/>
  <c r="EK26" i="3"/>
  <c r="EM20" i="3"/>
  <c r="EL20" i="3"/>
  <c r="EK25" i="3"/>
  <c r="EF19" i="3" l="1"/>
  <c r="EH55" i="3"/>
  <c r="EP43" i="3"/>
  <c r="EQ44" i="3"/>
  <c r="EL43" i="3"/>
  <c r="EM44" i="3"/>
  <c r="O31" i="4"/>
  <c r="O32" i="4" s="1"/>
  <c r="O33" i="4" s="1"/>
  <c r="O34" i="4" s="1"/>
  <c r="O35" i="4" s="1"/>
  <c r="O36" i="4" s="1"/>
  <c r="O37" i="4" s="1"/>
  <c r="EB11" i="3"/>
  <c r="W33" i="4" s="1"/>
  <c r="EB7" i="3"/>
  <c r="S33" i="4" s="1"/>
  <c r="EF11" i="3"/>
  <c r="W34" i="4" s="1"/>
  <c r="EF7" i="3"/>
  <c r="S34" i="4" s="1"/>
  <c r="EF37" i="3"/>
  <c r="EF45" i="3"/>
  <c r="EF38" i="3" s="1"/>
  <c r="AI34" i="4" s="1"/>
  <c r="EI56" i="3"/>
  <c r="EF53" i="3"/>
  <c r="EB6" i="3"/>
  <c r="R33" i="4" s="1"/>
  <c r="EB57" i="3"/>
  <c r="EB5" i="3"/>
  <c r="Q33" i="4" s="1"/>
  <c r="EL17" i="3"/>
  <c r="EM18" i="3"/>
  <c r="EL35" i="3"/>
  <c r="EM36" i="3"/>
  <c r="EF29" i="3"/>
  <c r="EF20" i="3" s="1"/>
  <c r="AA34" i="4" s="1"/>
  <c r="EP27" i="3"/>
  <c r="EQ28" i="3"/>
  <c r="EO54" i="3"/>
  <c r="EM28" i="3"/>
  <c r="EL27" i="3"/>
  <c r="EK54" i="3"/>
  <c r="EQ18" i="3"/>
  <c r="EP17" i="3"/>
  <c r="EF6" i="3"/>
  <c r="R34" i="4" s="1"/>
  <c r="EF5" i="3"/>
  <c r="Q34" i="4" s="1"/>
  <c r="EQ36" i="3"/>
  <c r="EP35" i="3"/>
  <c r="EL55" i="3" l="1"/>
  <c r="EP55" i="3"/>
  <c r="EJ37" i="3"/>
  <c r="EJ30" i="3"/>
  <c r="AF35" i="4" s="1"/>
  <c r="EJ31" i="3"/>
  <c r="AG35" i="4" s="1"/>
  <c r="EF30" i="3"/>
  <c r="AF34" i="4" s="1"/>
  <c r="EF31" i="3"/>
  <c r="AG34" i="4" s="1"/>
  <c r="EJ19" i="3"/>
  <c r="EJ7" i="3" s="1"/>
  <c r="S35" i="4" s="1"/>
  <c r="EJ29" i="3"/>
  <c r="EJ20" i="3" s="1"/>
  <c r="AA35" i="4" s="1"/>
  <c r="EJ53" i="3"/>
  <c r="EJ45" i="3"/>
  <c r="EJ38" i="3" s="1"/>
  <c r="AI35" i="4" s="1"/>
  <c r="EF57" i="3"/>
  <c r="EM56" i="3"/>
  <c r="EQ56" i="3"/>
  <c r="ER37" i="3" l="1"/>
  <c r="EN19" i="3"/>
  <c r="EJ6" i="3"/>
  <c r="R35" i="4" s="1"/>
  <c r="EN11" i="3"/>
  <c r="W36" i="4" s="1"/>
  <c r="EN7" i="3"/>
  <c r="S36" i="4" s="1"/>
  <c r="EJ5" i="3"/>
  <c r="Q35" i="4" s="1"/>
  <c r="EJ11" i="3"/>
  <c r="W35" i="4" s="1"/>
  <c r="ER30" i="3"/>
  <c r="AF37" i="4" s="1"/>
  <c r="ER31" i="3"/>
  <c r="AG37" i="4" s="1"/>
  <c r="EJ57" i="3"/>
  <c r="EN29" i="3"/>
  <c r="EN20" i="3" s="1"/>
  <c r="AA36" i="4" s="1"/>
  <c r="ER29" i="3"/>
  <c r="ER20" i="3" s="1"/>
  <c r="AA37" i="4" s="1"/>
  <c r="EN45" i="3"/>
  <c r="EN38" i="3" s="1"/>
  <c r="AI36" i="4" s="1"/>
  <c r="EN53" i="3"/>
  <c r="EN37" i="3"/>
  <c r="ER19" i="3"/>
  <c r="ER7" i="3" s="1"/>
  <c r="S37" i="4" s="1"/>
  <c r="ER53" i="3"/>
  <c r="ER45" i="3"/>
  <c r="ER38" i="3" s="1"/>
  <c r="AI37" i="4" s="1"/>
  <c r="EN5" i="3"/>
  <c r="Q36" i="4" s="1"/>
  <c r="EN6" i="3"/>
  <c r="R36" i="4" s="1"/>
  <c r="ER5" i="3" l="1"/>
  <c r="Q37" i="4" s="1"/>
  <c r="ER11" i="3"/>
  <c r="W37" i="4" s="1"/>
  <c r="EN30" i="3"/>
  <c r="AF36" i="4" s="1"/>
  <c r="EN31" i="3"/>
  <c r="AG36" i="4" s="1"/>
  <c r="EN57" i="3"/>
  <c r="ER6" i="3"/>
  <c r="R37" i="4" s="1"/>
  <c r="ER5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<sst xmlns="http://schemas.openxmlformats.org/spreadsheetml/2006/main" count="350" uniqueCount="160">
  <si>
    <t>Hypothetisches Erwerbseinkommen</t>
  </si>
  <si>
    <t>Lebenshaltungskosten</t>
  </si>
  <si>
    <t>Legende</t>
  </si>
  <si>
    <t>Berechnungsdatum</t>
  </si>
  <si>
    <t>Effektives Erwerbseinkommen</t>
  </si>
  <si>
    <t>UP1</t>
  </si>
  <si>
    <t>UP2</t>
  </si>
  <si>
    <t>UP3</t>
  </si>
  <si>
    <t>UP4</t>
  </si>
  <si>
    <t>UP5</t>
  </si>
  <si>
    <t>Manko</t>
  </si>
  <si>
    <t>Betreuungsintensivstes Kind</t>
  </si>
  <si>
    <t>Regeln</t>
  </si>
  <si>
    <t>Beitrag
in CHF</t>
  </si>
  <si>
    <t>Gesamtquote (Divisor)</t>
  </si>
  <si>
    <t>Geburts-
datum</t>
  </si>
  <si>
    <t>Max. Betreuungsunterhalt</t>
  </si>
  <si>
    <t>Als Berechnungsgrundlage für den Maximalbetreuungsunterhalt (=was eine UP für ihr betreuungsintensivstes Kind bezahlen müsste) dient stets das hypothetische Einkommen.</t>
  </si>
  <si>
    <t>Eff. Betreuungsunterhalt</t>
  </si>
  <si>
    <t>BP=betreuende Person</t>
  </si>
  <si>
    <t>UP=unterhaltspflichtige Person</t>
  </si>
  <si>
    <t>Meilenstein 1</t>
  </si>
  <si>
    <t>Meilenstein 2</t>
  </si>
  <si>
    <t>Meilenstein 3</t>
  </si>
  <si>
    <t>Meilenstein 4</t>
  </si>
  <si>
    <t>Meilenstein 5</t>
  </si>
  <si>
    <t>Meilenstein 6</t>
  </si>
  <si>
    <t>Meilenstein 7</t>
  </si>
  <si>
    <t>Meilenstein 8</t>
  </si>
  <si>
    <t>Meilenstein 9</t>
  </si>
  <si>
    <t>Meilenstein 10</t>
  </si>
  <si>
    <t>Meilenstein 11</t>
  </si>
  <si>
    <t>Meilenstein 12</t>
  </si>
  <si>
    <t>Meilenstein 13</t>
  </si>
  <si>
    <t>Meilenstein 14</t>
  </si>
  <si>
    <t>Meilenstein 15</t>
  </si>
  <si>
    <t>Meilensteine chronologisch</t>
  </si>
  <si>
    <t>Kind 1.1</t>
  </si>
  <si>
    <t>Kind 1.2</t>
  </si>
  <si>
    <t>Kind 1.3</t>
  </si>
  <si>
    <t>Kind 1.4</t>
  </si>
  <si>
    <t>Kind 1.5</t>
  </si>
  <si>
    <t>Kind 1.6</t>
  </si>
  <si>
    <t>Kind 1.7</t>
  </si>
  <si>
    <t>Kind 1.8</t>
  </si>
  <si>
    <t>Kind 1.9</t>
  </si>
  <si>
    <t>Kind 1.10</t>
  </si>
  <si>
    <t>Kind 2.1</t>
  </si>
  <si>
    <t>Kind 2.2</t>
  </si>
  <si>
    <t>Kind 2.3</t>
  </si>
  <si>
    <t>Kind 2.4</t>
  </si>
  <si>
    <t>Kind 2.5</t>
  </si>
  <si>
    <t>Kind 3.1</t>
  </si>
  <si>
    <t>Kind 3.2</t>
  </si>
  <si>
    <t>Kind 3.3</t>
  </si>
  <si>
    <t>Kind 4.1</t>
  </si>
  <si>
    <t>Kind 4.2</t>
  </si>
  <si>
    <t>Kind 4.3</t>
  </si>
  <si>
    <t>Kind 5.1</t>
  </si>
  <si>
    <t>Kind 5.2</t>
  </si>
  <si>
    <t>Kind 5.3</t>
  </si>
  <si>
    <t>Meilenstein 16</t>
  </si>
  <si>
    <t>Meilenstein 17</t>
  </si>
  <si>
    <t>Meilenstein 18</t>
  </si>
  <si>
    <t>Meilenstein 19</t>
  </si>
  <si>
    <t>Meilenstein 20</t>
  </si>
  <si>
    <t>Meilenstein 21</t>
  </si>
  <si>
    <t>Meilenstein 22</t>
  </si>
  <si>
    <t>Meilenstein 23</t>
  </si>
  <si>
    <t>Meilenstein 24</t>
  </si>
  <si>
    <t>Meilenstein 25</t>
  </si>
  <si>
    <t>Meilenstein 26</t>
  </si>
  <si>
    <t>Meilenstein 27</t>
  </si>
  <si>
    <t>Meilenstein 28</t>
  </si>
  <si>
    <t>Meilenstein 29</t>
  </si>
  <si>
    <t>Meilenstein 30</t>
  </si>
  <si>
    <t>M 1</t>
  </si>
  <si>
    <t>M 2</t>
  </si>
  <si>
    <t>M 3</t>
  </si>
  <si>
    <t>M 4</t>
  </si>
  <si>
    <t>M 5</t>
  </si>
  <si>
    <t>M 6</t>
  </si>
  <si>
    <t>M 7</t>
  </si>
  <si>
    <t>M 8</t>
  </si>
  <si>
    <t>M 9</t>
  </si>
  <si>
    <t>M 10</t>
  </si>
  <si>
    <t>M 11</t>
  </si>
  <si>
    <t>M 12</t>
  </si>
  <si>
    <t>M 13</t>
  </si>
  <si>
    <t>M 14</t>
  </si>
  <si>
    <t>M 15</t>
  </si>
  <si>
    <t>M 16</t>
  </si>
  <si>
    <t>M 17</t>
  </si>
  <si>
    <t>M 18</t>
  </si>
  <si>
    <t>M 19</t>
  </si>
  <si>
    <t>M 20</t>
  </si>
  <si>
    <t>M 21</t>
  </si>
  <si>
    <t>M 22</t>
  </si>
  <si>
    <t>M 23</t>
  </si>
  <si>
    <t>M 24</t>
  </si>
  <si>
    <t>M 25</t>
  </si>
  <si>
    <t>M 26</t>
  </si>
  <si>
    <t>M 27</t>
  </si>
  <si>
    <t>M 28</t>
  </si>
  <si>
    <t>M 29</t>
  </si>
  <si>
    <t>M 30</t>
  </si>
  <si>
    <t>Start</t>
  </si>
  <si>
    <t>Deckelung: Keine UP muss mehr bezahlen, als wenn sie einzig für ihr betreuungsintensivstes Kind aufkommen müsste.</t>
  </si>
  <si>
    <t>Der Betreuungsunterhalt pro UP wird anteilsmässig auf die Kinder der UP rückverteilt.</t>
  </si>
  <si>
    <t>M=Meilenstein</t>
  </si>
  <si>
    <t>Berechnungsdatum (Start der Berechnungen)</t>
  </si>
  <si>
    <t>Allgemeines</t>
  </si>
  <si>
    <t>Summierter max. Betreuungsunterhalt overall</t>
  </si>
  <si>
    <t>Datenerfassung</t>
  </si>
  <si>
    <t>Berechnungen</t>
  </si>
  <si>
    <t>Start der Berechnungen</t>
  </si>
  <si>
    <t>Einkommenssituation des betreuenden Elternteils</t>
  </si>
  <si>
    <t>* UP=Unterhaltspflichtige Person</t>
  </si>
  <si>
    <t>Kind</t>
  </si>
  <si>
    <t>∑</t>
  </si>
  <si>
    <t>UP 1 *</t>
  </si>
  <si>
    <t>UP 2</t>
  </si>
  <si>
    <t>UP 3</t>
  </si>
  <si>
    <t>UP 4</t>
  </si>
  <si>
    <t>UP 5</t>
  </si>
  <si>
    <t>Unterhaltsbeiträge in CHF</t>
  </si>
  <si>
    <t>18. Geburtstag</t>
  </si>
  <si>
    <t>Zumutbare Arbeitspensen</t>
  </si>
  <si>
    <t>16. Geburtstag</t>
  </si>
  <si>
    <t>Betreuungsumfang</t>
  </si>
  <si>
    <t>Hyp. Einkommen</t>
  </si>
  <si>
    <t>Ab Geburt</t>
  </si>
  <si>
    <t>Unterhaltspflicht bis Alter…</t>
  </si>
  <si>
    <t>Anpassung 1</t>
  </si>
  <si>
    <t>Anpassung 2</t>
  </si>
  <si>
    <t>Geburts-
datum
(Start Phase 1)</t>
  </si>
  <si>
    <t>Anpassung
(Start Phase 2)</t>
  </si>
  <si>
    <t>Anpassung
(Start Phase 3)</t>
  </si>
  <si>
    <t>Eff. Eink.</t>
  </si>
  <si>
    <t>Lehako</t>
  </si>
  <si>
    <t>Gesamt</t>
  </si>
  <si>
    <t>∑ Beiträge zur Verifikation</t>
  </si>
  <si>
    <t>Unterhaltspflichtige Person und deren Kinder</t>
  </si>
  <si>
    <t>Betreungs-umfang</t>
  </si>
  <si>
    <t>Max. Betreungs-unterhalt</t>
  </si>
  <si>
    <t>Massgebender Wert</t>
  </si>
  <si>
    <t>16. Geb.</t>
  </si>
  <si>
    <t>18. Geb.</t>
  </si>
  <si>
    <t>Zumutbares Arbeitspensum des betreuenden Elternteils</t>
  </si>
  <si>
    <t>Bereinigt</t>
  </si>
  <si>
    <t>Meilensteine</t>
  </si>
  <si>
    <t>Alle</t>
  </si>
  <si>
    <t>Neuberechnungen</t>
  </si>
  <si>
    <t>Ausgangswerte</t>
  </si>
  <si>
    <t>Kind(er) UP 1</t>
  </si>
  <si>
    <t>Kind(er) UP 2</t>
  </si>
  <si>
    <t>Kind(er) UP 3</t>
  </si>
  <si>
    <t>Kind(er) UP 4</t>
  </si>
  <si>
    <t>Kind(er) UP 5</t>
  </si>
  <si>
    <t>Stichtag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</si>
</sst>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 vertical="top"/>
    </xf>
    <xf numFmtId="9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/>
    </xf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4" fontId="0" fillId="2" borderId="1" xfId="0" applyNumberFormat="1" applyFill="1" applyBorder="1" applyAlignment="1">
      <alignment horizontal="right" vertical="top"/>
    </xf>
    <xf numFmtId="3" fontId="0" fillId="2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right"/>
    </xf>
    <xf numFmtId="164" fontId="0" fillId="0" borderId="0" xfId="0" applyNumberFormat="1"/>
    <xf numFmtId="0" fontId="3" fillId="0" borderId="0" xfId="0" applyFont="1" applyAlignment="1">
      <alignment horizontal="left" vertical="top"/>
    </xf>
    <xf numFmtId="0" fontId="3" fillId="3" borderId="0" xfId="0" applyFont="1" applyFill="1"/>
    <xf numFmtId="0" fontId="0" fillId="3" borderId="0" xfId="0" applyFill="1"/>
    <xf numFmtId="164" fontId="0" fillId="3" borderId="0" xfId="0" applyNumberFormat="1" applyFill="1"/>
    <xf numFmtId="3" fontId="0" fillId="3" borderId="0" xfId="0" applyNumberFormat="1" applyFill="1"/>
    <xf numFmtId="9" fontId="0" fillId="3" borderId="0" xfId="0" applyNumberFormat="1" applyFill="1"/>
    <xf numFmtId="3" fontId="0" fillId="0" borderId="10" xfId="0" applyNumberFormat="1" applyBorder="1"/>
    <xf numFmtId="3" fontId="0" fillId="0" borderId="11" xfId="0" applyNumberFormat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0" xfId="0" applyFill="1" applyAlignment="1">
      <alignment horizontal="center" vertical="top"/>
    </xf>
    <xf numFmtId="0" fontId="0" fillId="3" borderId="18" xfId="0" applyFill="1" applyBorder="1"/>
    <xf numFmtId="3" fontId="0" fillId="0" borderId="9" xfId="0" applyNumberFormat="1" applyBorder="1"/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/>
    </xf>
    <xf numFmtId="14" fontId="0" fillId="0" borderId="4" xfId="0" applyNumberFormat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17" xfId="0" applyNumberFormat="1" applyBorder="1"/>
    <xf numFmtId="0" fontId="0" fillId="3" borderId="0" xfId="0" applyFill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4" borderId="20" xfId="0" applyNumberFormat="1" applyFill="1" applyBorder="1" applyAlignment="1">
      <alignment horizontal="center"/>
    </xf>
    <xf numFmtId="3" fontId="0" fillId="4" borderId="6" xfId="0" applyNumberFormat="1" applyFill="1" applyBorder="1" applyAlignment="1">
      <alignment horizontal="center"/>
    </xf>
    <xf numFmtId="3" fontId="0" fillId="3" borderId="20" xfId="0" applyNumberFormat="1" applyFill="1" applyBorder="1" applyAlignment="1">
      <alignment horizontal="center"/>
    </xf>
    <xf numFmtId="3" fontId="0" fillId="3" borderId="6" xfId="0" applyNumberFormat="1" applyFill="1" applyBorder="1" applyAlignment="1">
      <alignment horizontal="center"/>
    </xf>
    <xf numFmtId="3" fontId="0" fillId="4" borderId="21" xfId="0" applyNumberFormat="1" applyFill="1" applyBorder="1" applyAlignment="1">
      <alignment horizontal="center"/>
    </xf>
    <xf numFmtId="3" fontId="0" fillId="4" borderId="7" xfId="0" applyNumberFormat="1" applyFill="1" applyBorder="1" applyAlignment="1">
      <alignment horizontal="center"/>
    </xf>
    <xf numFmtId="3" fontId="0" fillId="4" borderId="8" xfId="0" applyNumberFormat="1" applyFill="1" applyBorder="1" applyAlignment="1">
      <alignment horizontal="center"/>
    </xf>
    <xf numFmtId="14" fontId="0" fillId="4" borderId="13" xfId="0" applyNumberFormat="1" applyFill="1" applyBorder="1" applyAlignment="1">
      <alignment horizontal="left"/>
    </xf>
    <xf numFmtId="3" fontId="0" fillId="4" borderId="26" xfId="0" applyNumberFormat="1" applyFill="1" applyBorder="1" applyAlignment="1">
      <alignment horizontal="center"/>
    </xf>
    <xf numFmtId="14" fontId="0" fillId="3" borderId="13" xfId="0" applyNumberFormat="1" applyFill="1" applyBorder="1" applyAlignment="1">
      <alignment horizontal="left"/>
    </xf>
    <xf numFmtId="3" fontId="0" fillId="3" borderId="26" xfId="0" applyNumberFormat="1" applyFill="1" applyBorder="1" applyAlignment="1">
      <alignment horizontal="center"/>
    </xf>
    <xf numFmtId="14" fontId="0" fillId="4" borderId="14" xfId="0" applyNumberFormat="1" applyFill="1" applyBorder="1" applyAlignment="1">
      <alignment horizontal="left"/>
    </xf>
    <xf numFmtId="3" fontId="0" fillId="4" borderId="27" xfId="0" applyNumberForma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2" fontId="0" fillId="3" borderId="30" xfId="0" applyNumberFormat="1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14" fontId="0" fillId="0" borderId="19" xfId="0" applyNumberFormat="1" applyBorder="1" applyAlignment="1">
      <alignment horizontal="center" vertical="top"/>
    </xf>
    <xf numFmtId="14" fontId="0" fillId="0" borderId="20" xfId="0" applyNumberFormat="1" applyBorder="1" applyAlignment="1">
      <alignment horizontal="center" vertical="top"/>
    </xf>
    <xf numFmtId="14" fontId="0" fillId="0" borderId="21" xfId="0" applyNumberFormat="1" applyBorder="1" applyAlignment="1">
      <alignment horizontal="center" vertical="top"/>
    </xf>
    <xf numFmtId="14" fontId="0" fillId="0" borderId="32" xfId="0" applyNumberFormat="1" applyBorder="1" applyAlignment="1">
      <alignment horizontal="center" vertical="top"/>
    </xf>
    <xf numFmtId="9" fontId="0" fillId="0" borderId="5" xfId="0" applyNumberFormat="1" applyBorder="1" applyAlignment="1">
      <alignment horizontal="center" vertical="top"/>
    </xf>
    <xf numFmtId="9" fontId="0" fillId="0" borderId="6" xfId="0" applyNumberFormat="1" applyBorder="1" applyAlignment="1">
      <alignment horizontal="center" vertical="top"/>
    </xf>
    <xf numFmtId="9" fontId="0" fillId="0" borderId="8" xfId="0" applyNumberFormat="1" applyBorder="1" applyAlignment="1">
      <alignment horizontal="center" vertical="top"/>
    </xf>
    <xf numFmtId="9" fontId="0" fillId="0" borderId="33" xfId="0" applyNumberFormat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14" fontId="0" fillId="0" borderId="1" xfId="0" applyNumberFormat="1" applyBorder="1" applyAlignment="1" applyProtection="1">
      <alignment horizontal="center" vertical="top"/>
      <protection locked="0"/>
    </xf>
    <xf numFmtId="14" fontId="0" fillId="0" borderId="4" xfId="0" applyNumberFormat="1" applyBorder="1" applyAlignment="1" applyProtection="1">
      <alignment horizontal="center" vertical="top"/>
      <protection locked="0"/>
    </xf>
    <xf numFmtId="9" fontId="0" fillId="0" borderId="4" xfId="0" applyNumberFormat="1" applyBorder="1" applyAlignment="1">
      <alignment horizontal="right" vertical="top"/>
    </xf>
    <xf numFmtId="3" fontId="0" fillId="0" borderId="4" xfId="0" applyNumberFormat="1" applyBorder="1" applyAlignment="1">
      <alignment horizontal="right" vertical="top"/>
    </xf>
    <xf numFmtId="3" fontId="0" fillId="0" borderId="4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2" borderId="6" xfId="0" applyNumberFormat="1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14" fontId="0" fillId="2" borderId="7" xfId="0" applyNumberFormat="1" applyFill="1" applyBorder="1" applyAlignment="1">
      <alignment horizontal="center" vertical="top"/>
    </xf>
    <xf numFmtId="14" fontId="0" fillId="2" borderId="7" xfId="0" applyNumberFormat="1" applyFill="1" applyBorder="1" applyAlignment="1">
      <alignment horizontal="right" vertical="top"/>
    </xf>
    <xf numFmtId="3" fontId="0" fillId="2" borderId="7" xfId="0" applyNumberFormat="1" applyFill="1" applyBorder="1" applyAlignment="1">
      <alignment horizontal="right" vertical="top"/>
    </xf>
    <xf numFmtId="3" fontId="0" fillId="2" borderId="7" xfId="0" applyNumberFormat="1" applyFill="1" applyBorder="1" applyAlignment="1">
      <alignment horizontal="right"/>
    </xf>
    <xf numFmtId="3" fontId="0" fillId="2" borderId="8" xfId="0" applyNumberForma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/>
    <xf numFmtId="3" fontId="0" fillId="0" borderId="8" xfId="0" applyNumberFormat="1" applyBorder="1" applyAlignment="1">
      <alignment horizontal="right"/>
    </xf>
    <xf numFmtId="14" fontId="0" fillId="0" borderId="1" xfId="0" applyNumberFormat="1" applyBorder="1" applyProtection="1">
      <protection locked="0"/>
    </xf>
    <xf numFmtId="3" fontId="0" fillId="0" borderId="1" xfId="0" applyNumberFormat="1" applyBorder="1" applyProtection="1">
      <protection locked="0"/>
    </xf>
    <xf numFmtId="3" fontId="0" fillId="2" borderId="2" xfId="0" applyNumberFormat="1" applyFill="1" applyBorder="1" applyAlignment="1">
      <alignment horizontal="right"/>
    </xf>
    <xf numFmtId="0" fontId="0" fillId="0" borderId="35" xfId="0" applyBorder="1"/>
    <xf numFmtId="0" fontId="0" fillId="0" borderId="3" xfId="0" applyBorder="1"/>
    <xf numFmtId="0" fontId="0" fillId="0" borderId="36" xfId="0" applyBorder="1"/>
    <xf numFmtId="2" fontId="0" fillId="0" borderId="19" xfId="0" applyNumberFormat="1" applyBorder="1" applyAlignment="1">
      <alignment horizontal="right"/>
    </xf>
    <xf numFmtId="2" fontId="0" fillId="0" borderId="20" xfId="0" applyNumberFormat="1" applyBorder="1" applyAlignment="1">
      <alignment horizontal="right"/>
    </xf>
    <xf numFmtId="2" fontId="0" fillId="2" borderId="20" xfId="0" applyNumberFormat="1" applyFill="1" applyBorder="1" applyAlignment="1">
      <alignment horizontal="right"/>
    </xf>
    <xf numFmtId="3" fontId="0" fillId="2" borderId="20" xfId="0" applyNumberFormat="1" applyFill="1" applyBorder="1" applyAlignment="1">
      <alignment horizontal="right" vertical="top"/>
    </xf>
    <xf numFmtId="2" fontId="0" fillId="2" borderId="37" xfId="0" applyNumberFormat="1" applyFill="1" applyBorder="1" applyAlignment="1">
      <alignment horizontal="right"/>
    </xf>
    <xf numFmtId="3" fontId="0" fillId="2" borderId="38" xfId="0" applyNumberFormat="1" applyFill="1" applyBorder="1" applyAlignment="1">
      <alignment horizontal="right"/>
    </xf>
    <xf numFmtId="2" fontId="0" fillId="2" borderId="21" xfId="0" applyNumberFormat="1" applyFill="1" applyBorder="1" applyAlignment="1">
      <alignment horizontal="right"/>
    </xf>
    <xf numFmtId="0" fontId="0" fillId="0" borderId="20" xfId="0" applyBorder="1" applyAlignment="1">
      <alignment horizontal="right"/>
    </xf>
    <xf numFmtId="3" fontId="0" fillId="0" borderId="20" xfId="0" applyNumberFormat="1" applyBorder="1"/>
    <xf numFmtId="3" fontId="0" fillId="0" borderId="21" xfId="0" applyNumberFormat="1" applyBorder="1"/>
    <xf numFmtId="0" fontId="5" fillId="0" borderId="0" xfId="0" applyFont="1"/>
    <xf numFmtId="14" fontId="5" fillId="0" borderId="0" xfId="0" applyNumberFormat="1" applyFont="1" applyAlignment="1">
      <alignment horizontal="left" vertical="top" wrapText="1"/>
    </xf>
    <xf numFmtId="14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top"/>
    </xf>
    <xf numFmtId="0" fontId="0" fillId="2" borderId="3" xfId="0" applyFill="1" applyBorder="1"/>
    <xf numFmtId="0" fontId="0" fillId="2" borderId="36" xfId="0" applyFill="1" applyBorder="1"/>
    <xf numFmtId="1" fontId="0" fillId="0" borderId="35" xfId="0" applyNumberFormat="1" applyBorder="1"/>
    <xf numFmtId="14" fontId="0" fillId="0" borderId="19" xfId="0" applyNumberFormat="1" applyBorder="1" applyAlignment="1" applyProtection="1">
      <alignment horizontal="center" vertical="top"/>
      <protection locked="0"/>
    </xf>
    <xf numFmtId="14" fontId="0" fillId="0" borderId="5" xfId="0" applyNumberFormat="1" applyBorder="1" applyAlignment="1">
      <alignment horizontal="center" vertical="top"/>
    </xf>
    <xf numFmtId="14" fontId="0" fillId="0" borderId="20" xfId="0" applyNumberFormat="1" applyBorder="1" applyAlignment="1" applyProtection="1">
      <alignment horizontal="center" vertical="top"/>
      <protection locked="0"/>
    </xf>
    <xf numFmtId="14" fontId="0" fillId="0" borderId="6" xfId="0" applyNumberFormat="1" applyBorder="1" applyAlignment="1">
      <alignment horizontal="center" vertical="top"/>
    </xf>
    <xf numFmtId="14" fontId="0" fillId="2" borderId="20" xfId="0" applyNumberFormat="1" applyFill="1" applyBorder="1" applyAlignment="1">
      <alignment horizontal="center" vertical="top"/>
    </xf>
    <xf numFmtId="14" fontId="0" fillId="2" borderId="6" xfId="0" applyNumberFormat="1" applyFill="1" applyBorder="1" applyAlignment="1">
      <alignment horizontal="center" vertical="top"/>
    </xf>
    <xf numFmtId="14" fontId="0" fillId="2" borderId="21" xfId="0" applyNumberFormat="1" applyFill="1" applyBorder="1" applyAlignment="1">
      <alignment horizontal="center" vertical="top"/>
    </xf>
    <xf numFmtId="14" fontId="0" fillId="2" borderId="8" xfId="0" applyNumberFormat="1" applyFill="1" applyBorder="1" applyAlignment="1">
      <alignment horizontal="center" vertical="top"/>
    </xf>
    <xf numFmtId="0" fontId="0" fillId="0" borderId="19" xfId="0" applyBorder="1" applyAlignment="1">
      <alignment horizontal="right" vertical="top"/>
    </xf>
    <xf numFmtId="0" fontId="0" fillId="0" borderId="5" xfId="0" applyBorder="1" applyAlignment="1">
      <alignment horizontal="right"/>
    </xf>
    <xf numFmtId="0" fontId="0" fillId="0" borderId="20" xfId="0" applyBorder="1" applyAlignment="1">
      <alignment horizontal="right" vertical="top"/>
    </xf>
    <xf numFmtId="0" fontId="0" fillId="0" borderId="6" xfId="0" applyBorder="1" applyAlignment="1">
      <alignment horizontal="right"/>
    </xf>
    <xf numFmtId="0" fontId="0" fillId="0" borderId="21" xfId="0" applyBorder="1" applyAlignment="1">
      <alignment horizontal="right" vertical="top"/>
    </xf>
    <xf numFmtId="0" fontId="0" fillId="0" borderId="8" xfId="0" applyBorder="1" applyAlignment="1">
      <alignment horizontal="right"/>
    </xf>
    <xf numFmtId="9" fontId="0" fillId="0" borderId="19" xfId="0" applyNumberFormat="1" applyBorder="1" applyAlignment="1">
      <alignment horizontal="right" vertical="top"/>
    </xf>
    <xf numFmtId="9" fontId="0" fillId="0" borderId="5" xfId="0" applyNumberFormat="1" applyBorder="1" applyAlignment="1">
      <alignment horizontal="right" vertical="top"/>
    </xf>
    <xf numFmtId="9" fontId="0" fillId="0" borderId="20" xfId="0" applyNumberFormat="1" applyBorder="1" applyAlignment="1">
      <alignment horizontal="right" vertical="top"/>
    </xf>
    <xf numFmtId="9" fontId="0" fillId="0" borderId="6" xfId="0" applyNumberFormat="1" applyBorder="1" applyAlignment="1">
      <alignment horizontal="right" vertical="top"/>
    </xf>
    <xf numFmtId="14" fontId="0" fillId="2" borderId="20" xfId="0" applyNumberFormat="1" applyFill="1" applyBorder="1" applyAlignment="1">
      <alignment horizontal="right" vertical="top"/>
    </xf>
    <xf numFmtId="14" fontId="0" fillId="2" borderId="6" xfId="0" applyNumberFormat="1" applyFill="1" applyBorder="1" applyAlignment="1">
      <alignment horizontal="right" vertical="top"/>
    </xf>
    <xf numFmtId="14" fontId="0" fillId="2" borderId="21" xfId="0" applyNumberFormat="1" applyFill="1" applyBorder="1" applyAlignment="1">
      <alignment horizontal="right" vertical="top"/>
    </xf>
    <xf numFmtId="14" fontId="0" fillId="2" borderId="8" xfId="0" applyNumberFormat="1" applyFill="1" applyBorder="1" applyAlignment="1">
      <alignment horizontal="right" vertical="top"/>
    </xf>
    <xf numFmtId="0" fontId="0" fillId="0" borderId="19" xfId="0" applyBorder="1" applyAlignment="1">
      <alignment horizontal="right"/>
    </xf>
    <xf numFmtId="0" fontId="0" fillId="0" borderId="21" xfId="0" applyBorder="1" applyAlignment="1">
      <alignment horizontal="right"/>
    </xf>
    <xf numFmtId="3" fontId="0" fillId="0" borderId="9" xfId="0" applyNumberFormat="1" applyBorder="1" applyAlignment="1">
      <alignment horizontal="right" vertical="top"/>
    </xf>
    <xf numFmtId="3" fontId="0" fillId="0" borderId="10" xfId="0" applyNumberFormat="1" applyBorder="1" applyAlignment="1">
      <alignment horizontal="right" vertical="top"/>
    </xf>
    <xf numFmtId="3" fontId="0" fillId="2" borderId="10" xfId="0" applyNumberFormat="1" applyFill="1" applyBorder="1" applyAlignment="1">
      <alignment horizontal="right" vertical="top"/>
    </xf>
    <xf numFmtId="3" fontId="0" fillId="2" borderId="11" xfId="0" applyNumberFormat="1" applyFill="1" applyBorder="1" applyAlignment="1">
      <alignment horizontal="right" vertical="top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3" fontId="0" fillId="0" borderId="19" xfId="0" applyNumberFormat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3" fontId="0" fillId="0" borderId="20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3" fontId="0" fillId="2" borderId="6" xfId="0" applyNumberFormat="1" applyFill="1" applyBorder="1" applyAlignment="1">
      <alignment horizontal="right" vertical="top"/>
    </xf>
    <xf numFmtId="3" fontId="0" fillId="2" borderId="21" xfId="0" applyNumberFormat="1" applyFill="1" applyBorder="1" applyAlignment="1">
      <alignment horizontal="right" vertical="top"/>
    </xf>
    <xf numFmtId="3" fontId="0" fillId="2" borderId="8" xfId="0" applyNumberFormat="1" applyFill="1" applyBorder="1" applyAlignment="1">
      <alignment horizontal="right" vertical="top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49" fontId="0" fillId="3" borderId="18" xfId="0" applyNumberFormat="1" applyFill="1" applyBorder="1" applyAlignment="1">
      <alignment horizontal="left" vertical="top"/>
    </xf>
    <xf numFmtId="49" fontId="0" fillId="4" borderId="45" xfId="0" applyNumberFormat="1" applyFill="1" applyBorder="1" applyAlignment="1">
      <alignment horizontal="left"/>
    </xf>
    <xf numFmtId="49" fontId="0" fillId="3" borderId="13" xfId="0" applyNumberFormat="1" applyFill="1" applyBorder="1" applyAlignment="1">
      <alignment horizontal="left"/>
    </xf>
    <xf numFmtId="49" fontId="0" fillId="4" borderId="13" xfId="0" applyNumberFormat="1" applyFill="1" applyBorder="1" applyAlignment="1">
      <alignment horizontal="left"/>
    </xf>
    <xf numFmtId="49" fontId="0" fillId="4" borderId="14" xfId="0" applyNumberFormat="1" applyFill="1" applyBorder="1" applyAlignment="1">
      <alignment horizontal="left"/>
    </xf>
    <xf numFmtId="14" fontId="0" fillId="4" borderId="45" xfId="0" applyNumberFormat="1" applyFill="1" applyBorder="1" applyAlignment="1">
      <alignment horizontal="left"/>
    </xf>
    <xf numFmtId="3" fontId="0" fillId="4" borderId="32" xfId="0" applyNumberFormat="1" applyFill="1" applyBorder="1" applyAlignment="1">
      <alignment horizontal="center"/>
    </xf>
    <xf numFmtId="3" fontId="0" fillId="4" borderId="44" xfId="0" applyNumberFormat="1" applyFill="1" applyBorder="1" applyAlignment="1">
      <alignment horizontal="center"/>
    </xf>
    <xf numFmtId="3" fontId="0" fillId="4" borderId="33" xfId="0" applyNumberFormat="1" applyFill="1" applyBorder="1" applyAlignment="1">
      <alignment horizontal="center"/>
    </xf>
    <xf numFmtId="164" fontId="0" fillId="3" borderId="18" xfId="0" applyNumberFormat="1" applyFill="1" applyBorder="1" applyAlignment="1">
      <alignment horizontal="left" vertical="top"/>
    </xf>
    <xf numFmtId="0" fontId="0" fillId="3" borderId="46" xfId="0" applyFill="1" applyBorder="1" applyAlignment="1">
      <alignment horizontal="center" vertical="top"/>
    </xf>
    <xf numFmtId="0" fontId="0" fillId="3" borderId="47" xfId="0" applyFill="1" applyBorder="1" applyAlignment="1">
      <alignment horizontal="center" vertical="top"/>
    </xf>
    <xf numFmtId="2" fontId="0" fillId="3" borderId="48" xfId="0" applyNumberFormat="1" applyFill="1" applyBorder="1" applyAlignment="1">
      <alignment horizontal="center" vertical="top"/>
    </xf>
    <xf numFmtId="0" fontId="0" fillId="3" borderId="48" xfId="0" applyFill="1" applyBorder="1" applyAlignment="1">
      <alignment horizontal="center" vertical="top"/>
    </xf>
    <xf numFmtId="3" fontId="0" fillId="4" borderId="34" xfId="0" applyNumberFormat="1" applyFill="1" applyBorder="1" applyAlignment="1">
      <alignment horizontal="center"/>
    </xf>
    <xf numFmtId="0" fontId="4" fillId="3" borderId="17" xfId="0" applyFont="1" applyFill="1" applyBorder="1" applyAlignment="1">
      <alignment horizontal="center" vertical="top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5" fillId="3" borderId="0" xfId="0" applyFont="1" applyFill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5" fillId="3" borderId="16" xfId="0" applyFont="1" applyFill="1" applyBorder="1" applyAlignment="1">
      <alignment horizontal="center"/>
    </xf>
    <xf numFmtId="14" fontId="5" fillId="3" borderId="0" xfId="0" applyNumberFormat="1" applyFont="1" applyFill="1" applyAlignment="1">
      <alignment horizontal="center" wrapText="1"/>
    </xf>
    <xf numFmtId="14" fontId="5" fillId="3" borderId="1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4" fillId="0" borderId="22" xfId="0" applyFont="1" applyBorder="1" applyAlignment="1">
      <alignment horizontal="center" wrapText="1"/>
    </xf>
    <xf numFmtId="0" fontId="4" fillId="0" borderId="32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4" fillId="0" borderId="44" xfId="0" applyFont="1" applyBorder="1" applyAlignment="1">
      <alignment horizontal="center" wrapText="1"/>
    </xf>
    <xf numFmtId="0" fontId="4" fillId="0" borderId="24" xfId="0" applyFont="1" applyBorder="1" applyAlignment="1">
      <alignment horizontal="center" wrapText="1"/>
    </xf>
    <xf numFmtId="0" fontId="4" fillId="0" borderId="33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top" wrapText="1"/>
    </xf>
    <xf numFmtId="14" fontId="1" fillId="0" borderId="17" xfId="0" applyNumberFormat="1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14" fontId="1" fillId="5" borderId="16" xfId="0" applyNumberFormat="1" applyFont="1" applyFill="1" applyBorder="1" applyAlignment="1">
      <alignment horizontal="center" vertical="top" wrapText="1"/>
    </xf>
    <xf numFmtId="14" fontId="1" fillId="5" borderId="39" xfId="0" applyNumberFormat="1" applyFont="1" applyFill="1" applyBorder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1" fillId="5" borderId="42" xfId="0" applyFont="1" applyFill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21" xfId="0" applyFont="1" applyBorder="1" applyAlignment="1">
      <alignment horizontal="center" vertical="center" textRotation="90"/>
    </xf>
    <xf numFmtId="14" fontId="1" fillId="5" borderId="40" xfId="0" applyNumberFormat="1" applyFont="1" applyFill="1" applyBorder="1" applyAlignment="1">
      <alignment horizontal="center" vertical="top" wrapText="1"/>
    </xf>
    <xf numFmtId="0" fontId="1" fillId="5" borderId="43" xfId="0" applyFont="1" applyFill="1" applyBorder="1" applyAlignment="1">
      <alignment horizontal="center" vertical="top" wrapText="1"/>
    </xf>
  </cellXfs>
  <cellStyles count="1">
    <cellStyle name="Standard" xfId="0" builtinId="0"/>
  </cellStyles>
  <dxfs count="10"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</dxfs>
  <tableStyles count="0" defaultTableStyle="TableStyleMedium2" defaultPivotStyle="PivotStyleLight16"/>
  <colors>
    <mruColors>
      <color rgb="FFFF6600"/>
      <color rgb="FFCCFFCC"/>
      <color rgb="FFFFFBE1"/>
      <color rgb="FFBDB8CA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44823</xdr:rowOff>
    </xdr:from>
    <xdr:to>
      <xdr:col>3</xdr:col>
      <xdr:colOff>0</xdr:colOff>
      <xdr:row>37</xdr:row>
      <xdr:rowOff>42022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E846C6C2-7C63-4694-B8B5-D6411BEC4A10}"/>
            </a:ext>
          </a:extLst>
        </xdr:cNvPr>
        <xdr:cNvSpPr txBox="1"/>
      </xdr:nvSpPr>
      <xdr:spPr>
        <a:xfrm>
          <a:off x="168088" y="2005852"/>
          <a:ext cx="3036794" cy="3919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u="sng" kern="1200"/>
            <a:t>Bitte</a:t>
          </a:r>
          <a:r>
            <a:rPr lang="de-CH" sz="1100" u="sng" kern="1200" baseline="0"/>
            <a:t> beachten Sie folgende Punkte:</a:t>
          </a:r>
        </a:p>
        <a:p>
          <a:endParaRPr lang="de-CH" sz="1100" kern="1200" baseline="0"/>
        </a:p>
        <a:p>
          <a:r>
            <a:rPr lang="de-CH" sz="1100" kern="1200" baseline="0"/>
            <a:t>Öffnen Sie die Tabelle in der </a:t>
          </a:r>
          <a:r>
            <a:rPr lang="de-CH" sz="1100" b="1" u="none" kern="1200" baseline="0"/>
            <a:t>Excel-Desktop-App</a:t>
          </a:r>
          <a:r>
            <a:rPr lang="de-CH" sz="1100" kern="1200" baseline="0"/>
            <a:t> (im Browser oder in alternativen Applikationen kann es zu verzerrter Darstellung kommen).</a:t>
          </a:r>
        </a:p>
        <a:p>
          <a:endParaRPr lang="de-CH" sz="1100" kern="1200" baseline="0"/>
        </a:p>
        <a:p>
          <a:r>
            <a:rPr lang="de-CH" sz="1100" kern="1200"/>
            <a:t>Verwenden Sie immer die auf </a:t>
          </a:r>
        </a:p>
        <a:p>
          <a:r>
            <a:rPr lang="de-CH" sz="1100" kern="1200"/>
            <a:t>https://dreisatzmethode.github.io/ verfügbare </a:t>
          </a:r>
          <a:r>
            <a:rPr lang="de-CH" sz="1100" b="1" u="none" kern="1200"/>
            <a:t>aktuellste Version</a:t>
          </a:r>
          <a:r>
            <a:rPr lang="de-CH" sz="1100" kern="1200"/>
            <a:t>.</a:t>
          </a:r>
        </a:p>
        <a:p>
          <a:endParaRPr lang="de-CH" sz="1100" kern="1200"/>
        </a:p>
        <a:p>
          <a:r>
            <a:rPr lang="de-CH" sz="1100" kern="1200"/>
            <a:t>Im </a:t>
          </a:r>
          <a:r>
            <a:rPr lang="de-CH" sz="1100" b="1" kern="1200"/>
            <a:t>Erklärvideo</a:t>
          </a:r>
          <a:r>
            <a:rPr lang="de-CH" sz="1100" kern="1200"/>
            <a:t> auf selbiger Seite finden Sie eine</a:t>
          </a:r>
          <a:r>
            <a:rPr lang="de-CH" sz="1100" kern="1200" baseline="0"/>
            <a:t> Hilfestellung, wie diese Tabelle zu verwenden ist.</a:t>
          </a:r>
          <a:endParaRPr lang="de-CH" sz="1100" kern="1200"/>
        </a:p>
        <a:p>
          <a:endParaRPr lang="de-CH" sz="1100" kern="1200"/>
        </a:p>
        <a:p>
          <a:r>
            <a:rPr lang="de-CH" sz="1100" kern="1200"/>
            <a:t>Bei der Dreisatzmethode handelt es sich um einen Vorschlag, wie der Betreuungsunterhalt in Patchworkkonstellationen auf mehrere Betreuungsunterhaltsschuldner aufgeteilt werden kann. Die Berechnungsvariante basiert auf dem Artikel </a:t>
          </a:r>
          <a:r>
            <a:rPr lang="de-CH" sz="1100" b="1" kern="1200"/>
            <a:t>ULLI/SCHMID, Betreuungsunterhaltsberechnungen in Patchworkfamilien nach der Dreisatzmethode, in: AJP 12/2024.</a:t>
          </a:r>
        </a:p>
        <a:p>
          <a:endParaRPr lang="de-CH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3481-8D5B-4667-96E3-C74CA0335E72}">
  <sheetPr codeName="Tabelle1"/>
  <dimension ref="B1:AO37"/>
  <sheetViews>
    <sheetView tabSelected="1" zoomScale="85" zoomScaleNormal="85" workbookViewId="0">
      <selection activeCell="C6" sqref="C6"/>
    </sheetView>
  </sheetViews>
  <sheetFormatPr baseColWidth="10" defaultColWidth="10.85546875" defaultRowHeight="12.75" x14ac:dyDescent="0.2"/>
  <cols>
    <col min="1" max="1" width="2.5703125" style="24" customWidth="1"/>
    <col min="2" max="2" width="33" style="24" customWidth="1"/>
    <col min="3" max="3" width="12.5703125" style="24" customWidth="1"/>
    <col min="4" max="4" width="2.5703125" style="24" customWidth="1"/>
    <col min="5" max="5" width="3.5703125" style="24" bestFit="1" customWidth="1"/>
    <col min="6" max="6" width="5.42578125" style="41" customWidth="1"/>
    <col min="7" max="12" width="12.42578125" style="33" customWidth="1"/>
    <col min="13" max="13" width="13.5703125" style="33" customWidth="1"/>
    <col min="14" max="14" width="6.5703125" style="24" customWidth="1"/>
    <col min="15" max="15" width="19.5703125" style="24" customWidth="1"/>
    <col min="16" max="16" width="11.5703125" style="24" customWidth="1"/>
    <col min="17" max="41" width="6.85546875" style="24" customWidth="1"/>
    <col min="42" max="16384" width="10.85546875" style="24"/>
  </cols>
  <sheetData>
    <row r="1" spans="2:41" x14ac:dyDescent="0.2">
      <c r="H1" s="176" t="s">
        <v>148</v>
      </c>
      <c r="J1" s="176" t="s">
        <v>148</v>
      </c>
      <c r="L1" s="176" t="s">
        <v>148</v>
      </c>
    </row>
    <row r="2" spans="2:41" ht="15" customHeight="1" x14ac:dyDescent="0.25">
      <c r="B2" s="23" t="s">
        <v>113</v>
      </c>
      <c r="F2" s="112"/>
      <c r="G2" s="113"/>
      <c r="H2" s="176"/>
      <c r="I2" s="113"/>
      <c r="J2" s="176"/>
      <c r="K2" s="113"/>
      <c r="L2" s="176"/>
      <c r="M2" s="113"/>
      <c r="O2" s="23" t="s">
        <v>125</v>
      </c>
    </row>
    <row r="3" spans="2:41" ht="12.6" customHeight="1" x14ac:dyDescent="0.2">
      <c r="F3" s="112"/>
      <c r="G3" s="183" t="s">
        <v>135</v>
      </c>
      <c r="H3" s="176"/>
      <c r="I3" s="183" t="s">
        <v>136</v>
      </c>
      <c r="J3" s="176"/>
      <c r="K3" s="113"/>
      <c r="L3" s="176"/>
      <c r="M3" s="176" t="s">
        <v>132</v>
      </c>
    </row>
    <row r="4" spans="2:41" ht="14.1" customHeight="1" x14ac:dyDescent="0.2">
      <c r="F4" s="176" t="s">
        <v>118</v>
      </c>
      <c r="G4" s="183"/>
      <c r="H4" s="176"/>
      <c r="I4" s="183"/>
      <c r="J4" s="176"/>
      <c r="K4" s="176" t="s">
        <v>137</v>
      </c>
      <c r="L4" s="176"/>
      <c r="M4" s="176"/>
    </row>
    <row r="5" spans="2:41" ht="15" x14ac:dyDescent="0.25">
      <c r="B5" s="23"/>
      <c r="F5" s="182"/>
      <c r="G5" s="184"/>
      <c r="H5" s="177"/>
      <c r="I5" s="183"/>
      <c r="J5" s="177"/>
      <c r="K5" s="177"/>
      <c r="L5" s="177"/>
      <c r="M5" s="177"/>
      <c r="Q5" s="173" t="s">
        <v>154</v>
      </c>
      <c r="R5" s="174"/>
      <c r="S5" s="174"/>
      <c r="T5" s="174"/>
      <c r="U5" s="174"/>
      <c r="V5" s="174"/>
      <c r="W5" s="174"/>
      <c r="X5" s="174"/>
      <c r="Y5" s="174"/>
      <c r="Z5" s="175"/>
      <c r="AA5" s="173" t="s">
        <v>155</v>
      </c>
      <c r="AB5" s="174"/>
      <c r="AC5" s="174"/>
      <c r="AD5" s="174"/>
      <c r="AE5" s="175"/>
      <c r="AF5" s="173" t="s">
        <v>156</v>
      </c>
      <c r="AG5" s="174"/>
      <c r="AH5" s="175"/>
      <c r="AI5" s="173" t="s">
        <v>157</v>
      </c>
      <c r="AJ5" s="174"/>
      <c r="AK5" s="175"/>
      <c r="AL5" s="173" t="s">
        <v>158</v>
      </c>
      <c r="AM5" s="174"/>
      <c r="AN5" s="175"/>
    </row>
    <row r="6" spans="2:41" ht="12.6" customHeight="1" x14ac:dyDescent="0.2">
      <c r="B6" s="34" t="s">
        <v>115</v>
      </c>
      <c r="C6" s="40"/>
      <c r="D6" s="25"/>
      <c r="E6" s="178" t="s">
        <v>120</v>
      </c>
      <c r="F6" s="57">
        <v>1.1000000000000001</v>
      </c>
      <c r="G6" s="61"/>
      <c r="H6" s="65"/>
      <c r="I6" s="61"/>
      <c r="J6" s="65"/>
      <c r="K6" s="61"/>
      <c r="L6" s="65"/>
      <c r="M6" s="70"/>
      <c r="O6" s="157" t="s">
        <v>152</v>
      </c>
      <c r="P6" s="166" t="s">
        <v>159</v>
      </c>
      <c r="Q6" s="167">
        <f>F6</f>
        <v>1.1000000000000001</v>
      </c>
      <c r="R6" s="168">
        <f>F7</f>
        <v>1.2</v>
      </c>
      <c r="S6" s="168">
        <f>F8</f>
        <v>1.3</v>
      </c>
      <c r="T6" s="168">
        <f>F9</f>
        <v>1.4</v>
      </c>
      <c r="U6" s="168">
        <f>F10</f>
        <v>1.5</v>
      </c>
      <c r="V6" s="168">
        <f>F11</f>
        <v>1.6</v>
      </c>
      <c r="W6" s="168">
        <f>F12</f>
        <v>1.7</v>
      </c>
      <c r="X6" s="168">
        <f>F13</f>
        <v>1.8</v>
      </c>
      <c r="Y6" s="168">
        <f>F14</f>
        <v>1.9</v>
      </c>
      <c r="Z6" s="169">
        <f>F15</f>
        <v>1.1000000000000001</v>
      </c>
      <c r="AA6" s="167">
        <f>F16</f>
        <v>2.1</v>
      </c>
      <c r="AB6" s="168">
        <f>F17</f>
        <v>2.2000000000000002</v>
      </c>
      <c r="AC6" s="168">
        <f>F18</f>
        <v>2.2999999999999998</v>
      </c>
      <c r="AD6" s="168">
        <f>F19</f>
        <v>2.4</v>
      </c>
      <c r="AE6" s="170">
        <f>F20</f>
        <v>2.5</v>
      </c>
      <c r="AF6" s="167">
        <f>F21</f>
        <v>3.1</v>
      </c>
      <c r="AG6" s="168">
        <f>F22</f>
        <v>3.2</v>
      </c>
      <c r="AH6" s="170">
        <f>F23</f>
        <v>3.3</v>
      </c>
      <c r="AI6" s="167">
        <f>F24</f>
        <v>4.0999999999999996</v>
      </c>
      <c r="AJ6" s="168">
        <f>F25</f>
        <v>4.2</v>
      </c>
      <c r="AK6" s="170">
        <f>F26</f>
        <v>4.3</v>
      </c>
      <c r="AL6" s="167">
        <f>F27</f>
        <v>5.0999999999999996</v>
      </c>
      <c r="AM6" s="168">
        <f>F28</f>
        <v>5.2</v>
      </c>
      <c r="AN6" s="170">
        <f>F29</f>
        <v>5.3</v>
      </c>
      <c r="AO6" s="172" t="s">
        <v>119</v>
      </c>
    </row>
    <row r="7" spans="2:41" x14ac:dyDescent="0.2">
      <c r="D7" s="26"/>
      <c r="E7" s="179"/>
      <c r="F7" s="58">
        <v>1.2</v>
      </c>
      <c r="G7" s="62"/>
      <c r="H7" s="66"/>
      <c r="I7" s="62"/>
      <c r="J7" s="66"/>
      <c r="K7" s="62"/>
      <c r="L7" s="66"/>
      <c r="M7" s="71"/>
      <c r="O7" s="158" t="s">
        <v>153</v>
      </c>
      <c r="P7" s="162" t="str">
        <f>IF(C6="","",Berechnungen!$Y$4)</f>
        <v/>
      </c>
      <c r="Q7" s="163" t="str">
        <f>IF(Berechnungen!$AB$5=0,"",Berechnungen!$AB$5)</f>
        <v/>
      </c>
      <c r="R7" s="164" t="str">
        <f>IF(Berechnungen!$AB$6=0,"",Berechnungen!$AB$6)</f>
        <v/>
      </c>
      <c r="S7" s="164" t="str">
        <f>IF(Berechnungen!$AB$7=0,"",Berechnungen!$AB$7)</f>
        <v/>
      </c>
      <c r="T7" s="164" t="str">
        <f>IF(Berechnungen!$AB$8=0,"",Berechnungen!$AB$8)</f>
        <v/>
      </c>
      <c r="U7" s="164" t="str">
        <f>IF(Berechnungen!$AB$9=0,"",Berechnungen!$AB$9)</f>
        <v/>
      </c>
      <c r="V7" s="164" t="str">
        <f>IF(Berechnungen!$AB$10=0,"",Berechnungen!$AB$10)</f>
        <v/>
      </c>
      <c r="W7" s="164" t="str">
        <f>IF(Berechnungen!$AB$11=0,"",Berechnungen!$AB$11)</f>
        <v/>
      </c>
      <c r="X7" s="164" t="str">
        <f>IF(Berechnungen!$AB$12=0,"",Berechnungen!$AB$12)</f>
        <v/>
      </c>
      <c r="Y7" s="164" t="str">
        <f>IF(Berechnungen!$AB$13=0,"",Berechnungen!$AB$13)</f>
        <v/>
      </c>
      <c r="Z7" s="165" t="str">
        <f>IF(Berechnungen!$AB$14=0,"",Berechnungen!$AB$14)</f>
        <v/>
      </c>
      <c r="AA7" s="163" t="str">
        <f>IF(Berechnungen!$AB$20=0,"",Berechnungen!$AB$20)</f>
        <v/>
      </c>
      <c r="AB7" s="164" t="str">
        <f>IF(Berechnungen!$AB$21=0,"",Berechnungen!$AB$21)</f>
        <v/>
      </c>
      <c r="AC7" s="164" t="str">
        <f>IF(Berechnungen!$AB$22=0,"",Berechnungen!$AB$22)</f>
        <v/>
      </c>
      <c r="AD7" s="164" t="str">
        <f>IF(Berechnungen!$AB$23=0,"",Berechnungen!$AB$23)</f>
        <v/>
      </c>
      <c r="AE7" s="165" t="str">
        <f>IF(Berechnungen!$AB$24=0,"",Berechnungen!$AB$24)</f>
        <v/>
      </c>
      <c r="AF7" s="163" t="str">
        <f>IF(Berechnungen!$AB$30=0,"",Berechnungen!$AB$30)</f>
        <v/>
      </c>
      <c r="AG7" s="164" t="str">
        <f>IF(Berechnungen!$AB$31=0,"",Berechnungen!$AB$31)</f>
        <v/>
      </c>
      <c r="AH7" s="165" t="str">
        <f>IF(Berechnungen!$AB$32=0,"",Berechnungen!$AB$32)</f>
        <v/>
      </c>
      <c r="AI7" s="163" t="str">
        <f>IF(Berechnungen!$AB$38=0,"",Berechnungen!$AB$38)</f>
        <v/>
      </c>
      <c r="AJ7" s="164" t="str">
        <f>IF(Berechnungen!$AB$39=0,"",Berechnungen!$AB$39)</f>
        <v/>
      </c>
      <c r="AK7" s="165" t="str">
        <f>IF(Berechnungen!$AB$40=0,"",Berechnungen!$AB$40)</f>
        <v/>
      </c>
      <c r="AL7" s="163" t="str">
        <f>IF(Berechnungen!$AB$46=0,"",Berechnungen!$AB$46)</f>
        <v/>
      </c>
      <c r="AM7" s="164" t="str">
        <f>IF(Berechnungen!$AB$47=0,"",Berechnungen!$AB$47)</f>
        <v/>
      </c>
      <c r="AN7" s="165" t="str">
        <f>IF(Berechnungen!$AB$48=0,"",Berechnungen!$AB$48)</f>
        <v/>
      </c>
      <c r="AO7" s="171" t="str">
        <f>IF(P7="","",SUM(Q7:AN7))</f>
        <v/>
      </c>
    </row>
    <row r="8" spans="2:41" x14ac:dyDescent="0.2">
      <c r="B8" s="24" t="s">
        <v>116</v>
      </c>
      <c r="D8" s="26"/>
      <c r="E8" s="179"/>
      <c r="F8" s="58">
        <v>1.3</v>
      </c>
      <c r="G8" s="62"/>
      <c r="H8" s="66"/>
      <c r="I8" s="62"/>
      <c r="J8" s="66"/>
      <c r="K8" s="62"/>
      <c r="L8" s="66"/>
      <c r="M8" s="71"/>
      <c r="O8" s="159" t="str">
        <f xml:space="preserve">
IF(COUNTIF(O$6:O7,"Ende der Beiträge")&gt;0,"",
IF(AO8=0,"Ende der Beiträge",
IF(AND(AO8&lt;&gt;0,AO8&lt;&gt;""),"1. Neuberechnung",
"")))</f>
        <v/>
      </c>
      <c r="P8" s="53" t="str">
        <f>IF(OR(AO7=0,AO7=""),"",Berechnungen!$AC$4)</f>
        <v/>
      </c>
      <c r="Q8" s="46" t="str">
        <f>IF(Berechnungen!$AF$5=0,"",Berechnungen!$AF$5)</f>
        <v/>
      </c>
      <c r="R8" s="43" t="str">
        <f>IF(Berechnungen!$AF$6=0,"",Berechnungen!$AF$6)</f>
        <v/>
      </c>
      <c r="S8" s="43" t="str">
        <f>IF(Berechnungen!$AF$7=0,"",Berechnungen!$AF$7)</f>
        <v/>
      </c>
      <c r="T8" s="43" t="str">
        <f>IF(Berechnungen!$AF$8=0,"",Berechnungen!$AF$8)</f>
        <v/>
      </c>
      <c r="U8" s="43" t="str">
        <f>IF(Berechnungen!$AF$9=0,"",Berechnungen!$AF$9)</f>
        <v/>
      </c>
      <c r="V8" s="43" t="str">
        <f>IF(Berechnungen!$AF$10=0,"",Berechnungen!$AF$10)</f>
        <v/>
      </c>
      <c r="W8" s="43" t="str">
        <f>IF(Berechnungen!$AF$11=0,"",Berechnungen!$AF$11)</f>
        <v/>
      </c>
      <c r="X8" s="43" t="str">
        <f>IF(Berechnungen!$AF$12=0,"",Berechnungen!$AF$12)</f>
        <v/>
      </c>
      <c r="Y8" s="43" t="str">
        <f>IF(Berechnungen!$AF$13=0,"",Berechnungen!$AF$13)</f>
        <v/>
      </c>
      <c r="Z8" s="47" t="str">
        <f>IF(Berechnungen!$AF$14=0,"",Berechnungen!$AF$14)</f>
        <v/>
      </c>
      <c r="AA8" s="46" t="str">
        <f>IF(Berechnungen!$AF$20=0,"",Berechnungen!$AF$20)</f>
        <v/>
      </c>
      <c r="AB8" s="43" t="str">
        <f>IF(Berechnungen!$AF$21=0,"",Berechnungen!$AF$21)</f>
        <v/>
      </c>
      <c r="AC8" s="43" t="str">
        <f>IF(Berechnungen!$AF$22=0,"",Berechnungen!$AF$22)</f>
        <v/>
      </c>
      <c r="AD8" s="43" t="str">
        <f>IF(Berechnungen!$AF$23=0,"",Berechnungen!$AF$23)</f>
        <v/>
      </c>
      <c r="AE8" s="47" t="str">
        <f>IF(Berechnungen!$AF$24=0,"",Berechnungen!$AF$24)</f>
        <v/>
      </c>
      <c r="AF8" s="46" t="str">
        <f>IF(Berechnungen!$AF$30=0,"",Berechnungen!$AF$30)</f>
        <v/>
      </c>
      <c r="AG8" s="43" t="str">
        <f>IF(Berechnungen!$AF$31=0,"",Berechnungen!$AF$31)</f>
        <v/>
      </c>
      <c r="AH8" s="47" t="str">
        <f>IF(Berechnungen!$AF$32=0,"",Berechnungen!$AF$32)</f>
        <v/>
      </c>
      <c r="AI8" s="46" t="str">
        <f>IF(Berechnungen!$AF$38=0,"",Berechnungen!$AF$38)</f>
        <v/>
      </c>
      <c r="AJ8" s="43" t="str">
        <f>IF(Berechnungen!$AF$39=0,"",Berechnungen!$AF$39)</f>
        <v/>
      </c>
      <c r="AK8" s="47" t="str">
        <f>IF(Berechnungen!$AF$40=0,"",Berechnungen!$AF$40)</f>
        <v/>
      </c>
      <c r="AL8" s="46" t="str">
        <f>IF(Berechnungen!$AF$46=0,"",Berechnungen!$AF$46)</f>
        <v/>
      </c>
      <c r="AM8" s="43" t="str">
        <f>IF(Berechnungen!$AF$47=0,"",Berechnungen!$AF$47)</f>
        <v/>
      </c>
      <c r="AN8" s="47" t="str">
        <f>IF(Berechnungen!$AF$48=0,"",Berechnungen!$AF$48)</f>
        <v/>
      </c>
      <c r="AO8" s="54" t="str">
        <f t="shared" ref="AO8:AO37" si="0">IF(P8="","",SUM(Q8:AN8))</f>
        <v/>
      </c>
    </row>
    <row r="9" spans="2:41" x14ac:dyDescent="0.2">
      <c r="B9" s="30" t="s">
        <v>1</v>
      </c>
      <c r="C9" s="35"/>
      <c r="D9" s="26"/>
      <c r="E9" s="179"/>
      <c r="F9" s="58">
        <v>1.4</v>
      </c>
      <c r="G9" s="62"/>
      <c r="H9" s="66"/>
      <c r="I9" s="62"/>
      <c r="J9" s="66"/>
      <c r="K9" s="62"/>
      <c r="L9" s="66"/>
      <c r="M9" s="71"/>
      <c r="O9" s="160" t="str">
        <f xml:space="preserve">
IF(COUNTIF(O$6:O8,"Ende der Beiträge")&gt;0,"",
IF(AO9=0,"Ende der Beiträge",
IF(AND(AO9&lt;&gt;0,AO9&lt;&gt;""),"2. Neuberechnung",
"")))</f>
        <v/>
      </c>
      <c r="P9" s="51" t="str">
        <f>IF(OR(AO8=0,AO8=""),"",Berechnungen!$AG$4)</f>
        <v/>
      </c>
      <c r="Q9" s="44" t="str">
        <f>IF(Berechnungen!$AJ$5=0,"",Berechnungen!$AJ$5)</f>
        <v/>
      </c>
      <c r="R9" s="42" t="str">
        <f>IF(Berechnungen!$AJ$6=0,"",Berechnungen!$AJ$6)</f>
        <v/>
      </c>
      <c r="S9" s="42" t="str">
        <f>IF(Berechnungen!$AJ$7=0,"",Berechnungen!$AJ$7)</f>
        <v/>
      </c>
      <c r="T9" s="42" t="str">
        <f>IF(Berechnungen!$AJ$8=0,"",Berechnungen!$AJ$8)</f>
        <v/>
      </c>
      <c r="U9" s="42" t="str">
        <f>IF(Berechnungen!$AJ$9=0,"",Berechnungen!$AJ$9)</f>
        <v/>
      </c>
      <c r="V9" s="42" t="str">
        <f>IF(Berechnungen!$AJ$10=0,"",Berechnungen!$AJ$10)</f>
        <v/>
      </c>
      <c r="W9" s="42" t="str">
        <f>IF(Berechnungen!$AJ$11=0,"",Berechnungen!$AJ$11)</f>
        <v/>
      </c>
      <c r="X9" s="42" t="str">
        <f>IF(Berechnungen!$AJ$12=0,"",Berechnungen!$AJ$12)</f>
        <v/>
      </c>
      <c r="Y9" s="42" t="str">
        <f>IF(Berechnungen!$AJ$13=0,"",Berechnungen!$AJ$13)</f>
        <v/>
      </c>
      <c r="Z9" s="45" t="str">
        <f>IF(Berechnungen!$AJ$14=0,"",Berechnungen!$AJ$14)</f>
        <v/>
      </c>
      <c r="AA9" s="44" t="str">
        <f>IF(Berechnungen!$AJ$20=0,"",Berechnungen!$AJ$20)</f>
        <v/>
      </c>
      <c r="AB9" s="42" t="str">
        <f>IF(Berechnungen!$AJ$21=0,"",Berechnungen!$AJ$21)</f>
        <v/>
      </c>
      <c r="AC9" s="42" t="str">
        <f>IF(Berechnungen!$AJ$22=0,"",Berechnungen!$AJ$22)</f>
        <v/>
      </c>
      <c r="AD9" s="42" t="str">
        <f>IF(Berechnungen!$AJ$23=0,"",Berechnungen!$AJ$23)</f>
        <v/>
      </c>
      <c r="AE9" s="45" t="str">
        <f>IF(Berechnungen!$AJ$24=0,"",Berechnungen!$AJ$24)</f>
        <v/>
      </c>
      <c r="AF9" s="44" t="str">
        <f>IF(Berechnungen!$AJ$30=0,"",Berechnungen!$AJ$30)</f>
        <v/>
      </c>
      <c r="AG9" s="42" t="str">
        <f>IF(Berechnungen!$AJ$31=0,"",Berechnungen!$AJ$31)</f>
        <v/>
      </c>
      <c r="AH9" s="45" t="str">
        <f>IF(Berechnungen!$AJ$32=0,"",Berechnungen!$AJ$32)</f>
        <v/>
      </c>
      <c r="AI9" s="44" t="str">
        <f>IF(Berechnungen!$AJ$38=0,"",Berechnungen!$AJ$38)</f>
        <v/>
      </c>
      <c r="AJ9" s="42" t="str">
        <f>IF(Berechnungen!$AJ$39=0,"",Berechnungen!$AJ$39)</f>
        <v/>
      </c>
      <c r="AK9" s="45" t="str">
        <f>IF(Berechnungen!$AJ$40=0,"",Berechnungen!$AJ$40)</f>
        <v/>
      </c>
      <c r="AL9" s="44" t="str">
        <f>IF(Berechnungen!$AJ$46=0,"",Berechnungen!$AJ$46)</f>
        <v/>
      </c>
      <c r="AM9" s="42" t="str">
        <f>IF(Berechnungen!$AJ$47=0,"",Berechnungen!$AJ$47)</f>
        <v/>
      </c>
      <c r="AN9" s="45" t="str">
        <f>IF(Berechnungen!$AJ$48=0,"",Berechnungen!$AJ$48)</f>
        <v/>
      </c>
      <c r="AO9" s="52" t="str">
        <f t="shared" si="0"/>
        <v/>
      </c>
    </row>
    <row r="10" spans="2:41" x14ac:dyDescent="0.2">
      <c r="B10" s="31" t="s">
        <v>4</v>
      </c>
      <c r="C10" s="28"/>
      <c r="E10" s="179"/>
      <c r="F10" s="58">
        <v>1.5</v>
      </c>
      <c r="G10" s="62"/>
      <c r="H10" s="66"/>
      <c r="I10" s="62"/>
      <c r="J10" s="66"/>
      <c r="K10" s="62"/>
      <c r="L10" s="66"/>
      <c r="M10" s="71"/>
      <c r="O10" s="159" t="str">
        <f xml:space="preserve">
IF(COUNTIF(O$6:O9,"Ende der Beiträge")&gt;0,"",
IF(AO10=0,"Ende der Beiträge",
IF(AND(AO10&lt;&gt;0,AO10&lt;&gt;""),"3. Neuberechnung",
"")))</f>
        <v/>
      </c>
      <c r="P10" s="53" t="str">
        <f>IF(OR(AO9=0,AO9=""),"",Berechnungen!$AK$4)</f>
        <v/>
      </c>
      <c r="Q10" s="46" t="str">
        <f>IF(Berechnungen!$AN$5=0,"",Berechnungen!$AN$5)</f>
        <v/>
      </c>
      <c r="R10" s="43" t="str">
        <f>IF(Berechnungen!$AN$6=0,"",Berechnungen!$AN$6)</f>
        <v/>
      </c>
      <c r="S10" s="43" t="str">
        <f>IF(Berechnungen!$AN$7=0,"",Berechnungen!$AN$7)</f>
        <v/>
      </c>
      <c r="T10" s="43" t="str">
        <f>IF(Berechnungen!$AN$8=0,"",Berechnungen!$AN$8)</f>
        <v/>
      </c>
      <c r="U10" s="43" t="str">
        <f>IF(Berechnungen!$AN$9=0,"",Berechnungen!$AN$9)</f>
        <v/>
      </c>
      <c r="V10" s="43" t="str">
        <f>IF(Berechnungen!$AN$10=0,"",Berechnungen!$AN$10)</f>
        <v/>
      </c>
      <c r="W10" s="43" t="str">
        <f>IF(Berechnungen!$AN$11=0,"",Berechnungen!$AN$11)</f>
        <v/>
      </c>
      <c r="X10" s="43" t="str">
        <f>IF(Berechnungen!$AN$12=0,"",Berechnungen!$AN$12)</f>
        <v/>
      </c>
      <c r="Y10" s="43" t="str">
        <f>IF(Berechnungen!$AN$13=0,"",Berechnungen!$AN$13)</f>
        <v/>
      </c>
      <c r="Z10" s="47" t="str">
        <f>IF(Berechnungen!$AN$14=0,"",Berechnungen!$AN$14)</f>
        <v/>
      </c>
      <c r="AA10" s="46" t="str">
        <f>IF(Berechnungen!$AN$20=0,"",Berechnungen!$AN$20)</f>
        <v/>
      </c>
      <c r="AB10" s="43" t="str">
        <f>IF(Berechnungen!$AN$21=0,"",Berechnungen!$AN$21)</f>
        <v/>
      </c>
      <c r="AC10" s="43" t="str">
        <f>IF(Berechnungen!$AN$22=0,"",Berechnungen!$AN$22)</f>
        <v/>
      </c>
      <c r="AD10" s="43" t="str">
        <f>IF(Berechnungen!$AN$23=0,"",Berechnungen!$AN$23)</f>
        <v/>
      </c>
      <c r="AE10" s="47" t="str">
        <f>IF(Berechnungen!$AN$24=0,"",Berechnungen!$AN$24)</f>
        <v/>
      </c>
      <c r="AF10" s="46" t="str">
        <f>IF(Berechnungen!$AN$30=0,"",Berechnungen!$AN$30)</f>
        <v/>
      </c>
      <c r="AG10" s="43" t="str">
        <f>IF(Berechnungen!$AN$31=0,"",Berechnungen!$AN$31)</f>
        <v/>
      </c>
      <c r="AH10" s="47" t="str">
        <f>IF(Berechnungen!$AN$32=0,"",Berechnungen!$AN$32)</f>
        <v/>
      </c>
      <c r="AI10" s="46" t="str">
        <f>IF(Berechnungen!$AN$38=0,"",Berechnungen!$AN$38)</f>
        <v/>
      </c>
      <c r="AJ10" s="43" t="str">
        <f>IF(Berechnungen!$AN$39=0,"",Berechnungen!$AN$39)</f>
        <v/>
      </c>
      <c r="AK10" s="47" t="str">
        <f>IF(Berechnungen!$AN$40=0,"",Berechnungen!$AN$40)</f>
        <v/>
      </c>
      <c r="AL10" s="46" t="str">
        <f>IF(Berechnungen!$AN$46=0,"",Berechnungen!$AN$46)</f>
        <v/>
      </c>
      <c r="AM10" s="43" t="str">
        <f>IF(Berechnungen!$AN$47=0,"",Berechnungen!$AN$47)</f>
        <v/>
      </c>
      <c r="AN10" s="47" t="str">
        <f>IF(Berechnungen!$AN$48=0,"",Berechnungen!$AN$48)</f>
        <v/>
      </c>
      <c r="AO10" s="54" t="str">
        <f t="shared" si="0"/>
        <v/>
      </c>
    </row>
    <row r="11" spans="2:41" x14ac:dyDescent="0.2">
      <c r="B11" s="32" t="s">
        <v>0</v>
      </c>
      <c r="C11" s="29"/>
      <c r="D11" s="27"/>
      <c r="E11" s="179"/>
      <c r="F11" s="58">
        <v>1.6</v>
      </c>
      <c r="G11" s="62"/>
      <c r="H11" s="66"/>
      <c r="I11" s="62"/>
      <c r="J11" s="66"/>
      <c r="K11" s="62"/>
      <c r="L11" s="66"/>
      <c r="M11" s="71"/>
      <c r="O11" s="160" t="str">
        <f xml:space="preserve">
IF(COUNTIF(O$6:O10,"Ende der Beiträge")&gt;0,"",
IF(AO11=0,"Ende der Beiträge",
IF(AND(AO11&lt;&gt;0,AO11&lt;&gt;""),"4. Neuberechnung",
"")))</f>
        <v/>
      </c>
      <c r="P11" s="51" t="str">
        <f>IF(OR(AO10=0,AO10=""),"",Berechnungen!$AO$4)</f>
        <v/>
      </c>
      <c r="Q11" s="44" t="str">
        <f>IF(Berechnungen!$AR$5=0,"",Berechnungen!$AR$5)</f>
        <v/>
      </c>
      <c r="R11" s="42" t="str">
        <f>IF(Berechnungen!$AR$6=0,"",Berechnungen!$AR$6)</f>
        <v/>
      </c>
      <c r="S11" s="42" t="str">
        <f>IF(Berechnungen!$AR$7=0,"",Berechnungen!$AR$7)</f>
        <v/>
      </c>
      <c r="T11" s="42" t="str">
        <f>IF(Berechnungen!$AR$8=0,"",Berechnungen!$AR$8)</f>
        <v/>
      </c>
      <c r="U11" s="42" t="str">
        <f>IF(Berechnungen!$AR$9=0,"",Berechnungen!$AR$9)</f>
        <v/>
      </c>
      <c r="V11" s="42" t="str">
        <f>IF(Berechnungen!$AR$10=0,"",Berechnungen!$AR$10)</f>
        <v/>
      </c>
      <c r="W11" s="42" t="str">
        <f>IF(Berechnungen!$AR$11=0,"",Berechnungen!$AR$11)</f>
        <v/>
      </c>
      <c r="X11" s="42" t="str">
        <f>IF(Berechnungen!$AR$12=0,"",Berechnungen!$AR$12)</f>
        <v/>
      </c>
      <c r="Y11" s="42" t="str">
        <f>IF(Berechnungen!$AR$13=0,"",Berechnungen!$AR$13)</f>
        <v/>
      </c>
      <c r="Z11" s="45" t="str">
        <f>IF(Berechnungen!$AR$14=0,"",Berechnungen!$AR$14)</f>
        <v/>
      </c>
      <c r="AA11" s="44" t="str">
        <f>IF(Berechnungen!$AR$20=0,"",Berechnungen!$AR$20)</f>
        <v/>
      </c>
      <c r="AB11" s="42" t="str">
        <f>IF(Berechnungen!$AR$21=0,"",Berechnungen!$AR$21)</f>
        <v/>
      </c>
      <c r="AC11" s="42" t="str">
        <f>IF(Berechnungen!$AR$22=0,"",Berechnungen!$AR$22)</f>
        <v/>
      </c>
      <c r="AD11" s="42" t="str">
        <f>IF(Berechnungen!$AR$23=0,"",Berechnungen!$AR$23)</f>
        <v/>
      </c>
      <c r="AE11" s="45" t="str">
        <f>IF(Berechnungen!$AR$24=0,"",Berechnungen!$AR$24)</f>
        <v/>
      </c>
      <c r="AF11" s="44" t="str">
        <f>IF(Berechnungen!$AR$30=0,"",Berechnungen!$AR$30)</f>
        <v/>
      </c>
      <c r="AG11" s="42" t="str">
        <f>IF(Berechnungen!$AR$31=0,"",Berechnungen!$AR$31)</f>
        <v/>
      </c>
      <c r="AH11" s="45" t="str">
        <f>IF(Berechnungen!$AR$32=0,"",Berechnungen!$AR$32)</f>
        <v/>
      </c>
      <c r="AI11" s="44" t="str">
        <f>IF(Berechnungen!$AR$38=0,"",Berechnungen!$AR$38)</f>
        <v/>
      </c>
      <c r="AJ11" s="42" t="str">
        <f>IF(Berechnungen!$AR$39=0,"",Berechnungen!$AR$39)</f>
        <v/>
      </c>
      <c r="AK11" s="45" t="str">
        <f>IF(Berechnungen!$AR$40=0,"",Berechnungen!$AR$40)</f>
        <v/>
      </c>
      <c r="AL11" s="44" t="str">
        <f>IF(Berechnungen!$AR$46=0,"",Berechnungen!$AR$46)</f>
        <v/>
      </c>
      <c r="AM11" s="42" t="str">
        <f>IF(Berechnungen!$AR$47=0,"",Berechnungen!$AR$47)</f>
        <v/>
      </c>
      <c r="AN11" s="45" t="str">
        <f>IF(Berechnungen!$AR$48=0,"",Berechnungen!$AR$48)</f>
        <v/>
      </c>
      <c r="AO11" s="52" t="str">
        <f t="shared" si="0"/>
        <v/>
      </c>
    </row>
    <row r="12" spans="2:41" x14ac:dyDescent="0.2">
      <c r="D12" s="27"/>
      <c r="E12" s="179"/>
      <c r="F12" s="58">
        <v>1.7</v>
      </c>
      <c r="G12" s="62"/>
      <c r="H12" s="66"/>
      <c r="I12" s="62"/>
      <c r="J12" s="66"/>
      <c r="K12" s="62"/>
      <c r="L12" s="66"/>
      <c r="M12" s="71"/>
      <c r="O12" s="159" t="str">
        <f xml:space="preserve">
IF(COUNTIF(O$6:O11,"Ende der Beiträge")&gt;0,"",
IF(AO12=0,"Ende der Beiträge",
IF(AND(AO12&lt;&gt;0,AO12&lt;&gt;""),"5. Neuberechnung",
"")))</f>
        <v/>
      </c>
      <c r="P12" s="53" t="str">
        <f>IF(OR(AO11=0,AO11=""),"",Berechnungen!$AS$4)</f>
        <v/>
      </c>
      <c r="Q12" s="46" t="str">
        <f>IF(Berechnungen!$AV$5=0,"",Berechnungen!$AV$5)</f>
        <v/>
      </c>
      <c r="R12" s="43" t="str">
        <f>IF(Berechnungen!$AV$6=0,"",Berechnungen!$AV$6)</f>
        <v/>
      </c>
      <c r="S12" s="43" t="str">
        <f>IF(Berechnungen!$AV$7=0,"",Berechnungen!$AV$7)</f>
        <v/>
      </c>
      <c r="T12" s="43" t="str">
        <f>IF(Berechnungen!$AV$8=0,"",Berechnungen!$AV$8)</f>
        <v/>
      </c>
      <c r="U12" s="43" t="str">
        <f>IF(Berechnungen!$AV$9=0,"",Berechnungen!$AV$9)</f>
        <v/>
      </c>
      <c r="V12" s="43" t="str">
        <f>IF(Berechnungen!$AV$10=0,"",Berechnungen!$AV$10)</f>
        <v/>
      </c>
      <c r="W12" s="43" t="str">
        <f>IF(Berechnungen!$AV$11=0,"",Berechnungen!$AV$11)</f>
        <v/>
      </c>
      <c r="X12" s="43" t="str">
        <f>IF(Berechnungen!$AV$12=0,"",Berechnungen!$AV$12)</f>
        <v/>
      </c>
      <c r="Y12" s="43" t="str">
        <f>IF(Berechnungen!$AV$13=0,"",Berechnungen!$AV$13)</f>
        <v/>
      </c>
      <c r="Z12" s="47" t="str">
        <f>IF(Berechnungen!$AV$14=0,"",Berechnungen!$AV$14)</f>
        <v/>
      </c>
      <c r="AA12" s="46" t="str">
        <f>IF(Berechnungen!$AV$20=0,"",Berechnungen!$AV$20)</f>
        <v/>
      </c>
      <c r="AB12" s="43" t="str">
        <f>IF(Berechnungen!$AV$21=0,"",Berechnungen!$AV$21)</f>
        <v/>
      </c>
      <c r="AC12" s="43" t="str">
        <f>IF(Berechnungen!$AV$22=0,"",Berechnungen!$AV$22)</f>
        <v/>
      </c>
      <c r="AD12" s="43" t="str">
        <f>IF(Berechnungen!$AV$23=0,"",Berechnungen!$AV$23)</f>
        <v/>
      </c>
      <c r="AE12" s="47" t="str">
        <f>IF(Berechnungen!$AV$24=0,"",Berechnungen!$AV$24)</f>
        <v/>
      </c>
      <c r="AF12" s="46" t="str">
        <f>IF(Berechnungen!$AV$30=0,"",Berechnungen!$AV$30)</f>
        <v/>
      </c>
      <c r="AG12" s="43" t="str">
        <f>IF(Berechnungen!$AV$31=0,"",Berechnungen!$AV$31)</f>
        <v/>
      </c>
      <c r="AH12" s="47" t="str">
        <f>IF(Berechnungen!$AV$32=0,"",Berechnungen!$AV$32)</f>
        <v/>
      </c>
      <c r="AI12" s="46" t="str">
        <f>IF(Berechnungen!$AV$38=0,"",Berechnungen!$AV$38)</f>
        <v/>
      </c>
      <c r="AJ12" s="43" t="str">
        <f>IF(Berechnungen!$AV$39=0,"",Berechnungen!$AV$39)</f>
        <v/>
      </c>
      <c r="AK12" s="47" t="str">
        <f>IF(Berechnungen!$AV$40=0,"",Berechnungen!$AV$40)</f>
        <v/>
      </c>
      <c r="AL12" s="46" t="str">
        <f>IF(Berechnungen!$AV$46=0,"",Berechnungen!$AV$46)</f>
        <v/>
      </c>
      <c r="AM12" s="43" t="str">
        <f>IF(Berechnungen!$AV$47=0,"",Berechnungen!$AV$47)</f>
        <v/>
      </c>
      <c r="AN12" s="47" t="str">
        <f>IF(Berechnungen!$AV$48=0,"",Berechnungen!$AV$48)</f>
        <v/>
      </c>
      <c r="AO12" s="54" t="str">
        <f t="shared" si="0"/>
        <v/>
      </c>
    </row>
    <row r="13" spans="2:41" x14ac:dyDescent="0.2">
      <c r="D13" s="27"/>
      <c r="E13" s="179"/>
      <c r="F13" s="58">
        <v>1.8</v>
      </c>
      <c r="G13" s="62"/>
      <c r="H13" s="66"/>
      <c r="I13" s="62"/>
      <c r="J13" s="66"/>
      <c r="K13" s="62"/>
      <c r="L13" s="66"/>
      <c r="M13" s="71"/>
      <c r="O13" s="160" t="str">
        <f xml:space="preserve">
IF(COUNTIF(O$6:O12,"Ende der Beiträge")&gt;0,"",
IF(AO13=0,"Ende der Beiträge",
IF(AND(AO13&lt;&gt;0,AO13&lt;&gt;""),"6. Neuberechnung",
"")))</f>
        <v/>
      </c>
      <c r="P13" s="51" t="str">
        <f>IF(OR(AO12=0,AO12=""),"",Berechnungen!$AW$4)</f>
        <v/>
      </c>
      <c r="Q13" s="44" t="str">
        <f>IF(Berechnungen!$AZ$5=0,"",Berechnungen!$AZ$5)</f>
        <v/>
      </c>
      <c r="R13" s="42" t="str">
        <f>IF(Berechnungen!$AZ$6=0,"",Berechnungen!$AZ$6)</f>
        <v/>
      </c>
      <c r="S13" s="42" t="str">
        <f>IF(Berechnungen!$AZ$7=0,"",Berechnungen!$AZ$7)</f>
        <v/>
      </c>
      <c r="T13" s="42" t="str">
        <f>IF(Berechnungen!$AZ$8=0,"",Berechnungen!$AZ$8)</f>
        <v/>
      </c>
      <c r="U13" s="42" t="str">
        <f>IF(Berechnungen!$AZ$9=0,"",Berechnungen!$AZ$9)</f>
        <v/>
      </c>
      <c r="V13" s="42" t="str">
        <f>IF(Berechnungen!$AZ$10=0,"",Berechnungen!$AZ$10)</f>
        <v/>
      </c>
      <c r="W13" s="42" t="str">
        <f>IF(Berechnungen!$AZ$11=0,"",Berechnungen!$AZ$11)</f>
        <v/>
      </c>
      <c r="X13" s="42" t="str">
        <f>IF(Berechnungen!$AZ$12=0,"",Berechnungen!$AZ$12)</f>
        <v/>
      </c>
      <c r="Y13" s="42" t="str">
        <f>IF(Berechnungen!$AZ$13=0,"",Berechnungen!$AZ$13)</f>
        <v/>
      </c>
      <c r="Z13" s="45" t="str">
        <f>IF(Berechnungen!$AZ$14=0,"",Berechnungen!$AZ$14)</f>
        <v/>
      </c>
      <c r="AA13" s="44" t="str">
        <f>IF(Berechnungen!$AZ$20=0,"",Berechnungen!$AZ$20)</f>
        <v/>
      </c>
      <c r="AB13" s="42" t="str">
        <f>IF(Berechnungen!$AZ$21=0,"",Berechnungen!$AZ$21)</f>
        <v/>
      </c>
      <c r="AC13" s="42" t="str">
        <f>IF(Berechnungen!$AZ$22=0,"",Berechnungen!$AZ$22)</f>
        <v/>
      </c>
      <c r="AD13" s="42" t="str">
        <f>IF(Berechnungen!$AZ$23=0,"",Berechnungen!$AZ$23)</f>
        <v/>
      </c>
      <c r="AE13" s="45" t="str">
        <f>IF(Berechnungen!$AZ$24=0,"",Berechnungen!$AZ$24)</f>
        <v/>
      </c>
      <c r="AF13" s="44" t="str">
        <f>IF(Berechnungen!$AZ$30=0,"",Berechnungen!$AZ$30)</f>
        <v/>
      </c>
      <c r="AG13" s="42" t="str">
        <f>IF(Berechnungen!$AZ$31=0,"",Berechnungen!$AZ$31)</f>
        <v/>
      </c>
      <c r="AH13" s="45" t="str">
        <f>IF(Berechnungen!$AZ$32=0,"",Berechnungen!$AZ$32)</f>
        <v/>
      </c>
      <c r="AI13" s="44" t="str">
        <f>IF(Berechnungen!$AZ$38=0,"",Berechnungen!$AZ$38)</f>
        <v/>
      </c>
      <c r="AJ13" s="42" t="str">
        <f>IF(Berechnungen!$AZ$39=0,"",Berechnungen!$AZ$39)</f>
        <v/>
      </c>
      <c r="AK13" s="45" t="str">
        <f>IF(Berechnungen!$AZ$40=0,"",Berechnungen!$AZ$40)</f>
        <v/>
      </c>
      <c r="AL13" s="44" t="str">
        <f>IF(Berechnungen!$AZ$46=0,"",Berechnungen!$AZ$46)</f>
        <v/>
      </c>
      <c r="AM13" s="42" t="str">
        <f>IF(Berechnungen!$AZ$47=0,"",Berechnungen!$AZ$47)</f>
        <v/>
      </c>
      <c r="AN13" s="45" t="str">
        <f>IF(Berechnungen!$AZ$48=0,"",Berechnungen!$AZ$48)</f>
        <v/>
      </c>
      <c r="AO13" s="52" t="str">
        <f t="shared" si="0"/>
        <v/>
      </c>
    </row>
    <row r="14" spans="2:41" x14ac:dyDescent="0.2">
      <c r="E14" s="179"/>
      <c r="F14" s="58">
        <v>1.9</v>
      </c>
      <c r="G14" s="62"/>
      <c r="H14" s="66"/>
      <c r="I14" s="62"/>
      <c r="J14" s="66"/>
      <c r="K14" s="62"/>
      <c r="L14" s="66"/>
      <c r="M14" s="71"/>
      <c r="O14" s="159" t="str">
        <f xml:space="preserve">
IF(COUNTIF(O$6:O13,"Ende der Beiträge")&gt;0,"",
IF(AO14=0,"Ende der Beiträge",
IF(AND(AO14&lt;&gt;0,AO14&lt;&gt;""),"7. Neuberechnung",
"")))</f>
        <v/>
      </c>
      <c r="P14" s="53" t="str">
        <f>IF(OR(AO13=0,AO13=""),"",Berechnungen!$BA$4)</f>
        <v/>
      </c>
      <c r="Q14" s="46" t="str">
        <f>IF(Berechnungen!$BD$5=0,"",Berechnungen!$BD$5)</f>
        <v/>
      </c>
      <c r="R14" s="43" t="str">
        <f>IF(Berechnungen!$BD$6=0,"",Berechnungen!$BD$6)</f>
        <v/>
      </c>
      <c r="S14" s="43" t="str">
        <f>IF(Berechnungen!$BD$7=0,"",Berechnungen!$BD$7)</f>
        <v/>
      </c>
      <c r="T14" s="43" t="str">
        <f>IF(Berechnungen!$BD$8=0,"",Berechnungen!$BD$8)</f>
        <v/>
      </c>
      <c r="U14" s="43" t="str">
        <f>IF(Berechnungen!$BD$9=0,"",Berechnungen!$BD$9)</f>
        <v/>
      </c>
      <c r="V14" s="43" t="str">
        <f>IF(Berechnungen!$BD$10=0,"",Berechnungen!$BD$10)</f>
        <v/>
      </c>
      <c r="W14" s="43" t="str">
        <f>IF(Berechnungen!$BD$11=0,"",Berechnungen!$BD$11)</f>
        <v/>
      </c>
      <c r="X14" s="43" t="str">
        <f>IF(Berechnungen!$BD$12=0,"",Berechnungen!$BD$12)</f>
        <v/>
      </c>
      <c r="Y14" s="43" t="str">
        <f>IF(Berechnungen!$BD$13=0,"",Berechnungen!$BD$13)</f>
        <v/>
      </c>
      <c r="Z14" s="47" t="str">
        <f>IF(Berechnungen!$BD$14=0,"",Berechnungen!$BD$14)</f>
        <v/>
      </c>
      <c r="AA14" s="46" t="str">
        <f>IF(Berechnungen!$BD$20=0,"",Berechnungen!$BD$20)</f>
        <v/>
      </c>
      <c r="AB14" s="43" t="str">
        <f>IF(Berechnungen!$BD$21=0,"",Berechnungen!$BD$21)</f>
        <v/>
      </c>
      <c r="AC14" s="43" t="str">
        <f>IF(Berechnungen!$BD$22=0,"",Berechnungen!$BD$22)</f>
        <v/>
      </c>
      <c r="AD14" s="43" t="str">
        <f>IF(Berechnungen!$BD$23=0,"",Berechnungen!$BD$23)</f>
        <v/>
      </c>
      <c r="AE14" s="47" t="str">
        <f>IF(Berechnungen!$BD$24=0,"",Berechnungen!$BD$24)</f>
        <v/>
      </c>
      <c r="AF14" s="46" t="str">
        <f>IF(Berechnungen!$BD$30=0,"",Berechnungen!$BD$30)</f>
        <v/>
      </c>
      <c r="AG14" s="43" t="str">
        <f>IF(Berechnungen!$BD$31=0,"",Berechnungen!$BD$31)</f>
        <v/>
      </c>
      <c r="AH14" s="47" t="str">
        <f>IF(Berechnungen!$BD$32=0,"",Berechnungen!$BD$32)</f>
        <v/>
      </c>
      <c r="AI14" s="46" t="str">
        <f>IF(Berechnungen!$BD$38=0,"",Berechnungen!$BD$38)</f>
        <v/>
      </c>
      <c r="AJ14" s="43" t="str">
        <f>IF(Berechnungen!$BD$39=0,"",Berechnungen!$BD$39)</f>
        <v/>
      </c>
      <c r="AK14" s="47" t="str">
        <f>IF(Berechnungen!$BD$40=0,"",Berechnungen!$BD$40)</f>
        <v/>
      </c>
      <c r="AL14" s="46" t="str">
        <f>IF(Berechnungen!$BD$46=0,"",Berechnungen!$BD$46)</f>
        <v/>
      </c>
      <c r="AM14" s="43" t="str">
        <f>IF(Berechnungen!$BD$47=0,"",Berechnungen!$BD$47)</f>
        <v/>
      </c>
      <c r="AN14" s="47" t="str">
        <f>IF(Berechnungen!$BD$48=0,"",Berechnungen!$BD$48)</f>
        <v/>
      </c>
      <c r="AO14" s="54" t="str">
        <f t="shared" si="0"/>
        <v/>
      </c>
    </row>
    <row r="15" spans="2:41" x14ac:dyDescent="0.2">
      <c r="E15" s="181"/>
      <c r="F15" s="59">
        <v>1.1000000000000001</v>
      </c>
      <c r="G15" s="63"/>
      <c r="H15" s="67"/>
      <c r="I15" s="63"/>
      <c r="J15" s="67"/>
      <c r="K15" s="63"/>
      <c r="L15" s="67"/>
      <c r="M15" s="72"/>
      <c r="O15" s="160" t="str">
        <f xml:space="preserve">
IF(COUNTIF(O$6:O14,"Ende der Beiträge")&gt;0,"",
IF(AO15=0,"Ende der Beiträge",
IF(AND(AO15&lt;&gt;0,AO15&lt;&gt;""),"8. Neuberechnung",
"")))</f>
        <v/>
      </c>
      <c r="P15" s="51" t="str">
        <f>IF(OR(AO14=0,AO14=""),"",Berechnungen!$BE$4)</f>
        <v/>
      </c>
      <c r="Q15" s="44" t="str">
        <f>IF(Berechnungen!$BH$5=0,"",Berechnungen!$BH$5)</f>
        <v/>
      </c>
      <c r="R15" s="42" t="str">
        <f>IF(Berechnungen!$BH$6=0,"",Berechnungen!$BH$6)</f>
        <v/>
      </c>
      <c r="S15" s="42" t="str">
        <f>IF(Berechnungen!$BH$7=0,"",Berechnungen!$BH$7)</f>
        <v/>
      </c>
      <c r="T15" s="42" t="str">
        <f>IF(Berechnungen!$BH$8=0,"",Berechnungen!$BH$8)</f>
        <v/>
      </c>
      <c r="U15" s="42" t="str">
        <f>IF(Berechnungen!$BH$9=0,"",Berechnungen!$BH$9)</f>
        <v/>
      </c>
      <c r="V15" s="42" t="str">
        <f>IF(Berechnungen!$BH$10=0,"",Berechnungen!$BH$10)</f>
        <v/>
      </c>
      <c r="W15" s="42" t="str">
        <f>IF(Berechnungen!$BH$11=0,"",Berechnungen!$BH$11)</f>
        <v/>
      </c>
      <c r="X15" s="42" t="str">
        <f>IF(Berechnungen!$BH$12=0,"",Berechnungen!$BH$12)</f>
        <v/>
      </c>
      <c r="Y15" s="42" t="str">
        <f>IF(Berechnungen!$BH$13=0,"",Berechnungen!$BH$13)</f>
        <v/>
      </c>
      <c r="Z15" s="45" t="str">
        <f>IF(Berechnungen!$BH$14=0,"",Berechnungen!$BH$14)</f>
        <v/>
      </c>
      <c r="AA15" s="44" t="str">
        <f>IF(Berechnungen!$BH$20=0,"",Berechnungen!$BH$20)</f>
        <v/>
      </c>
      <c r="AB15" s="42" t="str">
        <f>IF(Berechnungen!$BH$21=0,"",Berechnungen!$BH$21)</f>
        <v/>
      </c>
      <c r="AC15" s="42" t="str">
        <f>IF(Berechnungen!$BH$22=0,"",Berechnungen!$BH$22)</f>
        <v/>
      </c>
      <c r="AD15" s="42" t="str">
        <f>IF(Berechnungen!$BH$23=0,"",Berechnungen!$BH$23)</f>
        <v/>
      </c>
      <c r="AE15" s="45" t="str">
        <f>IF(Berechnungen!$BH$24=0,"",Berechnungen!$BH$24)</f>
        <v/>
      </c>
      <c r="AF15" s="44" t="str">
        <f>IF(Berechnungen!$BH$30=0,"",Berechnungen!$BH$30)</f>
        <v/>
      </c>
      <c r="AG15" s="42" t="str">
        <f>IF(Berechnungen!$BH$31=0,"",Berechnungen!$BH$31)</f>
        <v/>
      </c>
      <c r="AH15" s="45" t="str">
        <f>IF(Berechnungen!$BH$32=0,"",Berechnungen!$BH$32)</f>
        <v/>
      </c>
      <c r="AI15" s="44" t="str">
        <f>IF(Berechnungen!$BH$38=0,"",Berechnungen!$BH$38)</f>
        <v/>
      </c>
      <c r="AJ15" s="42" t="str">
        <f>IF(Berechnungen!$BH$39=0,"",Berechnungen!$BH$39)</f>
        <v/>
      </c>
      <c r="AK15" s="45" t="str">
        <f>IF(Berechnungen!$BH$40=0,"",Berechnungen!$BH$40)</f>
        <v/>
      </c>
      <c r="AL15" s="44" t="str">
        <f>IF(Berechnungen!$BH$46=0,"",Berechnungen!$BH$46)</f>
        <v/>
      </c>
      <c r="AM15" s="42" t="str">
        <f>IF(Berechnungen!$BH$47=0,"",Berechnungen!$BH$47)</f>
        <v/>
      </c>
      <c r="AN15" s="45" t="str">
        <f>IF(Berechnungen!$BH$48=0,"",Berechnungen!$BH$48)</f>
        <v/>
      </c>
      <c r="AO15" s="52" t="str">
        <f t="shared" si="0"/>
        <v/>
      </c>
    </row>
    <row r="16" spans="2:41" ht="12.6" customHeight="1" x14ac:dyDescent="0.2">
      <c r="E16" s="178" t="s">
        <v>121</v>
      </c>
      <c r="F16" s="57">
        <v>2.1</v>
      </c>
      <c r="G16" s="64"/>
      <c r="H16" s="68"/>
      <c r="I16" s="64"/>
      <c r="J16" s="68"/>
      <c r="K16" s="64"/>
      <c r="L16" s="68"/>
      <c r="M16" s="73"/>
      <c r="O16" s="159" t="str">
        <f xml:space="preserve">
IF(COUNTIF(O$6:O15,"Ende der Beiträge")&gt;0,"",
IF(AO16=0,"Ende der Beiträge",
IF(AND(AO16&lt;&gt;0,AO16&lt;&gt;""),"9. Neuberechnung",
"")))</f>
        <v/>
      </c>
      <c r="P16" s="53" t="str">
        <f>IF(OR(AO15=0,AO15=""),"",Berechnungen!$BI$4)</f>
        <v/>
      </c>
      <c r="Q16" s="46" t="str">
        <f>IF(Berechnungen!$BL$5=0,"",Berechnungen!$BL$5)</f>
        <v/>
      </c>
      <c r="R16" s="43" t="str">
        <f>IF(Berechnungen!$BL$6=0,"",Berechnungen!$BL$6)</f>
        <v/>
      </c>
      <c r="S16" s="43" t="str">
        <f>IF(Berechnungen!$BL$7=0,"",Berechnungen!$BL$7)</f>
        <v/>
      </c>
      <c r="T16" s="43" t="str">
        <f>IF(Berechnungen!$BL$8=0,"",Berechnungen!$BL$8)</f>
        <v/>
      </c>
      <c r="U16" s="43" t="str">
        <f>IF(Berechnungen!$BL$9=0,"",Berechnungen!$BL$9)</f>
        <v/>
      </c>
      <c r="V16" s="43" t="str">
        <f>IF(Berechnungen!$BL$10=0,"",Berechnungen!$BL$10)</f>
        <v/>
      </c>
      <c r="W16" s="43" t="str">
        <f>IF(Berechnungen!$BL$11=0,"",Berechnungen!$BL$11)</f>
        <v/>
      </c>
      <c r="X16" s="43" t="str">
        <f>IF(Berechnungen!$BL$12=0,"",Berechnungen!$BL$12)</f>
        <v/>
      </c>
      <c r="Y16" s="43" t="str">
        <f>IF(Berechnungen!$BL$13=0,"",Berechnungen!$BL$13)</f>
        <v/>
      </c>
      <c r="Z16" s="47" t="str">
        <f>IF(Berechnungen!$BL$14=0,"",Berechnungen!$BL$14)</f>
        <v/>
      </c>
      <c r="AA16" s="46" t="str">
        <f>IF(Berechnungen!$BL$20=0,"",Berechnungen!$BL$20)</f>
        <v/>
      </c>
      <c r="AB16" s="43" t="str">
        <f>IF(Berechnungen!$BL$21=0,"",Berechnungen!$BL$21)</f>
        <v/>
      </c>
      <c r="AC16" s="43" t="str">
        <f>IF(Berechnungen!$BL$22=0,"",Berechnungen!$BL$22)</f>
        <v/>
      </c>
      <c r="AD16" s="43" t="str">
        <f>IF(Berechnungen!$BL$23=0,"",Berechnungen!$BL$23)</f>
        <v/>
      </c>
      <c r="AE16" s="47" t="str">
        <f>IF(Berechnungen!$BL$24=0,"",Berechnungen!$BL$24)</f>
        <v/>
      </c>
      <c r="AF16" s="46" t="str">
        <f>IF(Berechnungen!$BL$30=0,"",Berechnungen!$BL$30)</f>
        <v/>
      </c>
      <c r="AG16" s="43" t="str">
        <f>IF(Berechnungen!$BL$31=0,"",Berechnungen!$BL$31)</f>
        <v/>
      </c>
      <c r="AH16" s="47" t="str">
        <f>IF(Berechnungen!$BL$32=0,"",Berechnungen!$BL$32)</f>
        <v/>
      </c>
      <c r="AI16" s="46" t="str">
        <f>IF(Berechnungen!$BL$38=0,"",Berechnungen!$BL$38)</f>
        <v/>
      </c>
      <c r="AJ16" s="43" t="str">
        <f>IF(Berechnungen!$BL$39=0,"",Berechnungen!$BL$39)</f>
        <v/>
      </c>
      <c r="AK16" s="47" t="str">
        <f>IF(Berechnungen!$BL$40=0,"",Berechnungen!$BL$40)</f>
        <v/>
      </c>
      <c r="AL16" s="46" t="str">
        <f>IF(Berechnungen!$BL$46=0,"",Berechnungen!$BL$46)</f>
        <v/>
      </c>
      <c r="AM16" s="43" t="str">
        <f>IF(Berechnungen!$BL$47=0,"",Berechnungen!$BL$47)</f>
        <v/>
      </c>
      <c r="AN16" s="47" t="str">
        <f>IF(Berechnungen!$BL$48=0,"",Berechnungen!$BL$48)</f>
        <v/>
      </c>
      <c r="AO16" s="54" t="str">
        <f t="shared" si="0"/>
        <v/>
      </c>
    </row>
    <row r="17" spans="5:41" x14ac:dyDescent="0.2">
      <c r="E17" s="179"/>
      <c r="F17" s="58">
        <v>2.2000000000000002</v>
      </c>
      <c r="G17" s="62"/>
      <c r="H17" s="66"/>
      <c r="I17" s="62"/>
      <c r="J17" s="66"/>
      <c r="K17" s="62"/>
      <c r="L17" s="66"/>
      <c r="M17" s="71"/>
      <c r="O17" s="160" t="str">
        <f xml:space="preserve">
IF(COUNTIF(O$6:O16,"Ende der Beiträge")&gt;0,"",
IF(AO17=0,"Ende der Beiträge",
IF(AND(AO17&lt;&gt;0,AO17&lt;&gt;""),"10. Neuberechnung",
"")))</f>
        <v/>
      </c>
      <c r="P17" s="51" t="str">
        <f>IF(OR(AO16=0,AO16=""),"",Berechnungen!$BM$4)</f>
        <v/>
      </c>
      <c r="Q17" s="44" t="str">
        <f>IF(Berechnungen!$BP$5=0,"",Berechnungen!$BP$5)</f>
        <v/>
      </c>
      <c r="R17" s="42" t="str">
        <f>IF(Berechnungen!$BP$6=0,"",Berechnungen!$BP$6)</f>
        <v/>
      </c>
      <c r="S17" s="42" t="str">
        <f>IF(Berechnungen!$BP$7=0,"",Berechnungen!$BP$7)</f>
        <v/>
      </c>
      <c r="T17" s="42" t="str">
        <f>IF(Berechnungen!$BP$8=0,"",Berechnungen!$BP$8)</f>
        <v/>
      </c>
      <c r="U17" s="42" t="str">
        <f>IF(Berechnungen!$BP$9=0,"",Berechnungen!$BP$9)</f>
        <v/>
      </c>
      <c r="V17" s="42" t="str">
        <f>IF(Berechnungen!$BP$10=0,"",Berechnungen!$BP$10)</f>
        <v/>
      </c>
      <c r="W17" s="42" t="str">
        <f>IF(Berechnungen!$BP$11=0,"",Berechnungen!$BP$11)</f>
        <v/>
      </c>
      <c r="X17" s="42" t="str">
        <f>IF(Berechnungen!$BP$12=0,"",Berechnungen!$BP$12)</f>
        <v/>
      </c>
      <c r="Y17" s="42" t="str">
        <f>IF(Berechnungen!$BP$13=0,"",Berechnungen!$BP$13)</f>
        <v/>
      </c>
      <c r="Z17" s="45" t="str">
        <f>IF(Berechnungen!$BP$14=0,"",Berechnungen!$BP$14)</f>
        <v/>
      </c>
      <c r="AA17" s="44" t="str">
        <f>IF(Berechnungen!$BP$20=0,"",Berechnungen!$BP$20)</f>
        <v/>
      </c>
      <c r="AB17" s="42" t="str">
        <f>IF(Berechnungen!$BP$21=0,"",Berechnungen!$BP$21)</f>
        <v/>
      </c>
      <c r="AC17" s="42" t="str">
        <f>IF(Berechnungen!$BP$22=0,"",Berechnungen!$BP$22)</f>
        <v/>
      </c>
      <c r="AD17" s="42" t="str">
        <f>IF(Berechnungen!$BP$23=0,"",Berechnungen!$BP$23)</f>
        <v/>
      </c>
      <c r="AE17" s="45" t="str">
        <f>IF(Berechnungen!$BP$24=0,"",Berechnungen!$BP$24)</f>
        <v/>
      </c>
      <c r="AF17" s="44" t="str">
        <f>IF(Berechnungen!$BP$30=0,"",Berechnungen!$BP$30)</f>
        <v/>
      </c>
      <c r="AG17" s="42" t="str">
        <f>IF(Berechnungen!$BP$31=0,"",Berechnungen!$BP$31)</f>
        <v/>
      </c>
      <c r="AH17" s="45" t="str">
        <f>IF(Berechnungen!$BP$32=0,"",Berechnungen!$BP$32)</f>
        <v/>
      </c>
      <c r="AI17" s="44" t="str">
        <f>IF(Berechnungen!$BP$38=0,"",Berechnungen!$BP$38)</f>
        <v/>
      </c>
      <c r="AJ17" s="42" t="str">
        <f>IF(Berechnungen!$BP$39=0,"",Berechnungen!$BP$39)</f>
        <v/>
      </c>
      <c r="AK17" s="45" t="str">
        <f>IF(Berechnungen!$BP$40=0,"",Berechnungen!$BP$40)</f>
        <v/>
      </c>
      <c r="AL17" s="44" t="str">
        <f>IF(Berechnungen!$BP$46=0,"",Berechnungen!$BP$46)</f>
        <v/>
      </c>
      <c r="AM17" s="42" t="str">
        <f>IF(Berechnungen!$BP$47=0,"",Berechnungen!$BP$47)</f>
        <v/>
      </c>
      <c r="AN17" s="45" t="str">
        <f>IF(Berechnungen!$BP$48=0,"",Berechnungen!$BP$48)</f>
        <v/>
      </c>
      <c r="AO17" s="52" t="str">
        <f t="shared" si="0"/>
        <v/>
      </c>
    </row>
    <row r="18" spans="5:41" x14ac:dyDescent="0.2">
      <c r="E18" s="179"/>
      <c r="F18" s="58">
        <v>2.2999999999999998</v>
      </c>
      <c r="G18" s="62"/>
      <c r="H18" s="66"/>
      <c r="I18" s="62"/>
      <c r="J18" s="66"/>
      <c r="K18" s="62"/>
      <c r="L18" s="66"/>
      <c r="M18" s="71"/>
      <c r="O18" s="159" t="str">
        <f xml:space="preserve">
IF(COUNTIF(O$6:O17,"Ende der Beiträge")&gt;0,"",
IF(AO18=0,"Ende der Beiträge",
IF(AND(AO18&lt;&gt;0,AO18&lt;&gt;""),"11. Neuberechnung",
"")))</f>
        <v/>
      </c>
      <c r="P18" s="53" t="str">
        <f>IF(OR(AO17=0,AO17=""),"",Berechnungen!$BQ$4)</f>
        <v/>
      </c>
      <c r="Q18" s="46" t="str">
        <f>IF(Berechnungen!$BT$5=0,"",Berechnungen!$BT$5)</f>
        <v/>
      </c>
      <c r="R18" s="43" t="str">
        <f>IF(Berechnungen!$BT$6=0,"",Berechnungen!$BT$6)</f>
        <v/>
      </c>
      <c r="S18" s="43" t="str">
        <f>IF(Berechnungen!$BT$7=0,"",Berechnungen!$BT$7)</f>
        <v/>
      </c>
      <c r="T18" s="43" t="str">
        <f>IF(Berechnungen!$BT$8=0,"",Berechnungen!$BT$8)</f>
        <v/>
      </c>
      <c r="U18" s="43" t="str">
        <f>IF(Berechnungen!$BT$9=0,"",Berechnungen!$BT$9)</f>
        <v/>
      </c>
      <c r="V18" s="43" t="str">
        <f>IF(Berechnungen!$BT$10=0,"",Berechnungen!$BT$10)</f>
        <v/>
      </c>
      <c r="W18" s="43" t="str">
        <f>IF(Berechnungen!$BT$11=0,"",Berechnungen!$BT$11)</f>
        <v/>
      </c>
      <c r="X18" s="43" t="str">
        <f>IF(Berechnungen!$BT$12=0,"",Berechnungen!$BT$12)</f>
        <v/>
      </c>
      <c r="Y18" s="43" t="str">
        <f>IF(Berechnungen!$BT$13=0,"",Berechnungen!$BT$13)</f>
        <v/>
      </c>
      <c r="Z18" s="47" t="str">
        <f>IF(Berechnungen!$BT$14=0,"",Berechnungen!$BT$14)</f>
        <v/>
      </c>
      <c r="AA18" s="46" t="str">
        <f>IF(Berechnungen!$BT$20=0,"",Berechnungen!$BT$20)</f>
        <v/>
      </c>
      <c r="AB18" s="43" t="str">
        <f>IF(Berechnungen!$BT$21=0,"",Berechnungen!$BT$21)</f>
        <v/>
      </c>
      <c r="AC18" s="43" t="str">
        <f>IF(Berechnungen!$BT$22=0,"",Berechnungen!$BT$22)</f>
        <v/>
      </c>
      <c r="AD18" s="43" t="str">
        <f>IF(Berechnungen!$BT$23=0,"",Berechnungen!$BT$23)</f>
        <v/>
      </c>
      <c r="AE18" s="47" t="str">
        <f>IF(Berechnungen!$BT$24=0,"",Berechnungen!$BT$24)</f>
        <v/>
      </c>
      <c r="AF18" s="46" t="str">
        <f>IF(Berechnungen!$BT$30=0,"",Berechnungen!$BT$30)</f>
        <v/>
      </c>
      <c r="AG18" s="43" t="str">
        <f>IF(Berechnungen!$BT$31=0,"",Berechnungen!$BT$31)</f>
        <v/>
      </c>
      <c r="AH18" s="47" t="str">
        <f>IF(Berechnungen!$BT$32=0,"",Berechnungen!$BT$32)</f>
        <v/>
      </c>
      <c r="AI18" s="46" t="str">
        <f>IF(Berechnungen!$BT$38=0,"",Berechnungen!$BT$38)</f>
        <v/>
      </c>
      <c r="AJ18" s="43" t="str">
        <f>IF(Berechnungen!$BT$39=0,"",Berechnungen!$BT$39)</f>
        <v/>
      </c>
      <c r="AK18" s="47" t="str">
        <f>IF(Berechnungen!$BT$40=0,"",Berechnungen!$BT$40)</f>
        <v/>
      </c>
      <c r="AL18" s="46" t="str">
        <f>IF(Berechnungen!$BT$46=0,"",Berechnungen!$BT$46)</f>
        <v/>
      </c>
      <c r="AM18" s="43" t="str">
        <f>IF(Berechnungen!$BT$47=0,"",Berechnungen!$BT$47)</f>
        <v/>
      </c>
      <c r="AN18" s="47" t="str">
        <f>IF(Berechnungen!$BT$48=0,"",Berechnungen!$BT$48)</f>
        <v/>
      </c>
      <c r="AO18" s="54" t="str">
        <f t="shared" si="0"/>
        <v/>
      </c>
    </row>
    <row r="19" spans="5:41" x14ac:dyDescent="0.2">
      <c r="E19" s="179"/>
      <c r="F19" s="58">
        <v>2.4</v>
      </c>
      <c r="G19" s="62"/>
      <c r="H19" s="66"/>
      <c r="I19" s="62"/>
      <c r="J19" s="66"/>
      <c r="K19" s="62"/>
      <c r="L19" s="66"/>
      <c r="M19" s="71"/>
      <c r="O19" s="160" t="str">
        <f xml:space="preserve">
IF(COUNTIF(O$6:O18,"Ende der Beiträge")&gt;0,"",
IF(AO19=0,"Ende der Beiträge",
IF(AND(AO19&lt;&gt;0,AO19&lt;&gt;""),"12. Neuberechnung",
"")))</f>
        <v/>
      </c>
      <c r="P19" s="51" t="str">
        <f>IF(OR(AO18=0,AO18=""),"",Berechnungen!$BU$4)</f>
        <v/>
      </c>
      <c r="Q19" s="44" t="str">
        <f>IF(Berechnungen!$BX$5=0,"",Berechnungen!$BX$5)</f>
        <v/>
      </c>
      <c r="R19" s="42" t="str">
        <f>IF(Berechnungen!$BX$6=0,"",Berechnungen!$BX$6)</f>
        <v/>
      </c>
      <c r="S19" s="42" t="str">
        <f>IF(Berechnungen!$BX$7=0,"",Berechnungen!$BX$7)</f>
        <v/>
      </c>
      <c r="T19" s="42" t="str">
        <f>IF(Berechnungen!$BX$8=0,"",Berechnungen!$BX$8)</f>
        <v/>
      </c>
      <c r="U19" s="42" t="str">
        <f>IF(Berechnungen!$BX$9=0,"",Berechnungen!$BX$9)</f>
        <v/>
      </c>
      <c r="V19" s="42" t="str">
        <f>IF(Berechnungen!$BX$10=0,"",Berechnungen!$BX$10)</f>
        <v/>
      </c>
      <c r="W19" s="42" t="str">
        <f>IF(Berechnungen!$BX$11=0,"",Berechnungen!$BX$11)</f>
        <v/>
      </c>
      <c r="X19" s="42" t="str">
        <f>IF(Berechnungen!$BX$12=0,"",Berechnungen!$BX$12)</f>
        <v/>
      </c>
      <c r="Y19" s="42" t="str">
        <f>IF(Berechnungen!$BX$13=0,"",Berechnungen!$BX$13)</f>
        <v/>
      </c>
      <c r="Z19" s="45" t="str">
        <f>IF(Berechnungen!$BX$14=0,"",Berechnungen!$BX$14)</f>
        <v/>
      </c>
      <c r="AA19" s="44" t="str">
        <f>IF(Berechnungen!$BX$20=0,"",Berechnungen!$BX$20)</f>
        <v/>
      </c>
      <c r="AB19" s="42" t="str">
        <f>IF(Berechnungen!$BX$21=0,"",Berechnungen!$BX$21)</f>
        <v/>
      </c>
      <c r="AC19" s="42" t="str">
        <f>IF(Berechnungen!$BX$22=0,"",Berechnungen!$BX$22)</f>
        <v/>
      </c>
      <c r="AD19" s="42" t="str">
        <f>IF(Berechnungen!$BX$23=0,"",Berechnungen!$BX$23)</f>
        <v/>
      </c>
      <c r="AE19" s="45" t="str">
        <f>IF(Berechnungen!$BX$24=0,"",Berechnungen!$BX$24)</f>
        <v/>
      </c>
      <c r="AF19" s="44" t="str">
        <f>IF(Berechnungen!$BX$30=0,"",Berechnungen!$BX$30)</f>
        <v/>
      </c>
      <c r="AG19" s="42" t="str">
        <f>IF(Berechnungen!$BX$31=0,"",Berechnungen!$BX$31)</f>
        <v/>
      </c>
      <c r="AH19" s="45" t="str">
        <f>IF(Berechnungen!$BX$32=0,"",Berechnungen!$BX$32)</f>
        <v/>
      </c>
      <c r="AI19" s="44" t="str">
        <f>IF(Berechnungen!$BX$38=0,"",Berechnungen!$BX$38)</f>
        <v/>
      </c>
      <c r="AJ19" s="42" t="str">
        <f>IF(Berechnungen!$BX$39=0,"",Berechnungen!$BX$39)</f>
        <v/>
      </c>
      <c r="AK19" s="45" t="str">
        <f>IF(Berechnungen!$BX$40=0,"",Berechnungen!$BX$40)</f>
        <v/>
      </c>
      <c r="AL19" s="44" t="str">
        <f>IF(Berechnungen!$BX$46=0,"",Berechnungen!$BX$46)</f>
        <v/>
      </c>
      <c r="AM19" s="42" t="str">
        <f>IF(Berechnungen!$BX$47=0,"",Berechnungen!$BX$47)</f>
        <v/>
      </c>
      <c r="AN19" s="45" t="str">
        <f>IF(Berechnungen!$BX$48=0,"",Berechnungen!$BX$48)</f>
        <v/>
      </c>
      <c r="AO19" s="52" t="str">
        <f t="shared" si="0"/>
        <v/>
      </c>
    </row>
    <row r="20" spans="5:41" x14ac:dyDescent="0.2">
      <c r="E20" s="180"/>
      <c r="F20" s="60">
        <v>2.5</v>
      </c>
      <c r="G20" s="63"/>
      <c r="H20" s="67"/>
      <c r="I20" s="63"/>
      <c r="J20" s="67"/>
      <c r="K20" s="63"/>
      <c r="L20" s="67"/>
      <c r="M20" s="72"/>
      <c r="O20" s="159" t="str">
        <f xml:space="preserve">
IF(COUNTIF(O$6:O19,"Ende der Beiträge")&gt;0,"",
IF(AO20=0,"Ende der Beiträge",
IF(AND(AO20&lt;&gt;0,AO20&lt;&gt;""),"13. Neuberechnung",
"")))</f>
        <v/>
      </c>
      <c r="P20" s="53" t="str">
        <f>IF(OR(AO19=0,AO19=""),"",Berechnungen!$BY$4)</f>
        <v/>
      </c>
      <c r="Q20" s="46" t="str">
        <f>IF(Berechnungen!$CB$5=0,"",Berechnungen!$CB$5)</f>
        <v/>
      </c>
      <c r="R20" s="43" t="str">
        <f>IF(Berechnungen!$CB$6=0,"",Berechnungen!$CB$6)</f>
        <v/>
      </c>
      <c r="S20" s="43" t="str">
        <f>IF(Berechnungen!$CB$7=0,"",Berechnungen!$CB$7)</f>
        <v/>
      </c>
      <c r="T20" s="43" t="str">
        <f>IF(Berechnungen!$CB$8=0,"",Berechnungen!$CB$8)</f>
        <v/>
      </c>
      <c r="U20" s="43" t="str">
        <f>IF(Berechnungen!$CB$9=0,"",Berechnungen!$CB$9)</f>
        <v/>
      </c>
      <c r="V20" s="43" t="str">
        <f>IF(Berechnungen!$CB$10=0,"",Berechnungen!$CB$10)</f>
        <v/>
      </c>
      <c r="W20" s="43" t="str">
        <f>IF(Berechnungen!$CB$11=0,"",Berechnungen!$CB$11)</f>
        <v/>
      </c>
      <c r="X20" s="43" t="str">
        <f>IF(Berechnungen!$CB$12=0,"",Berechnungen!$CB$12)</f>
        <v/>
      </c>
      <c r="Y20" s="43" t="str">
        <f>IF(Berechnungen!$CB$13=0,"",Berechnungen!$CB$13)</f>
        <v/>
      </c>
      <c r="Z20" s="47" t="str">
        <f>IF(Berechnungen!$CB$14=0,"",Berechnungen!$CB$14)</f>
        <v/>
      </c>
      <c r="AA20" s="46" t="str">
        <f>IF(Berechnungen!$CB$20=0,"",Berechnungen!$CB$20)</f>
        <v/>
      </c>
      <c r="AB20" s="43" t="str">
        <f>IF(Berechnungen!$CB$21=0,"",Berechnungen!$CB$21)</f>
        <v/>
      </c>
      <c r="AC20" s="43" t="str">
        <f>IF(Berechnungen!$CB$22=0,"",Berechnungen!$CB$22)</f>
        <v/>
      </c>
      <c r="AD20" s="43" t="str">
        <f>IF(Berechnungen!$CB$23=0,"",Berechnungen!$CB$23)</f>
        <v/>
      </c>
      <c r="AE20" s="47" t="str">
        <f>IF(Berechnungen!$CB$24=0,"",Berechnungen!$CB$24)</f>
        <v/>
      </c>
      <c r="AF20" s="46" t="str">
        <f>IF(Berechnungen!$CB$30=0,"",Berechnungen!$CB$30)</f>
        <v/>
      </c>
      <c r="AG20" s="43" t="str">
        <f>IF(Berechnungen!$CB$31=0,"",Berechnungen!$CB$31)</f>
        <v/>
      </c>
      <c r="AH20" s="47" t="str">
        <f>IF(Berechnungen!$CB$32=0,"",Berechnungen!$CB$32)</f>
        <v/>
      </c>
      <c r="AI20" s="46" t="str">
        <f>IF(Berechnungen!$CB$38=0,"",Berechnungen!$CB$38)</f>
        <v/>
      </c>
      <c r="AJ20" s="43" t="str">
        <f>IF(Berechnungen!$CB$39=0,"",Berechnungen!$CB$39)</f>
        <v/>
      </c>
      <c r="AK20" s="47" t="str">
        <f>IF(Berechnungen!$CB$40=0,"",Berechnungen!$CB$40)</f>
        <v/>
      </c>
      <c r="AL20" s="46" t="str">
        <f>IF(Berechnungen!$CB$46=0,"",Berechnungen!$CB$46)</f>
        <v/>
      </c>
      <c r="AM20" s="43" t="str">
        <f>IF(Berechnungen!$CB$47=0,"",Berechnungen!$CB$47)</f>
        <v/>
      </c>
      <c r="AN20" s="47" t="str">
        <f>IF(Berechnungen!$CB$48=0,"",Berechnungen!$CB$48)</f>
        <v/>
      </c>
      <c r="AO20" s="54" t="str">
        <f t="shared" si="0"/>
        <v/>
      </c>
    </row>
    <row r="21" spans="5:41" ht="12.6" customHeight="1" x14ac:dyDescent="0.2">
      <c r="E21" s="178" t="s">
        <v>122</v>
      </c>
      <c r="F21" s="57">
        <v>3.1</v>
      </c>
      <c r="G21" s="64"/>
      <c r="H21" s="68"/>
      <c r="I21" s="64"/>
      <c r="J21" s="68"/>
      <c r="K21" s="64"/>
      <c r="L21" s="68"/>
      <c r="M21" s="73"/>
      <c r="O21" s="160" t="str">
        <f xml:space="preserve">
IF(COUNTIF(O$6:O20,"Ende der Beiträge")&gt;0,"",
IF(AO21=0,"Ende der Beiträge",
IF(AND(AO21&lt;&gt;0,AO21&lt;&gt;""),"14. Neuberechnung",
"")))</f>
        <v/>
      </c>
      <c r="P21" s="51" t="str">
        <f>IF(OR(AO20=0,AO20=""),"",Berechnungen!$CC$4)</f>
        <v/>
      </c>
      <c r="Q21" s="44" t="str">
        <f>IF(Berechnungen!$CF$5=0,"",Berechnungen!$CF$5)</f>
        <v/>
      </c>
      <c r="R21" s="42" t="str">
        <f>IF(Berechnungen!$CF$6=0,"",Berechnungen!$CF$6)</f>
        <v/>
      </c>
      <c r="S21" s="42" t="str">
        <f>IF(Berechnungen!$CF$7=0,"",Berechnungen!$CF$7)</f>
        <v/>
      </c>
      <c r="T21" s="42" t="str">
        <f>IF(Berechnungen!$CF$8=0,"",Berechnungen!$CF$8)</f>
        <v/>
      </c>
      <c r="U21" s="42" t="str">
        <f>IF(Berechnungen!$CF$9=0,"",Berechnungen!$CF$9)</f>
        <v/>
      </c>
      <c r="V21" s="42" t="str">
        <f>IF(Berechnungen!$CF$10=0,"",Berechnungen!$CF$10)</f>
        <v/>
      </c>
      <c r="W21" s="42" t="str">
        <f>IF(Berechnungen!$CF$11=0,"",Berechnungen!$CF$11)</f>
        <v/>
      </c>
      <c r="X21" s="42" t="str">
        <f>IF(Berechnungen!$CF$12=0,"",Berechnungen!$CF$12)</f>
        <v/>
      </c>
      <c r="Y21" s="42" t="str">
        <f>IF(Berechnungen!$CF$13=0,"",Berechnungen!$CF$13)</f>
        <v/>
      </c>
      <c r="Z21" s="45" t="str">
        <f>IF(Berechnungen!$CF$14=0,"",Berechnungen!$CF$14)</f>
        <v/>
      </c>
      <c r="AA21" s="44" t="str">
        <f>IF(Berechnungen!$CF$20=0,"",Berechnungen!$CF$20)</f>
        <v/>
      </c>
      <c r="AB21" s="42" t="str">
        <f>IF(Berechnungen!$CF$21=0,"",Berechnungen!$CF$21)</f>
        <v/>
      </c>
      <c r="AC21" s="42" t="str">
        <f>IF(Berechnungen!$CF$22=0,"",Berechnungen!$CF$22)</f>
        <v/>
      </c>
      <c r="AD21" s="42" t="str">
        <f>IF(Berechnungen!$CF$23=0,"",Berechnungen!$CF$23)</f>
        <v/>
      </c>
      <c r="AE21" s="45" t="str">
        <f>IF(Berechnungen!$CF$24=0,"",Berechnungen!$CF$24)</f>
        <v/>
      </c>
      <c r="AF21" s="44" t="str">
        <f>IF(Berechnungen!$CF$30=0,"",Berechnungen!$CF$30)</f>
        <v/>
      </c>
      <c r="AG21" s="42" t="str">
        <f>IF(Berechnungen!$CF$31=0,"",Berechnungen!$CF$31)</f>
        <v/>
      </c>
      <c r="AH21" s="45" t="str">
        <f>IF(Berechnungen!$CF$32=0,"",Berechnungen!$CF$32)</f>
        <v/>
      </c>
      <c r="AI21" s="44" t="str">
        <f>IF(Berechnungen!$CF$38=0,"",Berechnungen!$CF$38)</f>
        <v/>
      </c>
      <c r="AJ21" s="42" t="str">
        <f>IF(Berechnungen!$CF$39=0,"",Berechnungen!$CF$39)</f>
        <v/>
      </c>
      <c r="AK21" s="45" t="str">
        <f>IF(Berechnungen!$CF$40=0,"",Berechnungen!$CF$40)</f>
        <v/>
      </c>
      <c r="AL21" s="44" t="str">
        <f>IF(Berechnungen!$CF$46=0,"",Berechnungen!$CF$46)</f>
        <v/>
      </c>
      <c r="AM21" s="42" t="str">
        <f>IF(Berechnungen!$CF$47=0,"",Berechnungen!$CF$47)</f>
        <v/>
      </c>
      <c r="AN21" s="45" t="str">
        <f>IF(Berechnungen!$CF$48=0,"",Berechnungen!$CF$48)</f>
        <v/>
      </c>
      <c r="AO21" s="52" t="str">
        <f t="shared" si="0"/>
        <v/>
      </c>
    </row>
    <row r="22" spans="5:41" x14ac:dyDescent="0.2">
      <c r="E22" s="179"/>
      <c r="F22" s="58">
        <v>3.2</v>
      </c>
      <c r="G22" s="62"/>
      <c r="H22" s="66"/>
      <c r="I22" s="62"/>
      <c r="J22" s="66"/>
      <c r="K22" s="62"/>
      <c r="L22" s="66"/>
      <c r="M22" s="71"/>
      <c r="O22" s="159" t="str">
        <f xml:space="preserve">
IF(COUNTIF(O$6:O21,"Ende der Beiträge")&gt;0,"",
IF(AO22=0,"Ende der Beiträge",
IF(AND(AO22&lt;&gt;0,AO22&lt;&gt;""),"15. Neuberechnung",
"")))</f>
        <v/>
      </c>
      <c r="P22" s="53" t="str">
        <f>IF(OR(AO21=0,AO21=""),"",Berechnungen!$CG$4)</f>
        <v/>
      </c>
      <c r="Q22" s="46" t="str">
        <f>IF(Berechnungen!$CJ$5=0,"",Berechnungen!$CJ$5)</f>
        <v/>
      </c>
      <c r="R22" s="43" t="str">
        <f>IF(Berechnungen!$CJ$6=0,"",Berechnungen!$CJ$6)</f>
        <v/>
      </c>
      <c r="S22" s="43" t="str">
        <f>IF(Berechnungen!$CJ$7=0,"",Berechnungen!$CJ$7)</f>
        <v/>
      </c>
      <c r="T22" s="43" t="str">
        <f>IF(Berechnungen!$CJ$8=0,"",Berechnungen!$CJ$8)</f>
        <v/>
      </c>
      <c r="U22" s="43" t="str">
        <f>IF(Berechnungen!$CJ$9=0,"",Berechnungen!$CJ$9)</f>
        <v/>
      </c>
      <c r="V22" s="43" t="str">
        <f>IF(Berechnungen!$CJ$10=0,"",Berechnungen!$CJ$10)</f>
        <v/>
      </c>
      <c r="W22" s="43" t="str">
        <f>IF(Berechnungen!$CJ$11=0,"",Berechnungen!$CJ$11)</f>
        <v/>
      </c>
      <c r="X22" s="43" t="str">
        <f>IF(Berechnungen!$CJ$12=0,"",Berechnungen!$CJ$12)</f>
        <v/>
      </c>
      <c r="Y22" s="43" t="str">
        <f>IF(Berechnungen!$CJ$13=0,"",Berechnungen!$CJ$13)</f>
        <v/>
      </c>
      <c r="Z22" s="47" t="str">
        <f>IF(Berechnungen!$CJ$14=0,"",Berechnungen!$CJ$14)</f>
        <v/>
      </c>
      <c r="AA22" s="46" t="str">
        <f>IF(Berechnungen!$CJ$20=0,"",Berechnungen!$CJ$20)</f>
        <v/>
      </c>
      <c r="AB22" s="43" t="str">
        <f>IF(Berechnungen!$CJ$21=0,"",Berechnungen!$CJ$21)</f>
        <v/>
      </c>
      <c r="AC22" s="43" t="str">
        <f>IF(Berechnungen!$CJ$22=0,"",Berechnungen!$CJ$22)</f>
        <v/>
      </c>
      <c r="AD22" s="43" t="str">
        <f>IF(Berechnungen!$CJ$23=0,"",Berechnungen!$CJ$23)</f>
        <v/>
      </c>
      <c r="AE22" s="47" t="str">
        <f>IF(Berechnungen!$CJ$24=0,"",Berechnungen!$CJ$24)</f>
        <v/>
      </c>
      <c r="AF22" s="46" t="str">
        <f>IF(Berechnungen!$CJ$30=0,"",Berechnungen!$CJ$30)</f>
        <v/>
      </c>
      <c r="AG22" s="43" t="str">
        <f>IF(Berechnungen!$CJ$31=0,"",Berechnungen!$CJ$31)</f>
        <v/>
      </c>
      <c r="AH22" s="47" t="str">
        <f>IF(Berechnungen!$CJ$32=0,"",Berechnungen!$CJ$32)</f>
        <v/>
      </c>
      <c r="AI22" s="46" t="str">
        <f>IF(Berechnungen!$CJ$38=0,"",Berechnungen!$CJ$38)</f>
        <v/>
      </c>
      <c r="AJ22" s="43" t="str">
        <f>IF(Berechnungen!$CJ$39=0,"",Berechnungen!$CJ$39)</f>
        <v/>
      </c>
      <c r="AK22" s="47" t="str">
        <f>IF(Berechnungen!$CJ$40=0,"",Berechnungen!$CJ$40)</f>
        <v/>
      </c>
      <c r="AL22" s="46" t="str">
        <f>IF(Berechnungen!$CJ$46=0,"",Berechnungen!$CJ$46)</f>
        <v/>
      </c>
      <c r="AM22" s="43" t="str">
        <f>IF(Berechnungen!$CJ$47=0,"",Berechnungen!$CJ$47)</f>
        <v/>
      </c>
      <c r="AN22" s="47" t="str">
        <f>IF(Berechnungen!$CJ$48=0,"",Berechnungen!$CJ$48)</f>
        <v/>
      </c>
      <c r="AO22" s="54" t="str">
        <f t="shared" si="0"/>
        <v/>
      </c>
    </row>
    <row r="23" spans="5:41" x14ac:dyDescent="0.2">
      <c r="E23" s="180"/>
      <c r="F23" s="60">
        <v>3.3</v>
      </c>
      <c r="G23" s="63"/>
      <c r="H23" s="67"/>
      <c r="I23" s="63"/>
      <c r="J23" s="67"/>
      <c r="K23" s="63"/>
      <c r="L23" s="67"/>
      <c r="M23" s="72"/>
      <c r="O23" s="160" t="str">
        <f xml:space="preserve">
IF(COUNTIF(O$6:O22,"Ende der Beiträge")&gt;0,"",
IF(AO23=0,"Ende der Beiträge",
IF(AND(AO23&lt;&gt;0,AO23&lt;&gt;""),"16. Neuberechnung",
"")))</f>
        <v/>
      </c>
      <c r="P23" s="51" t="str">
        <f>IF(OR(AO22=0,AO22=""),"",Berechnungen!$CK$4)</f>
        <v/>
      </c>
      <c r="Q23" s="44" t="str">
        <f>IF(Berechnungen!$CN$5=0,"",Berechnungen!$CN$5)</f>
        <v/>
      </c>
      <c r="R23" s="42" t="str">
        <f>IF(Berechnungen!$CN$6=0,"",Berechnungen!$CN$6)</f>
        <v/>
      </c>
      <c r="S23" s="42" t="str">
        <f>IF(Berechnungen!$CN$7=0,"",Berechnungen!$CN$7)</f>
        <v/>
      </c>
      <c r="T23" s="42" t="str">
        <f>IF(Berechnungen!$CN$8=0,"",Berechnungen!$CN$8)</f>
        <v/>
      </c>
      <c r="U23" s="42" t="str">
        <f>IF(Berechnungen!$CN$9=0,"",Berechnungen!$CN$9)</f>
        <v/>
      </c>
      <c r="V23" s="42" t="str">
        <f>IF(Berechnungen!$CN$10=0,"",Berechnungen!$CN$10)</f>
        <v/>
      </c>
      <c r="W23" s="42" t="str">
        <f>IF(Berechnungen!$CN$11=0,"",Berechnungen!$CN$11)</f>
        <v/>
      </c>
      <c r="X23" s="42" t="str">
        <f>IF(Berechnungen!$CN$12=0,"",Berechnungen!$CN$12)</f>
        <v/>
      </c>
      <c r="Y23" s="42" t="str">
        <f>IF(Berechnungen!$CN$13=0,"",Berechnungen!$CN$13)</f>
        <v/>
      </c>
      <c r="Z23" s="45" t="str">
        <f>IF(Berechnungen!$CN$14=0,"",Berechnungen!$CN$14)</f>
        <v/>
      </c>
      <c r="AA23" s="44" t="str">
        <f>IF(Berechnungen!$CN$20=0,"",Berechnungen!$CN$20)</f>
        <v/>
      </c>
      <c r="AB23" s="42" t="str">
        <f>IF(Berechnungen!$CN$21=0,"",Berechnungen!$CN$21)</f>
        <v/>
      </c>
      <c r="AC23" s="42" t="str">
        <f>IF(Berechnungen!$CN$22=0,"",Berechnungen!$CN$22)</f>
        <v/>
      </c>
      <c r="AD23" s="42" t="str">
        <f>IF(Berechnungen!$CN$23=0,"",Berechnungen!$CN$23)</f>
        <v/>
      </c>
      <c r="AE23" s="45" t="str">
        <f>IF(Berechnungen!$CN$24=0,"",Berechnungen!$CN$24)</f>
        <v/>
      </c>
      <c r="AF23" s="44" t="str">
        <f>IF(Berechnungen!$CN$30=0,"",Berechnungen!$CN$30)</f>
        <v/>
      </c>
      <c r="AG23" s="42" t="str">
        <f>IF(Berechnungen!$CN$31=0,"",Berechnungen!$CN$31)</f>
        <v/>
      </c>
      <c r="AH23" s="45" t="str">
        <f>IF(Berechnungen!$CN$32=0,"",Berechnungen!$CN$32)</f>
        <v/>
      </c>
      <c r="AI23" s="44" t="str">
        <f>IF(Berechnungen!$CN$38=0,"",Berechnungen!$CN$38)</f>
        <v/>
      </c>
      <c r="AJ23" s="42" t="str">
        <f>IF(Berechnungen!$CN$39=0,"",Berechnungen!$CN$39)</f>
        <v/>
      </c>
      <c r="AK23" s="45" t="str">
        <f>IF(Berechnungen!$CN$40=0,"",Berechnungen!$CN$40)</f>
        <v/>
      </c>
      <c r="AL23" s="44" t="str">
        <f>IF(Berechnungen!$CN$46=0,"",Berechnungen!$CN$46)</f>
        <v/>
      </c>
      <c r="AM23" s="42" t="str">
        <f>IF(Berechnungen!$CN$47=0,"",Berechnungen!$CN$47)</f>
        <v/>
      </c>
      <c r="AN23" s="45" t="str">
        <f>IF(Berechnungen!$CN$48=0,"",Berechnungen!$CN$48)</f>
        <v/>
      </c>
      <c r="AO23" s="52" t="str">
        <f t="shared" si="0"/>
        <v/>
      </c>
    </row>
    <row r="24" spans="5:41" ht="12.6" customHeight="1" x14ac:dyDescent="0.2">
      <c r="E24" s="178" t="s">
        <v>123</v>
      </c>
      <c r="F24" s="57">
        <v>4.0999999999999996</v>
      </c>
      <c r="G24" s="64"/>
      <c r="H24" s="68"/>
      <c r="I24" s="64"/>
      <c r="J24" s="68"/>
      <c r="K24" s="64"/>
      <c r="L24" s="68"/>
      <c r="M24" s="73"/>
      <c r="O24" s="159" t="str">
        <f xml:space="preserve">
IF(COUNTIF(O$6:O23,"Ende der Beiträge")&gt;0,"",
IF(AO24=0,"Ende der Beiträge",
IF(AND(AO24&lt;&gt;0,AO24&lt;&gt;""),"17. Neuberechnung",
"")))</f>
        <v/>
      </c>
      <c r="P24" s="53" t="str">
        <f>IF(OR(AO23=0,AO23=""),"",Berechnungen!$CO$4)</f>
        <v/>
      </c>
      <c r="Q24" s="46" t="str">
        <f>IF(Berechnungen!$CR$5=0,"",Berechnungen!$CR$5)</f>
        <v/>
      </c>
      <c r="R24" s="43" t="str">
        <f>IF(Berechnungen!$CR$6=0,"",Berechnungen!$CR$6)</f>
        <v/>
      </c>
      <c r="S24" s="43" t="str">
        <f>IF(Berechnungen!$CR$7=0,"",Berechnungen!$CR$7)</f>
        <v/>
      </c>
      <c r="T24" s="43" t="str">
        <f>IF(Berechnungen!$CR$8=0,"",Berechnungen!$CR$8)</f>
        <v/>
      </c>
      <c r="U24" s="43" t="str">
        <f>IF(Berechnungen!$CR$9=0,"",Berechnungen!$CR$9)</f>
        <v/>
      </c>
      <c r="V24" s="43" t="str">
        <f>IF(Berechnungen!$CR$10=0,"",Berechnungen!$CR$10)</f>
        <v/>
      </c>
      <c r="W24" s="43" t="str">
        <f>IF(Berechnungen!$CR$11=0,"",Berechnungen!$CR$11)</f>
        <v/>
      </c>
      <c r="X24" s="43" t="str">
        <f>IF(Berechnungen!$CR$12=0,"",Berechnungen!$CR$12)</f>
        <v/>
      </c>
      <c r="Y24" s="43" t="str">
        <f>IF(Berechnungen!$CR$13=0,"",Berechnungen!$CR$13)</f>
        <v/>
      </c>
      <c r="Z24" s="47" t="str">
        <f>IF(Berechnungen!$CR$14=0,"",Berechnungen!$CR$14)</f>
        <v/>
      </c>
      <c r="AA24" s="46" t="str">
        <f>IF(Berechnungen!$CR$20=0,"",Berechnungen!$CR$20)</f>
        <v/>
      </c>
      <c r="AB24" s="43" t="str">
        <f>IF(Berechnungen!$CR$21=0,"",Berechnungen!$CR$21)</f>
        <v/>
      </c>
      <c r="AC24" s="43" t="str">
        <f>IF(Berechnungen!$CR$22=0,"",Berechnungen!$CR$22)</f>
        <v/>
      </c>
      <c r="AD24" s="43" t="str">
        <f>IF(Berechnungen!$CR$23=0,"",Berechnungen!$CR$23)</f>
        <v/>
      </c>
      <c r="AE24" s="47" t="str">
        <f>IF(Berechnungen!$CR$24=0,"",Berechnungen!$CR$24)</f>
        <v/>
      </c>
      <c r="AF24" s="46" t="str">
        <f>IF(Berechnungen!$CR$30=0,"",Berechnungen!$CR$30)</f>
        <v/>
      </c>
      <c r="AG24" s="43" t="str">
        <f>IF(Berechnungen!$CR$31=0,"",Berechnungen!$CR$31)</f>
        <v/>
      </c>
      <c r="AH24" s="47" t="str">
        <f>IF(Berechnungen!$CR$32=0,"",Berechnungen!$CR$32)</f>
        <v/>
      </c>
      <c r="AI24" s="46" t="str">
        <f>IF(Berechnungen!$CR$38=0,"",Berechnungen!$CR$38)</f>
        <v/>
      </c>
      <c r="AJ24" s="43" t="str">
        <f>IF(Berechnungen!$CR$39=0,"",Berechnungen!$CR$39)</f>
        <v/>
      </c>
      <c r="AK24" s="47" t="str">
        <f>IF(Berechnungen!$CR$40=0,"",Berechnungen!$CR$40)</f>
        <v/>
      </c>
      <c r="AL24" s="46" t="str">
        <f>IF(Berechnungen!$CR$46=0,"",Berechnungen!$CR$46)</f>
        <v/>
      </c>
      <c r="AM24" s="43" t="str">
        <f>IF(Berechnungen!$CR$47=0,"",Berechnungen!$CR$47)</f>
        <v/>
      </c>
      <c r="AN24" s="47" t="str">
        <f>IF(Berechnungen!$CR$48=0,"",Berechnungen!$CR$48)</f>
        <v/>
      </c>
      <c r="AO24" s="54" t="str">
        <f t="shared" si="0"/>
        <v/>
      </c>
    </row>
    <row r="25" spans="5:41" x14ac:dyDescent="0.2">
      <c r="E25" s="179"/>
      <c r="F25" s="58">
        <v>4.2</v>
      </c>
      <c r="G25" s="62"/>
      <c r="H25" s="66"/>
      <c r="I25" s="62"/>
      <c r="J25" s="66"/>
      <c r="K25" s="62"/>
      <c r="L25" s="66"/>
      <c r="M25" s="71"/>
      <c r="O25" s="160" t="str">
        <f xml:space="preserve">
IF(COUNTIF(O$6:O24,"Ende der Beiträge")&gt;0,"",
IF(AO25=0,"Ende der Beiträge",
IF(AND(AO25&lt;&gt;0,AO25&lt;&gt;""),"18. Neuberechnung",
"")))</f>
        <v/>
      </c>
      <c r="P25" s="51" t="str">
        <f>IF(OR(AO24=0,AO24=""),"",Berechnungen!$CS$4)</f>
        <v/>
      </c>
      <c r="Q25" s="44" t="str">
        <f>IF(Berechnungen!$CV$5=0,"",Berechnungen!$CV$5)</f>
        <v/>
      </c>
      <c r="R25" s="42" t="str">
        <f>IF(Berechnungen!$CV$6=0,"",Berechnungen!$CV$6)</f>
        <v/>
      </c>
      <c r="S25" s="42" t="str">
        <f>IF(Berechnungen!$CV$7=0,"",Berechnungen!$CV$7)</f>
        <v/>
      </c>
      <c r="T25" s="42" t="str">
        <f>IF(Berechnungen!$CV$8=0,"",Berechnungen!$CV$8)</f>
        <v/>
      </c>
      <c r="U25" s="42" t="str">
        <f>IF(Berechnungen!$CV$9=0,"",Berechnungen!$CV$9)</f>
        <v/>
      </c>
      <c r="V25" s="42" t="str">
        <f>IF(Berechnungen!$CV$10=0,"",Berechnungen!$CV$10)</f>
        <v/>
      </c>
      <c r="W25" s="42" t="str">
        <f>IF(Berechnungen!$CV$11=0,"",Berechnungen!$CV$11)</f>
        <v/>
      </c>
      <c r="X25" s="42" t="str">
        <f>IF(Berechnungen!$CV$12=0,"",Berechnungen!$CV$12)</f>
        <v/>
      </c>
      <c r="Y25" s="42" t="str">
        <f>IF(Berechnungen!$CV$13=0,"",Berechnungen!$CV$13)</f>
        <v/>
      </c>
      <c r="Z25" s="45" t="str">
        <f>IF(Berechnungen!$CV$14=0,"",Berechnungen!$CV$14)</f>
        <v/>
      </c>
      <c r="AA25" s="44" t="str">
        <f>IF(Berechnungen!$CV$20=0,"",Berechnungen!$CV$20)</f>
        <v/>
      </c>
      <c r="AB25" s="42" t="str">
        <f>IF(Berechnungen!$CV$21=0,"",Berechnungen!$CV$21)</f>
        <v/>
      </c>
      <c r="AC25" s="42" t="str">
        <f>IF(Berechnungen!$CV$22=0,"",Berechnungen!$CV$22)</f>
        <v/>
      </c>
      <c r="AD25" s="42" t="str">
        <f>IF(Berechnungen!$CV$23=0,"",Berechnungen!$CV$23)</f>
        <v/>
      </c>
      <c r="AE25" s="45" t="str">
        <f>IF(Berechnungen!$CV$24=0,"",Berechnungen!$CV$24)</f>
        <v/>
      </c>
      <c r="AF25" s="44" t="str">
        <f>IF(Berechnungen!$CV$30=0,"",Berechnungen!$CV$30)</f>
        <v/>
      </c>
      <c r="AG25" s="42" t="str">
        <f>IF(Berechnungen!$CV$31=0,"",Berechnungen!$CV$31)</f>
        <v/>
      </c>
      <c r="AH25" s="45" t="str">
        <f>IF(Berechnungen!$CV$32=0,"",Berechnungen!$CV$32)</f>
        <v/>
      </c>
      <c r="AI25" s="44" t="str">
        <f>IF(Berechnungen!$CV$38=0,"",Berechnungen!$CV$38)</f>
        <v/>
      </c>
      <c r="AJ25" s="42" t="str">
        <f>IF(Berechnungen!$CV$39=0,"",Berechnungen!$CV$39)</f>
        <v/>
      </c>
      <c r="AK25" s="45" t="str">
        <f>IF(Berechnungen!$CV$40=0,"",Berechnungen!$CV$40)</f>
        <v/>
      </c>
      <c r="AL25" s="44" t="str">
        <f>IF(Berechnungen!$CV$46=0,"",Berechnungen!$CV$46)</f>
        <v/>
      </c>
      <c r="AM25" s="42" t="str">
        <f>IF(Berechnungen!$CV$47=0,"",Berechnungen!$CV$47)</f>
        <v/>
      </c>
      <c r="AN25" s="45" t="str">
        <f>IF(Berechnungen!$CV$48=0,"",Berechnungen!$CV$48)</f>
        <v/>
      </c>
      <c r="AO25" s="52" t="str">
        <f t="shared" si="0"/>
        <v/>
      </c>
    </row>
    <row r="26" spans="5:41" x14ac:dyDescent="0.2">
      <c r="E26" s="180"/>
      <c r="F26" s="60">
        <v>4.3</v>
      </c>
      <c r="G26" s="63"/>
      <c r="H26" s="67"/>
      <c r="I26" s="63"/>
      <c r="J26" s="67"/>
      <c r="K26" s="63"/>
      <c r="L26" s="67"/>
      <c r="M26" s="72"/>
      <c r="O26" s="159" t="str">
        <f xml:space="preserve">
IF(COUNTIF(O$6:O25,"Ende der Beiträge")&gt;0,"",
IF(AO26=0,"Ende der Beiträge",
IF(AND(AO26&lt;&gt;0,AO26&lt;&gt;""),"19. Neuberechnung",
"")))</f>
        <v/>
      </c>
      <c r="P26" s="53" t="str">
        <f>IF(OR(AO25=0,AO25=""),"",Berechnungen!$CW$4)</f>
        <v/>
      </c>
      <c r="Q26" s="46" t="str">
        <f>IF(Berechnungen!$CZ$5=0,"",Berechnungen!$CZ$5)</f>
        <v/>
      </c>
      <c r="R26" s="43" t="str">
        <f>IF(Berechnungen!$CZ$6=0,"",Berechnungen!$CZ$6)</f>
        <v/>
      </c>
      <c r="S26" s="43" t="str">
        <f>IF(Berechnungen!$CZ$7=0,"",Berechnungen!$CZ$7)</f>
        <v/>
      </c>
      <c r="T26" s="43" t="str">
        <f>IF(Berechnungen!$CZ$8=0,"",Berechnungen!$CZ$8)</f>
        <v/>
      </c>
      <c r="U26" s="43" t="str">
        <f>IF(Berechnungen!$CZ$9=0,"",Berechnungen!$CZ$9)</f>
        <v/>
      </c>
      <c r="V26" s="43" t="str">
        <f>IF(Berechnungen!$CZ$10=0,"",Berechnungen!$CZ$10)</f>
        <v/>
      </c>
      <c r="W26" s="43" t="str">
        <f>IF(Berechnungen!$CZ$11=0,"",Berechnungen!$CZ$11)</f>
        <v/>
      </c>
      <c r="X26" s="43" t="str">
        <f>IF(Berechnungen!$CZ$12=0,"",Berechnungen!$CZ$12)</f>
        <v/>
      </c>
      <c r="Y26" s="43" t="str">
        <f>IF(Berechnungen!$CZ$13=0,"",Berechnungen!$CZ$13)</f>
        <v/>
      </c>
      <c r="Z26" s="47" t="str">
        <f>IF(Berechnungen!$CZ$14=0,"",Berechnungen!$CZ$14)</f>
        <v/>
      </c>
      <c r="AA26" s="46" t="str">
        <f>IF(Berechnungen!$CZ$20=0,"",Berechnungen!$CZ$20)</f>
        <v/>
      </c>
      <c r="AB26" s="43" t="str">
        <f>IF(Berechnungen!$CZ$21=0,"",Berechnungen!$CZ$21)</f>
        <v/>
      </c>
      <c r="AC26" s="43" t="str">
        <f>IF(Berechnungen!$CZ$22=0,"",Berechnungen!$CZ$22)</f>
        <v/>
      </c>
      <c r="AD26" s="43" t="str">
        <f>IF(Berechnungen!$CZ$23=0,"",Berechnungen!$CZ$23)</f>
        <v/>
      </c>
      <c r="AE26" s="47" t="str">
        <f>IF(Berechnungen!$CZ$24=0,"",Berechnungen!$CZ$24)</f>
        <v/>
      </c>
      <c r="AF26" s="46" t="str">
        <f>IF(Berechnungen!$CZ$30=0,"",Berechnungen!$CZ$30)</f>
        <v/>
      </c>
      <c r="AG26" s="43" t="str">
        <f>IF(Berechnungen!$CZ$31=0,"",Berechnungen!$CZ$31)</f>
        <v/>
      </c>
      <c r="AH26" s="47" t="str">
        <f>IF(Berechnungen!$CZ$32=0,"",Berechnungen!$CZ$32)</f>
        <v/>
      </c>
      <c r="AI26" s="46" t="str">
        <f>IF(Berechnungen!$CZ$38=0,"",Berechnungen!$CZ$38)</f>
        <v/>
      </c>
      <c r="AJ26" s="43" t="str">
        <f>IF(Berechnungen!$CZ$39=0,"",Berechnungen!$CZ$39)</f>
        <v/>
      </c>
      <c r="AK26" s="47" t="str">
        <f>IF(Berechnungen!$CZ$40=0,"",Berechnungen!$CZ$40)</f>
        <v/>
      </c>
      <c r="AL26" s="46" t="str">
        <f>IF(Berechnungen!$CZ$46=0,"",Berechnungen!$CZ$46)</f>
        <v/>
      </c>
      <c r="AM26" s="43" t="str">
        <f>IF(Berechnungen!$CZ$47=0,"",Berechnungen!$CZ$47)</f>
        <v/>
      </c>
      <c r="AN26" s="47" t="str">
        <f>IF(Berechnungen!$CZ$48=0,"",Berechnungen!$CZ$48)</f>
        <v/>
      </c>
      <c r="AO26" s="54" t="str">
        <f t="shared" si="0"/>
        <v/>
      </c>
    </row>
    <row r="27" spans="5:41" ht="12.6" customHeight="1" x14ac:dyDescent="0.2">
      <c r="E27" s="178" t="s">
        <v>124</v>
      </c>
      <c r="F27" s="57">
        <v>5.0999999999999996</v>
      </c>
      <c r="G27" s="64"/>
      <c r="H27" s="68"/>
      <c r="I27" s="64"/>
      <c r="J27" s="68"/>
      <c r="K27" s="64"/>
      <c r="L27" s="68"/>
      <c r="M27" s="73"/>
      <c r="O27" s="160" t="str">
        <f xml:space="preserve">
IF(COUNTIF(O$6:O26,"Ende der Beiträge")&gt;0,"",
IF(AO27=0,"Ende der Beiträge",
IF(AND(AO27&lt;&gt;0,AO27&lt;&gt;""),"20. Neuberechnung",
"")))</f>
        <v/>
      </c>
      <c r="P27" s="51" t="str">
        <f>IF(OR(AO26=0,AO26=""),"",Berechnungen!$DA$4)</f>
        <v/>
      </c>
      <c r="Q27" s="44" t="str">
        <f>IF(Berechnungen!$DD$5=0,"",Berechnungen!$DD$5)</f>
        <v/>
      </c>
      <c r="R27" s="42" t="str">
        <f>IF(Berechnungen!$DD$6=0,"",Berechnungen!$DD$6)</f>
        <v/>
      </c>
      <c r="S27" s="42" t="str">
        <f>IF(Berechnungen!$DD$7=0,"",Berechnungen!$DD$7)</f>
        <v/>
      </c>
      <c r="T27" s="42" t="str">
        <f>IF(Berechnungen!$DD$8=0,"",Berechnungen!$DD$8)</f>
        <v/>
      </c>
      <c r="U27" s="42" t="str">
        <f>IF(Berechnungen!$DD$9=0,"",Berechnungen!$DD$9)</f>
        <v/>
      </c>
      <c r="V27" s="42" t="str">
        <f>IF(Berechnungen!$DD$10=0,"",Berechnungen!$DD$10)</f>
        <v/>
      </c>
      <c r="W27" s="42" t="str">
        <f>IF(Berechnungen!$DD$11=0,"",Berechnungen!$DD$11)</f>
        <v/>
      </c>
      <c r="X27" s="42" t="str">
        <f>IF(Berechnungen!$DD$12=0,"",Berechnungen!$DD$12)</f>
        <v/>
      </c>
      <c r="Y27" s="42" t="str">
        <f>IF(Berechnungen!$DD$13=0,"",Berechnungen!$DD$13)</f>
        <v/>
      </c>
      <c r="Z27" s="45" t="str">
        <f>IF(Berechnungen!$DD$14=0,"",Berechnungen!$DD$14)</f>
        <v/>
      </c>
      <c r="AA27" s="44" t="str">
        <f>IF(Berechnungen!$DD$20=0,"",Berechnungen!$DD$20)</f>
        <v/>
      </c>
      <c r="AB27" s="42" t="str">
        <f>IF(Berechnungen!$DD$21=0,"",Berechnungen!$DD$21)</f>
        <v/>
      </c>
      <c r="AC27" s="42" t="str">
        <f>IF(Berechnungen!$DD$22=0,"",Berechnungen!$DD$22)</f>
        <v/>
      </c>
      <c r="AD27" s="42" t="str">
        <f>IF(Berechnungen!$DD$23=0,"",Berechnungen!$DD$23)</f>
        <v/>
      </c>
      <c r="AE27" s="45" t="str">
        <f>IF(Berechnungen!$DD$24=0,"",Berechnungen!$DD$24)</f>
        <v/>
      </c>
      <c r="AF27" s="44" t="str">
        <f>IF(Berechnungen!$DD$30=0,"",Berechnungen!$DD$30)</f>
        <v/>
      </c>
      <c r="AG27" s="42" t="str">
        <f>IF(Berechnungen!$DD$31=0,"",Berechnungen!$DD$31)</f>
        <v/>
      </c>
      <c r="AH27" s="45" t="str">
        <f>IF(Berechnungen!$DD$32=0,"",Berechnungen!$DD$32)</f>
        <v/>
      </c>
      <c r="AI27" s="44" t="str">
        <f>IF(Berechnungen!$DD$38=0,"",Berechnungen!$DD$38)</f>
        <v/>
      </c>
      <c r="AJ27" s="42" t="str">
        <f>IF(Berechnungen!$DD$39=0,"",Berechnungen!$DD$39)</f>
        <v/>
      </c>
      <c r="AK27" s="45" t="str">
        <f>IF(Berechnungen!$DD$40=0,"",Berechnungen!$DD$40)</f>
        <v/>
      </c>
      <c r="AL27" s="44" t="str">
        <f>IF(Berechnungen!$DD$46=0,"",Berechnungen!$DD$46)</f>
        <v/>
      </c>
      <c r="AM27" s="42" t="str">
        <f>IF(Berechnungen!$DD$47=0,"",Berechnungen!$DD$47)</f>
        <v/>
      </c>
      <c r="AN27" s="45" t="str">
        <f>IF(Berechnungen!$DD$48=0,"",Berechnungen!$DD$48)</f>
        <v/>
      </c>
      <c r="AO27" s="52" t="str">
        <f t="shared" si="0"/>
        <v/>
      </c>
    </row>
    <row r="28" spans="5:41" x14ac:dyDescent="0.2">
      <c r="E28" s="179"/>
      <c r="F28" s="58">
        <v>5.2</v>
      </c>
      <c r="G28" s="62"/>
      <c r="H28" s="66"/>
      <c r="I28" s="62"/>
      <c r="J28" s="66"/>
      <c r="K28" s="62"/>
      <c r="L28" s="66"/>
      <c r="M28" s="71"/>
      <c r="O28" s="159" t="str">
        <f xml:space="preserve">
IF(COUNTIF(O$6:O27,"Ende der Beiträge")&gt;0,"",
IF(AO28=0,"Ende der Beiträge",
IF(AND(AO28&lt;&gt;0,AO28&lt;&gt;""),"21. Neuberechnung",
"")))</f>
        <v/>
      </c>
      <c r="P28" s="53" t="str">
        <f>IF(OR(AO27=0,AO27=""),"",Berechnungen!$DE$4)</f>
        <v/>
      </c>
      <c r="Q28" s="46" t="str">
        <f>IF(Berechnungen!$DH$5=0,"",Berechnungen!$DH$5)</f>
        <v/>
      </c>
      <c r="R28" s="43" t="str">
        <f>IF(Berechnungen!$DH$6=0,"",Berechnungen!$DH$6)</f>
        <v/>
      </c>
      <c r="S28" s="43" t="str">
        <f>IF(Berechnungen!$DH$7=0,"",Berechnungen!$DH$7)</f>
        <v/>
      </c>
      <c r="T28" s="43" t="str">
        <f>IF(Berechnungen!$DH$8=0,"",Berechnungen!$DH$8)</f>
        <v/>
      </c>
      <c r="U28" s="43" t="str">
        <f>IF(Berechnungen!$DH$9=0,"",Berechnungen!$DH$9)</f>
        <v/>
      </c>
      <c r="V28" s="43" t="str">
        <f>IF(Berechnungen!$DH$10=0,"",Berechnungen!$DH$10)</f>
        <v/>
      </c>
      <c r="W28" s="43" t="str">
        <f>IF(Berechnungen!$DH$11=0,"",Berechnungen!$DH$11)</f>
        <v/>
      </c>
      <c r="X28" s="43" t="str">
        <f>IF(Berechnungen!$DH$12=0,"",Berechnungen!$DH$12)</f>
        <v/>
      </c>
      <c r="Y28" s="43" t="str">
        <f>IF(Berechnungen!$DH$13=0,"",Berechnungen!$DH$13)</f>
        <v/>
      </c>
      <c r="Z28" s="47" t="str">
        <f>IF(Berechnungen!$DH$14=0,"",Berechnungen!$DH$14)</f>
        <v/>
      </c>
      <c r="AA28" s="46" t="str">
        <f>IF(Berechnungen!$DH$20=0,"",Berechnungen!$DH$20)</f>
        <v/>
      </c>
      <c r="AB28" s="43" t="str">
        <f>IF(Berechnungen!$DH$21=0,"",Berechnungen!$DH$21)</f>
        <v/>
      </c>
      <c r="AC28" s="43" t="str">
        <f>IF(Berechnungen!$DH$22=0,"",Berechnungen!$DH$22)</f>
        <v/>
      </c>
      <c r="AD28" s="43" t="str">
        <f>IF(Berechnungen!$DH$23=0,"",Berechnungen!$DH$23)</f>
        <v/>
      </c>
      <c r="AE28" s="47" t="str">
        <f>IF(Berechnungen!$DH$24=0,"",Berechnungen!$DH$24)</f>
        <v/>
      </c>
      <c r="AF28" s="46" t="str">
        <f>IF(Berechnungen!$DH$30=0,"",Berechnungen!$DH$30)</f>
        <v/>
      </c>
      <c r="AG28" s="43" t="str">
        <f>IF(Berechnungen!$DH$31=0,"",Berechnungen!$DH$31)</f>
        <v/>
      </c>
      <c r="AH28" s="47" t="str">
        <f>IF(Berechnungen!$DH$32=0,"",Berechnungen!$DH$32)</f>
        <v/>
      </c>
      <c r="AI28" s="46" t="str">
        <f>IF(Berechnungen!$DH$38=0,"",Berechnungen!$DH$38)</f>
        <v/>
      </c>
      <c r="AJ28" s="43" t="str">
        <f>IF(Berechnungen!$DH$39=0,"",Berechnungen!$DH$39)</f>
        <v/>
      </c>
      <c r="AK28" s="47" t="str">
        <f>IF(Berechnungen!$DH$40=0,"",Berechnungen!$DH$40)</f>
        <v/>
      </c>
      <c r="AL28" s="46" t="str">
        <f>IF(Berechnungen!$DH$46=0,"",Berechnungen!$DH$46)</f>
        <v/>
      </c>
      <c r="AM28" s="43" t="str">
        <f>IF(Berechnungen!$DH$47=0,"",Berechnungen!$DH$47)</f>
        <v/>
      </c>
      <c r="AN28" s="47" t="str">
        <f>IF(Berechnungen!$DH$48=0,"",Berechnungen!$DH$48)</f>
        <v/>
      </c>
      <c r="AO28" s="54" t="str">
        <f t="shared" si="0"/>
        <v/>
      </c>
    </row>
    <row r="29" spans="5:41" x14ac:dyDescent="0.2">
      <c r="E29" s="180"/>
      <c r="F29" s="60">
        <v>5.3</v>
      </c>
      <c r="G29" s="63"/>
      <c r="H29" s="67"/>
      <c r="I29" s="63"/>
      <c r="J29" s="67"/>
      <c r="K29" s="63"/>
      <c r="L29" s="67"/>
      <c r="M29" s="72"/>
      <c r="O29" s="160" t="str">
        <f xml:space="preserve">
IF(COUNTIF(O$6:O28,"Ende der Beiträge")&gt;0,"",
IF(AO29=0,"Ende der Beiträge",
IF(AND(AO29&lt;&gt;0,AO29&lt;&gt;""),"22. Neuberechnung",
"")))</f>
        <v/>
      </c>
      <c r="P29" s="51" t="str">
        <f>IF(OR(AO28=0,AO28=""),"",Berechnungen!$DI$4)</f>
        <v/>
      </c>
      <c r="Q29" s="44" t="str">
        <f>IF(Berechnungen!$DL$5=0,"",Berechnungen!$DL$5)</f>
        <v/>
      </c>
      <c r="R29" s="42" t="str">
        <f>IF(Berechnungen!$DL$6=0,"",Berechnungen!$DL$6)</f>
        <v/>
      </c>
      <c r="S29" s="42" t="str">
        <f>IF(Berechnungen!$DL$7=0,"",Berechnungen!$DL$7)</f>
        <v/>
      </c>
      <c r="T29" s="42" t="str">
        <f>IF(Berechnungen!$DL$8=0,"",Berechnungen!$DL$8)</f>
        <v/>
      </c>
      <c r="U29" s="42" t="str">
        <f>IF(Berechnungen!$DL$9=0,"",Berechnungen!$DL$9)</f>
        <v/>
      </c>
      <c r="V29" s="42" t="str">
        <f>IF(Berechnungen!$DL$10=0,"",Berechnungen!$DL$10)</f>
        <v/>
      </c>
      <c r="W29" s="42" t="str">
        <f>IF(Berechnungen!$DL$11=0,"",Berechnungen!$DL$11)</f>
        <v/>
      </c>
      <c r="X29" s="42" t="str">
        <f>IF(Berechnungen!$DL$12=0,"",Berechnungen!$DL$12)</f>
        <v/>
      </c>
      <c r="Y29" s="42" t="str">
        <f>IF(Berechnungen!$DL$13=0,"",Berechnungen!$DL$13)</f>
        <v/>
      </c>
      <c r="Z29" s="45" t="str">
        <f>IF(Berechnungen!$DL$14=0,"",Berechnungen!$DL$14)</f>
        <v/>
      </c>
      <c r="AA29" s="44" t="str">
        <f>IF(Berechnungen!$DL$20=0,"",Berechnungen!$DL$20)</f>
        <v/>
      </c>
      <c r="AB29" s="42" t="str">
        <f>IF(Berechnungen!$DL$21=0,"",Berechnungen!$DL$21)</f>
        <v/>
      </c>
      <c r="AC29" s="42" t="str">
        <f>IF(Berechnungen!$DL$22=0,"",Berechnungen!$DL$22)</f>
        <v/>
      </c>
      <c r="AD29" s="42" t="str">
        <f>IF(Berechnungen!$DL$23=0,"",Berechnungen!$DL$23)</f>
        <v/>
      </c>
      <c r="AE29" s="45" t="str">
        <f>IF(Berechnungen!$DL$24=0,"",Berechnungen!$DL$24)</f>
        <v/>
      </c>
      <c r="AF29" s="44" t="str">
        <f>IF(Berechnungen!$DL$30=0,"",Berechnungen!$DL$30)</f>
        <v/>
      </c>
      <c r="AG29" s="42" t="str">
        <f>IF(Berechnungen!$DL$31=0,"",Berechnungen!$DL$31)</f>
        <v/>
      </c>
      <c r="AH29" s="45" t="str">
        <f>IF(Berechnungen!$DL$32=0,"",Berechnungen!$DL$32)</f>
        <v/>
      </c>
      <c r="AI29" s="44" t="str">
        <f>IF(Berechnungen!$DL$38=0,"",Berechnungen!$DL$38)</f>
        <v/>
      </c>
      <c r="AJ29" s="42" t="str">
        <f>IF(Berechnungen!$DL$39=0,"",Berechnungen!$DL$39)</f>
        <v/>
      </c>
      <c r="AK29" s="45" t="str">
        <f>IF(Berechnungen!$DL$40=0,"",Berechnungen!$DL$40)</f>
        <v/>
      </c>
      <c r="AL29" s="44" t="str">
        <f>IF(Berechnungen!$DL$46=0,"",Berechnungen!$DL$46)</f>
        <v/>
      </c>
      <c r="AM29" s="42" t="str">
        <f>IF(Berechnungen!$DL$47=0,"",Berechnungen!$DL$47)</f>
        <v/>
      </c>
      <c r="AN29" s="45" t="str">
        <f>IF(Berechnungen!$DL$48=0,"",Berechnungen!$DL$48)</f>
        <v/>
      </c>
      <c r="AO29" s="52" t="str">
        <f t="shared" si="0"/>
        <v/>
      </c>
    </row>
    <row r="30" spans="5:41" x14ac:dyDescent="0.2">
      <c r="O30" s="159" t="str">
        <f xml:space="preserve">
IF(COUNTIF(O$6:O29,"Ende der Beiträge")&gt;0,"",
IF(AO30=0,"Ende der Beiträge",
IF(AND(AO30&lt;&gt;0,AO30&lt;&gt;""),"23. Neuberechnung",
"")))</f>
        <v/>
      </c>
      <c r="P30" s="53" t="str">
        <f>IF(OR(AO29=0,AO29=""),"",Berechnungen!$DM$4)</f>
        <v/>
      </c>
      <c r="Q30" s="46" t="str">
        <f>IF(Berechnungen!$DP$5=0,"",Berechnungen!$DP$5)</f>
        <v/>
      </c>
      <c r="R30" s="43" t="str">
        <f>IF(Berechnungen!$DP$6=0,"",Berechnungen!$DP$6)</f>
        <v/>
      </c>
      <c r="S30" s="43" t="str">
        <f>IF(Berechnungen!$DP$7=0,"",Berechnungen!$DP$7)</f>
        <v/>
      </c>
      <c r="T30" s="43" t="str">
        <f>IF(Berechnungen!$DP$8=0,"",Berechnungen!$DP$8)</f>
        <v/>
      </c>
      <c r="U30" s="43" t="str">
        <f>IF(Berechnungen!$DP$9=0,"",Berechnungen!$DP$9)</f>
        <v/>
      </c>
      <c r="V30" s="43" t="str">
        <f>IF(Berechnungen!$DP$10=0,"",Berechnungen!$DP$10)</f>
        <v/>
      </c>
      <c r="W30" s="43" t="str">
        <f>IF(Berechnungen!$DP$11=0,"",Berechnungen!$DP$11)</f>
        <v/>
      </c>
      <c r="X30" s="43" t="str">
        <f>IF(Berechnungen!$DP$12=0,"",Berechnungen!$DP$12)</f>
        <v/>
      </c>
      <c r="Y30" s="43" t="str">
        <f>IF(Berechnungen!$DP$13=0,"",Berechnungen!$DP$13)</f>
        <v/>
      </c>
      <c r="Z30" s="47" t="str">
        <f>IF(Berechnungen!$DP$14=0,"",Berechnungen!$DP$14)</f>
        <v/>
      </c>
      <c r="AA30" s="46" t="str">
        <f>IF(Berechnungen!$DP$20=0,"",Berechnungen!$DP$20)</f>
        <v/>
      </c>
      <c r="AB30" s="43" t="str">
        <f>IF(Berechnungen!$DP$21=0,"",Berechnungen!$DP$21)</f>
        <v/>
      </c>
      <c r="AC30" s="43" t="str">
        <f>IF(Berechnungen!$DP$22=0,"",Berechnungen!$DP$22)</f>
        <v/>
      </c>
      <c r="AD30" s="43" t="str">
        <f>IF(Berechnungen!$DP$23=0,"",Berechnungen!$DP$23)</f>
        <v/>
      </c>
      <c r="AE30" s="47" t="str">
        <f>IF(Berechnungen!$DP$24=0,"",Berechnungen!$DP$24)</f>
        <v/>
      </c>
      <c r="AF30" s="46" t="str">
        <f>IF(Berechnungen!$DP$30=0,"",Berechnungen!$DP$30)</f>
        <v/>
      </c>
      <c r="AG30" s="43" t="str">
        <f>IF(Berechnungen!$DP$31=0,"",Berechnungen!$DP$31)</f>
        <v/>
      </c>
      <c r="AH30" s="47" t="str">
        <f>IF(Berechnungen!$DP$32=0,"",Berechnungen!$DP$32)</f>
        <v/>
      </c>
      <c r="AI30" s="46" t="str">
        <f>IF(Berechnungen!$DP$38=0,"",Berechnungen!$DP$38)</f>
        <v/>
      </c>
      <c r="AJ30" s="43" t="str">
        <f>IF(Berechnungen!$DP$39=0,"",Berechnungen!$DP$39)</f>
        <v/>
      </c>
      <c r="AK30" s="47" t="str">
        <f>IF(Berechnungen!$DP$40=0,"",Berechnungen!$DP$40)</f>
        <v/>
      </c>
      <c r="AL30" s="46" t="str">
        <f>IF(Berechnungen!$DP$46=0,"",Berechnungen!$DP$46)</f>
        <v/>
      </c>
      <c r="AM30" s="43" t="str">
        <f>IF(Berechnungen!$DP$47=0,"",Berechnungen!$DP$47)</f>
        <v/>
      </c>
      <c r="AN30" s="47" t="str">
        <f>IF(Berechnungen!$DP$48=0,"",Berechnungen!$DP$48)</f>
        <v/>
      </c>
      <c r="AO30" s="54" t="str">
        <f t="shared" si="0"/>
        <v/>
      </c>
    </row>
    <row r="31" spans="5:41" x14ac:dyDescent="0.2">
      <c r="E31" s="24" t="s">
        <v>117</v>
      </c>
      <c r="O31" s="160" t="str">
        <f xml:space="preserve">
IF(COUNTIF(O$6:O30,"Ende der Beiträge")&gt;0,"",
IF(AO31=0,"Ende der Beiträge",
IF(AND(AO31&lt;&gt;0,AO31&lt;&gt;""),"24. Neuberechnung",
"")))</f>
        <v/>
      </c>
      <c r="P31" s="51" t="str">
        <f>IF(OR(AO30=0,AO30=""),"",Berechnungen!$DQ$4)</f>
        <v/>
      </c>
      <c r="Q31" s="44" t="str">
        <f>IF(Berechnungen!$DT$5=0,"",Berechnungen!$DT$5)</f>
        <v/>
      </c>
      <c r="R31" s="42" t="str">
        <f>IF(Berechnungen!$DT$6=0,"",Berechnungen!$DT$6)</f>
        <v/>
      </c>
      <c r="S31" s="42" t="str">
        <f>IF(Berechnungen!$DT$7=0,"",Berechnungen!$DT$7)</f>
        <v/>
      </c>
      <c r="T31" s="42" t="str">
        <f>IF(Berechnungen!$DT$8=0,"",Berechnungen!$DT$8)</f>
        <v/>
      </c>
      <c r="U31" s="42" t="str">
        <f>IF(Berechnungen!$DT$9=0,"",Berechnungen!$DT$9)</f>
        <v/>
      </c>
      <c r="V31" s="42" t="str">
        <f>IF(Berechnungen!$DT$10=0,"",Berechnungen!$DT$10)</f>
        <v/>
      </c>
      <c r="W31" s="42" t="str">
        <f>IF(Berechnungen!$DT$11=0,"",Berechnungen!$DT$11)</f>
        <v/>
      </c>
      <c r="X31" s="42" t="str">
        <f>IF(Berechnungen!$DT$12=0,"",Berechnungen!$DT$12)</f>
        <v/>
      </c>
      <c r="Y31" s="42" t="str">
        <f>IF(Berechnungen!$DT$13=0,"",Berechnungen!$DT$13)</f>
        <v/>
      </c>
      <c r="Z31" s="45" t="str">
        <f>IF(Berechnungen!$DT$14=0,"",Berechnungen!$DT$14)</f>
        <v/>
      </c>
      <c r="AA31" s="44" t="str">
        <f>IF(Berechnungen!$DT$20=0,"",Berechnungen!$DT$20)</f>
        <v/>
      </c>
      <c r="AB31" s="42" t="str">
        <f>IF(Berechnungen!$DT$21=0,"",Berechnungen!$DT$21)</f>
        <v/>
      </c>
      <c r="AC31" s="42" t="str">
        <f>IF(Berechnungen!$DT$22=0,"",Berechnungen!$DT$22)</f>
        <v/>
      </c>
      <c r="AD31" s="42" t="str">
        <f>IF(Berechnungen!$DT$23=0,"",Berechnungen!$DT$23)</f>
        <v/>
      </c>
      <c r="AE31" s="45" t="str">
        <f>IF(Berechnungen!$DT$24=0,"",Berechnungen!$DT$24)</f>
        <v/>
      </c>
      <c r="AF31" s="44" t="str">
        <f>IF(Berechnungen!$DT$30=0,"",Berechnungen!$DT$30)</f>
        <v/>
      </c>
      <c r="AG31" s="42" t="str">
        <f>IF(Berechnungen!$DT$31=0,"",Berechnungen!$DT$31)</f>
        <v/>
      </c>
      <c r="AH31" s="45" t="str">
        <f>IF(Berechnungen!$DT$32=0,"",Berechnungen!$DT$32)</f>
        <v/>
      </c>
      <c r="AI31" s="44" t="str">
        <f>IF(Berechnungen!$DT$38=0,"",Berechnungen!$DT$38)</f>
        <v/>
      </c>
      <c r="AJ31" s="42" t="str">
        <f>IF(Berechnungen!$DT$39=0,"",Berechnungen!$DT$39)</f>
        <v/>
      </c>
      <c r="AK31" s="45" t="str">
        <f>IF(Berechnungen!$DT$40=0,"",Berechnungen!$DT$40)</f>
        <v/>
      </c>
      <c r="AL31" s="44" t="str">
        <f>IF(Berechnungen!$DT$46=0,"",Berechnungen!$DT$46)</f>
        <v/>
      </c>
      <c r="AM31" s="42" t="str">
        <f>IF(Berechnungen!$DT$47=0,"",Berechnungen!$DT$47)</f>
        <v/>
      </c>
      <c r="AN31" s="45" t="str">
        <f>IF(Berechnungen!$DT$48=0,"",Berechnungen!$DT$48)</f>
        <v/>
      </c>
      <c r="AO31" s="52" t="str">
        <f t="shared" si="0"/>
        <v/>
      </c>
    </row>
    <row r="32" spans="5:41" x14ac:dyDescent="0.2">
      <c r="O32" s="159" t="str">
        <f xml:space="preserve">
IF(COUNTIF(O$6:O31,"Ende der Beiträge")&gt;0,"",
IF(AO32=0,"Ende der Beiträge",
IF(AND(AO32&lt;&gt;0,AO32&lt;&gt;""),"25. Neuberechnung",
"")))</f>
        <v/>
      </c>
      <c r="P32" s="53" t="str">
        <f>IF(OR(AO31=0,AO31=""),"",Berechnungen!$DU$4)</f>
        <v/>
      </c>
      <c r="Q32" s="46" t="str">
        <f>IF(Berechnungen!$DX$5=0,"",Berechnungen!$DX$5)</f>
        <v/>
      </c>
      <c r="R32" s="43" t="str">
        <f>IF(Berechnungen!$DX$6=0,"",Berechnungen!$DX$6)</f>
        <v/>
      </c>
      <c r="S32" s="43" t="str">
        <f>IF(Berechnungen!$DX$7=0,"",Berechnungen!$DX$7)</f>
        <v/>
      </c>
      <c r="T32" s="43" t="str">
        <f>IF(Berechnungen!$DX$8=0,"",Berechnungen!$DX$8)</f>
        <v/>
      </c>
      <c r="U32" s="43" t="str">
        <f>IF(Berechnungen!$DX$9=0,"",Berechnungen!$DX$9)</f>
        <v/>
      </c>
      <c r="V32" s="43" t="str">
        <f>IF(Berechnungen!$DX$10=0,"",Berechnungen!$DX$10)</f>
        <v/>
      </c>
      <c r="W32" s="43" t="str">
        <f>IF(Berechnungen!$DX$11=0,"",Berechnungen!$DX$11)</f>
        <v/>
      </c>
      <c r="X32" s="43" t="str">
        <f>IF(Berechnungen!$DX$12=0,"",Berechnungen!$DX$12)</f>
        <v/>
      </c>
      <c r="Y32" s="43" t="str">
        <f>IF(Berechnungen!$DX$13=0,"",Berechnungen!$DX$13)</f>
        <v/>
      </c>
      <c r="Z32" s="47" t="str">
        <f>IF(Berechnungen!$DX$14=0,"",Berechnungen!$DX$14)</f>
        <v/>
      </c>
      <c r="AA32" s="46" t="str">
        <f>IF(Berechnungen!$DX$20=0,"",Berechnungen!$DX$20)</f>
        <v/>
      </c>
      <c r="AB32" s="43" t="str">
        <f>IF(Berechnungen!$DX$21=0,"",Berechnungen!$DX$21)</f>
        <v/>
      </c>
      <c r="AC32" s="43" t="str">
        <f>IF(Berechnungen!$DX$22=0,"",Berechnungen!$DX$22)</f>
        <v/>
      </c>
      <c r="AD32" s="43" t="str">
        <f>IF(Berechnungen!$DX$23=0,"",Berechnungen!$DX$23)</f>
        <v/>
      </c>
      <c r="AE32" s="47" t="str">
        <f>IF(Berechnungen!$DX$24=0,"",Berechnungen!$DX$24)</f>
        <v/>
      </c>
      <c r="AF32" s="46" t="str">
        <f>IF(Berechnungen!$DX$30=0,"",Berechnungen!$DX$30)</f>
        <v/>
      </c>
      <c r="AG32" s="43" t="str">
        <f>IF(Berechnungen!$DX$31=0,"",Berechnungen!$DX$31)</f>
        <v/>
      </c>
      <c r="AH32" s="47" t="str">
        <f>IF(Berechnungen!$DX$32=0,"",Berechnungen!$DX$32)</f>
        <v/>
      </c>
      <c r="AI32" s="46" t="str">
        <f>IF(Berechnungen!$DX$38=0,"",Berechnungen!$DX$38)</f>
        <v/>
      </c>
      <c r="AJ32" s="43" t="str">
        <f>IF(Berechnungen!$DX$39=0,"",Berechnungen!$DX$39)</f>
        <v/>
      </c>
      <c r="AK32" s="47" t="str">
        <f>IF(Berechnungen!$DX$40=0,"",Berechnungen!$DX$40)</f>
        <v/>
      </c>
      <c r="AL32" s="46" t="str">
        <f>IF(Berechnungen!$DX$46=0,"",Berechnungen!$DX$46)</f>
        <v/>
      </c>
      <c r="AM32" s="43" t="str">
        <f>IF(Berechnungen!$DX$47=0,"",Berechnungen!$DX$47)</f>
        <v/>
      </c>
      <c r="AN32" s="47" t="str">
        <f>IF(Berechnungen!$DX$48=0,"",Berechnungen!$DX$48)</f>
        <v/>
      </c>
      <c r="AO32" s="54" t="str">
        <f t="shared" si="0"/>
        <v/>
      </c>
    </row>
    <row r="33" spans="15:41" x14ac:dyDescent="0.2">
      <c r="O33" s="160" t="str">
        <f xml:space="preserve">
IF(COUNTIF(O$6:O32,"Ende der Beiträge")&gt;0,"",
IF(AO33=0,"Ende der Beiträge",
IF(AND(AO33&lt;&gt;0,AO33&lt;&gt;""),"26. Neuberechnung",
"")))</f>
        <v/>
      </c>
      <c r="P33" s="51" t="str">
        <f>IF(OR(AO32=0,AO32=""),"",Berechnungen!$DY$4)</f>
        <v/>
      </c>
      <c r="Q33" s="44" t="str">
        <f>IF(Berechnungen!$EB$5=0,"",Berechnungen!$EB$5)</f>
        <v/>
      </c>
      <c r="R33" s="42" t="str">
        <f>IF(Berechnungen!$EB$6=0,"",Berechnungen!$EB$6)</f>
        <v/>
      </c>
      <c r="S33" s="42" t="str">
        <f>IF(Berechnungen!$EB$7=0,"",Berechnungen!$EB$7)</f>
        <v/>
      </c>
      <c r="T33" s="42" t="str">
        <f>IF(Berechnungen!$EB$8=0,"",Berechnungen!$EB$8)</f>
        <v/>
      </c>
      <c r="U33" s="42" t="str">
        <f>IF(Berechnungen!$EB$9=0,"",Berechnungen!$EB$9)</f>
        <v/>
      </c>
      <c r="V33" s="42" t="str">
        <f>IF(Berechnungen!$EB$10=0,"",Berechnungen!$EB$10)</f>
        <v/>
      </c>
      <c r="W33" s="42" t="str">
        <f>IF(Berechnungen!$EB$11=0,"",Berechnungen!$EB$11)</f>
        <v/>
      </c>
      <c r="X33" s="42" t="str">
        <f>IF(Berechnungen!$EB$12=0,"",Berechnungen!$EB$12)</f>
        <v/>
      </c>
      <c r="Y33" s="42" t="str">
        <f>IF(Berechnungen!$EB$13=0,"",Berechnungen!$EB$13)</f>
        <v/>
      </c>
      <c r="Z33" s="45" t="str">
        <f>IF(Berechnungen!$EB$14=0,"",Berechnungen!$EB$14)</f>
        <v/>
      </c>
      <c r="AA33" s="44" t="str">
        <f>IF(Berechnungen!$EB$20=0,"",Berechnungen!$EB$20)</f>
        <v/>
      </c>
      <c r="AB33" s="42" t="str">
        <f>IF(Berechnungen!$EB$21=0,"",Berechnungen!$EB$21)</f>
        <v/>
      </c>
      <c r="AC33" s="42" t="str">
        <f>IF(Berechnungen!$EB$22=0,"",Berechnungen!$EB$22)</f>
        <v/>
      </c>
      <c r="AD33" s="42" t="str">
        <f>IF(Berechnungen!$EB$23=0,"",Berechnungen!$EB$23)</f>
        <v/>
      </c>
      <c r="AE33" s="45" t="str">
        <f>IF(Berechnungen!$EB$24=0,"",Berechnungen!$EB$24)</f>
        <v/>
      </c>
      <c r="AF33" s="44" t="str">
        <f>IF(Berechnungen!$EB$30=0,"",Berechnungen!$EB$30)</f>
        <v/>
      </c>
      <c r="AG33" s="42" t="str">
        <f>IF(Berechnungen!$EB$31=0,"",Berechnungen!$EB$31)</f>
        <v/>
      </c>
      <c r="AH33" s="45" t="str">
        <f>IF(Berechnungen!$EB$32=0,"",Berechnungen!$EB$32)</f>
        <v/>
      </c>
      <c r="AI33" s="44" t="str">
        <f>IF(Berechnungen!$EB$38=0,"",Berechnungen!$EB$38)</f>
        <v/>
      </c>
      <c r="AJ33" s="42" t="str">
        <f>IF(Berechnungen!$EB$39=0,"",Berechnungen!$EB$39)</f>
        <v/>
      </c>
      <c r="AK33" s="45" t="str">
        <f>IF(Berechnungen!$EB$40=0,"",Berechnungen!$EB$40)</f>
        <v/>
      </c>
      <c r="AL33" s="44" t="str">
        <f>IF(Berechnungen!$EB$46=0,"",Berechnungen!$EB$46)</f>
        <v/>
      </c>
      <c r="AM33" s="42" t="str">
        <f>IF(Berechnungen!$EB$47=0,"",Berechnungen!$EB$47)</f>
        <v/>
      </c>
      <c r="AN33" s="45" t="str">
        <f>IF(Berechnungen!$EB$48=0,"",Berechnungen!$EB$48)</f>
        <v/>
      </c>
      <c r="AO33" s="52" t="str">
        <f t="shared" si="0"/>
        <v/>
      </c>
    </row>
    <row r="34" spans="15:41" x14ac:dyDescent="0.2">
      <c r="O34" s="159" t="str">
        <f xml:space="preserve">
IF(COUNTIF(O$6:O33,"Ende der Beiträge")&gt;0,"",
IF(AO34=0,"Ende der Beiträge",
IF(AND(AO34&lt;&gt;0,AO34&lt;&gt;""),"27. Neuberechnung",
"")))</f>
        <v/>
      </c>
      <c r="P34" s="53" t="str">
        <f>IF(OR(AO33=0,AO33=""),"",Berechnungen!$EC$4)</f>
        <v/>
      </c>
      <c r="Q34" s="46" t="str">
        <f>IF(Berechnungen!$EF$5=0,"",Berechnungen!$EF$5)</f>
        <v/>
      </c>
      <c r="R34" s="43" t="str">
        <f>IF(Berechnungen!$EF$6=0,"",Berechnungen!$EF$6)</f>
        <v/>
      </c>
      <c r="S34" s="43" t="str">
        <f>IF(Berechnungen!$EF$7=0,"",Berechnungen!$EF$7)</f>
        <v/>
      </c>
      <c r="T34" s="43" t="str">
        <f>IF(Berechnungen!$EF$8=0,"",Berechnungen!$EF$8)</f>
        <v/>
      </c>
      <c r="U34" s="43" t="str">
        <f>IF(Berechnungen!$EF$9=0,"",Berechnungen!$EF$9)</f>
        <v/>
      </c>
      <c r="V34" s="43" t="str">
        <f>IF(Berechnungen!$EF$10=0,"",Berechnungen!$EF$10)</f>
        <v/>
      </c>
      <c r="W34" s="43" t="str">
        <f>IF(Berechnungen!$EF$11=0,"",Berechnungen!$EF$11)</f>
        <v/>
      </c>
      <c r="X34" s="43" t="str">
        <f>IF(Berechnungen!$EF$12=0,"",Berechnungen!$EF$12)</f>
        <v/>
      </c>
      <c r="Y34" s="43" t="str">
        <f>IF(Berechnungen!$EF$13=0,"",Berechnungen!$EF$13)</f>
        <v/>
      </c>
      <c r="Z34" s="47" t="str">
        <f>IF(Berechnungen!$EF$14=0,"",Berechnungen!$EF$14)</f>
        <v/>
      </c>
      <c r="AA34" s="46" t="str">
        <f>IF(Berechnungen!$EF$20=0,"",Berechnungen!$EF$20)</f>
        <v/>
      </c>
      <c r="AB34" s="43" t="str">
        <f>IF(Berechnungen!$EF$21=0,"",Berechnungen!$EF$21)</f>
        <v/>
      </c>
      <c r="AC34" s="43" t="str">
        <f>IF(Berechnungen!$EF$22=0,"",Berechnungen!$EF$22)</f>
        <v/>
      </c>
      <c r="AD34" s="43" t="str">
        <f>IF(Berechnungen!$EF$23=0,"",Berechnungen!$EF$23)</f>
        <v/>
      </c>
      <c r="AE34" s="47" t="str">
        <f>IF(Berechnungen!$EF$24=0,"",Berechnungen!$EF$24)</f>
        <v/>
      </c>
      <c r="AF34" s="46" t="str">
        <f>IF(Berechnungen!$EF$30=0,"",Berechnungen!$EF$30)</f>
        <v/>
      </c>
      <c r="AG34" s="43" t="str">
        <f>IF(Berechnungen!$EF$31=0,"",Berechnungen!$EF$31)</f>
        <v/>
      </c>
      <c r="AH34" s="47" t="str">
        <f>IF(Berechnungen!$EF$32=0,"",Berechnungen!$EF$32)</f>
        <v/>
      </c>
      <c r="AI34" s="46" t="str">
        <f>IF(Berechnungen!$EF$38=0,"",Berechnungen!$EF$38)</f>
        <v/>
      </c>
      <c r="AJ34" s="43" t="str">
        <f>IF(Berechnungen!$EF$39=0,"",Berechnungen!$EF$39)</f>
        <v/>
      </c>
      <c r="AK34" s="47" t="str">
        <f>IF(Berechnungen!$EF$40=0,"",Berechnungen!$EF$40)</f>
        <v/>
      </c>
      <c r="AL34" s="46" t="str">
        <f>IF(Berechnungen!$EF$46=0,"",Berechnungen!$EF$46)</f>
        <v/>
      </c>
      <c r="AM34" s="43" t="str">
        <f>IF(Berechnungen!$EF$47=0,"",Berechnungen!$EF$47)</f>
        <v/>
      </c>
      <c r="AN34" s="47" t="str">
        <f>IF(Berechnungen!$EF$48=0,"",Berechnungen!$EF$48)</f>
        <v/>
      </c>
      <c r="AO34" s="54" t="str">
        <f t="shared" si="0"/>
        <v/>
      </c>
    </row>
    <row r="35" spans="15:41" x14ac:dyDescent="0.2">
      <c r="O35" s="160" t="str">
        <f xml:space="preserve">
IF(COUNTIF(O$6:O34,"Ende der Beiträge")&gt;0,"",
IF(AO35=0,"Ende der Beiträge",
IF(AND(AO35&lt;&gt;0,AO35&lt;&gt;""),"28. Neuberechnung",
"")))</f>
        <v/>
      </c>
      <c r="P35" s="51" t="str">
        <f>IF(OR(AO34=0,AO34=""),"",Berechnungen!$EG$4)</f>
        <v/>
      </c>
      <c r="Q35" s="44" t="str">
        <f>IF(Berechnungen!$EJ$5=0,"",Berechnungen!$EJ$5)</f>
        <v/>
      </c>
      <c r="R35" s="42" t="str">
        <f>IF(Berechnungen!$EJ$6=0,"",Berechnungen!$EJ$6)</f>
        <v/>
      </c>
      <c r="S35" s="42" t="str">
        <f>IF(Berechnungen!$EJ$7=0,"",Berechnungen!$EJ$7)</f>
        <v/>
      </c>
      <c r="T35" s="42" t="str">
        <f>IF(Berechnungen!$EJ$8=0,"",Berechnungen!$EJ$8)</f>
        <v/>
      </c>
      <c r="U35" s="42" t="str">
        <f>IF(Berechnungen!$EJ$9=0,"",Berechnungen!$EJ$9)</f>
        <v/>
      </c>
      <c r="V35" s="42" t="str">
        <f>IF(Berechnungen!$EJ$10=0,"",Berechnungen!$EJ$10)</f>
        <v/>
      </c>
      <c r="W35" s="42" t="str">
        <f>IF(Berechnungen!$EJ$11=0,"",Berechnungen!$EJ$11)</f>
        <v/>
      </c>
      <c r="X35" s="42" t="str">
        <f>IF(Berechnungen!$EJ$12=0,"",Berechnungen!$EJ$12)</f>
        <v/>
      </c>
      <c r="Y35" s="42" t="str">
        <f>IF(Berechnungen!$EJ$13=0,"",Berechnungen!$EJ$13)</f>
        <v/>
      </c>
      <c r="Z35" s="45" t="str">
        <f>IF(Berechnungen!$EJ$14=0,"",Berechnungen!$EJ$14)</f>
        <v/>
      </c>
      <c r="AA35" s="44" t="str">
        <f>IF(Berechnungen!$EJ$20=0,"",Berechnungen!$EJ$20)</f>
        <v/>
      </c>
      <c r="AB35" s="42" t="str">
        <f>IF(Berechnungen!$EJ$21=0,"",Berechnungen!$EJ$21)</f>
        <v/>
      </c>
      <c r="AC35" s="42" t="str">
        <f>IF(Berechnungen!$EJ$22=0,"",Berechnungen!$EJ$22)</f>
        <v/>
      </c>
      <c r="AD35" s="42" t="str">
        <f>IF(Berechnungen!$EJ$23=0,"",Berechnungen!$EJ$23)</f>
        <v/>
      </c>
      <c r="AE35" s="45" t="str">
        <f>IF(Berechnungen!$EJ$24=0,"",Berechnungen!$EJ$24)</f>
        <v/>
      </c>
      <c r="AF35" s="44" t="str">
        <f>IF(Berechnungen!$EJ$30=0,"",Berechnungen!$EJ$30)</f>
        <v/>
      </c>
      <c r="AG35" s="42" t="str">
        <f>IF(Berechnungen!$EJ$31=0,"",Berechnungen!$EJ$31)</f>
        <v/>
      </c>
      <c r="AH35" s="45" t="str">
        <f>IF(Berechnungen!$EJ$32=0,"",Berechnungen!$EJ$32)</f>
        <v/>
      </c>
      <c r="AI35" s="44" t="str">
        <f>IF(Berechnungen!$EJ$38=0,"",Berechnungen!$EJ$38)</f>
        <v/>
      </c>
      <c r="AJ35" s="42" t="str">
        <f>IF(Berechnungen!$EJ$39=0,"",Berechnungen!$EJ$39)</f>
        <v/>
      </c>
      <c r="AK35" s="45" t="str">
        <f>IF(Berechnungen!$EJ$40=0,"",Berechnungen!$EJ$40)</f>
        <v/>
      </c>
      <c r="AL35" s="44" t="str">
        <f>IF(Berechnungen!$EJ$46=0,"",Berechnungen!$EJ$46)</f>
        <v/>
      </c>
      <c r="AM35" s="42" t="str">
        <f>IF(Berechnungen!$EJ$47=0,"",Berechnungen!$EJ$47)</f>
        <v/>
      </c>
      <c r="AN35" s="45" t="str">
        <f>IF(Berechnungen!$EJ$48=0,"",Berechnungen!$EJ$48)</f>
        <v/>
      </c>
      <c r="AO35" s="52" t="str">
        <f t="shared" si="0"/>
        <v/>
      </c>
    </row>
    <row r="36" spans="15:41" x14ac:dyDescent="0.2">
      <c r="O36" s="159" t="str">
        <f xml:space="preserve">
IF(COUNTIF(O$6:O35,"Ende der Beiträge")&gt;0,"",
IF(AO36=0,"Ende der Beiträge",
IF(AND(AO36&lt;&gt;0,AO36&lt;&gt;""),"29. Neuberechnung",
"")))</f>
        <v/>
      </c>
      <c r="P36" s="53" t="str">
        <f>IF(OR(AO35=0,AO35=""),"",Berechnungen!$EK$4)</f>
        <v/>
      </c>
      <c r="Q36" s="46" t="str">
        <f>IF(Berechnungen!$EN$5=0,"",Berechnungen!$EN$5)</f>
        <v/>
      </c>
      <c r="R36" s="43" t="str">
        <f>IF(Berechnungen!$EN$6=0,"",Berechnungen!$EN$6)</f>
        <v/>
      </c>
      <c r="S36" s="43" t="str">
        <f>IF(Berechnungen!$EN$7=0,"",Berechnungen!$EN$7)</f>
        <v/>
      </c>
      <c r="T36" s="43" t="str">
        <f>IF(Berechnungen!$EN$8=0,"",Berechnungen!$EN$8)</f>
        <v/>
      </c>
      <c r="U36" s="43" t="str">
        <f>IF(Berechnungen!$EN$9=0,"",Berechnungen!$EN$9)</f>
        <v/>
      </c>
      <c r="V36" s="43" t="str">
        <f>IF(Berechnungen!$EN$10=0,"",Berechnungen!$EN$10)</f>
        <v/>
      </c>
      <c r="W36" s="43" t="str">
        <f>IF(Berechnungen!$EN$11=0,"",Berechnungen!$EN$11)</f>
        <v/>
      </c>
      <c r="X36" s="43" t="str">
        <f>IF(Berechnungen!$EN$12=0,"",Berechnungen!$EN$12)</f>
        <v/>
      </c>
      <c r="Y36" s="43" t="str">
        <f>IF(Berechnungen!$EN$13=0,"",Berechnungen!$EN$13)</f>
        <v/>
      </c>
      <c r="Z36" s="47" t="str">
        <f>IF(Berechnungen!$EN$14=0,"",Berechnungen!$EN$14)</f>
        <v/>
      </c>
      <c r="AA36" s="46" t="str">
        <f>IF(Berechnungen!$EN$20=0,"",Berechnungen!$EN$20)</f>
        <v/>
      </c>
      <c r="AB36" s="43" t="str">
        <f>IF(Berechnungen!$EN$21=0,"",Berechnungen!$EN$21)</f>
        <v/>
      </c>
      <c r="AC36" s="43" t="str">
        <f>IF(Berechnungen!$EN$22=0,"",Berechnungen!$EN$22)</f>
        <v/>
      </c>
      <c r="AD36" s="43" t="str">
        <f>IF(Berechnungen!$EN$23=0,"",Berechnungen!$EN$23)</f>
        <v/>
      </c>
      <c r="AE36" s="47" t="str">
        <f>IF(Berechnungen!$EN$24=0,"",Berechnungen!$EN$24)</f>
        <v/>
      </c>
      <c r="AF36" s="46" t="str">
        <f>IF(Berechnungen!$EN$30=0,"",Berechnungen!$EN$30)</f>
        <v/>
      </c>
      <c r="AG36" s="43" t="str">
        <f>IF(Berechnungen!$EN$31=0,"",Berechnungen!$EN$31)</f>
        <v/>
      </c>
      <c r="AH36" s="47" t="str">
        <f>IF(Berechnungen!$EN$32=0,"",Berechnungen!$EN$32)</f>
        <v/>
      </c>
      <c r="AI36" s="46" t="str">
        <f>IF(Berechnungen!$EN$38=0,"",Berechnungen!$EN$38)</f>
        <v/>
      </c>
      <c r="AJ36" s="43" t="str">
        <f>IF(Berechnungen!$EN$39=0,"",Berechnungen!$EN$39)</f>
        <v/>
      </c>
      <c r="AK36" s="47" t="str">
        <f>IF(Berechnungen!$EN$40=0,"",Berechnungen!$EN$40)</f>
        <v/>
      </c>
      <c r="AL36" s="46" t="str">
        <f>IF(Berechnungen!$EN$46=0,"",Berechnungen!$EN$46)</f>
        <v/>
      </c>
      <c r="AM36" s="43" t="str">
        <f>IF(Berechnungen!$EN$47=0,"",Berechnungen!$EN$47)</f>
        <v/>
      </c>
      <c r="AN36" s="47" t="str">
        <f>IF(Berechnungen!$EN$48=0,"",Berechnungen!$EN$48)</f>
        <v/>
      </c>
      <c r="AO36" s="54" t="str">
        <f t="shared" si="0"/>
        <v/>
      </c>
    </row>
    <row r="37" spans="15:41" x14ac:dyDescent="0.2">
      <c r="O37" s="161" t="str">
        <f xml:space="preserve">
IF(COUNTIF(O$6:O36,"Ende der Beiträge")&gt;0,"",
IF(AO37=0,"Ende der Beiträge",
IF(AND(AO37&lt;&gt;0,AO37&lt;&gt;""),"30. Neuberechnung",
"")))</f>
        <v/>
      </c>
      <c r="P37" s="55" t="str">
        <f>IF(OR(AO36=0,AO36=""),"",Berechnungen!$EO$4)</f>
        <v/>
      </c>
      <c r="Q37" s="48" t="str">
        <f>IF(Berechnungen!$ER$5=0,"",Berechnungen!$ER$5)</f>
        <v/>
      </c>
      <c r="R37" s="49" t="str">
        <f>IF(Berechnungen!$ER$6=0,"",Berechnungen!$ER$6)</f>
        <v/>
      </c>
      <c r="S37" s="49" t="str">
        <f>IF(Berechnungen!$ER$7=0,"",Berechnungen!$ER$7)</f>
        <v/>
      </c>
      <c r="T37" s="49" t="str">
        <f>IF(Berechnungen!$ER$8=0,"",Berechnungen!$ER$8)</f>
        <v/>
      </c>
      <c r="U37" s="49" t="str">
        <f>IF(Berechnungen!$ER$9=0,"",Berechnungen!$ER$9)</f>
        <v/>
      </c>
      <c r="V37" s="49" t="str">
        <f>IF(Berechnungen!$ER$10=0,"",Berechnungen!$ER$10)</f>
        <v/>
      </c>
      <c r="W37" s="49" t="str">
        <f>IF(Berechnungen!$ER$11=0,"",Berechnungen!$ER$11)</f>
        <v/>
      </c>
      <c r="X37" s="49" t="str">
        <f>IF(Berechnungen!$ER$12=0,"",Berechnungen!$ER$12)</f>
        <v/>
      </c>
      <c r="Y37" s="49" t="str">
        <f>IF(Berechnungen!$ER$13=0,"",Berechnungen!$ER$13)</f>
        <v/>
      </c>
      <c r="Z37" s="50" t="str">
        <f>IF(Berechnungen!$ER$14=0,"",Berechnungen!$ER$14)</f>
        <v/>
      </c>
      <c r="AA37" s="48" t="str">
        <f>IF(Berechnungen!$ER$20=0,"",Berechnungen!$ER$20)</f>
        <v/>
      </c>
      <c r="AB37" s="49" t="str">
        <f>IF(Berechnungen!$ER$21=0,"",Berechnungen!$ER$21)</f>
        <v/>
      </c>
      <c r="AC37" s="49" t="str">
        <f>IF(Berechnungen!$ER$22=0,"",Berechnungen!$ER$22)</f>
        <v/>
      </c>
      <c r="AD37" s="49" t="str">
        <f>IF(Berechnungen!$ER$23=0,"",Berechnungen!$ER$23)</f>
        <v/>
      </c>
      <c r="AE37" s="50" t="str">
        <f>IF(Berechnungen!$ER$24=0,"",Berechnungen!$ER$24)</f>
        <v/>
      </c>
      <c r="AF37" s="48" t="str">
        <f>IF(Berechnungen!$ER$30=0,"",Berechnungen!$ER$30)</f>
        <v/>
      </c>
      <c r="AG37" s="49" t="str">
        <f>IF(Berechnungen!$ER$31=0,"",Berechnungen!$ER$31)</f>
        <v/>
      </c>
      <c r="AH37" s="50" t="str">
        <f>IF(Berechnungen!$ER$32=0,"",Berechnungen!$ER$32)</f>
        <v/>
      </c>
      <c r="AI37" s="48" t="str">
        <f>IF(Berechnungen!$ER$38=0,"",Berechnungen!$ER$38)</f>
        <v/>
      </c>
      <c r="AJ37" s="49" t="str">
        <f>IF(Berechnungen!$ER$39=0,"",Berechnungen!$ER$39)</f>
        <v/>
      </c>
      <c r="AK37" s="50" t="str">
        <f>IF(Berechnungen!$ER$40=0,"",Berechnungen!$ER$40)</f>
        <v/>
      </c>
      <c r="AL37" s="48" t="str">
        <f>IF(Berechnungen!$ER$46=0,"",Berechnungen!$ER$46)</f>
        <v/>
      </c>
      <c r="AM37" s="49" t="str">
        <f>IF(Berechnungen!$ER$47=0,"",Berechnungen!$ER$47)</f>
        <v/>
      </c>
      <c r="AN37" s="50" t="str">
        <f>IF(Berechnungen!$ER$48=0,"",Berechnungen!$ER$48)</f>
        <v/>
      </c>
      <c r="AO37" s="56" t="str">
        <f t="shared" si="0"/>
        <v/>
      </c>
    </row>
  </sheetData>
  <sheetProtection algorithmName="SHA-512" hashValue="C5lkQEwY3QUW7IFx4IbgRUaMelo+Yd+o0cGjg19o6kwt8uvtxq0s9fO6adyRXTDLOIE3wEUvLTL2Ze385ExFDw==" saltValue="OmKASuxA3qDcHxLb1gU5ow==" spinCount="100000" sheet="1" objects="1" scenarios="1"/>
  <protectedRanges>
    <protectedRange sqref="C6 C9:C11 G6:M29" name="Eingabefelder"/>
  </protectedRanges>
  <mergeCells count="18">
    <mergeCell ref="M3:M5"/>
    <mergeCell ref="E27:E29"/>
    <mergeCell ref="K4:K5"/>
    <mergeCell ref="E6:E15"/>
    <mergeCell ref="E16:E20"/>
    <mergeCell ref="E21:E23"/>
    <mergeCell ref="E24:E26"/>
    <mergeCell ref="F4:F5"/>
    <mergeCell ref="I3:I5"/>
    <mergeCell ref="G3:G5"/>
    <mergeCell ref="H1:H5"/>
    <mergeCell ref="J1:J5"/>
    <mergeCell ref="L1:L5"/>
    <mergeCell ref="AL5:AN5"/>
    <mergeCell ref="Q5:Z5"/>
    <mergeCell ref="AA5:AE5"/>
    <mergeCell ref="AF5:AH5"/>
    <mergeCell ref="AI5:AK5"/>
  </mergeCells>
  <conditionalFormatting sqref="G6:G29">
    <cfRule type="expression" dxfId="9" priority="7">
      <formula>AND(OR(NOT(ISBLANK(H6)),NOT(ISBLANK(I6)),NOT(ISBLANK(J6)),NOT(ISBLANK(K6)),NOT(ISBLANK(L6)),NOT(ISBLANK(M6))),ISBLANK(G6))</formula>
    </cfRule>
  </conditionalFormatting>
  <conditionalFormatting sqref="H6:H29">
    <cfRule type="expression" dxfId="8" priority="6">
      <formula>AND(OR(NOT(ISBLANK(G6)),NOT(ISBLANK(I6)),NOT(ISBLANK(J6)),NOT(ISBLANK(K6)),NOT(ISBLANK(L6)),NOT(ISBLANK(M6))),ISBLANK(H6))</formula>
    </cfRule>
  </conditionalFormatting>
  <conditionalFormatting sqref="I6:I29">
    <cfRule type="expression" dxfId="7" priority="5">
      <formula>AND(OR(NOT(ISBLANK(G6)),NOT(ISBLANK(H6)),NOT(ISBLANK(J6)),NOT(ISBLANK(K6)),NOT(ISBLANK(L6)),NOT(ISBLANK(M6))),ISBLANK(I6))</formula>
    </cfRule>
  </conditionalFormatting>
  <conditionalFormatting sqref="J6:J29">
    <cfRule type="expression" dxfId="6" priority="4">
      <formula>AND(OR(NOT(ISBLANK(G6)),NOT(ISBLANK(H6)),NOT(ISBLANK(I6)),NOT(ISBLANK(K6)),NOT(ISBLANK(L6)),NOT(ISBLANK(M6))),ISBLANK(J6))</formula>
    </cfRule>
  </conditionalFormatting>
  <conditionalFormatting sqref="K6:K29">
    <cfRule type="expression" dxfId="5" priority="3">
      <formula>AND(OR(NOT(ISBLANK(G6)),NOT(ISBLANK(H6)),NOT(ISBLANK(I6)),NOT(ISBLANK(J6)),NOT(ISBLANK(L6)),NOT(ISBLANK(M6))),ISBLANK(K6))</formula>
    </cfRule>
  </conditionalFormatting>
  <conditionalFormatting sqref="L6:L29">
    <cfRule type="expression" dxfId="4" priority="2">
      <formula>AND(OR(NOT(ISBLANK(G6)),NOT(ISBLANK(H6)),NOT(ISBLANK(I6)),NOT(ISBLANK(J6)),NOT(ISBLANK(K6)),NOT(ISBLANK(M6))),ISBLANK(L6))</formula>
    </cfRule>
  </conditionalFormatting>
  <conditionalFormatting sqref="M6:M29">
    <cfRule type="expression" dxfId="3" priority="1">
      <formula>AND(OR(NOT(ISBLANK(G6)),NOT(ISBLANK(H6)),NOT(ISBLANK(I6)),NOT(ISBLANK(J6)),NOT(ISBLANK(K6)),NOT(ISBLANK(L6))),ISBLANK(M6))</formula>
    </cfRule>
    <cfRule type="expression" dxfId="2" priority="9">
      <formula>AND(NOT(ISBLANK(G6)),ISBLANK(M6))</formula>
    </cfRule>
  </conditionalFormatting>
  <conditionalFormatting sqref="Q6:AN6">
    <cfRule type="expression" dxfId="1" priority="10">
      <formula>NOT(Q7="")</formula>
    </cfRule>
  </conditionalFormatting>
  <conditionalFormatting sqref="Q7:AN37">
    <cfRule type="expression" dxfId="0" priority="11">
      <formula>NOT(Q7="")</formula>
    </cfRule>
  </conditionalFormatting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89230-5A9F-44A3-8028-1E7AC2722D50}">
          <x14:formula1>
            <xm:f>Dropdown!$A$1:$A$3</xm:f>
          </x14:formula1>
          <xm:sqref>M6:M29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AEF4-D492-4C13-AD9A-C3D6BD15C6C7}">
  <sheetPr codeName="Tabelle3"/>
  <dimension ref="A1:ER138"/>
  <sheetViews>
    <sheetView topLeftCell="C1" zoomScale="66" zoomScaleNormal="70" workbookViewId="0">
      <pane ySplit="4" topLeftCell="A5" activePane="bottomLeft" state="frozen"/>
      <selection pane="bottomLeft" activeCell="C23" sqref="C23"/>
    </sheetView>
  </sheetViews>
  <sheetFormatPr baseColWidth="10" defaultRowHeight="12.75" x14ac:dyDescent="0.2"/>
  <cols>
    <col min="1" max="1" width="3.85546875" bestFit="1" customWidth="1"/>
    <col min="2" max="2" width="41.42578125" customWidth="1"/>
    <col min="3" max="3" width="12.7109375" style="8" customWidth="1"/>
    <col min="4" max="6" width="12.7109375" style="7" customWidth="1"/>
    <col min="7" max="24" width="12.5703125" style="7" customWidth="1"/>
    <col min="25" max="148" width="8.42578125" style="7" customWidth="1"/>
  </cols>
  <sheetData>
    <row r="1" spans="1:148" s="108" customFormat="1" ht="26.25" customHeight="1" x14ac:dyDescent="0.2">
      <c r="A1" s="22" t="s">
        <v>114</v>
      </c>
      <c r="B1" s="109"/>
      <c r="C1" s="110"/>
      <c r="D1" s="110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87" t="s">
        <v>143</v>
      </c>
      <c r="Z1" s="189" t="s">
        <v>10</v>
      </c>
      <c r="AA1" s="189" t="s">
        <v>144</v>
      </c>
      <c r="AB1" s="191" t="s">
        <v>13</v>
      </c>
      <c r="AC1" s="187" t="s">
        <v>143</v>
      </c>
      <c r="AD1" s="189" t="s">
        <v>10</v>
      </c>
      <c r="AE1" s="189" t="s">
        <v>144</v>
      </c>
      <c r="AF1" s="191" t="s">
        <v>13</v>
      </c>
      <c r="AG1" s="187" t="s">
        <v>143</v>
      </c>
      <c r="AH1" s="189" t="s">
        <v>10</v>
      </c>
      <c r="AI1" s="189" t="s">
        <v>144</v>
      </c>
      <c r="AJ1" s="191" t="s">
        <v>13</v>
      </c>
      <c r="AK1" s="187" t="s">
        <v>143</v>
      </c>
      <c r="AL1" s="189" t="s">
        <v>10</v>
      </c>
      <c r="AM1" s="189" t="s">
        <v>144</v>
      </c>
      <c r="AN1" s="191" t="s">
        <v>13</v>
      </c>
      <c r="AO1" s="187" t="s">
        <v>143</v>
      </c>
      <c r="AP1" s="189" t="s">
        <v>10</v>
      </c>
      <c r="AQ1" s="189" t="s">
        <v>144</v>
      </c>
      <c r="AR1" s="191" t="s">
        <v>13</v>
      </c>
      <c r="AS1" s="187" t="s">
        <v>143</v>
      </c>
      <c r="AT1" s="189" t="s">
        <v>10</v>
      </c>
      <c r="AU1" s="189" t="s">
        <v>144</v>
      </c>
      <c r="AV1" s="191" t="s">
        <v>13</v>
      </c>
      <c r="AW1" s="187" t="s">
        <v>143</v>
      </c>
      <c r="AX1" s="189" t="s">
        <v>10</v>
      </c>
      <c r="AY1" s="189" t="s">
        <v>144</v>
      </c>
      <c r="AZ1" s="191" t="s">
        <v>13</v>
      </c>
      <c r="BA1" s="187" t="s">
        <v>143</v>
      </c>
      <c r="BB1" s="189" t="s">
        <v>10</v>
      </c>
      <c r="BC1" s="189" t="s">
        <v>144</v>
      </c>
      <c r="BD1" s="191" t="s">
        <v>13</v>
      </c>
      <c r="BE1" s="187" t="s">
        <v>143</v>
      </c>
      <c r="BF1" s="189" t="s">
        <v>10</v>
      </c>
      <c r="BG1" s="189" t="s">
        <v>144</v>
      </c>
      <c r="BH1" s="191" t="s">
        <v>13</v>
      </c>
      <c r="BI1" s="187" t="s">
        <v>143</v>
      </c>
      <c r="BJ1" s="189" t="s">
        <v>10</v>
      </c>
      <c r="BK1" s="189" t="s">
        <v>144</v>
      </c>
      <c r="BL1" s="191" t="s">
        <v>13</v>
      </c>
      <c r="BM1" s="187" t="s">
        <v>143</v>
      </c>
      <c r="BN1" s="189" t="s">
        <v>10</v>
      </c>
      <c r="BO1" s="189" t="s">
        <v>144</v>
      </c>
      <c r="BP1" s="191" t="s">
        <v>13</v>
      </c>
      <c r="BQ1" s="187" t="s">
        <v>143</v>
      </c>
      <c r="BR1" s="189" t="s">
        <v>10</v>
      </c>
      <c r="BS1" s="189" t="s">
        <v>144</v>
      </c>
      <c r="BT1" s="191" t="s">
        <v>13</v>
      </c>
      <c r="BU1" s="187" t="s">
        <v>143</v>
      </c>
      <c r="BV1" s="189" t="s">
        <v>10</v>
      </c>
      <c r="BW1" s="189" t="s">
        <v>144</v>
      </c>
      <c r="BX1" s="191" t="s">
        <v>13</v>
      </c>
      <c r="BY1" s="187" t="s">
        <v>143</v>
      </c>
      <c r="BZ1" s="189" t="s">
        <v>10</v>
      </c>
      <c r="CA1" s="189" t="s">
        <v>144</v>
      </c>
      <c r="CB1" s="191" t="s">
        <v>13</v>
      </c>
      <c r="CC1" s="187" t="s">
        <v>143</v>
      </c>
      <c r="CD1" s="189" t="s">
        <v>10</v>
      </c>
      <c r="CE1" s="189" t="s">
        <v>144</v>
      </c>
      <c r="CF1" s="191" t="s">
        <v>13</v>
      </c>
      <c r="CG1" s="187" t="s">
        <v>143</v>
      </c>
      <c r="CH1" s="189" t="s">
        <v>10</v>
      </c>
      <c r="CI1" s="189" t="s">
        <v>144</v>
      </c>
      <c r="CJ1" s="191" t="s">
        <v>13</v>
      </c>
      <c r="CK1" s="187" t="s">
        <v>143</v>
      </c>
      <c r="CL1" s="189" t="s">
        <v>10</v>
      </c>
      <c r="CM1" s="189" t="s">
        <v>144</v>
      </c>
      <c r="CN1" s="191" t="s">
        <v>13</v>
      </c>
      <c r="CO1" s="187" t="s">
        <v>143</v>
      </c>
      <c r="CP1" s="189" t="s">
        <v>10</v>
      </c>
      <c r="CQ1" s="189" t="s">
        <v>144</v>
      </c>
      <c r="CR1" s="191" t="s">
        <v>13</v>
      </c>
      <c r="CS1" s="187" t="s">
        <v>143</v>
      </c>
      <c r="CT1" s="189" t="s">
        <v>10</v>
      </c>
      <c r="CU1" s="189" t="s">
        <v>144</v>
      </c>
      <c r="CV1" s="191" t="s">
        <v>13</v>
      </c>
      <c r="CW1" s="187" t="s">
        <v>143</v>
      </c>
      <c r="CX1" s="189" t="s">
        <v>10</v>
      </c>
      <c r="CY1" s="189" t="s">
        <v>144</v>
      </c>
      <c r="CZ1" s="191" t="s">
        <v>13</v>
      </c>
      <c r="DA1" s="187" t="s">
        <v>143</v>
      </c>
      <c r="DB1" s="189" t="s">
        <v>10</v>
      </c>
      <c r="DC1" s="189" t="s">
        <v>144</v>
      </c>
      <c r="DD1" s="191" t="s">
        <v>13</v>
      </c>
      <c r="DE1" s="187" t="s">
        <v>143</v>
      </c>
      <c r="DF1" s="189" t="s">
        <v>10</v>
      </c>
      <c r="DG1" s="189" t="s">
        <v>144</v>
      </c>
      <c r="DH1" s="191" t="s">
        <v>13</v>
      </c>
      <c r="DI1" s="187" t="s">
        <v>143</v>
      </c>
      <c r="DJ1" s="189" t="s">
        <v>10</v>
      </c>
      <c r="DK1" s="189" t="s">
        <v>144</v>
      </c>
      <c r="DL1" s="191" t="s">
        <v>13</v>
      </c>
      <c r="DM1" s="187" t="s">
        <v>143</v>
      </c>
      <c r="DN1" s="189" t="s">
        <v>10</v>
      </c>
      <c r="DO1" s="189" t="s">
        <v>144</v>
      </c>
      <c r="DP1" s="191" t="s">
        <v>13</v>
      </c>
      <c r="DQ1" s="187" t="s">
        <v>143</v>
      </c>
      <c r="DR1" s="189" t="s">
        <v>10</v>
      </c>
      <c r="DS1" s="189" t="s">
        <v>144</v>
      </c>
      <c r="DT1" s="191" t="s">
        <v>13</v>
      </c>
      <c r="DU1" s="187" t="s">
        <v>143</v>
      </c>
      <c r="DV1" s="189" t="s">
        <v>10</v>
      </c>
      <c r="DW1" s="189" t="s">
        <v>144</v>
      </c>
      <c r="DX1" s="191" t="s">
        <v>13</v>
      </c>
      <c r="DY1" s="187" t="s">
        <v>143</v>
      </c>
      <c r="DZ1" s="189" t="s">
        <v>10</v>
      </c>
      <c r="EA1" s="189" t="s">
        <v>144</v>
      </c>
      <c r="EB1" s="191" t="s">
        <v>13</v>
      </c>
      <c r="EC1" s="187" t="s">
        <v>143</v>
      </c>
      <c r="ED1" s="189" t="s">
        <v>10</v>
      </c>
      <c r="EE1" s="189" t="s">
        <v>144</v>
      </c>
      <c r="EF1" s="191" t="s">
        <v>13</v>
      </c>
      <c r="EG1" s="187" t="s">
        <v>143</v>
      </c>
      <c r="EH1" s="189" t="s">
        <v>10</v>
      </c>
      <c r="EI1" s="189" t="s">
        <v>144</v>
      </c>
      <c r="EJ1" s="191" t="s">
        <v>13</v>
      </c>
      <c r="EK1" s="187" t="s">
        <v>143</v>
      </c>
      <c r="EL1" s="189" t="s">
        <v>10</v>
      </c>
      <c r="EM1" s="189" t="s">
        <v>144</v>
      </c>
      <c r="EN1" s="191" t="s">
        <v>13</v>
      </c>
      <c r="EO1" s="187" t="s">
        <v>143</v>
      </c>
      <c r="EP1" s="189" t="s">
        <v>10</v>
      </c>
      <c r="EQ1" s="189" t="s">
        <v>144</v>
      </c>
      <c r="ER1" s="191" t="s">
        <v>13</v>
      </c>
    </row>
    <row r="2" spans="1:148" ht="12.95" customHeight="1" x14ac:dyDescent="0.2">
      <c r="C2" s="13"/>
      <c r="D2" s="13"/>
      <c r="E2" s="14"/>
      <c r="F2" s="14"/>
      <c r="G2" s="14"/>
      <c r="H2" s="193" t="s">
        <v>127</v>
      </c>
      <c r="I2" s="193"/>
      <c r="J2" s="193"/>
      <c r="K2" s="193" t="s">
        <v>129</v>
      </c>
      <c r="L2" s="193"/>
      <c r="M2" s="193"/>
      <c r="N2" s="195" t="s">
        <v>139</v>
      </c>
      <c r="O2" s="195" t="s">
        <v>138</v>
      </c>
      <c r="P2" s="193" t="s">
        <v>130</v>
      </c>
      <c r="Q2" s="193"/>
      <c r="R2" s="193"/>
      <c r="S2" s="193" t="s">
        <v>10</v>
      </c>
      <c r="T2" s="193"/>
      <c r="U2" s="193"/>
      <c r="V2" s="193" t="s">
        <v>16</v>
      </c>
      <c r="W2" s="193"/>
      <c r="X2" s="200"/>
      <c r="Y2" s="188"/>
      <c r="Z2" s="190"/>
      <c r="AA2" s="190"/>
      <c r="AB2" s="192"/>
      <c r="AC2" s="188"/>
      <c r="AD2" s="190"/>
      <c r="AE2" s="190"/>
      <c r="AF2" s="192"/>
      <c r="AG2" s="188"/>
      <c r="AH2" s="190"/>
      <c r="AI2" s="190"/>
      <c r="AJ2" s="192"/>
      <c r="AK2" s="188"/>
      <c r="AL2" s="190"/>
      <c r="AM2" s="190"/>
      <c r="AN2" s="192"/>
      <c r="AO2" s="188"/>
      <c r="AP2" s="190"/>
      <c r="AQ2" s="190"/>
      <c r="AR2" s="192"/>
      <c r="AS2" s="188"/>
      <c r="AT2" s="190"/>
      <c r="AU2" s="190"/>
      <c r="AV2" s="192"/>
      <c r="AW2" s="188"/>
      <c r="AX2" s="190"/>
      <c r="AY2" s="190"/>
      <c r="AZ2" s="192"/>
      <c r="BA2" s="188"/>
      <c r="BB2" s="190"/>
      <c r="BC2" s="190"/>
      <c r="BD2" s="192"/>
      <c r="BE2" s="188"/>
      <c r="BF2" s="190"/>
      <c r="BG2" s="190"/>
      <c r="BH2" s="192"/>
      <c r="BI2" s="188"/>
      <c r="BJ2" s="190"/>
      <c r="BK2" s="190"/>
      <c r="BL2" s="192"/>
      <c r="BM2" s="188"/>
      <c r="BN2" s="190"/>
      <c r="BO2" s="190"/>
      <c r="BP2" s="192"/>
      <c r="BQ2" s="188"/>
      <c r="BR2" s="190"/>
      <c r="BS2" s="190"/>
      <c r="BT2" s="192"/>
      <c r="BU2" s="188"/>
      <c r="BV2" s="190"/>
      <c r="BW2" s="190"/>
      <c r="BX2" s="192"/>
      <c r="BY2" s="188"/>
      <c r="BZ2" s="190"/>
      <c r="CA2" s="190"/>
      <c r="CB2" s="192"/>
      <c r="CC2" s="188"/>
      <c r="CD2" s="190"/>
      <c r="CE2" s="190"/>
      <c r="CF2" s="192"/>
      <c r="CG2" s="188"/>
      <c r="CH2" s="190"/>
      <c r="CI2" s="190"/>
      <c r="CJ2" s="192"/>
      <c r="CK2" s="188"/>
      <c r="CL2" s="190"/>
      <c r="CM2" s="190"/>
      <c r="CN2" s="192"/>
      <c r="CO2" s="188"/>
      <c r="CP2" s="190"/>
      <c r="CQ2" s="190"/>
      <c r="CR2" s="192"/>
      <c r="CS2" s="188"/>
      <c r="CT2" s="190"/>
      <c r="CU2" s="190"/>
      <c r="CV2" s="192"/>
      <c r="CW2" s="188"/>
      <c r="CX2" s="190"/>
      <c r="CY2" s="190"/>
      <c r="CZ2" s="192"/>
      <c r="DA2" s="188"/>
      <c r="DB2" s="190"/>
      <c r="DC2" s="190"/>
      <c r="DD2" s="192"/>
      <c r="DE2" s="188"/>
      <c r="DF2" s="190"/>
      <c r="DG2" s="190"/>
      <c r="DH2" s="192"/>
      <c r="DI2" s="188"/>
      <c r="DJ2" s="190"/>
      <c r="DK2" s="190"/>
      <c r="DL2" s="192"/>
      <c r="DM2" s="188"/>
      <c r="DN2" s="190"/>
      <c r="DO2" s="190"/>
      <c r="DP2" s="192"/>
      <c r="DQ2" s="188"/>
      <c r="DR2" s="190"/>
      <c r="DS2" s="190"/>
      <c r="DT2" s="192"/>
      <c r="DU2" s="188"/>
      <c r="DV2" s="190"/>
      <c r="DW2" s="190"/>
      <c r="DX2" s="192"/>
      <c r="DY2" s="188"/>
      <c r="DZ2" s="190"/>
      <c r="EA2" s="190"/>
      <c r="EB2" s="192"/>
      <c r="EC2" s="188"/>
      <c r="ED2" s="190"/>
      <c r="EE2" s="190"/>
      <c r="EF2" s="192"/>
      <c r="EG2" s="188"/>
      <c r="EH2" s="190"/>
      <c r="EI2" s="190"/>
      <c r="EJ2" s="192"/>
      <c r="EK2" s="188"/>
      <c r="EL2" s="190"/>
      <c r="EM2" s="190"/>
      <c r="EN2" s="192"/>
      <c r="EO2" s="188"/>
      <c r="EP2" s="190"/>
      <c r="EQ2" s="190"/>
      <c r="ER2" s="192"/>
    </row>
    <row r="3" spans="1:148" ht="12.95" customHeight="1" x14ac:dyDescent="0.2">
      <c r="A3" s="201" t="s">
        <v>142</v>
      </c>
      <c r="B3" s="201"/>
      <c r="C3" s="194" t="s">
        <v>15</v>
      </c>
      <c r="D3" s="194" t="s">
        <v>133</v>
      </c>
      <c r="E3" s="194" t="s">
        <v>134</v>
      </c>
      <c r="F3" s="195" t="s">
        <v>128</v>
      </c>
      <c r="G3" s="195" t="s">
        <v>126</v>
      </c>
      <c r="H3" s="195" t="s">
        <v>131</v>
      </c>
      <c r="I3" s="194" t="s">
        <v>133</v>
      </c>
      <c r="J3" s="194" t="s">
        <v>134</v>
      </c>
      <c r="K3" s="195" t="s">
        <v>131</v>
      </c>
      <c r="L3" s="194" t="s">
        <v>133</v>
      </c>
      <c r="M3" s="194" t="s">
        <v>134</v>
      </c>
      <c r="N3" s="195"/>
      <c r="O3" s="195"/>
      <c r="P3" s="195" t="s">
        <v>131</v>
      </c>
      <c r="Q3" s="194" t="s">
        <v>133</v>
      </c>
      <c r="R3" s="194" t="s">
        <v>134</v>
      </c>
      <c r="S3" s="195" t="s">
        <v>131</v>
      </c>
      <c r="T3" s="194" t="s">
        <v>133</v>
      </c>
      <c r="U3" s="194" t="s">
        <v>134</v>
      </c>
      <c r="V3" s="195" t="s">
        <v>131</v>
      </c>
      <c r="W3" s="194" t="s">
        <v>133</v>
      </c>
      <c r="X3" s="194" t="s">
        <v>134</v>
      </c>
      <c r="Y3" s="198" t="s">
        <v>106</v>
      </c>
      <c r="Z3" s="198"/>
      <c r="AA3" s="198"/>
      <c r="AB3" s="199"/>
      <c r="AC3" s="206" t="s">
        <v>76</v>
      </c>
      <c r="AD3" s="206"/>
      <c r="AE3" s="206"/>
      <c r="AF3" s="206"/>
      <c r="AG3" s="206" t="s">
        <v>77</v>
      </c>
      <c r="AH3" s="206"/>
      <c r="AI3" s="206"/>
      <c r="AJ3" s="206"/>
      <c r="AK3" s="206" t="s">
        <v>78</v>
      </c>
      <c r="AL3" s="206"/>
      <c r="AM3" s="206"/>
      <c r="AN3" s="206"/>
      <c r="AO3" s="206" t="s">
        <v>79</v>
      </c>
      <c r="AP3" s="206"/>
      <c r="AQ3" s="206"/>
      <c r="AR3" s="206"/>
      <c r="AS3" s="206" t="s">
        <v>80</v>
      </c>
      <c r="AT3" s="206"/>
      <c r="AU3" s="206"/>
      <c r="AV3" s="206"/>
      <c r="AW3" s="206" t="s">
        <v>81</v>
      </c>
      <c r="AX3" s="206"/>
      <c r="AY3" s="206"/>
      <c r="AZ3" s="206"/>
      <c r="BA3" s="206" t="s">
        <v>82</v>
      </c>
      <c r="BB3" s="206"/>
      <c r="BC3" s="206"/>
      <c r="BD3" s="206"/>
      <c r="BE3" s="206" t="s">
        <v>83</v>
      </c>
      <c r="BF3" s="206"/>
      <c r="BG3" s="206"/>
      <c r="BH3" s="206"/>
      <c r="BI3" s="206" t="s">
        <v>84</v>
      </c>
      <c r="BJ3" s="206"/>
      <c r="BK3" s="206"/>
      <c r="BL3" s="206"/>
      <c r="BM3" s="206" t="s">
        <v>85</v>
      </c>
      <c r="BN3" s="206"/>
      <c r="BO3" s="206"/>
      <c r="BP3" s="206"/>
      <c r="BQ3" s="206" t="s">
        <v>86</v>
      </c>
      <c r="BR3" s="206"/>
      <c r="BS3" s="206"/>
      <c r="BT3" s="206"/>
      <c r="BU3" s="206" t="s">
        <v>87</v>
      </c>
      <c r="BV3" s="206"/>
      <c r="BW3" s="206"/>
      <c r="BX3" s="206"/>
      <c r="BY3" s="206" t="s">
        <v>88</v>
      </c>
      <c r="BZ3" s="206"/>
      <c r="CA3" s="206"/>
      <c r="CB3" s="206"/>
      <c r="CC3" s="206" t="s">
        <v>89</v>
      </c>
      <c r="CD3" s="206"/>
      <c r="CE3" s="206"/>
      <c r="CF3" s="206"/>
      <c r="CG3" s="206" t="s">
        <v>90</v>
      </c>
      <c r="CH3" s="206"/>
      <c r="CI3" s="206"/>
      <c r="CJ3" s="206"/>
      <c r="CK3" s="206" t="s">
        <v>91</v>
      </c>
      <c r="CL3" s="206"/>
      <c r="CM3" s="206"/>
      <c r="CN3" s="206"/>
      <c r="CO3" s="206" t="s">
        <v>92</v>
      </c>
      <c r="CP3" s="206"/>
      <c r="CQ3" s="206"/>
      <c r="CR3" s="206"/>
      <c r="CS3" s="206" t="s">
        <v>93</v>
      </c>
      <c r="CT3" s="206"/>
      <c r="CU3" s="206"/>
      <c r="CV3" s="206"/>
      <c r="CW3" s="206" t="s">
        <v>94</v>
      </c>
      <c r="CX3" s="206"/>
      <c r="CY3" s="206"/>
      <c r="CZ3" s="206"/>
      <c r="DA3" s="206" t="s">
        <v>95</v>
      </c>
      <c r="DB3" s="206"/>
      <c r="DC3" s="206"/>
      <c r="DD3" s="206"/>
      <c r="DE3" s="206" t="s">
        <v>96</v>
      </c>
      <c r="DF3" s="206"/>
      <c r="DG3" s="206"/>
      <c r="DH3" s="206"/>
      <c r="DI3" s="206" t="s">
        <v>97</v>
      </c>
      <c r="DJ3" s="206"/>
      <c r="DK3" s="206"/>
      <c r="DL3" s="206"/>
      <c r="DM3" s="206" t="s">
        <v>98</v>
      </c>
      <c r="DN3" s="206"/>
      <c r="DO3" s="206"/>
      <c r="DP3" s="206"/>
      <c r="DQ3" s="206" t="s">
        <v>99</v>
      </c>
      <c r="DR3" s="206"/>
      <c r="DS3" s="206"/>
      <c r="DT3" s="206"/>
      <c r="DU3" s="206" t="s">
        <v>100</v>
      </c>
      <c r="DV3" s="206"/>
      <c r="DW3" s="206"/>
      <c r="DX3" s="206"/>
      <c r="DY3" s="206" t="s">
        <v>101</v>
      </c>
      <c r="DZ3" s="206"/>
      <c r="EA3" s="206"/>
      <c r="EB3" s="206"/>
      <c r="EC3" s="206" t="s">
        <v>102</v>
      </c>
      <c r="ED3" s="206"/>
      <c r="EE3" s="206"/>
      <c r="EF3" s="206"/>
      <c r="EG3" s="206" t="s">
        <v>103</v>
      </c>
      <c r="EH3" s="206"/>
      <c r="EI3" s="206"/>
      <c r="EJ3" s="206"/>
      <c r="EK3" s="206" t="s">
        <v>104</v>
      </c>
      <c r="EL3" s="206"/>
      <c r="EM3" s="206"/>
      <c r="EN3" s="206"/>
      <c r="EO3" s="206" t="s">
        <v>105</v>
      </c>
      <c r="EP3" s="206"/>
      <c r="EQ3" s="206"/>
      <c r="ER3" s="206"/>
    </row>
    <row r="4" spans="1:148" s="21" customFormat="1" x14ac:dyDescent="0.2">
      <c r="A4" s="201"/>
      <c r="B4" s="201"/>
      <c r="C4" s="194"/>
      <c r="D4" s="194"/>
      <c r="E4" s="194"/>
      <c r="F4" s="195"/>
      <c r="G4" s="195"/>
      <c r="H4" s="195"/>
      <c r="I4" s="194"/>
      <c r="J4" s="194"/>
      <c r="K4" s="195"/>
      <c r="L4" s="194"/>
      <c r="M4" s="194"/>
      <c r="N4" s="195"/>
      <c r="O4" s="195"/>
      <c r="P4" s="195"/>
      <c r="Q4" s="194"/>
      <c r="R4" s="194"/>
      <c r="S4" s="195"/>
      <c r="T4" s="194"/>
      <c r="U4" s="194"/>
      <c r="V4" s="195"/>
      <c r="W4" s="194"/>
      <c r="X4" s="194"/>
      <c r="Y4" s="196">
        <f>$C$61</f>
        <v>0</v>
      </c>
      <c r="Z4" s="196"/>
      <c r="AA4" s="196"/>
      <c r="AB4" s="197"/>
      <c r="AC4" s="205" t="str">
        <f>$D$96</f>
        <v/>
      </c>
      <c r="AD4" s="205"/>
      <c r="AE4" s="205"/>
      <c r="AF4" s="205"/>
      <c r="AG4" s="205" t="str">
        <f>$D$97</f>
        <v/>
      </c>
      <c r="AH4" s="205"/>
      <c r="AI4" s="205"/>
      <c r="AJ4" s="205"/>
      <c r="AK4" s="205" t="str">
        <f>$D$98</f>
        <v/>
      </c>
      <c r="AL4" s="205"/>
      <c r="AM4" s="205"/>
      <c r="AN4" s="205"/>
      <c r="AO4" s="205" t="str">
        <f>$D$99</f>
        <v/>
      </c>
      <c r="AP4" s="205"/>
      <c r="AQ4" s="205"/>
      <c r="AR4" s="205"/>
      <c r="AS4" s="205" t="str">
        <f>$D$100</f>
        <v/>
      </c>
      <c r="AT4" s="205"/>
      <c r="AU4" s="205"/>
      <c r="AV4" s="205"/>
      <c r="AW4" s="205" t="str">
        <f>$D$101</f>
        <v/>
      </c>
      <c r="AX4" s="205"/>
      <c r="AY4" s="205"/>
      <c r="AZ4" s="205"/>
      <c r="BA4" s="205" t="str">
        <f>$D$102</f>
        <v/>
      </c>
      <c r="BB4" s="205"/>
      <c r="BC4" s="205"/>
      <c r="BD4" s="205"/>
      <c r="BE4" s="205" t="str">
        <f>$D$103</f>
        <v/>
      </c>
      <c r="BF4" s="205"/>
      <c r="BG4" s="205"/>
      <c r="BH4" s="205"/>
      <c r="BI4" s="205" t="str">
        <f>$D$104</f>
        <v/>
      </c>
      <c r="BJ4" s="205"/>
      <c r="BK4" s="205"/>
      <c r="BL4" s="205"/>
      <c r="BM4" s="205" t="str">
        <f>$D$105</f>
        <v/>
      </c>
      <c r="BN4" s="205"/>
      <c r="BO4" s="205"/>
      <c r="BP4" s="205"/>
      <c r="BQ4" s="205" t="str">
        <f>$D$106</f>
        <v/>
      </c>
      <c r="BR4" s="205"/>
      <c r="BS4" s="205"/>
      <c r="BT4" s="205"/>
      <c r="BU4" s="205" t="str">
        <f>$D$107</f>
        <v/>
      </c>
      <c r="BV4" s="205"/>
      <c r="BW4" s="205"/>
      <c r="BX4" s="205"/>
      <c r="BY4" s="205" t="str">
        <f>$D$108</f>
        <v/>
      </c>
      <c r="BZ4" s="205"/>
      <c r="CA4" s="205"/>
      <c r="CB4" s="205"/>
      <c r="CC4" s="205" t="str">
        <f>$D$109</f>
        <v/>
      </c>
      <c r="CD4" s="205"/>
      <c r="CE4" s="205"/>
      <c r="CF4" s="205"/>
      <c r="CG4" s="205" t="str">
        <f>$D$110</f>
        <v/>
      </c>
      <c r="CH4" s="205"/>
      <c r="CI4" s="205"/>
      <c r="CJ4" s="205"/>
      <c r="CK4" s="205" t="str">
        <f>$D$111</f>
        <v/>
      </c>
      <c r="CL4" s="205"/>
      <c r="CM4" s="205"/>
      <c r="CN4" s="205"/>
      <c r="CO4" s="205" t="str">
        <f>$D$112</f>
        <v/>
      </c>
      <c r="CP4" s="205"/>
      <c r="CQ4" s="205"/>
      <c r="CR4" s="205"/>
      <c r="CS4" s="205" t="str">
        <f>$D$113</f>
        <v/>
      </c>
      <c r="CT4" s="205"/>
      <c r="CU4" s="205"/>
      <c r="CV4" s="205"/>
      <c r="CW4" s="205" t="str">
        <f>$D$114</f>
        <v/>
      </c>
      <c r="CX4" s="205"/>
      <c r="CY4" s="205"/>
      <c r="CZ4" s="205"/>
      <c r="DA4" s="205" t="str">
        <f>$D$115</f>
        <v/>
      </c>
      <c r="DB4" s="205"/>
      <c r="DC4" s="205"/>
      <c r="DD4" s="205"/>
      <c r="DE4" s="205" t="str">
        <f>$D$116</f>
        <v/>
      </c>
      <c r="DF4" s="205"/>
      <c r="DG4" s="205"/>
      <c r="DH4" s="205"/>
      <c r="DI4" s="205" t="str">
        <f>$D$117</f>
        <v/>
      </c>
      <c r="DJ4" s="205"/>
      <c r="DK4" s="205"/>
      <c r="DL4" s="205"/>
      <c r="DM4" s="205" t="str">
        <f>$D$118</f>
        <v/>
      </c>
      <c r="DN4" s="205"/>
      <c r="DO4" s="205"/>
      <c r="DP4" s="205"/>
      <c r="DQ4" s="205" t="str">
        <f>$D$119</f>
        <v/>
      </c>
      <c r="DR4" s="205"/>
      <c r="DS4" s="205"/>
      <c r="DT4" s="205"/>
      <c r="DU4" s="205" t="str">
        <f>$D$120</f>
        <v/>
      </c>
      <c r="DV4" s="205"/>
      <c r="DW4" s="205"/>
      <c r="DX4" s="205"/>
      <c r="DY4" s="205" t="str">
        <f>$D$121</f>
        <v/>
      </c>
      <c r="DZ4" s="205"/>
      <c r="EA4" s="205"/>
      <c r="EB4" s="205"/>
      <c r="EC4" s="205" t="str">
        <f>$D$122</f>
        <v/>
      </c>
      <c r="ED4" s="205"/>
      <c r="EE4" s="205"/>
      <c r="EF4" s="205"/>
      <c r="EG4" s="205" t="str">
        <f>$D$123</f>
        <v/>
      </c>
      <c r="EH4" s="205"/>
      <c r="EI4" s="205"/>
      <c r="EJ4" s="205"/>
      <c r="EK4" s="205" t="str">
        <f>$D$124</f>
        <v/>
      </c>
      <c r="EL4" s="205"/>
      <c r="EM4" s="205"/>
      <c r="EN4" s="205"/>
      <c r="EO4" s="205" t="str">
        <f>$D$125</f>
        <v/>
      </c>
      <c r="EP4" s="205"/>
      <c r="EQ4" s="205"/>
      <c r="ER4" s="205"/>
    </row>
    <row r="5" spans="1:148" ht="12.6" customHeight="1" x14ac:dyDescent="0.2">
      <c r="A5" s="202" t="s">
        <v>5</v>
      </c>
      <c r="B5" s="95" t="s">
        <v>37</v>
      </c>
      <c r="C5" s="117" t="str">
        <f>IF(Dreisatzmethode!G6="","",Dreisatzmethode!G6)</f>
        <v/>
      </c>
      <c r="D5" s="75" t="str">
        <f>IF(Dreisatzmethode!I6="","",Dreisatzmethode!I6)</f>
        <v/>
      </c>
      <c r="E5" s="75" t="str">
        <f>IF(Dreisatzmethode!K6="","",Dreisatzmethode!K6)</f>
        <v/>
      </c>
      <c r="F5" s="38" t="str">
        <f xml:space="preserve">
IF($C5="","",
IF(Dreisatzmethode!M6=16,DATE(YEAR($C5)+16, MONTH($C5), DAY($C5)),
""
))</f>
        <v/>
      </c>
      <c r="G5" s="118" t="str">
        <f xml:space="preserve">
IF($C5="","",
IF(Dreisatzmethode!$M6=18,DATE(YEAR($C5)+18, MONTH($C5), DAY($C5)),""
))</f>
        <v/>
      </c>
      <c r="H5" s="131" t="str">
        <f>IF(Dreisatzmethode!H6="","",Dreisatzmethode!H6)</f>
        <v/>
      </c>
      <c r="I5" s="76" t="str">
        <f>IF(Dreisatzmethode!J6="","",Dreisatzmethode!J6)</f>
        <v/>
      </c>
      <c r="J5" s="132" t="str">
        <f>IF(Dreisatzmethode!L6="","",Dreisatzmethode!L6)</f>
        <v/>
      </c>
      <c r="K5" s="131" t="str">
        <f>IF(H5="","",100%-H5)</f>
        <v/>
      </c>
      <c r="L5" s="76" t="str">
        <f t="shared" ref="L5:M14" si="0">IF(I5="","",100%-I5)</f>
        <v/>
      </c>
      <c r="M5" s="132" t="str">
        <f t="shared" si="0"/>
        <v/>
      </c>
      <c r="N5" s="141" t="str">
        <f>IF($C5="","",$C$62)</f>
        <v/>
      </c>
      <c r="O5" s="141" t="str">
        <f>IF(C5="","",$C$63)</f>
        <v/>
      </c>
      <c r="P5" s="148" t="str">
        <f t="shared" ref="P5:P14" si="1">IF($C5="","",$C$64*H5)</f>
        <v/>
      </c>
      <c r="Q5" s="77" t="str">
        <f t="shared" ref="Q5:Q14" si="2">IF($C5="","",$C$64*I5)</f>
        <v/>
      </c>
      <c r="R5" s="149" t="str">
        <f t="shared" ref="R5:R14" si="3">IF($C5="","",$C$64*J5)</f>
        <v/>
      </c>
      <c r="S5" s="148" t="str">
        <f>IF($C5="","",IF($N5-(_xlfn.AGGREGATE(14,6,($O5,P5),1))&gt;=0,$N5-(_xlfn.AGGREGATE(14,6,($O5,P5),1)),0))</f>
        <v/>
      </c>
      <c r="T5" s="77" t="str">
        <f>IF($C5="","",IF($N5-(_xlfn.AGGREGATE(14,6,($O5,Q5),1))&gt;=0,$N5-(_xlfn.AGGREGATE(14,6,($O5,Q5),1)),0))</f>
        <v/>
      </c>
      <c r="U5" s="149" t="str">
        <f>IF($C5="","",IF($N5-(_xlfn.AGGREGATE(14,6,($O5,R5),1))&gt;=0,$N5-(_xlfn.AGGREGATE(14,6,($O5,R5),1)),0))</f>
        <v/>
      </c>
      <c r="V5" s="148" t="str">
        <f t="shared" ref="V5:V14" si="4">IF($C5="","",IF(($N5-P5)&gt;0,($N5-P5),0))</f>
        <v/>
      </c>
      <c r="W5" s="77" t="str">
        <f t="shared" ref="W5:W14" si="5">IF($C5="","",IF(($N5-Q5)&gt;0,($N5-Q5),0))</f>
        <v/>
      </c>
      <c r="X5" s="149" t="str">
        <f t="shared" ref="X5:X14" si="6">IF($C5="","",IF(($N5-R5)&gt;0,($N5-R5),0))</f>
        <v/>
      </c>
      <c r="Y5" s="98" t="str">
        <f xml:space="preserve">
IF($C5="","",
IF(Y$4&lt;$D5,$K5,
IF(AND(Y$4&gt;=$D5,Y$4&lt;$E5),$L5,
IF(AND(Y$4&gt;=$E5,Y$4&lt;(LARGE($F5:$G5,1))),$M5,
IF(Y$4&gt;=(LARGE($F5:$G5,1)),""
)))))</f>
        <v/>
      </c>
      <c r="Z5" s="78" t="str">
        <f>IF(Y5="","",
IF(Y5=$K5,$S5,
IF(Y5=$L5,$T5,
IF(Y5=$M5,$U5,""
))))</f>
        <v/>
      </c>
      <c r="AA5" s="78" t="str">
        <f>IF(Y5="","",
IF(Y5=$K5,$V5,
IF(Y5=$L5,$W5,
IF(Y5=$M5,$X5,""
))))</f>
        <v/>
      </c>
      <c r="AB5" s="79" t="str">
        <f t="shared" ref="AB5:AB14" si="7">IFERROR(IF($C5="","",(AB$19/Y$16)*Y5),"")</f>
        <v/>
      </c>
      <c r="AC5" s="98" t="str">
        <f xml:space="preserve">
IF($C5="","",
IF(AC$4&lt;$D5,$K5,
IF(AND(AC$4&gt;=$D5,AC$4&lt;$E5),$L5,
IF(AND(AC$4&gt;=$E5,AC$4&lt;(LARGE($F5:$G5,1))),$M5,
IF(AC$4&gt;=(LARGE($F5:$G5,1)),""
)))))</f>
        <v/>
      </c>
      <c r="AD5" s="78" t="str">
        <f>IF(AC5="","",
IF(AC5=$K5,$S5,
IF(AC5=$L5,$T5,
IF(AC5=$M5,$U5,""
))))</f>
        <v/>
      </c>
      <c r="AE5" s="78" t="str">
        <f>IF(AC5="","",
IF(AC5=$K5,$V5,
IF(AC5=$L5,$W5,
IF(AC5=$M5,$X5,""
))))</f>
        <v/>
      </c>
      <c r="AF5" s="79" t="str">
        <f t="shared" ref="AF5:AF14" si="8">IFERROR(IF($C5="","",(AF$19/AC$16)*AC5),"")</f>
        <v/>
      </c>
      <c r="AG5" s="98" t="str">
        <f xml:space="preserve">
IF($C5="","",
IF(AG$4&lt;$D5,$K5,
IF(AND(AG$4&gt;=$D5,AG$4&lt;$E5),$L5,
IF(AND(AG$4&gt;=$E5,AG$4&lt;(LARGE($F5:$G5,1))),$M5,
IF(AG$4&gt;=(LARGE($F5:$G5,1)),""
)))))</f>
        <v/>
      </c>
      <c r="AH5" s="78" t="str">
        <f>IF(AG5="","",
IF(AG5=$K5,$S5,
IF(AG5=$L5,$T5,
IF(AG5=$M5,$U5,""
))))</f>
        <v/>
      </c>
      <c r="AI5" s="78" t="str">
        <f>IF(AG5="","",
IF(AG5=$K5,$V5,
IF(AG5=$L5,$W5,
IF(AG5=$M5,$X5,""
))))</f>
        <v/>
      </c>
      <c r="AJ5" s="79" t="str">
        <f t="shared" ref="AJ5:AJ14" si="9">IFERROR(IF($C5="","",(AJ$19/AG$16)*AG5),"")</f>
        <v/>
      </c>
      <c r="AK5" s="98" t="str">
        <f xml:space="preserve">
IF($C5="","",
IF(AK$4&lt;$D5,$K5,
IF(AND(AK$4&gt;=$D5,AK$4&lt;$E5),$L5,
IF(AND(AK$4&gt;=$E5,AK$4&lt;(LARGE($F5:$G5,1))),$M5,
IF(AK$4&gt;=(LARGE($F5:$G5,1)),""
)))))</f>
        <v/>
      </c>
      <c r="AL5" s="78" t="str">
        <f>IF(AK5="","",
IF(AK5=$K5,$S5,
IF(AK5=$L5,$T5,
IF(AK5=$M5,$U5,""
))))</f>
        <v/>
      </c>
      <c r="AM5" s="78" t="str">
        <f>IF(AK5="","",
IF(AK5=$K5,$V5,
IF(AK5=$L5,$W5,
IF(AK5=$M5,$X5,""
))))</f>
        <v/>
      </c>
      <c r="AN5" s="79" t="str">
        <f t="shared" ref="AN5:AN14" si="10">IFERROR(IF($C5="","",(AN$19/AK$16)*AK5),"")</f>
        <v/>
      </c>
      <c r="AO5" s="98" t="str">
        <f xml:space="preserve">
IF($C5="","",
IF(AO$4&lt;$D5,$K5,
IF(AND(AO$4&gt;=$D5,AO$4&lt;$E5),$L5,
IF(AND(AO$4&gt;=$E5,AO$4&lt;(LARGE($F5:$G5,1))),$M5,
IF(AO$4&gt;=(LARGE($F5:$G5,1)),""
)))))</f>
        <v/>
      </c>
      <c r="AP5" s="78" t="str">
        <f>IF(AO5="","",
IF(AO5=$K5,$S5,
IF(AO5=$L5,$T5,
IF(AO5=$M5,$U5,""
))))</f>
        <v/>
      </c>
      <c r="AQ5" s="78" t="str">
        <f>IF(AO5="","",
IF(AO5=$K5,$V5,
IF(AO5=$L5,$W5,
IF(AO5=$M5,$X5,""
))))</f>
        <v/>
      </c>
      <c r="AR5" s="79" t="str">
        <f t="shared" ref="AR5:AR14" si="11">IFERROR(IF($C5="","",(AR$19/AO$16)*AO5),"")</f>
        <v/>
      </c>
      <c r="AS5" s="98" t="str">
        <f xml:space="preserve">
IF($C5="","",
IF(AS$4&lt;$D5,$K5,
IF(AND(AS$4&gt;=$D5,AS$4&lt;$E5),$L5,
IF(AND(AS$4&gt;=$E5,AS$4&lt;(LARGE($F5:$G5,1))),$M5,
IF(AS$4&gt;=(LARGE($F5:$G5,1)),""
)))))</f>
        <v/>
      </c>
      <c r="AT5" s="78" t="str">
        <f>IF(AS5="","",
IF(AS5=$K5,$S5,
IF(AS5=$L5,$T5,
IF(AS5=$M5,$U5,""
))))</f>
        <v/>
      </c>
      <c r="AU5" s="78" t="str">
        <f>IF(AS5="","",
IF(AS5=$K5,$V5,
IF(AS5=$L5,$W5,
IF(AS5=$M5,$X5,""
))))</f>
        <v/>
      </c>
      <c r="AV5" s="79" t="str">
        <f t="shared" ref="AV5:AV14" si="12">IFERROR(IF($C5="","",(AV$19/AS$16)*AS5),"")</f>
        <v/>
      </c>
      <c r="AW5" s="98" t="str">
        <f xml:space="preserve">
IF($C5="","",
IF(AW$4&lt;$D5,$K5,
IF(AND(AW$4&gt;=$D5,AW$4&lt;$E5),$L5,
IF(AND(AW$4&gt;=$E5,AW$4&lt;(LARGE($F5:$G5,1))),$M5,
IF(AW$4&gt;=(LARGE($F5:$G5,1)),""
)))))</f>
        <v/>
      </c>
      <c r="AX5" s="78" t="str">
        <f>IF(AW5="","",
IF(AW5=$K5,$S5,
IF(AW5=$L5,$T5,
IF(AW5=$M5,$U5,""
))))</f>
        <v/>
      </c>
      <c r="AY5" s="78" t="str">
        <f>IF(AW5="","",
IF(AW5=$K5,$V5,
IF(AW5=$L5,$W5,
IF(AW5=$M5,$X5,""
))))</f>
        <v/>
      </c>
      <c r="AZ5" s="79" t="str">
        <f t="shared" ref="AZ5:AZ14" si="13">IFERROR(IF($C5="","",(AZ$19/AW$16)*AW5),"")</f>
        <v/>
      </c>
      <c r="BA5" s="98" t="str">
        <f xml:space="preserve">
IF($C5="","",
IF(BA$4&lt;$D5,$K5,
IF(AND(BA$4&gt;=$D5,BA$4&lt;$E5),$L5,
IF(AND(BA$4&gt;=$E5,BA$4&lt;(LARGE($F5:$G5,1))),$M5,
IF(BA$4&gt;=(LARGE($F5:$G5,1)),""
)))))</f>
        <v/>
      </c>
      <c r="BB5" s="78" t="str">
        <f>IF(BA5="","",
IF(BA5=$K5,$S5,
IF(BA5=$L5,$T5,
IF(BA5=$M5,$U5,""
))))</f>
        <v/>
      </c>
      <c r="BC5" s="78" t="str">
        <f>IF(BA5="","",
IF(BA5=$K5,$V5,
IF(BA5=$L5,$W5,
IF(BA5=$M5,$X5,""
))))</f>
        <v/>
      </c>
      <c r="BD5" s="79" t="str">
        <f t="shared" ref="BD5:BD14" si="14">IFERROR(IF($C5="","",(BD$19/BA$16)*BA5),"")</f>
        <v/>
      </c>
      <c r="BE5" s="98" t="str">
        <f xml:space="preserve">
IF($C5="","",
IF(BE$4&lt;$D5,$K5,
IF(AND(BE$4&gt;=$D5,BE$4&lt;$E5),$L5,
IF(AND(BE$4&gt;=$E5,BE$4&lt;(LARGE($F5:$G5,1))),$M5,
IF(BE$4&gt;=(LARGE($F5:$G5,1)),""
)))))</f>
        <v/>
      </c>
      <c r="BF5" s="78" t="str">
        <f>IF(BE5="","",
IF(BE5=$K5,$S5,
IF(BE5=$L5,$T5,
IF(BE5=$M5,$U5,""
))))</f>
        <v/>
      </c>
      <c r="BG5" s="78" t="str">
        <f>IF(BE5="","",
IF(BE5=$K5,$V5,
IF(BE5=$L5,$W5,
IF(BE5=$M5,$X5,""
))))</f>
        <v/>
      </c>
      <c r="BH5" s="79" t="str">
        <f t="shared" ref="BH5:BH14" si="15">IFERROR(IF($C5="","",(BH$19/BE$16)*BE5),"")</f>
        <v/>
      </c>
      <c r="BI5" s="98" t="str">
        <f xml:space="preserve">
IF($C5="","",
IF(BI$4&lt;$D5,$K5,
IF(AND(BI$4&gt;=$D5,BI$4&lt;$E5),$L5,
IF(AND(BI$4&gt;=$E5,BI$4&lt;(LARGE($F5:$G5,1))),$M5,
IF(BI$4&gt;=(LARGE($F5:$G5,1)),""
)))))</f>
        <v/>
      </c>
      <c r="BJ5" s="78" t="str">
        <f>IF(BI5="","",
IF(BI5=$K5,$S5,
IF(BI5=$L5,$T5,
IF(BI5=$M5,$U5,""
))))</f>
        <v/>
      </c>
      <c r="BK5" s="78" t="str">
        <f>IF(BI5="","",
IF(BI5=$K5,$V5,
IF(BI5=$L5,$W5,
IF(BI5=$M5,$X5,""
))))</f>
        <v/>
      </c>
      <c r="BL5" s="79" t="str">
        <f t="shared" ref="BL5:BL14" si="16">IFERROR(IF($C5="","",(BL$19/BI$16)*BI5),"")</f>
        <v/>
      </c>
      <c r="BM5" s="98" t="str">
        <f xml:space="preserve">
IF($C5="","",
IF(BM$4&lt;$D5,$K5,
IF(AND(BM$4&gt;=$D5,BM$4&lt;$E5),$L5,
IF(AND(BM$4&gt;=$E5,BM$4&lt;(LARGE($F5:$G5,1))),$M5,
IF(BM$4&gt;=(LARGE($F5:$G5,1)),""
)))))</f>
        <v/>
      </c>
      <c r="BN5" s="78" t="str">
        <f>IF(BM5="","",
IF(BM5=$K5,$S5,
IF(BM5=$L5,$T5,
IF(BM5=$M5,$U5,""
))))</f>
        <v/>
      </c>
      <c r="BO5" s="78" t="str">
        <f>IF(BM5="","",
IF(BM5=$K5,$V5,
IF(BM5=$L5,$W5,
IF(BM5=$M5,$X5,""
))))</f>
        <v/>
      </c>
      <c r="BP5" s="79" t="str">
        <f t="shared" ref="BP5:BP14" si="17">IFERROR(IF($C5="","",(BP$19/BM$16)*BM5),"")</f>
        <v/>
      </c>
      <c r="BQ5" s="98" t="str">
        <f xml:space="preserve">
IF($C5="","",
IF(BQ$4&lt;$D5,$K5,
IF(AND(BQ$4&gt;=$D5,BQ$4&lt;$E5),$L5,
IF(AND(BQ$4&gt;=$E5,BQ$4&lt;(LARGE($F5:$G5,1))),$M5,
IF(BQ$4&gt;=(LARGE($F5:$G5,1)),""
)))))</f>
        <v/>
      </c>
      <c r="BR5" s="78" t="str">
        <f>IF(BQ5="","",
IF(BQ5=$K5,$S5,
IF(BQ5=$L5,$T5,
IF(BQ5=$M5,$U5,""
))))</f>
        <v/>
      </c>
      <c r="BS5" s="78" t="str">
        <f>IF(BQ5="","",
IF(BQ5=$K5,$V5,
IF(BQ5=$L5,$W5,
IF(BQ5=$M5,$X5,""
))))</f>
        <v/>
      </c>
      <c r="BT5" s="79" t="str">
        <f t="shared" ref="BT5:BT14" si="18">IFERROR(IF($C5="","",(BT$19/BQ$16)*BQ5),"")</f>
        <v/>
      </c>
      <c r="BU5" s="98" t="str">
        <f xml:space="preserve">
IF($C5="","",
IF(BU$4&lt;$D5,$K5,
IF(AND(BU$4&gt;=$D5,BU$4&lt;$E5),$L5,
IF(AND(BU$4&gt;=$E5,BU$4&lt;(LARGE($F5:$G5,1))),$M5,
IF(BU$4&gt;=(LARGE($F5:$G5,1)),""
)))))</f>
        <v/>
      </c>
      <c r="BV5" s="78" t="str">
        <f>IF(BU5="","",
IF(BU5=$K5,$S5,
IF(BU5=$L5,$T5,
IF(BU5=$M5,$U5,""
))))</f>
        <v/>
      </c>
      <c r="BW5" s="78" t="str">
        <f>IF(BU5="","",
IF(BU5=$K5,$V5,
IF(BU5=$L5,$W5,
IF(BU5=$M5,$X5,""
))))</f>
        <v/>
      </c>
      <c r="BX5" s="79" t="str">
        <f t="shared" ref="BX5:BX14" si="19">IFERROR(IF($C5="","",(BX$19/BU$16)*BU5),"")</f>
        <v/>
      </c>
      <c r="BY5" s="98" t="str">
        <f xml:space="preserve">
IF($C5="","",
IF(BY$4&lt;$D5,$K5,
IF(AND(BY$4&gt;=$D5,BY$4&lt;$E5),$L5,
IF(AND(BY$4&gt;=$E5,BY$4&lt;(LARGE($F5:$G5,1))),$M5,
IF(BY$4&gt;=(LARGE($F5:$G5,1)),""
)))))</f>
        <v/>
      </c>
      <c r="BZ5" s="78" t="str">
        <f>IF(BY5="","",
IF(BY5=$K5,$S5,
IF(BY5=$L5,$T5,
IF(BY5=$M5,$U5,""
))))</f>
        <v/>
      </c>
      <c r="CA5" s="78" t="str">
        <f>IF(BY5="","",
IF(BY5=$K5,$V5,
IF(BY5=$L5,$W5,
IF(BY5=$M5,$X5,""
))))</f>
        <v/>
      </c>
      <c r="CB5" s="79" t="str">
        <f t="shared" ref="CB5:CB14" si="20">IFERROR(IF($C5="","",(CB$19/BY$16)*BY5),"")</f>
        <v/>
      </c>
      <c r="CC5" s="98" t="str">
        <f xml:space="preserve">
IF($C5="","",
IF(CC$4&lt;$D5,$K5,
IF(AND(CC$4&gt;=$D5,CC$4&lt;$E5),$L5,
IF(AND(CC$4&gt;=$E5,CC$4&lt;(LARGE($F5:$G5,1))),$M5,
IF(CC$4&gt;=(LARGE($F5:$G5,1)),""
)))))</f>
        <v/>
      </c>
      <c r="CD5" s="78" t="str">
        <f>IF(CC5="","",
IF(CC5=$K5,$S5,
IF(CC5=$L5,$T5,
IF(CC5=$M5,$U5,""
))))</f>
        <v/>
      </c>
      <c r="CE5" s="78" t="str">
        <f>IF(CC5="","",
IF(CC5=$K5,$V5,
IF(CC5=$L5,$W5,
IF(CC5=$M5,$X5,""
))))</f>
        <v/>
      </c>
      <c r="CF5" s="79" t="str">
        <f t="shared" ref="CF5:CF14" si="21">IFERROR(IF($C5="","",(CF$19/CC$16)*CC5),"")</f>
        <v/>
      </c>
      <c r="CG5" s="98" t="str">
        <f xml:space="preserve">
IF($C5="","",
IF(CG$4&lt;$D5,$K5,
IF(AND(CG$4&gt;=$D5,CG$4&lt;$E5),$L5,
IF(AND(CG$4&gt;=$E5,CG$4&lt;(LARGE($F5:$G5,1))),$M5,
IF(CG$4&gt;=(LARGE($F5:$G5,1)),""
)))))</f>
        <v/>
      </c>
      <c r="CH5" s="78" t="str">
        <f>IF(CG5="","",
IF(CG5=$K5,$S5,
IF(CG5=$L5,$T5,
IF(CG5=$M5,$U5,""
))))</f>
        <v/>
      </c>
      <c r="CI5" s="78" t="str">
        <f>IF(CG5="","",
IF(CG5=$K5,$V5,
IF(CG5=$L5,$W5,
IF(CG5=$M5,$X5,""
))))</f>
        <v/>
      </c>
      <c r="CJ5" s="79" t="str">
        <f t="shared" ref="CJ5:CJ14" si="22">IFERROR(IF($C5="","",(CJ$19/CG$16)*CG5),"")</f>
        <v/>
      </c>
      <c r="CK5" s="98" t="str">
        <f xml:space="preserve">
IF($C5="","",
IF(CK$4&lt;$D5,$K5,
IF(AND(CK$4&gt;=$D5,CK$4&lt;$E5),$L5,
IF(AND(CK$4&gt;=$E5,CK$4&lt;(LARGE($F5:$G5,1))),$M5,
IF(CK$4&gt;=(LARGE($F5:$G5,1)),""
)))))</f>
        <v/>
      </c>
      <c r="CL5" s="78" t="str">
        <f>IF(CK5="","",
IF(CK5=$K5,$S5,
IF(CK5=$L5,$T5,
IF(CK5=$M5,$U5,""
))))</f>
        <v/>
      </c>
      <c r="CM5" s="78" t="str">
        <f>IF(CK5="","",
IF(CK5=$K5,$V5,
IF(CK5=$L5,$W5,
IF(CK5=$M5,$X5,""
))))</f>
        <v/>
      </c>
      <c r="CN5" s="79" t="str">
        <f t="shared" ref="CN5:CN14" si="23">IFERROR(IF($C5="","",(CN$19/CK$16)*CK5),"")</f>
        <v/>
      </c>
      <c r="CO5" s="98" t="str">
        <f xml:space="preserve">
IF($C5="","",
IF(CO$4&lt;$D5,$K5,
IF(AND(CO$4&gt;=$D5,CO$4&lt;$E5),$L5,
IF(AND(CO$4&gt;=$E5,CO$4&lt;(LARGE($F5:$G5,1))),$M5,
IF(CO$4&gt;=(LARGE($F5:$G5,1)),""
)))))</f>
        <v/>
      </c>
      <c r="CP5" s="78" t="str">
        <f>IF(CO5="","",
IF(CO5=$K5,$S5,
IF(CO5=$L5,$T5,
IF(CO5=$M5,$U5,""
))))</f>
        <v/>
      </c>
      <c r="CQ5" s="78" t="str">
        <f>IF(CO5="","",
IF(CO5=$K5,$V5,
IF(CO5=$L5,$W5,
IF(CO5=$M5,$X5,""
))))</f>
        <v/>
      </c>
      <c r="CR5" s="79" t="str">
        <f t="shared" ref="CR5:CR14" si="24">IFERROR(IF($C5="","",(CR$19/CO$16)*CO5),"")</f>
        <v/>
      </c>
      <c r="CS5" s="98" t="str">
        <f xml:space="preserve">
IF($C5="","",
IF(CS$4&lt;$D5,$K5,
IF(AND(CS$4&gt;=$D5,CS$4&lt;$E5),$L5,
IF(AND(CS$4&gt;=$E5,CS$4&lt;(LARGE($F5:$G5,1))),$M5,
IF(CS$4&gt;=(LARGE($F5:$G5,1)),""
)))))</f>
        <v/>
      </c>
      <c r="CT5" s="78" t="str">
        <f>IF(CS5="","",
IF(CS5=$K5,$S5,
IF(CS5=$L5,$T5,
IF(CS5=$M5,$U5,""
))))</f>
        <v/>
      </c>
      <c r="CU5" s="78" t="str">
        <f>IF(CS5="","",
IF(CS5=$K5,$V5,
IF(CS5=$L5,$W5,
IF(CS5=$M5,$X5,""
))))</f>
        <v/>
      </c>
      <c r="CV5" s="79" t="str">
        <f t="shared" ref="CV5:CV14" si="25">IFERROR(IF($C5="","",(CV$19/CS$16)*CS5),"")</f>
        <v/>
      </c>
      <c r="CW5" s="98" t="str">
        <f xml:space="preserve">
IF($C5="","",
IF(CW$4&lt;$D5,$K5,
IF(AND(CW$4&gt;=$D5,CW$4&lt;$E5),$L5,
IF(AND(CW$4&gt;=$E5,CW$4&lt;(LARGE($F5:$G5,1))),$M5,
IF(CW$4&gt;=(LARGE($F5:$G5,1)),""
)))))</f>
        <v/>
      </c>
      <c r="CX5" s="78" t="str">
        <f>IF(CW5="","",
IF(CW5=$K5,$S5,
IF(CW5=$L5,$T5,
IF(CW5=$M5,$U5,""
))))</f>
        <v/>
      </c>
      <c r="CY5" s="78" t="str">
        <f>IF(CW5="","",
IF(CW5=$K5,$V5,
IF(CW5=$L5,$W5,
IF(CW5=$M5,$X5,""
))))</f>
        <v/>
      </c>
      <c r="CZ5" s="79" t="str">
        <f t="shared" ref="CZ5:CZ14" si="26">IFERROR(IF($C5="","",(CZ$19/CW$16)*CW5),"")</f>
        <v/>
      </c>
      <c r="DA5" s="98" t="str">
        <f xml:space="preserve">
IF($C5="","",
IF(DA$4&lt;$D5,$K5,
IF(AND(DA$4&gt;=$D5,DA$4&lt;$E5),$L5,
IF(AND(DA$4&gt;=$E5,DA$4&lt;(LARGE($F5:$G5,1))),$M5,
IF(DA$4&gt;=(LARGE($F5:$G5,1)),""
)))))</f>
        <v/>
      </c>
      <c r="DB5" s="78" t="str">
        <f>IF(DA5="","",
IF(DA5=$K5,$S5,
IF(DA5=$L5,$T5,
IF(DA5=$M5,$U5,""
))))</f>
        <v/>
      </c>
      <c r="DC5" s="78" t="str">
        <f>IF(DA5="","",
IF(DA5=$K5,$V5,
IF(DA5=$L5,$W5,
IF(DA5=$M5,$X5,""
))))</f>
        <v/>
      </c>
      <c r="DD5" s="79" t="str">
        <f t="shared" ref="DD5:DD14" si="27">IFERROR(IF($C5="","",(DD$19/DA$16)*DA5),"")</f>
        <v/>
      </c>
      <c r="DE5" s="98" t="str">
        <f xml:space="preserve">
IF($C5="","",
IF(DE$4&lt;$D5,$K5,
IF(AND(DE$4&gt;=$D5,DE$4&lt;$E5),$L5,
IF(AND(DE$4&gt;=$E5,DE$4&lt;(LARGE($F5:$G5,1))),$M5,
IF(DE$4&gt;=(LARGE($F5:$G5,1)),""
)))))</f>
        <v/>
      </c>
      <c r="DF5" s="78" t="str">
        <f>IF(DE5="","",
IF(DE5=$K5,$S5,
IF(DE5=$L5,$T5,
IF(DE5=$M5,$U5,""
))))</f>
        <v/>
      </c>
      <c r="DG5" s="78" t="str">
        <f>IF(DE5="","",
IF(DE5=$K5,$V5,
IF(DE5=$L5,$W5,
IF(DE5=$M5,$X5,""
))))</f>
        <v/>
      </c>
      <c r="DH5" s="79" t="str">
        <f t="shared" ref="DH5:DH14" si="28">IFERROR(IF($C5="","",(DH$19/DE$16)*DE5),"")</f>
        <v/>
      </c>
      <c r="DI5" s="98" t="str">
        <f xml:space="preserve">
IF($C5="","",
IF(DI$4&lt;$D5,$K5,
IF(AND(DI$4&gt;=$D5,DI$4&lt;$E5),$L5,
IF(AND(DI$4&gt;=$E5,DI$4&lt;(LARGE($F5:$G5,1))),$M5,
IF(DI$4&gt;=(LARGE($F5:$G5,1)),""
)))))</f>
        <v/>
      </c>
      <c r="DJ5" s="78" t="str">
        <f>IF(DI5="","",
IF(DI5=$K5,$S5,
IF(DI5=$L5,$T5,
IF(DI5=$M5,$U5,""
))))</f>
        <v/>
      </c>
      <c r="DK5" s="78" t="str">
        <f>IF(DI5="","",
IF(DI5=$K5,$V5,
IF(DI5=$L5,$W5,
IF(DI5=$M5,$X5,""
))))</f>
        <v/>
      </c>
      <c r="DL5" s="79" t="str">
        <f t="shared" ref="DL5:DL14" si="29">IFERROR(IF($C5="","",(DL$19/DI$16)*DI5),"")</f>
        <v/>
      </c>
      <c r="DM5" s="98" t="str">
        <f xml:space="preserve">
IF($C5="","",
IF(DM$4&lt;$D5,$K5,
IF(AND(DM$4&gt;=$D5,DM$4&lt;$E5),$L5,
IF(AND(DM$4&gt;=$E5,DM$4&lt;(LARGE($F5:$G5,1))),$M5,
IF(DM$4&gt;=(LARGE($F5:$G5,1)),""
)))))</f>
        <v/>
      </c>
      <c r="DN5" s="78" t="str">
        <f>IF(DM5="","",
IF(DM5=$K5,$S5,
IF(DM5=$L5,$T5,
IF(DM5=$M5,$U5,""
))))</f>
        <v/>
      </c>
      <c r="DO5" s="78" t="str">
        <f>IF(DM5="","",
IF(DM5=$K5,$V5,
IF(DM5=$L5,$W5,
IF(DM5=$M5,$X5,""
))))</f>
        <v/>
      </c>
      <c r="DP5" s="79" t="str">
        <f t="shared" ref="DP5:DP14" si="30">IFERROR(IF($C5="","",(DP$19/DM$16)*DM5),"")</f>
        <v/>
      </c>
      <c r="DQ5" s="98" t="str">
        <f xml:space="preserve">
IF($C5="","",
IF(DQ$4&lt;$D5,$K5,
IF(AND(DQ$4&gt;=$D5,DQ$4&lt;$E5),$L5,
IF(AND(DQ$4&gt;=$E5,DQ$4&lt;(LARGE($F5:$G5,1))),$M5,
IF(DQ$4&gt;=(LARGE($F5:$G5,1)),""
)))))</f>
        <v/>
      </c>
      <c r="DR5" s="78" t="str">
        <f>IF(DQ5="","",
IF(DQ5=$K5,$S5,
IF(DQ5=$L5,$T5,
IF(DQ5=$M5,$U5,""
))))</f>
        <v/>
      </c>
      <c r="DS5" s="78" t="str">
        <f>IF(DQ5="","",
IF(DQ5=$K5,$V5,
IF(DQ5=$L5,$W5,
IF(DQ5=$M5,$X5,""
))))</f>
        <v/>
      </c>
      <c r="DT5" s="79" t="str">
        <f t="shared" ref="DT5:DT14" si="31">IFERROR(IF($C5="","",(DT$19/DQ$16)*DQ5),"")</f>
        <v/>
      </c>
      <c r="DU5" s="98" t="str">
        <f xml:space="preserve">
IF($C5="","",
IF(DU$4&lt;$D5,$K5,
IF(AND(DU$4&gt;=$D5,DU$4&lt;$E5),$L5,
IF(AND(DU$4&gt;=$E5,DU$4&lt;(LARGE($F5:$G5,1))),$M5,
IF(DU$4&gt;=(LARGE($F5:$G5,1)),""
)))))</f>
        <v/>
      </c>
      <c r="DV5" s="78" t="str">
        <f>IF(DU5="","",
IF(DU5=$K5,$S5,
IF(DU5=$L5,$T5,
IF(DU5=$M5,$U5,""
))))</f>
        <v/>
      </c>
      <c r="DW5" s="78" t="str">
        <f>IF(DU5="","",
IF(DU5=$K5,$V5,
IF(DU5=$L5,$W5,
IF(DU5=$M5,$X5,""
))))</f>
        <v/>
      </c>
      <c r="DX5" s="79" t="str">
        <f t="shared" ref="DX5:DX14" si="32">IFERROR(IF($C5="","",(DX$19/DU$16)*DU5),"")</f>
        <v/>
      </c>
      <c r="DY5" s="98" t="str">
        <f xml:space="preserve">
IF($C5="","",
IF(DY$4&lt;$D5,$K5,
IF(AND(DY$4&gt;=$D5,DY$4&lt;$E5),$L5,
IF(AND(DY$4&gt;=$E5,DY$4&lt;(LARGE($F5:$G5,1))),$M5,
IF(DY$4&gt;=(LARGE($F5:$G5,1)),""
)))))</f>
        <v/>
      </c>
      <c r="DZ5" s="78" t="str">
        <f>IF(DY5="","",
IF(DY5=$K5,$S5,
IF(DY5=$L5,$T5,
IF(DY5=$M5,$U5,""
))))</f>
        <v/>
      </c>
      <c r="EA5" s="78" t="str">
        <f>IF(DY5="","",
IF(DY5=$K5,$V5,
IF(DY5=$L5,$W5,
IF(DY5=$M5,$X5,""
))))</f>
        <v/>
      </c>
      <c r="EB5" s="79" t="str">
        <f t="shared" ref="EB5:EB14" si="33">IFERROR(IF($C5="","",(EB$19/DY$16)*DY5),"")</f>
        <v/>
      </c>
      <c r="EC5" s="98" t="str">
        <f xml:space="preserve">
IF($C5="","",
IF(EC$4&lt;$D5,$K5,
IF(AND(EC$4&gt;=$D5,EC$4&lt;$E5),$L5,
IF(AND(EC$4&gt;=$E5,EC$4&lt;(LARGE($F5:$G5,1))),$M5,
IF(EC$4&gt;=(LARGE($F5:$G5,1)),""
)))))</f>
        <v/>
      </c>
      <c r="ED5" s="78" t="str">
        <f>IF(EC5="","",
IF(EC5=$K5,$S5,
IF(EC5=$L5,$T5,
IF(EC5=$M5,$U5,""
))))</f>
        <v/>
      </c>
      <c r="EE5" s="78" t="str">
        <f>IF(EC5="","",
IF(EC5=$K5,$V5,
IF(EC5=$L5,$W5,
IF(EC5=$M5,$X5,""
))))</f>
        <v/>
      </c>
      <c r="EF5" s="79" t="str">
        <f t="shared" ref="EF5:EF14" si="34">IFERROR(IF($C5="","",(EF$19/EC$16)*EC5),"")</f>
        <v/>
      </c>
      <c r="EG5" s="98" t="str">
        <f xml:space="preserve">
IF($C5="","",
IF(EG$4&lt;$D5,$K5,
IF(AND(EG$4&gt;=$D5,EG$4&lt;$E5),$L5,
IF(AND(EG$4&gt;=$E5,EG$4&lt;(LARGE($F5:$G5,1))),$M5,
IF(EG$4&gt;=(LARGE($F5:$G5,1)),""
)))))</f>
        <v/>
      </c>
      <c r="EH5" s="78" t="str">
        <f>IF(EG5="","",
IF(EG5=$K5,$S5,
IF(EG5=$L5,$T5,
IF(EG5=$M5,$U5,""
))))</f>
        <v/>
      </c>
      <c r="EI5" s="78" t="str">
        <f>IF(EG5="","",
IF(EG5=$K5,$V5,
IF(EG5=$L5,$W5,
IF(EG5=$M5,$X5,""
))))</f>
        <v/>
      </c>
      <c r="EJ5" s="79" t="str">
        <f t="shared" ref="EJ5:EJ14" si="35">IFERROR(IF($C5="","",(EJ$19/EG$16)*EG5),"")</f>
        <v/>
      </c>
      <c r="EK5" s="98" t="str">
        <f xml:space="preserve">
IF($C5="","",
IF(EK$4&lt;$D5,$K5,
IF(AND(EK$4&gt;=$D5,EK$4&lt;$E5),$L5,
IF(AND(EK$4&gt;=$E5,EK$4&lt;(LARGE($F5:$G5,1))),$M5,
IF(EK$4&gt;=(LARGE($F5:$G5,1)),""
)))))</f>
        <v/>
      </c>
      <c r="EL5" s="78" t="str">
        <f>IF(EK5="","",
IF(EK5=$K5,$S5,
IF(EK5=$L5,$T5,
IF(EK5=$M5,$U5,""
))))</f>
        <v/>
      </c>
      <c r="EM5" s="78" t="str">
        <f>IF(EK5="","",
IF(EK5=$K5,$V5,
IF(EK5=$L5,$W5,
IF(EK5=$M5,$X5,""
))))</f>
        <v/>
      </c>
      <c r="EN5" s="79" t="str">
        <f t="shared" ref="EN5:EN14" si="36">IFERROR(IF($C5="","",(EN$19/EK$16)*EK5),"")</f>
        <v/>
      </c>
      <c r="EO5" s="98" t="str">
        <f xml:space="preserve">
IF($C5="","",
IF(EO$4&lt;$D5,$K5,
IF(AND(EO$4&gt;=$D5,EO$4&lt;$E5),$L5,
IF(AND(EO$4&gt;=$E5,EO$4&lt;(LARGE($F5:$G5,1))),$M5,
IF(EO$4&gt;=(LARGE($F5:$G5,1)),""
)))))</f>
        <v/>
      </c>
      <c r="EP5" s="78" t="str">
        <f>IF(EO5="","",
IF(EO5=$K5,$S5,
IF(EO5=$L5,$T5,
IF(EO5=$M5,$U5,""
))))</f>
        <v/>
      </c>
      <c r="EQ5" s="78" t="str">
        <f>IF(EO5="","",
IF(EO5=$K5,$V5,
IF(EO5=$L5,$W5,
IF(EO5=$M5,$X5,""
))))</f>
        <v/>
      </c>
      <c r="ER5" s="79" t="str">
        <f t="shared" ref="ER5:ER14" si="37">IFERROR(IF($C5="","",(ER$19/EO$16)*EO5),"")</f>
        <v/>
      </c>
    </row>
    <row r="6" spans="1:148" ht="12.6" customHeight="1" x14ac:dyDescent="0.2">
      <c r="A6" s="203"/>
      <c r="B6" s="96" t="s">
        <v>38</v>
      </c>
      <c r="C6" s="119" t="str">
        <f>IF(Dreisatzmethode!G7="","",Dreisatzmethode!G7)</f>
        <v/>
      </c>
      <c r="D6" s="74" t="str">
        <f>IF(Dreisatzmethode!I7="","",Dreisatzmethode!I7)</f>
        <v/>
      </c>
      <c r="E6" s="74" t="str">
        <f>IF(Dreisatzmethode!K7="","",Dreisatzmethode!K7)</f>
        <v/>
      </c>
      <c r="F6" s="39" t="str">
        <f xml:space="preserve">
IF($C6="","",
IF(Dreisatzmethode!M7=16,DATE(YEAR($C6)+16, MONTH($C6), DAY($C6)),
""
))</f>
        <v/>
      </c>
      <c r="G6" s="120" t="str">
        <f xml:space="preserve">
IF($C6="","",
IF(Dreisatzmethode!$M7=18,DATE(YEAR($C6)+18, MONTH($C6), DAY($C6)),""
))</f>
        <v/>
      </c>
      <c r="H6" s="133" t="str">
        <f>IF(Dreisatzmethode!H7="","",Dreisatzmethode!H7)</f>
        <v/>
      </c>
      <c r="I6" s="5" t="str">
        <f>IF(Dreisatzmethode!J7="","",Dreisatzmethode!J7)</f>
        <v/>
      </c>
      <c r="J6" s="134" t="str">
        <f>IF(Dreisatzmethode!L7="","",Dreisatzmethode!L7)</f>
        <v/>
      </c>
      <c r="K6" s="133" t="str">
        <f t="shared" ref="K6:K14" si="38">IF(H6="","",100%-H6)</f>
        <v/>
      </c>
      <c r="L6" s="5" t="str">
        <f t="shared" si="0"/>
        <v/>
      </c>
      <c r="M6" s="134" t="str">
        <f t="shared" si="0"/>
        <v/>
      </c>
      <c r="N6" s="142" t="str">
        <f>IF($C6="","",Dreisatzmethode!$C$9)</f>
        <v/>
      </c>
      <c r="O6" s="142" t="str">
        <f>IF(C6="","",Dreisatzmethode!$C$10)</f>
        <v/>
      </c>
      <c r="P6" s="150" t="str">
        <f t="shared" si="1"/>
        <v/>
      </c>
      <c r="Q6" s="6" t="str">
        <f t="shared" si="2"/>
        <v/>
      </c>
      <c r="R6" s="151" t="str">
        <f t="shared" si="3"/>
        <v/>
      </c>
      <c r="S6" s="150" t="str">
        <f>IF($C6="","",IF($N6-(_xlfn.AGGREGATE(14,6,($O6,P6),1))&gt;=0,$N6-(_xlfn.AGGREGATE(14,6,($O6,P6),1)),0))</f>
        <v/>
      </c>
      <c r="T6" s="6" t="str">
        <f>IF($C6="","",IF($N6-(_xlfn.AGGREGATE(14,6,($O6,Q6),1))&gt;=0,$N6-(_xlfn.AGGREGATE(14,6,($O6,Q6),1)),0))</f>
        <v/>
      </c>
      <c r="U6" s="151" t="str">
        <f>IF($C6="","",IF($N6-(_xlfn.AGGREGATE(14,6,($O6,R6),1))&gt;=0,$N6-(_xlfn.AGGREGATE(14,6,($O6,R6),1)),0))</f>
        <v/>
      </c>
      <c r="V6" s="150" t="str">
        <f t="shared" si="4"/>
        <v/>
      </c>
      <c r="W6" s="6" t="str">
        <f t="shared" si="5"/>
        <v/>
      </c>
      <c r="X6" s="151" t="str">
        <f t="shared" si="6"/>
        <v/>
      </c>
      <c r="Y6" s="99" t="str">
        <f t="shared" ref="Y6:Y14" si="39" xml:space="preserve">
IF($C6="","",
IF(Y$4&lt;$D6,$K6,
IF(AND(Y$4&gt;=$D6,Y$4&lt;$E6),$L6,
IF(AND(Y$4&gt;=$E6,Y$4&lt;(LARGE($F6:$G6,1))),$M6,
IF(Y$4&gt;=(LARGE($F6:$G6,1)),""
)))))</f>
        <v/>
      </c>
      <c r="Z6" s="11" t="str">
        <f t="shared" ref="Z6:Z14" si="40">IF(Y6="","",
IF(Y6=$K6,$S6,
IF(Y6=$L6,$T6,
IF(Y6=$M6,$U6,""
))))</f>
        <v/>
      </c>
      <c r="AA6" s="11" t="str">
        <f t="shared" ref="AA6:AA14" si="41">IF(Y6="","",
IF(Y6=$K6,$V6,
IF(Y6=$L6,$W6,
IF(Y6=$M6,$X6,""
))))</f>
        <v/>
      </c>
      <c r="AB6" s="80" t="str">
        <f t="shared" si="7"/>
        <v/>
      </c>
      <c r="AC6" s="99" t="str">
        <f t="shared" ref="AC6:AC14" si="42" xml:space="preserve">
IF($C6="","",
IF(AC$4&lt;$D6,$K6,
IF(AND(AC$4&gt;=$D6,AC$4&lt;$E6),$L6,
IF(AND(AC$4&gt;=$E6,AC$4&lt;(LARGE($F6:$G6,1))),$M6,
IF(AC$4&gt;=(LARGE($F6:$G6,1)),""
)))))</f>
        <v/>
      </c>
      <c r="AD6" s="11" t="str">
        <f t="shared" ref="AD6:AD14" si="43">IF(AC6="","",
IF(AC6=$K6,$S6,
IF(AC6=$L6,$T6,
IF(AC6=$M6,$U6,""
))))</f>
        <v/>
      </c>
      <c r="AE6" s="11" t="str">
        <f t="shared" ref="AE6:AE14" si="44">IF(AC6="","",
IF(AC6=$K6,$V6,
IF(AC6=$L6,$W6,
IF(AC6=$M6,$X6,""
))))</f>
        <v/>
      </c>
      <c r="AF6" s="80" t="str">
        <f t="shared" si="8"/>
        <v/>
      </c>
      <c r="AG6" s="99" t="str">
        <f t="shared" ref="AG6:AG14" si="45" xml:space="preserve">
IF($C6="","",
IF(AG$4&lt;$D6,$K6,
IF(AND(AG$4&gt;=$D6,AG$4&lt;$E6),$L6,
IF(AND(AG$4&gt;=$E6,AG$4&lt;(LARGE($F6:$G6,1))),$M6,
IF(AG$4&gt;=(LARGE($F6:$G6,1)),""
)))))</f>
        <v/>
      </c>
      <c r="AH6" s="11" t="str">
        <f t="shared" ref="AH6:AH14" si="46">IF(AG6="","",
IF(AG6=$K6,$S6,
IF(AG6=$L6,$T6,
IF(AG6=$M6,$U6,""
))))</f>
        <v/>
      </c>
      <c r="AI6" s="11" t="str">
        <f t="shared" ref="AI6:AI14" si="47">IF(AG6="","",
IF(AG6=$K6,$V6,
IF(AG6=$L6,$W6,
IF(AG6=$M6,$X6,""
))))</f>
        <v/>
      </c>
      <c r="AJ6" s="80" t="str">
        <f t="shared" si="9"/>
        <v/>
      </c>
      <c r="AK6" s="99" t="str">
        <f t="shared" ref="AK6:AK14" si="48" xml:space="preserve">
IF($C6="","",
IF(AK$4&lt;$D6,$K6,
IF(AND(AK$4&gt;=$D6,AK$4&lt;$E6),$L6,
IF(AND(AK$4&gt;=$E6,AK$4&lt;(LARGE($F6:$G6,1))),$M6,
IF(AK$4&gt;=(LARGE($F6:$G6,1)),""
)))))</f>
        <v/>
      </c>
      <c r="AL6" s="11" t="str">
        <f t="shared" ref="AL6:AL14" si="49">IF(AK6="","",
IF(AK6=$K6,$S6,
IF(AK6=$L6,$T6,
IF(AK6=$M6,$U6,""
))))</f>
        <v/>
      </c>
      <c r="AM6" s="11" t="str">
        <f t="shared" ref="AM6:AM14" si="50">IF(AK6="","",
IF(AK6=$K6,$V6,
IF(AK6=$L6,$W6,
IF(AK6=$M6,$X6,""
))))</f>
        <v/>
      </c>
      <c r="AN6" s="80" t="str">
        <f t="shared" si="10"/>
        <v/>
      </c>
      <c r="AO6" s="99" t="str">
        <f t="shared" ref="AO6:AO14" si="51" xml:space="preserve">
IF($C6="","",
IF(AO$4&lt;$D6,$K6,
IF(AND(AO$4&gt;=$D6,AO$4&lt;$E6),$L6,
IF(AND(AO$4&gt;=$E6,AO$4&lt;(LARGE($F6:$G6,1))),$M6,
IF(AO$4&gt;=(LARGE($F6:$G6,1)),""
)))))</f>
        <v/>
      </c>
      <c r="AP6" s="11" t="str">
        <f t="shared" ref="AP6:AP14" si="52">IF(AO6="","",
IF(AO6=$K6,$S6,
IF(AO6=$L6,$T6,
IF(AO6=$M6,$U6,""
))))</f>
        <v/>
      </c>
      <c r="AQ6" s="11" t="str">
        <f t="shared" ref="AQ6:AQ14" si="53">IF(AO6="","",
IF(AO6=$K6,$V6,
IF(AO6=$L6,$W6,
IF(AO6=$M6,$X6,""
))))</f>
        <v/>
      </c>
      <c r="AR6" s="80" t="str">
        <f t="shared" si="11"/>
        <v/>
      </c>
      <c r="AS6" s="99" t="str">
        <f t="shared" ref="AS6:AS14" si="54" xml:space="preserve">
IF($C6="","",
IF(AS$4&lt;$D6,$K6,
IF(AND(AS$4&gt;=$D6,AS$4&lt;$E6),$L6,
IF(AND(AS$4&gt;=$E6,AS$4&lt;(LARGE($F6:$G6,1))),$M6,
IF(AS$4&gt;=(LARGE($F6:$G6,1)),""
)))))</f>
        <v/>
      </c>
      <c r="AT6" s="11" t="str">
        <f t="shared" ref="AT6:AT14" si="55">IF(AS6="","",
IF(AS6=$K6,$S6,
IF(AS6=$L6,$T6,
IF(AS6=$M6,$U6,""
))))</f>
        <v/>
      </c>
      <c r="AU6" s="11" t="str">
        <f t="shared" ref="AU6:AU14" si="56">IF(AS6="","",
IF(AS6=$K6,$V6,
IF(AS6=$L6,$W6,
IF(AS6=$M6,$X6,""
))))</f>
        <v/>
      </c>
      <c r="AV6" s="80" t="str">
        <f t="shared" si="12"/>
        <v/>
      </c>
      <c r="AW6" s="99" t="str">
        <f t="shared" ref="AW6:AW14" si="57" xml:space="preserve">
IF($C6="","",
IF(AW$4&lt;$D6,$K6,
IF(AND(AW$4&gt;=$D6,AW$4&lt;$E6),$L6,
IF(AND(AW$4&gt;=$E6,AW$4&lt;(LARGE($F6:$G6,1))),$M6,
IF(AW$4&gt;=(LARGE($F6:$G6,1)),""
)))))</f>
        <v/>
      </c>
      <c r="AX6" s="11" t="str">
        <f t="shared" ref="AX6:AX14" si="58">IF(AW6="","",
IF(AW6=$K6,$S6,
IF(AW6=$L6,$T6,
IF(AW6=$M6,$U6,""
))))</f>
        <v/>
      </c>
      <c r="AY6" s="11" t="str">
        <f t="shared" ref="AY6:AY14" si="59">IF(AW6="","",
IF(AW6=$K6,$V6,
IF(AW6=$L6,$W6,
IF(AW6=$M6,$X6,""
))))</f>
        <v/>
      </c>
      <c r="AZ6" s="80" t="str">
        <f t="shared" si="13"/>
        <v/>
      </c>
      <c r="BA6" s="99" t="str">
        <f t="shared" ref="BA6:BA14" si="60" xml:space="preserve">
IF($C6="","",
IF(BA$4&lt;$D6,$K6,
IF(AND(BA$4&gt;=$D6,BA$4&lt;$E6),$L6,
IF(AND(BA$4&gt;=$E6,BA$4&lt;(LARGE($F6:$G6,1))),$M6,
IF(BA$4&gt;=(LARGE($F6:$G6,1)),""
)))))</f>
        <v/>
      </c>
      <c r="BB6" s="11" t="str">
        <f t="shared" ref="BB6:BB14" si="61">IF(BA6="","",
IF(BA6=$K6,$S6,
IF(BA6=$L6,$T6,
IF(BA6=$M6,$U6,""
))))</f>
        <v/>
      </c>
      <c r="BC6" s="11" t="str">
        <f t="shared" ref="BC6:BC14" si="62">IF(BA6="","",
IF(BA6=$K6,$V6,
IF(BA6=$L6,$W6,
IF(BA6=$M6,$X6,""
))))</f>
        <v/>
      </c>
      <c r="BD6" s="80" t="str">
        <f t="shared" si="14"/>
        <v/>
      </c>
      <c r="BE6" s="99" t="str">
        <f t="shared" ref="BE6:BE14" si="63" xml:space="preserve">
IF($C6="","",
IF(BE$4&lt;$D6,$K6,
IF(AND(BE$4&gt;=$D6,BE$4&lt;$E6),$L6,
IF(AND(BE$4&gt;=$E6,BE$4&lt;(LARGE($F6:$G6,1))),$M6,
IF(BE$4&gt;=(LARGE($F6:$G6,1)),""
)))))</f>
        <v/>
      </c>
      <c r="BF6" s="11" t="str">
        <f t="shared" ref="BF6:BF14" si="64">IF(BE6="","",
IF(BE6=$K6,$S6,
IF(BE6=$L6,$T6,
IF(BE6=$M6,$U6,""
))))</f>
        <v/>
      </c>
      <c r="BG6" s="11" t="str">
        <f t="shared" ref="BG6:BG14" si="65">IF(BE6="","",
IF(BE6=$K6,$V6,
IF(BE6=$L6,$W6,
IF(BE6=$M6,$X6,""
))))</f>
        <v/>
      </c>
      <c r="BH6" s="80" t="str">
        <f t="shared" si="15"/>
        <v/>
      </c>
      <c r="BI6" s="99" t="str">
        <f t="shared" ref="BI6:BI14" si="66" xml:space="preserve">
IF($C6="","",
IF(BI$4&lt;$D6,$K6,
IF(AND(BI$4&gt;=$D6,BI$4&lt;$E6),$L6,
IF(AND(BI$4&gt;=$E6,BI$4&lt;(LARGE($F6:$G6,1))),$M6,
IF(BI$4&gt;=(LARGE($F6:$G6,1)),""
)))))</f>
        <v/>
      </c>
      <c r="BJ6" s="11" t="str">
        <f t="shared" ref="BJ6:BJ14" si="67">IF(BI6="","",
IF(BI6=$K6,$S6,
IF(BI6=$L6,$T6,
IF(BI6=$M6,$U6,""
))))</f>
        <v/>
      </c>
      <c r="BK6" s="11" t="str">
        <f t="shared" ref="BK6:BK14" si="68">IF(BI6="","",
IF(BI6=$K6,$V6,
IF(BI6=$L6,$W6,
IF(BI6=$M6,$X6,""
))))</f>
        <v/>
      </c>
      <c r="BL6" s="80" t="str">
        <f t="shared" si="16"/>
        <v/>
      </c>
      <c r="BM6" s="99" t="str">
        <f t="shared" ref="BM6:BM14" si="69" xml:space="preserve">
IF($C6="","",
IF(BM$4&lt;$D6,$K6,
IF(AND(BM$4&gt;=$D6,BM$4&lt;$E6),$L6,
IF(AND(BM$4&gt;=$E6,BM$4&lt;(LARGE($F6:$G6,1))),$M6,
IF(BM$4&gt;=(LARGE($F6:$G6,1)),""
)))))</f>
        <v/>
      </c>
      <c r="BN6" s="11" t="str">
        <f t="shared" ref="BN6:BN14" si="70">IF(BM6="","",
IF(BM6=$K6,$S6,
IF(BM6=$L6,$T6,
IF(BM6=$M6,$U6,""
))))</f>
        <v/>
      </c>
      <c r="BO6" s="11" t="str">
        <f t="shared" ref="BO6:BO14" si="71">IF(BM6="","",
IF(BM6=$K6,$V6,
IF(BM6=$L6,$W6,
IF(BM6=$M6,$X6,""
))))</f>
        <v/>
      </c>
      <c r="BP6" s="80" t="str">
        <f t="shared" si="17"/>
        <v/>
      </c>
      <c r="BQ6" s="99" t="str">
        <f t="shared" ref="BQ6:BQ14" si="72" xml:space="preserve">
IF($C6="","",
IF(BQ$4&lt;$D6,$K6,
IF(AND(BQ$4&gt;=$D6,BQ$4&lt;$E6),$L6,
IF(AND(BQ$4&gt;=$E6,BQ$4&lt;(LARGE($F6:$G6,1))),$M6,
IF(BQ$4&gt;=(LARGE($F6:$G6,1)),""
)))))</f>
        <v/>
      </c>
      <c r="BR6" s="11" t="str">
        <f t="shared" ref="BR6:BR14" si="73">IF(BQ6="","",
IF(BQ6=$K6,$S6,
IF(BQ6=$L6,$T6,
IF(BQ6=$M6,$U6,""
))))</f>
        <v/>
      </c>
      <c r="BS6" s="11" t="str">
        <f t="shared" ref="BS6:BS14" si="74">IF(BQ6="","",
IF(BQ6=$K6,$V6,
IF(BQ6=$L6,$W6,
IF(BQ6=$M6,$X6,""
))))</f>
        <v/>
      </c>
      <c r="BT6" s="80" t="str">
        <f t="shared" si="18"/>
        <v/>
      </c>
      <c r="BU6" s="99" t="str">
        <f t="shared" ref="BU6:BU14" si="75" xml:space="preserve">
IF($C6="","",
IF(BU$4&lt;$D6,$K6,
IF(AND(BU$4&gt;=$D6,BU$4&lt;$E6),$L6,
IF(AND(BU$4&gt;=$E6,BU$4&lt;(LARGE($F6:$G6,1))),$M6,
IF(BU$4&gt;=(LARGE($F6:$G6,1)),""
)))))</f>
        <v/>
      </c>
      <c r="BV6" s="11" t="str">
        <f t="shared" ref="BV6:BV14" si="76">IF(BU6="","",
IF(BU6=$K6,$S6,
IF(BU6=$L6,$T6,
IF(BU6=$M6,$U6,""
))))</f>
        <v/>
      </c>
      <c r="BW6" s="11" t="str">
        <f t="shared" ref="BW6:BW14" si="77">IF(BU6="","",
IF(BU6=$K6,$V6,
IF(BU6=$L6,$W6,
IF(BU6=$M6,$X6,""
))))</f>
        <v/>
      </c>
      <c r="BX6" s="80" t="str">
        <f t="shared" si="19"/>
        <v/>
      </c>
      <c r="BY6" s="99" t="str">
        <f t="shared" ref="BY6:BY14" si="78" xml:space="preserve">
IF($C6="","",
IF(BY$4&lt;$D6,$K6,
IF(AND(BY$4&gt;=$D6,BY$4&lt;$E6),$L6,
IF(AND(BY$4&gt;=$E6,BY$4&lt;(LARGE($F6:$G6,1))),$M6,
IF(BY$4&gt;=(LARGE($F6:$G6,1)),""
)))))</f>
        <v/>
      </c>
      <c r="BZ6" s="11" t="str">
        <f t="shared" ref="BZ6:BZ14" si="79">IF(BY6="","",
IF(BY6=$K6,$S6,
IF(BY6=$L6,$T6,
IF(BY6=$M6,$U6,""
))))</f>
        <v/>
      </c>
      <c r="CA6" s="11" t="str">
        <f t="shared" ref="CA6:CA14" si="80">IF(BY6="","",
IF(BY6=$K6,$V6,
IF(BY6=$L6,$W6,
IF(BY6=$M6,$X6,""
))))</f>
        <v/>
      </c>
      <c r="CB6" s="80" t="str">
        <f t="shared" si="20"/>
        <v/>
      </c>
      <c r="CC6" s="99" t="str">
        <f t="shared" ref="CC6:CC14" si="81" xml:space="preserve">
IF($C6="","",
IF(CC$4&lt;$D6,$K6,
IF(AND(CC$4&gt;=$D6,CC$4&lt;$E6),$L6,
IF(AND(CC$4&gt;=$E6,CC$4&lt;(LARGE($F6:$G6,1))),$M6,
IF(CC$4&gt;=(LARGE($F6:$G6,1)),""
)))))</f>
        <v/>
      </c>
      <c r="CD6" s="11" t="str">
        <f t="shared" ref="CD6:CD14" si="82">IF(CC6="","",
IF(CC6=$K6,$S6,
IF(CC6=$L6,$T6,
IF(CC6=$M6,$U6,""
))))</f>
        <v/>
      </c>
      <c r="CE6" s="11" t="str">
        <f t="shared" ref="CE6:CE14" si="83">IF(CC6="","",
IF(CC6=$K6,$V6,
IF(CC6=$L6,$W6,
IF(CC6=$M6,$X6,""
))))</f>
        <v/>
      </c>
      <c r="CF6" s="80" t="str">
        <f t="shared" si="21"/>
        <v/>
      </c>
      <c r="CG6" s="99" t="str">
        <f t="shared" ref="CG6:CG14" si="84" xml:space="preserve">
IF($C6="","",
IF(CG$4&lt;$D6,$K6,
IF(AND(CG$4&gt;=$D6,CG$4&lt;$E6),$L6,
IF(AND(CG$4&gt;=$E6,CG$4&lt;(LARGE($F6:$G6,1))),$M6,
IF(CG$4&gt;=(LARGE($F6:$G6,1)),""
)))))</f>
        <v/>
      </c>
      <c r="CH6" s="11" t="str">
        <f t="shared" ref="CH6:CH14" si="85">IF(CG6="","",
IF(CG6=$K6,$S6,
IF(CG6=$L6,$T6,
IF(CG6=$M6,$U6,""
))))</f>
        <v/>
      </c>
      <c r="CI6" s="11" t="str">
        <f t="shared" ref="CI6:CI14" si="86">IF(CG6="","",
IF(CG6=$K6,$V6,
IF(CG6=$L6,$W6,
IF(CG6=$M6,$X6,""
))))</f>
        <v/>
      </c>
      <c r="CJ6" s="80" t="str">
        <f t="shared" si="22"/>
        <v/>
      </c>
      <c r="CK6" s="99" t="str">
        <f t="shared" ref="CK6:CK14" si="87" xml:space="preserve">
IF($C6="","",
IF(CK$4&lt;$D6,$K6,
IF(AND(CK$4&gt;=$D6,CK$4&lt;$E6),$L6,
IF(AND(CK$4&gt;=$E6,CK$4&lt;(LARGE($F6:$G6,1))),$M6,
IF(CK$4&gt;=(LARGE($F6:$G6,1)),""
)))))</f>
        <v/>
      </c>
      <c r="CL6" s="11" t="str">
        <f t="shared" ref="CL6:CL14" si="88">IF(CK6="","",
IF(CK6=$K6,$S6,
IF(CK6=$L6,$T6,
IF(CK6=$M6,$U6,""
))))</f>
        <v/>
      </c>
      <c r="CM6" s="11" t="str">
        <f t="shared" ref="CM6:CM14" si="89">IF(CK6="","",
IF(CK6=$K6,$V6,
IF(CK6=$L6,$W6,
IF(CK6=$M6,$X6,""
))))</f>
        <v/>
      </c>
      <c r="CN6" s="80" t="str">
        <f t="shared" si="23"/>
        <v/>
      </c>
      <c r="CO6" s="99" t="str">
        <f t="shared" ref="CO6:CO14" si="90" xml:space="preserve">
IF($C6="","",
IF(CO$4&lt;$D6,$K6,
IF(AND(CO$4&gt;=$D6,CO$4&lt;$E6),$L6,
IF(AND(CO$4&gt;=$E6,CO$4&lt;(LARGE($F6:$G6,1))),$M6,
IF(CO$4&gt;=(LARGE($F6:$G6,1)),""
)))))</f>
        <v/>
      </c>
      <c r="CP6" s="11" t="str">
        <f t="shared" ref="CP6:CP14" si="91">IF(CO6="","",
IF(CO6=$K6,$S6,
IF(CO6=$L6,$T6,
IF(CO6=$M6,$U6,""
))))</f>
        <v/>
      </c>
      <c r="CQ6" s="11" t="str">
        <f t="shared" ref="CQ6:CQ14" si="92">IF(CO6="","",
IF(CO6=$K6,$V6,
IF(CO6=$L6,$W6,
IF(CO6=$M6,$X6,""
))))</f>
        <v/>
      </c>
      <c r="CR6" s="80" t="str">
        <f t="shared" si="24"/>
        <v/>
      </c>
      <c r="CS6" s="99" t="str">
        <f t="shared" ref="CS6:CS14" si="93" xml:space="preserve">
IF($C6="","",
IF(CS$4&lt;$D6,$K6,
IF(AND(CS$4&gt;=$D6,CS$4&lt;$E6),$L6,
IF(AND(CS$4&gt;=$E6,CS$4&lt;(LARGE($F6:$G6,1))),$M6,
IF(CS$4&gt;=(LARGE($F6:$G6,1)),""
)))))</f>
        <v/>
      </c>
      <c r="CT6" s="11" t="str">
        <f t="shared" ref="CT6:CT14" si="94">IF(CS6="","",
IF(CS6=$K6,$S6,
IF(CS6=$L6,$T6,
IF(CS6=$M6,$U6,""
))))</f>
        <v/>
      </c>
      <c r="CU6" s="11" t="str">
        <f t="shared" ref="CU6:CU14" si="95">IF(CS6="","",
IF(CS6=$K6,$V6,
IF(CS6=$L6,$W6,
IF(CS6=$M6,$X6,""
))))</f>
        <v/>
      </c>
      <c r="CV6" s="80" t="str">
        <f t="shared" si="25"/>
        <v/>
      </c>
      <c r="CW6" s="99" t="str">
        <f t="shared" ref="CW6:CW14" si="96" xml:space="preserve">
IF($C6="","",
IF(CW$4&lt;$D6,$K6,
IF(AND(CW$4&gt;=$D6,CW$4&lt;$E6),$L6,
IF(AND(CW$4&gt;=$E6,CW$4&lt;(LARGE($F6:$G6,1))),$M6,
IF(CW$4&gt;=(LARGE($F6:$G6,1)),""
)))))</f>
        <v/>
      </c>
      <c r="CX6" s="11" t="str">
        <f t="shared" ref="CX6:CX14" si="97">IF(CW6="","",
IF(CW6=$K6,$S6,
IF(CW6=$L6,$T6,
IF(CW6=$M6,$U6,""
))))</f>
        <v/>
      </c>
      <c r="CY6" s="11" t="str">
        <f t="shared" ref="CY6:CY14" si="98">IF(CW6="","",
IF(CW6=$K6,$V6,
IF(CW6=$L6,$W6,
IF(CW6=$M6,$X6,""
))))</f>
        <v/>
      </c>
      <c r="CZ6" s="80" t="str">
        <f t="shared" si="26"/>
        <v/>
      </c>
      <c r="DA6" s="99" t="str">
        <f t="shared" ref="DA6:DA14" si="99" xml:space="preserve">
IF($C6="","",
IF(DA$4&lt;$D6,$K6,
IF(AND(DA$4&gt;=$D6,DA$4&lt;$E6),$L6,
IF(AND(DA$4&gt;=$E6,DA$4&lt;(LARGE($F6:$G6,1))),$M6,
IF(DA$4&gt;=(LARGE($F6:$G6,1)),""
)))))</f>
        <v/>
      </c>
      <c r="DB6" s="11" t="str">
        <f t="shared" ref="DB6:DB14" si="100">IF(DA6="","",
IF(DA6=$K6,$S6,
IF(DA6=$L6,$T6,
IF(DA6=$M6,$U6,""
))))</f>
        <v/>
      </c>
      <c r="DC6" s="11" t="str">
        <f t="shared" ref="DC6:DC14" si="101">IF(DA6="","",
IF(DA6=$K6,$V6,
IF(DA6=$L6,$W6,
IF(DA6=$M6,$X6,""
))))</f>
        <v/>
      </c>
      <c r="DD6" s="80" t="str">
        <f t="shared" si="27"/>
        <v/>
      </c>
      <c r="DE6" s="99" t="str">
        <f t="shared" ref="DE6:DE14" si="102" xml:space="preserve">
IF($C6="","",
IF(DE$4&lt;$D6,$K6,
IF(AND(DE$4&gt;=$D6,DE$4&lt;$E6),$L6,
IF(AND(DE$4&gt;=$E6,DE$4&lt;(LARGE($F6:$G6,1))),$M6,
IF(DE$4&gt;=(LARGE($F6:$G6,1)),""
)))))</f>
        <v/>
      </c>
      <c r="DF6" s="11" t="str">
        <f t="shared" ref="DF6:DF14" si="103">IF(DE6="","",
IF(DE6=$K6,$S6,
IF(DE6=$L6,$T6,
IF(DE6=$M6,$U6,""
))))</f>
        <v/>
      </c>
      <c r="DG6" s="11" t="str">
        <f t="shared" ref="DG6:DG14" si="104">IF(DE6="","",
IF(DE6=$K6,$V6,
IF(DE6=$L6,$W6,
IF(DE6=$M6,$X6,""
))))</f>
        <v/>
      </c>
      <c r="DH6" s="80" t="str">
        <f t="shared" si="28"/>
        <v/>
      </c>
      <c r="DI6" s="99" t="str">
        <f t="shared" ref="DI6:DI14" si="105" xml:space="preserve">
IF($C6="","",
IF(DI$4&lt;$D6,$K6,
IF(AND(DI$4&gt;=$D6,DI$4&lt;$E6),$L6,
IF(AND(DI$4&gt;=$E6,DI$4&lt;(LARGE($F6:$G6,1))),$M6,
IF(DI$4&gt;=(LARGE($F6:$G6,1)),""
)))))</f>
        <v/>
      </c>
      <c r="DJ6" s="11" t="str">
        <f t="shared" ref="DJ6:DJ14" si="106">IF(DI6="","",
IF(DI6=$K6,$S6,
IF(DI6=$L6,$T6,
IF(DI6=$M6,$U6,""
))))</f>
        <v/>
      </c>
      <c r="DK6" s="11" t="str">
        <f t="shared" ref="DK6:DK14" si="107">IF(DI6="","",
IF(DI6=$K6,$V6,
IF(DI6=$L6,$W6,
IF(DI6=$M6,$X6,""
))))</f>
        <v/>
      </c>
      <c r="DL6" s="80" t="str">
        <f t="shared" si="29"/>
        <v/>
      </c>
      <c r="DM6" s="99" t="str">
        <f t="shared" ref="DM6:DM14" si="108" xml:space="preserve">
IF($C6="","",
IF(DM$4&lt;$D6,$K6,
IF(AND(DM$4&gt;=$D6,DM$4&lt;$E6),$L6,
IF(AND(DM$4&gt;=$E6,DM$4&lt;(LARGE($F6:$G6,1))),$M6,
IF(DM$4&gt;=(LARGE($F6:$G6,1)),""
)))))</f>
        <v/>
      </c>
      <c r="DN6" s="11" t="str">
        <f t="shared" ref="DN6:DN14" si="109">IF(DM6="","",
IF(DM6=$K6,$S6,
IF(DM6=$L6,$T6,
IF(DM6=$M6,$U6,""
))))</f>
        <v/>
      </c>
      <c r="DO6" s="11" t="str">
        <f t="shared" ref="DO6:DO14" si="110">IF(DM6="","",
IF(DM6=$K6,$V6,
IF(DM6=$L6,$W6,
IF(DM6=$M6,$X6,""
))))</f>
        <v/>
      </c>
      <c r="DP6" s="80" t="str">
        <f t="shared" si="30"/>
        <v/>
      </c>
      <c r="DQ6" s="99" t="str">
        <f t="shared" ref="DQ6:DQ14" si="111" xml:space="preserve">
IF($C6="","",
IF(DQ$4&lt;$D6,$K6,
IF(AND(DQ$4&gt;=$D6,DQ$4&lt;$E6),$L6,
IF(AND(DQ$4&gt;=$E6,DQ$4&lt;(LARGE($F6:$G6,1))),$M6,
IF(DQ$4&gt;=(LARGE($F6:$G6,1)),""
)))))</f>
        <v/>
      </c>
      <c r="DR6" s="11" t="str">
        <f t="shared" ref="DR6:DR14" si="112">IF(DQ6="","",
IF(DQ6=$K6,$S6,
IF(DQ6=$L6,$T6,
IF(DQ6=$M6,$U6,""
))))</f>
        <v/>
      </c>
      <c r="DS6" s="11" t="str">
        <f t="shared" ref="DS6:DS14" si="113">IF(DQ6="","",
IF(DQ6=$K6,$V6,
IF(DQ6=$L6,$W6,
IF(DQ6=$M6,$X6,""
))))</f>
        <v/>
      </c>
      <c r="DT6" s="80" t="str">
        <f t="shared" si="31"/>
        <v/>
      </c>
      <c r="DU6" s="99" t="str">
        <f t="shared" ref="DU6:DU14" si="114" xml:space="preserve">
IF($C6="","",
IF(DU$4&lt;$D6,$K6,
IF(AND(DU$4&gt;=$D6,DU$4&lt;$E6),$L6,
IF(AND(DU$4&gt;=$E6,DU$4&lt;(LARGE($F6:$G6,1))),$M6,
IF(DU$4&gt;=(LARGE($F6:$G6,1)),""
)))))</f>
        <v/>
      </c>
      <c r="DV6" s="11" t="str">
        <f t="shared" ref="DV6:DV14" si="115">IF(DU6="","",
IF(DU6=$K6,$S6,
IF(DU6=$L6,$T6,
IF(DU6=$M6,$U6,""
))))</f>
        <v/>
      </c>
      <c r="DW6" s="11" t="str">
        <f t="shared" ref="DW6:DW14" si="116">IF(DU6="","",
IF(DU6=$K6,$V6,
IF(DU6=$L6,$W6,
IF(DU6=$M6,$X6,""
))))</f>
        <v/>
      </c>
      <c r="DX6" s="80" t="str">
        <f t="shared" si="32"/>
        <v/>
      </c>
      <c r="DY6" s="99" t="str">
        <f t="shared" ref="DY6:DY14" si="117" xml:space="preserve">
IF($C6="","",
IF(DY$4&lt;$D6,$K6,
IF(AND(DY$4&gt;=$D6,DY$4&lt;$E6),$L6,
IF(AND(DY$4&gt;=$E6,DY$4&lt;(LARGE($F6:$G6,1))),$M6,
IF(DY$4&gt;=(LARGE($F6:$G6,1)),""
)))))</f>
        <v/>
      </c>
      <c r="DZ6" s="11" t="str">
        <f t="shared" ref="DZ6:DZ14" si="118">IF(DY6="","",
IF(DY6=$K6,$S6,
IF(DY6=$L6,$T6,
IF(DY6=$M6,$U6,""
))))</f>
        <v/>
      </c>
      <c r="EA6" s="11" t="str">
        <f t="shared" ref="EA6:EA14" si="119">IF(DY6="","",
IF(DY6=$K6,$V6,
IF(DY6=$L6,$W6,
IF(DY6=$M6,$X6,""
))))</f>
        <v/>
      </c>
      <c r="EB6" s="80" t="str">
        <f t="shared" si="33"/>
        <v/>
      </c>
      <c r="EC6" s="99" t="str">
        <f t="shared" ref="EC6:EC14" si="120" xml:space="preserve">
IF($C6="","",
IF(EC$4&lt;$D6,$K6,
IF(AND(EC$4&gt;=$D6,EC$4&lt;$E6),$L6,
IF(AND(EC$4&gt;=$E6,EC$4&lt;(LARGE($F6:$G6,1))),$M6,
IF(EC$4&gt;=(LARGE($F6:$G6,1)),""
)))))</f>
        <v/>
      </c>
      <c r="ED6" s="11" t="str">
        <f t="shared" ref="ED6:ED14" si="121">IF(EC6="","",
IF(EC6=$K6,$S6,
IF(EC6=$L6,$T6,
IF(EC6=$M6,$U6,""
))))</f>
        <v/>
      </c>
      <c r="EE6" s="11" t="str">
        <f t="shared" ref="EE6:EE14" si="122">IF(EC6="","",
IF(EC6=$K6,$V6,
IF(EC6=$L6,$W6,
IF(EC6=$M6,$X6,""
))))</f>
        <v/>
      </c>
      <c r="EF6" s="80" t="str">
        <f t="shared" si="34"/>
        <v/>
      </c>
      <c r="EG6" s="99" t="str">
        <f t="shared" ref="EG6:EG14" si="123" xml:space="preserve">
IF($C6="","",
IF(EG$4&lt;$D6,$K6,
IF(AND(EG$4&gt;=$D6,EG$4&lt;$E6),$L6,
IF(AND(EG$4&gt;=$E6,EG$4&lt;(LARGE($F6:$G6,1))),$M6,
IF(EG$4&gt;=(LARGE($F6:$G6,1)),""
)))))</f>
        <v/>
      </c>
      <c r="EH6" s="11" t="str">
        <f t="shared" ref="EH6:EH14" si="124">IF(EG6="","",
IF(EG6=$K6,$S6,
IF(EG6=$L6,$T6,
IF(EG6=$M6,$U6,""
))))</f>
        <v/>
      </c>
      <c r="EI6" s="11" t="str">
        <f t="shared" ref="EI6:EI14" si="125">IF(EG6="","",
IF(EG6=$K6,$V6,
IF(EG6=$L6,$W6,
IF(EG6=$M6,$X6,""
))))</f>
        <v/>
      </c>
      <c r="EJ6" s="80" t="str">
        <f t="shared" si="35"/>
        <v/>
      </c>
      <c r="EK6" s="99" t="str">
        <f t="shared" ref="EK6:EK14" si="126" xml:space="preserve">
IF($C6="","",
IF(EK$4&lt;$D6,$K6,
IF(AND(EK$4&gt;=$D6,EK$4&lt;$E6),$L6,
IF(AND(EK$4&gt;=$E6,EK$4&lt;(LARGE($F6:$G6,1))),$M6,
IF(EK$4&gt;=(LARGE($F6:$G6,1)),""
)))))</f>
        <v/>
      </c>
      <c r="EL6" s="11" t="str">
        <f t="shared" ref="EL6:EL14" si="127">IF(EK6="","",
IF(EK6=$K6,$S6,
IF(EK6=$L6,$T6,
IF(EK6=$M6,$U6,""
))))</f>
        <v/>
      </c>
      <c r="EM6" s="11" t="str">
        <f t="shared" ref="EM6:EM14" si="128">IF(EK6="","",
IF(EK6=$K6,$V6,
IF(EK6=$L6,$W6,
IF(EK6=$M6,$X6,""
))))</f>
        <v/>
      </c>
      <c r="EN6" s="80" t="str">
        <f t="shared" si="36"/>
        <v/>
      </c>
      <c r="EO6" s="99" t="str">
        <f t="shared" ref="EO6:EO14" si="129" xml:space="preserve">
IF($C6="","",
IF(EO$4&lt;$D6,$K6,
IF(AND(EO$4&gt;=$D6,EO$4&lt;$E6),$L6,
IF(AND(EO$4&gt;=$E6,EO$4&lt;(LARGE($F6:$G6,1))),$M6,
IF(EO$4&gt;=(LARGE($F6:$G6,1)),""
)))))</f>
        <v/>
      </c>
      <c r="EP6" s="11" t="str">
        <f t="shared" ref="EP6:EP14" si="130">IF(EO6="","",
IF(EO6=$K6,$S6,
IF(EO6=$L6,$T6,
IF(EO6=$M6,$U6,""
))))</f>
        <v/>
      </c>
      <c r="EQ6" s="11" t="str">
        <f t="shared" ref="EQ6:EQ14" si="131">IF(EO6="","",
IF(EO6=$K6,$V6,
IF(EO6=$L6,$W6,
IF(EO6=$M6,$X6,""
))))</f>
        <v/>
      </c>
      <c r="ER6" s="80" t="str">
        <f t="shared" si="37"/>
        <v/>
      </c>
    </row>
    <row r="7" spans="1:148" ht="12.6" customHeight="1" x14ac:dyDescent="0.2">
      <c r="A7" s="203"/>
      <c r="B7" s="96" t="s">
        <v>39</v>
      </c>
      <c r="C7" s="119" t="str">
        <f>IF(Dreisatzmethode!G8="","",Dreisatzmethode!G8)</f>
        <v/>
      </c>
      <c r="D7" s="74" t="str">
        <f>IF(Dreisatzmethode!I8="","",Dreisatzmethode!I8)</f>
        <v/>
      </c>
      <c r="E7" s="74" t="str">
        <f>IF(Dreisatzmethode!K8="","",Dreisatzmethode!K8)</f>
        <v/>
      </c>
      <c r="F7" s="39" t="str">
        <f xml:space="preserve">
IF($C7="","",
IF(Dreisatzmethode!M8=16,DATE(YEAR($C7)+16, MONTH($C7), DAY($C7)),
""
))</f>
        <v/>
      </c>
      <c r="G7" s="120" t="str">
        <f xml:space="preserve">
IF($C7="","",
IF(Dreisatzmethode!$M8=18,DATE(YEAR($C7)+18, MONTH($C7), DAY($C7)),""
))</f>
        <v/>
      </c>
      <c r="H7" s="133" t="str">
        <f>IF(Dreisatzmethode!H8="","",Dreisatzmethode!H8)</f>
        <v/>
      </c>
      <c r="I7" s="5" t="str">
        <f>IF(Dreisatzmethode!J8="","",Dreisatzmethode!J8)</f>
        <v/>
      </c>
      <c r="J7" s="134" t="str">
        <f>IF(Dreisatzmethode!L8="","",Dreisatzmethode!L8)</f>
        <v/>
      </c>
      <c r="K7" s="133" t="str">
        <f t="shared" si="38"/>
        <v/>
      </c>
      <c r="L7" s="5" t="str">
        <f t="shared" si="0"/>
        <v/>
      </c>
      <c r="M7" s="134" t="str">
        <f t="shared" si="0"/>
        <v/>
      </c>
      <c r="N7" s="142" t="str">
        <f>IF($C7="","",Dreisatzmethode!$C$9)</f>
        <v/>
      </c>
      <c r="O7" s="142" t="str">
        <f>IF(C7="","",Dreisatzmethode!$C$10)</f>
        <v/>
      </c>
      <c r="P7" s="150" t="str">
        <f t="shared" si="1"/>
        <v/>
      </c>
      <c r="Q7" s="6" t="str">
        <f t="shared" si="2"/>
        <v/>
      </c>
      <c r="R7" s="151" t="str">
        <f t="shared" si="3"/>
        <v/>
      </c>
      <c r="S7" s="150" t="str">
        <f>IF($C7="","",IF($N7-(_xlfn.AGGREGATE(14,6,($O7,P7),1))&gt;=0,$N7-(_xlfn.AGGREGATE(14,6,($O7,P7),1)),0))</f>
        <v/>
      </c>
      <c r="T7" s="6" t="str">
        <f>IF($C7="","",IF($N7-(_xlfn.AGGREGATE(14,6,($O7,Q7),1))&gt;=0,$N7-(_xlfn.AGGREGATE(14,6,($O7,Q7),1)),0))</f>
        <v/>
      </c>
      <c r="U7" s="151" t="str">
        <f>IF($C7="","",IF($N7-(_xlfn.AGGREGATE(14,6,($O7,R7),1))&gt;=0,$N7-(_xlfn.AGGREGATE(14,6,($O7,R7),1)),0))</f>
        <v/>
      </c>
      <c r="V7" s="150" t="str">
        <f t="shared" si="4"/>
        <v/>
      </c>
      <c r="W7" s="6" t="str">
        <f t="shared" si="5"/>
        <v/>
      </c>
      <c r="X7" s="151" t="str">
        <f t="shared" si="6"/>
        <v/>
      </c>
      <c r="Y7" s="99" t="str">
        <f t="shared" si="39"/>
        <v/>
      </c>
      <c r="Z7" s="11" t="str">
        <f t="shared" si="40"/>
        <v/>
      </c>
      <c r="AA7" s="11" t="str">
        <f t="shared" si="41"/>
        <v/>
      </c>
      <c r="AB7" s="80" t="str">
        <f t="shared" si="7"/>
        <v/>
      </c>
      <c r="AC7" s="99" t="str">
        <f t="shared" si="42"/>
        <v/>
      </c>
      <c r="AD7" s="11" t="str">
        <f t="shared" si="43"/>
        <v/>
      </c>
      <c r="AE7" s="11" t="str">
        <f t="shared" si="44"/>
        <v/>
      </c>
      <c r="AF7" s="80" t="str">
        <f t="shared" si="8"/>
        <v/>
      </c>
      <c r="AG7" s="99" t="str">
        <f t="shared" si="45"/>
        <v/>
      </c>
      <c r="AH7" s="11" t="str">
        <f t="shared" si="46"/>
        <v/>
      </c>
      <c r="AI7" s="11" t="str">
        <f t="shared" si="47"/>
        <v/>
      </c>
      <c r="AJ7" s="80" t="str">
        <f t="shared" si="9"/>
        <v/>
      </c>
      <c r="AK7" s="99" t="str">
        <f t="shared" si="48"/>
        <v/>
      </c>
      <c r="AL7" s="11" t="str">
        <f t="shared" si="49"/>
        <v/>
      </c>
      <c r="AM7" s="11" t="str">
        <f t="shared" si="50"/>
        <v/>
      </c>
      <c r="AN7" s="80" t="str">
        <f t="shared" si="10"/>
        <v/>
      </c>
      <c r="AO7" s="99" t="str">
        <f t="shared" si="51"/>
        <v/>
      </c>
      <c r="AP7" s="11" t="str">
        <f t="shared" si="52"/>
        <v/>
      </c>
      <c r="AQ7" s="11" t="str">
        <f t="shared" si="53"/>
        <v/>
      </c>
      <c r="AR7" s="80" t="str">
        <f t="shared" si="11"/>
        <v/>
      </c>
      <c r="AS7" s="99" t="str">
        <f t="shared" si="54"/>
        <v/>
      </c>
      <c r="AT7" s="11" t="str">
        <f t="shared" si="55"/>
        <v/>
      </c>
      <c r="AU7" s="11" t="str">
        <f t="shared" si="56"/>
        <v/>
      </c>
      <c r="AV7" s="80" t="str">
        <f t="shared" si="12"/>
        <v/>
      </c>
      <c r="AW7" s="99" t="str">
        <f t="shared" si="57"/>
        <v/>
      </c>
      <c r="AX7" s="11" t="str">
        <f t="shared" si="58"/>
        <v/>
      </c>
      <c r="AY7" s="11" t="str">
        <f t="shared" si="59"/>
        <v/>
      </c>
      <c r="AZ7" s="80" t="str">
        <f t="shared" si="13"/>
        <v/>
      </c>
      <c r="BA7" s="99" t="str">
        <f t="shared" si="60"/>
        <v/>
      </c>
      <c r="BB7" s="11" t="str">
        <f t="shared" si="61"/>
        <v/>
      </c>
      <c r="BC7" s="11" t="str">
        <f t="shared" si="62"/>
        <v/>
      </c>
      <c r="BD7" s="80" t="str">
        <f t="shared" si="14"/>
        <v/>
      </c>
      <c r="BE7" s="99" t="str">
        <f t="shared" si="63"/>
        <v/>
      </c>
      <c r="BF7" s="11" t="str">
        <f t="shared" si="64"/>
        <v/>
      </c>
      <c r="BG7" s="11" t="str">
        <f t="shared" si="65"/>
        <v/>
      </c>
      <c r="BH7" s="80" t="str">
        <f t="shared" si="15"/>
        <v/>
      </c>
      <c r="BI7" s="99" t="str">
        <f t="shared" si="66"/>
        <v/>
      </c>
      <c r="BJ7" s="11" t="str">
        <f t="shared" si="67"/>
        <v/>
      </c>
      <c r="BK7" s="11" t="str">
        <f t="shared" si="68"/>
        <v/>
      </c>
      <c r="BL7" s="80" t="str">
        <f t="shared" si="16"/>
        <v/>
      </c>
      <c r="BM7" s="99" t="str">
        <f t="shared" si="69"/>
        <v/>
      </c>
      <c r="BN7" s="11" t="str">
        <f t="shared" si="70"/>
        <v/>
      </c>
      <c r="BO7" s="11" t="str">
        <f t="shared" si="71"/>
        <v/>
      </c>
      <c r="BP7" s="80" t="str">
        <f t="shared" si="17"/>
        <v/>
      </c>
      <c r="BQ7" s="99" t="str">
        <f t="shared" si="72"/>
        <v/>
      </c>
      <c r="BR7" s="11" t="str">
        <f t="shared" si="73"/>
        <v/>
      </c>
      <c r="BS7" s="11" t="str">
        <f t="shared" si="74"/>
        <v/>
      </c>
      <c r="BT7" s="80" t="str">
        <f t="shared" si="18"/>
        <v/>
      </c>
      <c r="BU7" s="99" t="str">
        <f t="shared" si="75"/>
        <v/>
      </c>
      <c r="BV7" s="11" t="str">
        <f t="shared" si="76"/>
        <v/>
      </c>
      <c r="BW7" s="11" t="str">
        <f t="shared" si="77"/>
        <v/>
      </c>
      <c r="BX7" s="80" t="str">
        <f t="shared" si="19"/>
        <v/>
      </c>
      <c r="BY7" s="99" t="str">
        <f t="shared" si="78"/>
        <v/>
      </c>
      <c r="BZ7" s="11" t="str">
        <f t="shared" si="79"/>
        <v/>
      </c>
      <c r="CA7" s="11" t="str">
        <f t="shared" si="80"/>
        <v/>
      </c>
      <c r="CB7" s="80" t="str">
        <f t="shared" si="20"/>
        <v/>
      </c>
      <c r="CC7" s="99" t="str">
        <f t="shared" si="81"/>
        <v/>
      </c>
      <c r="CD7" s="11" t="str">
        <f t="shared" si="82"/>
        <v/>
      </c>
      <c r="CE7" s="11" t="str">
        <f t="shared" si="83"/>
        <v/>
      </c>
      <c r="CF7" s="80" t="str">
        <f t="shared" si="21"/>
        <v/>
      </c>
      <c r="CG7" s="99" t="str">
        <f t="shared" si="84"/>
        <v/>
      </c>
      <c r="CH7" s="11" t="str">
        <f t="shared" si="85"/>
        <v/>
      </c>
      <c r="CI7" s="11" t="str">
        <f t="shared" si="86"/>
        <v/>
      </c>
      <c r="CJ7" s="80" t="str">
        <f t="shared" si="22"/>
        <v/>
      </c>
      <c r="CK7" s="99" t="str">
        <f t="shared" si="87"/>
        <v/>
      </c>
      <c r="CL7" s="11" t="str">
        <f t="shared" si="88"/>
        <v/>
      </c>
      <c r="CM7" s="11" t="str">
        <f t="shared" si="89"/>
        <v/>
      </c>
      <c r="CN7" s="80" t="str">
        <f t="shared" si="23"/>
        <v/>
      </c>
      <c r="CO7" s="99" t="str">
        <f t="shared" si="90"/>
        <v/>
      </c>
      <c r="CP7" s="11" t="str">
        <f t="shared" si="91"/>
        <v/>
      </c>
      <c r="CQ7" s="11" t="str">
        <f t="shared" si="92"/>
        <v/>
      </c>
      <c r="CR7" s="80" t="str">
        <f t="shared" si="24"/>
        <v/>
      </c>
      <c r="CS7" s="99" t="str">
        <f t="shared" si="93"/>
        <v/>
      </c>
      <c r="CT7" s="11" t="str">
        <f t="shared" si="94"/>
        <v/>
      </c>
      <c r="CU7" s="11" t="str">
        <f t="shared" si="95"/>
        <v/>
      </c>
      <c r="CV7" s="80" t="str">
        <f t="shared" si="25"/>
        <v/>
      </c>
      <c r="CW7" s="99" t="str">
        <f t="shared" si="96"/>
        <v/>
      </c>
      <c r="CX7" s="11" t="str">
        <f t="shared" si="97"/>
        <v/>
      </c>
      <c r="CY7" s="11" t="str">
        <f t="shared" si="98"/>
        <v/>
      </c>
      <c r="CZ7" s="80" t="str">
        <f t="shared" si="26"/>
        <v/>
      </c>
      <c r="DA7" s="99" t="str">
        <f t="shared" si="99"/>
        <v/>
      </c>
      <c r="DB7" s="11" t="str">
        <f t="shared" si="100"/>
        <v/>
      </c>
      <c r="DC7" s="11" t="str">
        <f t="shared" si="101"/>
        <v/>
      </c>
      <c r="DD7" s="80" t="str">
        <f t="shared" si="27"/>
        <v/>
      </c>
      <c r="DE7" s="99" t="str">
        <f t="shared" si="102"/>
        <v/>
      </c>
      <c r="DF7" s="11" t="str">
        <f t="shared" si="103"/>
        <v/>
      </c>
      <c r="DG7" s="11" t="str">
        <f t="shared" si="104"/>
        <v/>
      </c>
      <c r="DH7" s="80" t="str">
        <f t="shared" si="28"/>
        <v/>
      </c>
      <c r="DI7" s="99" t="str">
        <f t="shared" si="105"/>
        <v/>
      </c>
      <c r="DJ7" s="11" t="str">
        <f t="shared" si="106"/>
        <v/>
      </c>
      <c r="DK7" s="11" t="str">
        <f t="shared" si="107"/>
        <v/>
      </c>
      <c r="DL7" s="80" t="str">
        <f t="shared" si="29"/>
        <v/>
      </c>
      <c r="DM7" s="99" t="str">
        <f t="shared" si="108"/>
        <v/>
      </c>
      <c r="DN7" s="11" t="str">
        <f t="shared" si="109"/>
        <v/>
      </c>
      <c r="DO7" s="11" t="str">
        <f t="shared" si="110"/>
        <v/>
      </c>
      <c r="DP7" s="80" t="str">
        <f t="shared" si="30"/>
        <v/>
      </c>
      <c r="DQ7" s="99" t="str">
        <f t="shared" si="111"/>
        <v/>
      </c>
      <c r="DR7" s="11" t="str">
        <f t="shared" si="112"/>
        <v/>
      </c>
      <c r="DS7" s="11" t="str">
        <f t="shared" si="113"/>
        <v/>
      </c>
      <c r="DT7" s="80" t="str">
        <f t="shared" si="31"/>
        <v/>
      </c>
      <c r="DU7" s="99" t="str">
        <f t="shared" si="114"/>
        <v/>
      </c>
      <c r="DV7" s="11" t="str">
        <f t="shared" si="115"/>
        <v/>
      </c>
      <c r="DW7" s="11" t="str">
        <f t="shared" si="116"/>
        <v/>
      </c>
      <c r="DX7" s="80" t="str">
        <f t="shared" si="32"/>
        <v/>
      </c>
      <c r="DY7" s="99" t="str">
        <f t="shared" si="117"/>
        <v/>
      </c>
      <c r="DZ7" s="11" t="str">
        <f t="shared" si="118"/>
        <v/>
      </c>
      <c r="EA7" s="11" t="str">
        <f t="shared" si="119"/>
        <v/>
      </c>
      <c r="EB7" s="80" t="str">
        <f t="shared" si="33"/>
        <v/>
      </c>
      <c r="EC7" s="99" t="str">
        <f t="shared" si="120"/>
        <v/>
      </c>
      <c r="ED7" s="11" t="str">
        <f t="shared" si="121"/>
        <v/>
      </c>
      <c r="EE7" s="11" t="str">
        <f t="shared" si="122"/>
        <v/>
      </c>
      <c r="EF7" s="80" t="str">
        <f t="shared" si="34"/>
        <v/>
      </c>
      <c r="EG7" s="99" t="str">
        <f t="shared" si="123"/>
        <v/>
      </c>
      <c r="EH7" s="11" t="str">
        <f t="shared" si="124"/>
        <v/>
      </c>
      <c r="EI7" s="11" t="str">
        <f t="shared" si="125"/>
        <v/>
      </c>
      <c r="EJ7" s="80" t="str">
        <f t="shared" si="35"/>
        <v/>
      </c>
      <c r="EK7" s="99" t="str">
        <f t="shared" si="126"/>
        <v/>
      </c>
      <c r="EL7" s="11" t="str">
        <f t="shared" si="127"/>
        <v/>
      </c>
      <c r="EM7" s="11" t="str">
        <f t="shared" si="128"/>
        <v/>
      </c>
      <c r="EN7" s="80" t="str">
        <f t="shared" si="36"/>
        <v/>
      </c>
      <c r="EO7" s="99" t="str">
        <f t="shared" si="129"/>
        <v/>
      </c>
      <c r="EP7" s="11" t="str">
        <f t="shared" si="130"/>
        <v/>
      </c>
      <c r="EQ7" s="11" t="str">
        <f t="shared" si="131"/>
        <v/>
      </c>
      <c r="ER7" s="80" t="str">
        <f t="shared" si="37"/>
        <v/>
      </c>
    </row>
    <row r="8" spans="1:148" ht="12.6" customHeight="1" x14ac:dyDescent="0.2">
      <c r="A8" s="203"/>
      <c r="B8" s="96" t="s">
        <v>40</v>
      </c>
      <c r="C8" s="119" t="str">
        <f>IF(Dreisatzmethode!G9="","",Dreisatzmethode!G9)</f>
        <v/>
      </c>
      <c r="D8" s="74" t="str">
        <f>IF(Dreisatzmethode!I9="","",Dreisatzmethode!I9)</f>
        <v/>
      </c>
      <c r="E8" s="74" t="str">
        <f>IF(Dreisatzmethode!K9="","",Dreisatzmethode!K9)</f>
        <v/>
      </c>
      <c r="F8" s="39" t="str">
        <f xml:space="preserve">
IF($C8="","",
IF(Dreisatzmethode!M9=16,DATE(YEAR($C8)+16, MONTH($C8), DAY($C8)),
""
))</f>
        <v/>
      </c>
      <c r="G8" s="120" t="str">
        <f xml:space="preserve">
IF($C8="","",
IF(Dreisatzmethode!$M9=18,DATE(YEAR($C8)+18, MONTH($C8), DAY($C8)),""
))</f>
        <v/>
      </c>
      <c r="H8" s="133" t="str">
        <f>IF(Dreisatzmethode!H9="","",Dreisatzmethode!H9)</f>
        <v/>
      </c>
      <c r="I8" s="5" t="str">
        <f>IF(Dreisatzmethode!J9="","",Dreisatzmethode!J9)</f>
        <v/>
      </c>
      <c r="J8" s="134" t="str">
        <f>IF(Dreisatzmethode!L9="","",Dreisatzmethode!L9)</f>
        <v/>
      </c>
      <c r="K8" s="133" t="str">
        <f t="shared" si="38"/>
        <v/>
      </c>
      <c r="L8" s="5" t="str">
        <f t="shared" si="0"/>
        <v/>
      </c>
      <c r="M8" s="134" t="str">
        <f t="shared" si="0"/>
        <v/>
      </c>
      <c r="N8" s="142" t="str">
        <f>IF($C8="","",Dreisatzmethode!$C$9)</f>
        <v/>
      </c>
      <c r="O8" s="142" t="str">
        <f>IF(C8="","",Dreisatzmethode!$C$10)</f>
        <v/>
      </c>
      <c r="P8" s="150" t="str">
        <f t="shared" si="1"/>
        <v/>
      </c>
      <c r="Q8" s="6" t="str">
        <f t="shared" si="2"/>
        <v/>
      </c>
      <c r="R8" s="151" t="str">
        <f t="shared" si="3"/>
        <v/>
      </c>
      <c r="S8" s="150" t="str">
        <f>IF($C8="","",IF($N8-(_xlfn.AGGREGATE(14,6,($O8,P8),1))&gt;=0,$N8-(_xlfn.AGGREGATE(14,6,($O8,P8),1)),0))</f>
        <v/>
      </c>
      <c r="T8" s="6" t="str">
        <f>IF($C8="","",IF($N8-(_xlfn.AGGREGATE(14,6,($O8,Q8),1))&gt;=0,$N8-(_xlfn.AGGREGATE(14,6,($O8,Q8),1)),0))</f>
        <v/>
      </c>
      <c r="U8" s="151" t="str">
        <f>IF($C8="","",IF($N8-(_xlfn.AGGREGATE(14,6,($O8,R8),1))&gt;=0,$N8-(_xlfn.AGGREGATE(14,6,($O8,R8),1)),0))</f>
        <v/>
      </c>
      <c r="V8" s="150" t="str">
        <f t="shared" si="4"/>
        <v/>
      </c>
      <c r="W8" s="6" t="str">
        <f t="shared" si="5"/>
        <v/>
      </c>
      <c r="X8" s="151" t="str">
        <f t="shared" si="6"/>
        <v/>
      </c>
      <c r="Y8" s="99" t="str">
        <f t="shared" si="39"/>
        <v/>
      </c>
      <c r="Z8" s="11" t="str">
        <f t="shared" si="40"/>
        <v/>
      </c>
      <c r="AA8" s="11" t="str">
        <f t="shared" si="41"/>
        <v/>
      </c>
      <c r="AB8" s="80" t="str">
        <f t="shared" si="7"/>
        <v/>
      </c>
      <c r="AC8" s="99" t="str">
        <f t="shared" si="42"/>
        <v/>
      </c>
      <c r="AD8" s="11" t="str">
        <f t="shared" si="43"/>
        <v/>
      </c>
      <c r="AE8" s="11" t="str">
        <f t="shared" si="44"/>
        <v/>
      </c>
      <c r="AF8" s="80" t="str">
        <f t="shared" si="8"/>
        <v/>
      </c>
      <c r="AG8" s="99" t="str">
        <f t="shared" si="45"/>
        <v/>
      </c>
      <c r="AH8" s="11" t="str">
        <f t="shared" si="46"/>
        <v/>
      </c>
      <c r="AI8" s="11" t="str">
        <f t="shared" si="47"/>
        <v/>
      </c>
      <c r="AJ8" s="80" t="str">
        <f t="shared" si="9"/>
        <v/>
      </c>
      <c r="AK8" s="99" t="str">
        <f t="shared" si="48"/>
        <v/>
      </c>
      <c r="AL8" s="11" t="str">
        <f t="shared" si="49"/>
        <v/>
      </c>
      <c r="AM8" s="11" t="str">
        <f t="shared" si="50"/>
        <v/>
      </c>
      <c r="AN8" s="80" t="str">
        <f t="shared" si="10"/>
        <v/>
      </c>
      <c r="AO8" s="99" t="str">
        <f t="shared" si="51"/>
        <v/>
      </c>
      <c r="AP8" s="11" t="str">
        <f t="shared" si="52"/>
        <v/>
      </c>
      <c r="AQ8" s="11" t="str">
        <f t="shared" si="53"/>
        <v/>
      </c>
      <c r="AR8" s="80" t="str">
        <f t="shared" si="11"/>
        <v/>
      </c>
      <c r="AS8" s="99" t="str">
        <f t="shared" si="54"/>
        <v/>
      </c>
      <c r="AT8" s="11" t="str">
        <f t="shared" si="55"/>
        <v/>
      </c>
      <c r="AU8" s="11" t="str">
        <f t="shared" si="56"/>
        <v/>
      </c>
      <c r="AV8" s="80" t="str">
        <f t="shared" si="12"/>
        <v/>
      </c>
      <c r="AW8" s="99" t="str">
        <f t="shared" si="57"/>
        <v/>
      </c>
      <c r="AX8" s="11" t="str">
        <f t="shared" si="58"/>
        <v/>
      </c>
      <c r="AY8" s="11" t="str">
        <f t="shared" si="59"/>
        <v/>
      </c>
      <c r="AZ8" s="80" t="str">
        <f t="shared" si="13"/>
        <v/>
      </c>
      <c r="BA8" s="99" t="str">
        <f t="shared" si="60"/>
        <v/>
      </c>
      <c r="BB8" s="11" t="str">
        <f t="shared" si="61"/>
        <v/>
      </c>
      <c r="BC8" s="11" t="str">
        <f t="shared" si="62"/>
        <v/>
      </c>
      <c r="BD8" s="80" t="str">
        <f t="shared" si="14"/>
        <v/>
      </c>
      <c r="BE8" s="99" t="str">
        <f t="shared" si="63"/>
        <v/>
      </c>
      <c r="BF8" s="11" t="str">
        <f t="shared" si="64"/>
        <v/>
      </c>
      <c r="BG8" s="11" t="str">
        <f t="shared" si="65"/>
        <v/>
      </c>
      <c r="BH8" s="80" t="str">
        <f t="shared" si="15"/>
        <v/>
      </c>
      <c r="BI8" s="99" t="str">
        <f t="shared" si="66"/>
        <v/>
      </c>
      <c r="BJ8" s="11" t="str">
        <f t="shared" si="67"/>
        <v/>
      </c>
      <c r="BK8" s="11" t="str">
        <f t="shared" si="68"/>
        <v/>
      </c>
      <c r="BL8" s="80" t="str">
        <f t="shared" si="16"/>
        <v/>
      </c>
      <c r="BM8" s="99" t="str">
        <f t="shared" si="69"/>
        <v/>
      </c>
      <c r="BN8" s="11" t="str">
        <f t="shared" si="70"/>
        <v/>
      </c>
      <c r="BO8" s="11" t="str">
        <f t="shared" si="71"/>
        <v/>
      </c>
      <c r="BP8" s="80" t="str">
        <f t="shared" si="17"/>
        <v/>
      </c>
      <c r="BQ8" s="99" t="str">
        <f t="shared" si="72"/>
        <v/>
      </c>
      <c r="BR8" s="11" t="str">
        <f t="shared" si="73"/>
        <v/>
      </c>
      <c r="BS8" s="11" t="str">
        <f t="shared" si="74"/>
        <v/>
      </c>
      <c r="BT8" s="80" t="str">
        <f t="shared" si="18"/>
        <v/>
      </c>
      <c r="BU8" s="99" t="str">
        <f t="shared" si="75"/>
        <v/>
      </c>
      <c r="BV8" s="11" t="str">
        <f t="shared" si="76"/>
        <v/>
      </c>
      <c r="BW8" s="11" t="str">
        <f t="shared" si="77"/>
        <v/>
      </c>
      <c r="BX8" s="80" t="str">
        <f t="shared" si="19"/>
        <v/>
      </c>
      <c r="BY8" s="99" t="str">
        <f t="shared" si="78"/>
        <v/>
      </c>
      <c r="BZ8" s="11" t="str">
        <f t="shared" si="79"/>
        <v/>
      </c>
      <c r="CA8" s="11" t="str">
        <f t="shared" si="80"/>
        <v/>
      </c>
      <c r="CB8" s="80" t="str">
        <f t="shared" si="20"/>
        <v/>
      </c>
      <c r="CC8" s="99" t="str">
        <f t="shared" si="81"/>
        <v/>
      </c>
      <c r="CD8" s="11" t="str">
        <f t="shared" si="82"/>
        <v/>
      </c>
      <c r="CE8" s="11" t="str">
        <f t="shared" si="83"/>
        <v/>
      </c>
      <c r="CF8" s="80" t="str">
        <f t="shared" si="21"/>
        <v/>
      </c>
      <c r="CG8" s="99" t="str">
        <f t="shared" si="84"/>
        <v/>
      </c>
      <c r="CH8" s="11" t="str">
        <f t="shared" si="85"/>
        <v/>
      </c>
      <c r="CI8" s="11" t="str">
        <f t="shared" si="86"/>
        <v/>
      </c>
      <c r="CJ8" s="80" t="str">
        <f t="shared" si="22"/>
        <v/>
      </c>
      <c r="CK8" s="99" t="str">
        <f t="shared" si="87"/>
        <v/>
      </c>
      <c r="CL8" s="11" t="str">
        <f t="shared" si="88"/>
        <v/>
      </c>
      <c r="CM8" s="11" t="str">
        <f t="shared" si="89"/>
        <v/>
      </c>
      <c r="CN8" s="80" t="str">
        <f t="shared" si="23"/>
        <v/>
      </c>
      <c r="CO8" s="99" t="str">
        <f t="shared" si="90"/>
        <v/>
      </c>
      <c r="CP8" s="11" t="str">
        <f t="shared" si="91"/>
        <v/>
      </c>
      <c r="CQ8" s="11" t="str">
        <f t="shared" si="92"/>
        <v/>
      </c>
      <c r="CR8" s="80" t="str">
        <f t="shared" si="24"/>
        <v/>
      </c>
      <c r="CS8" s="99" t="str">
        <f t="shared" si="93"/>
        <v/>
      </c>
      <c r="CT8" s="11" t="str">
        <f t="shared" si="94"/>
        <v/>
      </c>
      <c r="CU8" s="11" t="str">
        <f t="shared" si="95"/>
        <v/>
      </c>
      <c r="CV8" s="80" t="str">
        <f t="shared" si="25"/>
        <v/>
      </c>
      <c r="CW8" s="99" t="str">
        <f t="shared" si="96"/>
        <v/>
      </c>
      <c r="CX8" s="11" t="str">
        <f t="shared" si="97"/>
        <v/>
      </c>
      <c r="CY8" s="11" t="str">
        <f t="shared" si="98"/>
        <v/>
      </c>
      <c r="CZ8" s="80" t="str">
        <f t="shared" si="26"/>
        <v/>
      </c>
      <c r="DA8" s="99" t="str">
        <f t="shared" si="99"/>
        <v/>
      </c>
      <c r="DB8" s="11" t="str">
        <f t="shared" si="100"/>
        <v/>
      </c>
      <c r="DC8" s="11" t="str">
        <f t="shared" si="101"/>
        <v/>
      </c>
      <c r="DD8" s="80" t="str">
        <f t="shared" si="27"/>
        <v/>
      </c>
      <c r="DE8" s="99" t="str">
        <f t="shared" si="102"/>
        <v/>
      </c>
      <c r="DF8" s="11" t="str">
        <f t="shared" si="103"/>
        <v/>
      </c>
      <c r="DG8" s="11" t="str">
        <f t="shared" si="104"/>
        <v/>
      </c>
      <c r="DH8" s="80" t="str">
        <f t="shared" si="28"/>
        <v/>
      </c>
      <c r="DI8" s="99" t="str">
        <f t="shared" si="105"/>
        <v/>
      </c>
      <c r="DJ8" s="11" t="str">
        <f t="shared" si="106"/>
        <v/>
      </c>
      <c r="DK8" s="11" t="str">
        <f t="shared" si="107"/>
        <v/>
      </c>
      <c r="DL8" s="80" t="str">
        <f t="shared" si="29"/>
        <v/>
      </c>
      <c r="DM8" s="99" t="str">
        <f t="shared" si="108"/>
        <v/>
      </c>
      <c r="DN8" s="11" t="str">
        <f t="shared" si="109"/>
        <v/>
      </c>
      <c r="DO8" s="11" t="str">
        <f t="shared" si="110"/>
        <v/>
      </c>
      <c r="DP8" s="80" t="str">
        <f t="shared" si="30"/>
        <v/>
      </c>
      <c r="DQ8" s="99" t="str">
        <f t="shared" si="111"/>
        <v/>
      </c>
      <c r="DR8" s="11" t="str">
        <f t="shared" si="112"/>
        <v/>
      </c>
      <c r="DS8" s="11" t="str">
        <f t="shared" si="113"/>
        <v/>
      </c>
      <c r="DT8" s="80" t="str">
        <f t="shared" si="31"/>
        <v/>
      </c>
      <c r="DU8" s="99" t="str">
        <f t="shared" si="114"/>
        <v/>
      </c>
      <c r="DV8" s="11" t="str">
        <f t="shared" si="115"/>
        <v/>
      </c>
      <c r="DW8" s="11" t="str">
        <f t="shared" si="116"/>
        <v/>
      </c>
      <c r="DX8" s="80" t="str">
        <f t="shared" si="32"/>
        <v/>
      </c>
      <c r="DY8" s="99" t="str">
        <f t="shared" si="117"/>
        <v/>
      </c>
      <c r="DZ8" s="11" t="str">
        <f t="shared" si="118"/>
        <v/>
      </c>
      <c r="EA8" s="11" t="str">
        <f t="shared" si="119"/>
        <v/>
      </c>
      <c r="EB8" s="80" t="str">
        <f t="shared" si="33"/>
        <v/>
      </c>
      <c r="EC8" s="99" t="str">
        <f t="shared" si="120"/>
        <v/>
      </c>
      <c r="ED8" s="11" t="str">
        <f t="shared" si="121"/>
        <v/>
      </c>
      <c r="EE8" s="11" t="str">
        <f t="shared" si="122"/>
        <v/>
      </c>
      <c r="EF8" s="80" t="str">
        <f t="shared" si="34"/>
        <v/>
      </c>
      <c r="EG8" s="99" t="str">
        <f t="shared" si="123"/>
        <v/>
      </c>
      <c r="EH8" s="11" t="str">
        <f t="shared" si="124"/>
        <v/>
      </c>
      <c r="EI8" s="11" t="str">
        <f t="shared" si="125"/>
        <v/>
      </c>
      <c r="EJ8" s="80" t="str">
        <f t="shared" si="35"/>
        <v/>
      </c>
      <c r="EK8" s="99" t="str">
        <f t="shared" si="126"/>
        <v/>
      </c>
      <c r="EL8" s="11" t="str">
        <f t="shared" si="127"/>
        <v/>
      </c>
      <c r="EM8" s="11" t="str">
        <f t="shared" si="128"/>
        <v/>
      </c>
      <c r="EN8" s="80" t="str">
        <f t="shared" si="36"/>
        <v/>
      </c>
      <c r="EO8" s="99" t="str">
        <f t="shared" si="129"/>
        <v/>
      </c>
      <c r="EP8" s="11" t="str">
        <f t="shared" si="130"/>
        <v/>
      </c>
      <c r="EQ8" s="11" t="str">
        <f t="shared" si="131"/>
        <v/>
      </c>
      <c r="ER8" s="80" t="str">
        <f t="shared" si="37"/>
        <v/>
      </c>
    </row>
    <row r="9" spans="1:148" ht="12.6" customHeight="1" x14ac:dyDescent="0.2">
      <c r="A9" s="203"/>
      <c r="B9" s="96" t="s">
        <v>41</v>
      </c>
      <c r="C9" s="119" t="str">
        <f>IF(Dreisatzmethode!G10="","",Dreisatzmethode!G10)</f>
        <v/>
      </c>
      <c r="D9" s="74" t="str">
        <f>IF(Dreisatzmethode!I10="","",Dreisatzmethode!I10)</f>
        <v/>
      </c>
      <c r="E9" s="74" t="str">
        <f>IF(Dreisatzmethode!K10="","",Dreisatzmethode!K10)</f>
        <v/>
      </c>
      <c r="F9" s="39" t="str">
        <f xml:space="preserve">
IF($C9="","",
IF(Dreisatzmethode!M10=16,DATE(YEAR($C9)+16, MONTH($C9), DAY($C9)),
""
))</f>
        <v/>
      </c>
      <c r="G9" s="120" t="str">
        <f xml:space="preserve">
IF($C9="","",
IF(Dreisatzmethode!$M10=18,DATE(YEAR($C9)+18, MONTH($C9), DAY($C9)),""
))</f>
        <v/>
      </c>
      <c r="H9" s="133" t="str">
        <f>IF(Dreisatzmethode!H10="","",Dreisatzmethode!H10)</f>
        <v/>
      </c>
      <c r="I9" s="5" t="str">
        <f>IF(Dreisatzmethode!J10="","",Dreisatzmethode!J10)</f>
        <v/>
      </c>
      <c r="J9" s="134" t="str">
        <f>IF(Dreisatzmethode!L10="","",Dreisatzmethode!L10)</f>
        <v/>
      </c>
      <c r="K9" s="133" t="str">
        <f t="shared" si="38"/>
        <v/>
      </c>
      <c r="L9" s="5" t="str">
        <f t="shared" si="0"/>
        <v/>
      </c>
      <c r="M9" s="134" t="str">
        <f t="shared" si="0"/>
        <v/>
      </c>
      <c r="N9" s="142" t="str">
        <f>IF($C9="","",Dreisatzmethode!$C$9)</f>
        <v/>
      </c>
      <c r="O9" s="142" t="str">
        <f>IF(C9="","",Dreisatzmethode!$C$10)</f>
        <v/>
      </c>
      <c r="P9" s="150" t="str">
        <f t="shared" si="1"/>
        <v/>
      </c>
      <c r="Q9" s="6" t="str">
        <f t="shared" si="2"/>
        <v/>
      </c>
      <c r="R9" s="151" t="str">
        <f t="shared" si="3"/>
        <v/>
      </c>
      <c r="S9" s="150" t="str">
        <f>IF($C9="","",IF($N9-(_xlfn.AGGREGATE(14,6,($O9,P9),1))&gt;=0,$N9-(_xlfn.AGGREGATE(14,6,($O9,P9),1)),0))</f>
        <v/>
      </c>
      <c r="T9" s="6" t="str">
        <f>IF($C9="","",IF($N9-(_xlfn.AGGREGATE(14,6,($O9,Q9),1))&gt;=0,$N9-(_xlfn.AGGREGATE(14,6,($O9,Q9),1)),0))</f>
        <v/>
      </c>
      <c r="U9" s="151" t="str">
        <f>IF($C9="","",IF($N9-(_xlfn.AGGREGATE(14,6,($O9,R9),1))&gt;=0,$N9-(_xlfn.AGGREGATE(14,6,($O9,R9),1)),0))</f>
        <v/>
      </c>
      <c r="V9" s="150" t="str">
        <f t="shared" si="4"/>
        <v/>
      </c>
      <c r="W9" s="6" t="str">
        <f t="shared" si="5"/>
        <v/>
      </c>
      <c r="X9" s="151" t="str">
        <f t="shared" si="6"/>
        <v/>
      </c>
      <c r="Y9" s="99" t="str">
        <f t="shared" si="39"/>
        <v/>
      </c>
      <c r="Z9" s="11" t="str">
        <f t="shared" si="40"/>
        <v/>
      </c>
      <c r="AA9" s="11" t="str">
        <f t="shared" si="41"/>
        <v/>
      </c>
      <c r="AB9" s="80" t="str">
        <f t="shared" si="7"/>
        <v/>
      </c>
      <c r="AC9" s="99" t="str">
        <f t="shared" si="42"/>
        <v/>
      </c>
      <c r="AD9" s="11" t="str">
        <f t="shared" si="43"/>
        <v/>
      </c>
      <c r="AE9" s="11" t="str">
        <f t="shared" si="44"/>
        <v/>
      </c>
      <c r="AF9" s="80" t="str">
        <f t="shared" si="8"/>
        <v/>
      </c>
      <c r="AG9" s="99" t="str">
        <f t="shared" si="45"/>
        <v/>
      </c>
      <c r="AH9" s="11" t="str">
        <f t="shared" si="46"/>
        <v/>
      </c>
      <c r="AI9" s="11" t="str">
        <f t="shared" si="47"/>
        <v/>
      </c>
      <c r="AJ9" s="80" t="str">
        <f t="shared" si="9"/>
        <v/>
      </c>
      <c r="AK9" s="99" t="str">
        <f t="shared" si="48"/>
        <v/>
      </c>
      <c r="AL9" s="11" t="str">
        <f t="shared" si="49"/>
        <v/>
      </c>
      <c r="AM9" s="11" t="str">
        <f t="shared" si="50"/>
        <v/>
      </c>
      <c r="AN9" s="80" t="str">
        <f t="shared" si="10"/>
        <v/>
      </c>
      <c r="AO9" s="99" t="str">
        <f t="shared" si="51"/>
        <v/>
      </c>
      <c r="AP9" s="11" t="str">
        <f t="shared" si="52"/>
        <v/>
      </c>
      <c r="AQ9" s="11" t="str">
        <f t="shared" si="53"/>
        <v/>
      </c>
      <c r="AR9" s="80" t="str">
        <f t="shared" si="11"/>
        <v/>
      </c>
      <c r="AS9" s="99" t="str">
        <f t="shared" si="54"/>
        <v/>
      </c>
      <c r="AT9" s="11" t="str">
        <f t="shared" si="55"/>
        <v/>
      </c>
      <c r="AU9" s="11" t="str">
        <f t="shared" si="56"/>
        <v/>
      </c>
      <c r="AV9" s="80" t="str">
        <f t="shared" si="12"/>
        <v/>
      </c>
      <c r="AW9" s="99" t="str">
        <f t="shared" si="57"/>
        <v/>
      </c>
      <c r="AX9" s="11" t="str">
        <f t="shared" si="58"/>
        <v/>
      </c>
      <c r="AY9" s="11" t="str">
        <f t="shared" si="59"/>
        <v/>
      </c>
      <c r="AZ9" s="80" t="str">
        <f t="shared" si="13"/>
        <v/>
      </c>
      <c r="BA9" s="99" t="str">
        <f t="shared" si="60"/>
        <v/>
      </c>
      <c r="BB9" s="11" t="str">
        <f t="shared" si="61"/>
        <v/>
      </c>
      <c r="BC9" s="11" t="str">
        <f t="shared" si="62"/>
        <v/>
      </c>
      <c r="BD9" s="80" t="str">
        <f t="shared" si="14"/>
        <v/>
      </c>
      <c r="BE9" s="99" t="str">
        <f t="shared" si="63"/>
        <v/>
      </c>
      <c r="BF9" s="11" t="str">
        <f t="shared" si="64"/>
        <v/>
      </c>
      <c r="BG9" s="11" t="str">
        <f t="shared" si="65"/>
        <v/>
      </c>
      <c r="BH9" s="80" t="str">
        <f t="shared" si="15"/>
        <v/>
      </c>
      <c r="BI9" s="99" t="str">
        <f t="shared" si="66"/>
        <v/>
      </c>
      <c r="BJ9" s="11" t="str">
        <f t="shared" si="67"/>
        <v/>
      </c>
      <c r="BK9" s="11" t="str">
        <f t="shared" si="68"/>
        <v/>
      </c>
      <c r="BL9" s="80" t="str">
        <f t="shared" si="16"/>
        <v/>
      </c>
      <c r="BM9" s="99" t="str">
        <f t="shared" si="69"/>
        <v/>
      </c>
      <c r="BN9" s="11" t="str">
        <f t="shared" si="70"/>
        <v/>
      </c>
      <c r="BO9" s="11" t="str">
        <f t="shared" si="71"/>
        <v/>
      </c>
      <c r="BP9" s="80" t="str">
        <f t="shared" si="17"/>
        <v/>
      </c>
      <c r="BQ9" s="99" t="str">
        <f t="shared" si="72"/>
        <v/>
      </c>
      <c r="BR9" s="11" t="str">
        <f t="shared" si="73"/>
        <v/>
      </c>
      <c r="BS9" s="11" t="str">
        <f t="shared" si="74"/>
        <v/>
      </c>
      <c r="BT9" s="80" t="str">
        <f t="shared" si="18"/>
        <v/>
      </c>
      <c r="BU9" s="99" t="str">
        <f t="shared" si="75"/>
        <v/>
      </c>
      <c r="BV9" s="11" t="str">
        <f t="shared" si="76"/>
        <v/>
      </c>
      <c r="BW9" s="11" t="str">
        <f t="shared" si="77"/>
        <v/>
      </c>
      <c r="BX9" s="80" t="str">
        <f t="shared" si="19"/>
        <v/>
      </c>
      <c r="BY9" s="99" t="str">
        <f t="shared" si="78"/>
        <v/>
      </c>
      <c r="BZ9" s="11" t="str">
        <f t="shared" si="79"/>
        <v/>
      </c>
      <c r="CA9" s="11" t="str">
        <f t="shared" si="80"/>
        <v/>
      </c>
      <c r="CB9" s="80" t="str">
        <f t="shared" si="20"/>
        <v/>
      </c>
      <c r="CC9" s="99" t="str">
        <f t="shared" si="81"/>
        <v/>
      </c>
      <c r="CD9" s="11" t="str">
        <f t="shared" si="82"/>
        <v/>
      </c>
      <c r="CE9" s="11" t="str">
        <f t="shared" si="83"/>
        <v/>
      </c>
      <c r="CF9" s="80" t="str">
        <f t="shared" si="21"/>
        <v/>
      </c>
      <c r="CG9" s="99" t="str">
        <f t="shared" si="84"/>
        <v/>
      </c>
      <c r="CH9" s="11" t="str">
        <f t="shared" si="85"/>
        <v/>
      </c>
      <c r="CI9" s="11" t="str">
        <f t="shared" si="86"/>
        <v/>
      </c>
      <c r="CJ9" s="80" t="str">
        <f t="shared" si="22"/>
        <v/>
      </c>
      <c r="CK9" s="99" t="str">
        <f t="shared" si="87"/>
        <v/>
      </c>
      <c r="CL9" s="11" t="str">
        <f t="shared" si="88"/>
        <v/>
      </c>
      <c r="CM9" s="11" t="str">
        <f t="shared" si="89"/>
        <v/>
      </c>
      <c r="CN9" s="80" t="str">
        <f t="shared" si="23"/>
        <v/>
      </c>
      <c r="CO9" s="99" t="str">
        <f t="shared" si="90"/>
        <v/>
      </c>
      <c r="CP9" s="11" t="str">
        <f t="shared" si="91"/>
        <v/>
      </c>
      <c r="CQ9" s="11" t="str">
        <f t="shared" si="92"/>
        <v/>
      </c>
      <c r="CR9" s="80" t="str">
        <f t="shared" si="24"/>
        <v/>
      </c>
      <c r="CS9" s="99" t="str">
        <f t="shared" si="93"/>
        <v/>
      </c>
      <c r="CT9" s="11" t="str">
        <f t="shared" si="94"/>
        <v/>
      </c>
      <c r="CU9" s="11" t="str">
        <f t="shared" si="95"/>
        <v/>
      </c>
      <c r="CV9" s="80" t="str">
        <f t="shared" si="25"/>
        <v/>
      </c>
      <c r="CW9" s="99" t="str">
        <f t="shared" si="96"/>
        <v/>
      </c>
      <c r="CX9" s="11" t="str">
        <f t="shared" si="97"/>
        <v/>
      </c>
      <c r="CY9" s="11" t="str">
        <f t="shared" si="98"/>
        <v/>
      </c>
      <c r="CZ9" s="80" t="str">
        <f t="shared" si="26"/>
        <v/>
      </c>
      <c r="DA9" s="99" t="str">
        <f t="shared" si="99"/>
        <v/>
      </c>
      <c r="DB9" s="11" t="str">
        <f t="shared" si="100"/>
        <v/>
      </c>
      <c r="DC9" s="11" t="str">
        <f t="shared" si="101"/>
        <v/>
      </c>
      <c r="DD9" s="80" t="str">
        <f t="shared" si="27"/>
        <v/>
      </c>
      <c r="DE9" s="99" t="str">
        <f t="shared" si="102"/>
        <v/>
      </c>
      <c r="DF9" s="11" t="str">
        <f t="shared" si="103"/>
        <v/>
      </c>
      <c r="DG9" s="11" t="str">
        <f t="shared" si="104"/>
        <v/>
      </c>
      <c r="DH9" s="80" t="str">
        <f t="shared" si="28"/>
        <v/>
      </c>
      <c r="DI9" s="99" t="str">
        <f t="shared" si="105"/>
        <v/>
      </c>
      <c r="DJ9" s="11" t="str">
        <f t="shared" si="106"/>
        <v/>
      </c>
      <c r="DK9" s="11" t="str">
        <f t="shared" si="107"/>
        <v/>
      </c>
      <c r="DL9" s="80" t="str">
        <f t="shared" si="29"/>
        <v/>
      </c>
      <c r="DM9" s="99" t="str">
        <f t="shared" si="108"/>
        <v/>
      </c>
      <c r="DN9" s="11" t="str">
        <f t="shared" si="109"/>
        <v/>
      </c>
      <c r="DO9" s="11" t="str">
        <f t="shared" si="110"/>
        <v/>
      </c>
      <c r="DP9" s="80" t="str">
        <f t="shared" si="30"/>
        <v/>
      </c>
      <c r="DQ9" s="99" t="str">
        <f t="shared" si="111"/>
        <v/>
      </c>
      <c r="DR9" s="11" t="str">
        <f t="shared" si="112"/>
        <v/>
      </c>
      <c r="DS9" s="11" t="str">
        <f t="shared" si="113"/>
        <v/>
      </c>
      <c r="DT9" s="80" t="str">
        <f t="shared" si="31"/>
        <v/>
      </c>
      <c r="DU9" s="99" t="str">
        <f t="shared" si="114"/>
        <v/>
      </c>
      <c r="DV9" s="11" t="str">
        <f t="shared" si="115"/>
        <v/>
      </c>
      <c r="DW9" s="11" t="str">
        <f t="shared" si="116"/>
        <v/>
      </c>
      <c r="DX9" s="80" t="str">
        <f t="shared" si="32"/>
        <v/>
      </c>
      <c r="DY9" s="99" t="str">
        <f t="shared" si="117"/>
        <v/>
      </c>
      <c r="DZ9" s="11" t="str">
        <f t="shared" si="118"/>
        <v/>
      </c>
      <c r="EA9" s="11" t="str">
        <f t="shared" si="119"/>
        <v/>
      </c>
      <c r="EB9" s="80" t="str">
        <f t="shared" si="33"/>
        <v/>
      </c>
      <c r="EC9" s="99" t="str">
        <f t="shared" si="120"/>
        <v/>
      </c>
      <c r="ED9" s="11" t="str">
        <f t="shared" si="121"/>
        <v/>
      </c>
      <c r="EE9" s="11" t="str">
        <f t="shared" si="122"/>
        <v/>
      </c>
      <c r="EF9" s="80" t="str">
        <f t="shared" si="34"/>
        <v/>
      </c>
      <c r="EG9" s="99" t="str">
        <f t="shared" si="123"/>
        <v/>
      </c>
      <c r="EH9" s="11" t="str">
        <f t="shared" si="124"/>
        <v/>
      </c>
      <c r="EI9" s="11" t="str">
        <f t="shared" si="125"/>
        <v/>
      </c>
      <c r="EJ9" s="80" t="str">
        <f t="shared" si="35"/>
        <v/>
      </c>
      <c r="EK9" s="99" t="str">
        <f t="shared" si="126"/>
        <v/>
      </c>
      <c r="EL9" s="11" t="str">
        <f t="shared" si="127"/>
        <v/>
      </c>
      <c r="EM9" s="11" t="str">
        <f t="shared" si="128"/>
        <v/>
      </c>
      <c r="EN9" s="80" t="str">
        <f t="shared" si="36"/>
        <v/>
      </c>
      <c r="EO9" s="99" t="str">
        <f t="shared" si="129"/>
        <v/>
      </c>
      <c r="EP9" s="11" t="str">
        <f t="shared" si="130"/>
        <v/>
      </c>
      <c r="EQ9" s="11" t="str">
        <f t="shared" si="131"/>
        <v/>
      </c>
      <c r="ER9" s="80" t="str">
        <f t="shared" si="37"/>
        <v/>
      </c>
    </row>
    <row r="10" spans="1:148" ht="12.6" customHeight="1" x14ac:dyDescent="0.2">
      <c r="A10" s="203"/>
      <c r="B10" s="96" t="s">
        <v>42</v>
      </c>
      <c r="C10" s="119" t="str">
        <f>IF(Dreisatzmethode!G11="","",Dreisatzmethode!G11)</f>
        <v/>
      </c>
      <c r="D10" s="74" t="str">
        <f>IF(Dreisatzmethode!I11="","",Dreisatzmethode!I11)</f>
        <v/>
      </c>
      <c r="E10" s="74" t="str">
        <f>IF(Dreisatzmethode!K11="","",Dreisatzmethode!K11)</f>
        <v/>
      </c>
      <c r="F10" s="39" t="str">
        <f xml:space="preserve">
IF($C10="","",
IF(Dreisatzmethode!M11=16,DATE(YEAR($C10)+16, MONTH($C10), DAY($C10)),
""
))</f>
        <v/>
      </c>
      <c r="G10" s="120" t="str">
        <f xml:space="preserve">
IF($C10="","",
IF(Dreisatzmethode!$M11=18,DATE(YEAR($C10)+18, MONTH($C10), DAY($C10)),""
))</f>
        <v/>
      </c>
      <c r="H10" s="133" t="str">
        <f>IF(Dreisatzmethode!H11="","",Dreisatzmethode!H11)</f>
        <v/>
      </c>
      <c r="I10" s="5" t="str">
        <f>IF(Dreisatzmethode!J11="","",Dreisatzmethode!J11)</f>
        <v/>
      </c>
      <c r="J10" s="134" t="str">
        <f>IF(Dreisatzmethode!L11="","",Dreisatzmethode!L11)</f>
        <v/>
      </c>
      <c r="K10" s="133" t="str">
        <f t="shared" si="38"/>
        <v/>
      </c>
      <c r="L10" s="5" t="str">
        <f t="shared" si="0"/>
        <v/>
      </c>
      <c r="M10" s="134" t="str">
        <f t="shared" si="0"/>
        <v/>
      </c>
      <c r="N10" s="142" t="str">
        <f>IF($C10="","",Dreisatzmethode!$C$9)</f>
        <v/>
      </c>
      <c r="O10" s="142" t="str">
        <f>IF(C10="","",Dreisatzmethode!$C$10)</f>
        <v/>
      </c>
      <c r="P10" s="150" t="str">
        <f t="shared" si="1"/>
        <v/>
      </c>
      <c r="Q10" s="6" t="str">
        <f t="shared" si="2"/>
        <v/>
      </c>
      <c r="R10" s="151" t="str">
        <f t="shared" si="3"/>
        <v/>
      </c>
      <c r="S10" s="150" t="str">
        <f>IF($C10="","",IF($N10-(_xlfn.AGGREGATE(14,6,($O10,P10),1))&gt;=0,$N10-(_xlfn.AGGREGATE(14,6,($O10,P10),1)),0))</f>
        <v/>
      </c>
      <c r="T10" s="6" t="str">
        <f>IF($C10="","",IF($N10-(_xlfn.AGGREGATE(14,6,($O10,Q10),1))&gt;=0,$N10-(_xlfn.AGGREGATE(14,6,($O10,Q10),1)),0))</f>
        <v/>
      </c>
      <c r="U10" s="151" t="str">
        <f>IF($C10="","",IF($N10-(_xlfn.AGGREGATE(14,6,($O10,R10),1))&gt;=0,$N10-(_xlfn.AGGREGATE(14,6,($O10,R10),1)),0))</f>
        <v/>
      </c>
      <c r="V10" s="150" t="str">
        <f t="shared" si="4"/>
        <v/>
      </c>
      <c r="W10" s="6" t="str">
        <f t="shared" si="5"/>
        <v/>
      </c>
      <c r="X10" s="151" t="str">
        <f t="shared" si="6"/>
        <v/>
      </c>
      <c r="Y10" s="99" t="str">
        <f t="shared" si="39"/>
        <v/>
      </c>
      <c r="Z10" s="11" t="str">
        <f t="shared" si="40"/>
        <v/>
      </c>
      <c r="AA10" s="11" t="str">
        <f t="shared" si="41"/>
        <v/>
      </c>
      <c r="AB10" s="80" t="str">
        <f t="shared" si="7"/>
        <v/>
      </c>
      <c r="AC10" s="99" t="str">
        <f t="shared" si="42"/>
        <v/>
      </c>
      <c r="AD10" s="11" t="str">
        <f t="shared" si="43"/>
        <v/>
      </c>
      <c r="AE10" s="11" t="str">
        <f t="shared" si="44"/>
        <v/>
      </c>
      <c r="AF10" s="80" t="str">
        <f t="shared" si="8"/>
        <v/>
      </c>
      <c r="AG10" s="99" t="str">
        <f t="shared" si="45"/>
        <v/>
      </c>
      <c r="AH10" s="11" t="str">
        <f t="shared" si="46"/>
        <v/>
      </c>
      <c r="AI10" s="11" t="str">
        <f t="shared" si="47"/>
        <v/>
      </c>
      <c r="AJ10" s="80" t="str">
        <f t="shared" si="9"/>
        <v/>
      </c>
      <c r="AK10" s="99" t="str">
        <f t="shared" si="48"/>
        <v/>
      </c>
      <c r="AL10" s="11" t="str">
        <f t="shared" si="49"/>
        <v/>
      </c>
      <c r="AM10" s="11" t="str">
        <f t="shared" si="50"/>
        <v/>
      </c>
      <c r="AN10" s="80" t="str">
        <f t="shared" si="10"/>
        <v/>
      </c>
      <c r="AO10" s="99" t="str">
        <f t="shared" si="51"/>
        <v/>
      </c>
      <c r="AP10" s="11" t="str">
        <f t="shared" si="52"/>
        <v/>
      </c>
      <c r="AQ10" s="11" t="str">
        <f t="shared" si="53"/>
        <v/>
      </c>
      <c r="AR10" s="80" t="str">
        <f t="shared" si="11"/>
        <v/>
      </c>
      <c r="AS10" s="99" t="str">
        <f t="shared" si="54"/>
        <v/>
      </c>
      <c r="AT10" s="11" t="str">
        <f t="shared" si="55"/>
        <v/>
      </c>
      <c r="AU10" s="11" t="str">
        <f t="shared" si="56"/>
        <v/>
      </c>
      <c r="AV10" s="80" t="str">
        <f t="shared" si="12"/>
        <v/>
      </c>
      <c r="AW10" s="99" t="str">
        <f t="shared" si="57"/>
        <v/>
      </c>
      <c r="AX10" s="11" t="str">
        <f t="shared" si="58"/>
        <v/>
      </c>
      <c r="AY10" s="11" t="str">
        <f t="shared" si="59"/>
        <v/>
      </c>
      <c r="AZ10" s="80" t="str">
        <f t="shared" si="13"/>
        <v/>
      </c>
      <c r="BA10" s="99" t="str">
        <f t="shared" si="60"/>
        <v/>
      </c>
      <c r="BB10" s="11" t="str">
        <f t="shared" si="61"/>
        <v/>
      </c>
      <c r="BC10" s="11" t="str">
        <f t="shared" si="62"/>
        <v/>
      </c>
      <c r="BD10" s="80" t="str">
        <f t="shared" si="14"/>
        <v/>
      </c>
      <c r="BE10" s="99" t="str">
        <f t="shared" si="63"/>
        <v/>
      </c>
      <c r="BF10" s="11" t="str">
        <f t="shared" si="64"/>
        <v/>
      </c>
      <c r="BG10" s="11" t="str">
        <f t="shared" si="65"/>
        <v/>
      </c>
      <c r="BH10" s="80" t="str">
        <f t="shared" si="15"/>
        <v/>
      </c>
      <c r="BI10" s="99" t="str">
        <f t="shared" si="66"/>
        <v/>
      </c>
      <c r="BJ10" s="11" t="str">
        <f t="shared" si="67"/>
        <v/>
      </c>
      <c r="BK10" s="11" t="str">
        <f t="shared" si="68"/>
        <v/>
      </c>
      <c r="BL10" s="80" t="str">
        <f t="shared" si="16"/>
        <v/>
      </c>
      <c r="BM10" s="99" t="str">
        <f t="shared" si="69"/>
        <v/>
      </c>
      <c r="BN10" s="11" t="str">
        <f t="shared" si="70"/>
        <v/>
      </c>
      <c r="BO10" s="11" t="str">
        <f t="shared" si="71"/>
        <v/>
      </c>
      <c r="BP10" s="80" t="str">
        <f t="shared" si="17"/>
        <v/>
      </c>
      <c r="BQ10" s="99" t="str">
        <f t="shared" si="72"/>
        <v/>
      </c>
      <c r="BR10" s="11" t="str">
        <f t="shared" si="73"/>
        <v/>
      </c>
      <c r="BS10" s="11" t="str">
        <f t="shared" si="74"/>
        <v/>
      </c>
      <c r="BT10" s="80" t="str">
        <f t="shared" si="18"/>
        <v/>
      </c>
      <c r="BU10" s="99" t="str">
        <f t="shared" si="75"/>
        <v/>
      </c>
      <c r="BV10" s="11" t="str">
        <f t="shared" si="76"/>
        <v/>
      </c>
      <c r="BW10" s="11" t="str">
        <f t="shared" si="77"/>
        <v/>
      </c>
      <c r="BX10" s="80" t="str">
        <f t="shared" si="19"/>
        <v/>
      </c>
      <c r="BY10" s="99" t="str">
        <f t="shared" si="78"/>
        <v/>
      </c>
      <c r="BZ10" s="11" t="str">
        <f t="shared" si="79"/>
        <v/>
      </c>
      <c r="CA10" s="11" t="str">
        <f t="shared" si="80"/>
        <v/>
      </c>
      <c r="CB10" s="80" t="str">
        <f t="shared" si="20"/>
        <v/>
      </c>
      <c r="CC10" s="99" t="str">
        <f t="shared" si="81"/>
        <v/>
      </c>
      <c r="CD10" s="11" t="str">
        <f t="shared" si="82"/>
        <v/>
      </c>
      <c r="CE10" s="11" t="str">
        <f t="shared" si="83"/>
        <v/>
      </c>
      <c r="CF10" s="80" t="str">
        <f t="shared" si="21"/>
        <v/>
      </c>
      <c r="CG10" s="99" t="str">
        <f t="shared" si="84"/>
        <v/>
      </c>
      <c r="CH10" s="11" t="str">
        <f t="shared" si="85"/>
        <v/>
      </c>
      <c r="CI10" s="11" t="str">
        <f t="shared" si="86"/>
        <v/>
      </c>
      <c r="CJ10" s="80" t="str">
        <f t="shared" si="22"/>
        <v/>
      </c>
      <c r="CK10" s="99" t="str">
        <f t="shared" si="87"/>
        <v/>
      </c>
      <c r="CL10" s="11" t="str">
        <f t="shared" si="88"/>
        <v/>
      </c>
      <c r="CM10" s="11" t="str">
        <f t="shared" si="89"/>
        <v/>
      </c>
      <c r="CN10" s="80" t="str">
        <f t="shared" si="23"/>
        <v/>
      </c>
      <c r="CO10" s="99" t="str">
        <f t="shared" si="90"/>
        <v/>
      </c>
      <c r="CP10" s="11" t="str">
        <f t="shared" si="91"/>
        <v/>
      </c>
      <c r="CQ10" s="11" t="str">
        <f t="shared" si="92"/>
        <v/>
      </c>
      <c r="CR10" s="80" t="str">
        <f t="shared" si="24"/>
        <v/>
      </c>
      <c r="CS10" s="99" t="str">
        <f t="shared" si="93"/>
        <v/>
      </c>
      <c r="CT10" s="11" t="str">
        <f t="shared" si="94"/>
        <v/>
      </c>
      <c r="CU10" s="11" t="str">
        <f t="shared" si="95"/>
        <v/>
      </c>
      <c r="CV10" s="80" t="str">
        <f t="shared" si="25"/>
        <v/>
      </c>
      <c r="CW10" s="99" t="str">
        <f t="shared" si="96"/>
        <v/>
      </c>
      <c r="CX10" s="11" t="str">
        <f t="shared" si="97"/>
        <v/>
      </c>
      <c r="CY10" s="11" t="str">
        <f t="shared" si="98"/>
        <v/>
      </c>
      <c r="CZ10" s="80" t="str">
        <f t="shared" si="26"/>
        <v/>
      </c>
      <c r="DA10" s="99" t="str">
        <f t="shared" si="99"/>
        <v/>
      </c>
      <c r="DB10" s="11" t="str">
        <f t="shared" si="100"/>
        <v/>
      </c>
      <c r="DC10" s="11" t="str">
        <f t="shared" si="101"/>
        <v/>
      </c>
      <c r="DD10" s="80" t="str">
        <f t="shared" si="27"/>
        <v/>
      </c>
      <c r="DE10" s="99" t="str">
        <f t="shared" si="102"/>
        <v/>
      </c>
      <c r="DF10" s="11" t="str">
        <f t="shared" si="103"/>
        <v/>
      </c>
      <c r="DG10" s="11" t="str">
        <f t="shared" si="104"/>
        <v/>
      </c>
      <c r="DH10" s="80" t="str">
        <f t="shared" si="28"/>
        <v/>
      </c>
      <c r="DI10" s="99" t="str">
        <f t="shared" si="105"/>
        <v/>
      </c>
      <c r="DJ10" s="11" t="str">
        <f t="shared" si="106"/>
        <v/>
      </c>
      <c r="DK10" s="11" t="str">
        <f t="shared" si="107"/>
        <v/>
      </c>
      <c r="DL10" s="80" t="str">
        <f t="shared" si="29"/>
        <v/>
      </c>
      <c r="DM10" s="99" t="str">
        <f t="shared" si="108"/>
        <v/>
      </c>
      <c r="DN10" s="11" t="str">
        <f t="shared" si="109"/>
        <v/>
      </c>
      <c r="DO10" s="11" t="str">
        <f t="shared" si="110"/>
        <v/>
      </c>
      <c r="DP10" s="80" t="str">
        <f t="shared" si="30"/>
        <v/>
      </c>
      <c r="DQ10" s="99" t="str">
        <f t="shared" si="111"/>
        <v/>
      </c>
      <c r="DR10" s="11" t="str">
        <f t="shared" si="112"/>
        <v/>
      </c>
      <c r="DS10" s="11" t="str">
        <f t="shared" si="113"/>
        <v/>
      </c>
      <c r="DT10" s="80" t="str">
        <f t="shared" si="31"/>
        <v/>
      </c>
      <c r="DU10" s="99" t="str">
        <f t="shared" si="114"/>
        <v/>
      </c>
      <c r="DV10" s="11" t="str">
        <f t="shared" si="115"/>
        <v/>
      </c>
      <c r="DW10" s="11" t="str">
        <f t="shared" si="116"/>
        <v/>
      </c>
      <c r="DX10" s="80" t="str">
        <f t="shared" si="32"/>
        <v/>
      </c>
      <c r="DY10" s="99" t="str">
        <f t="shared" si="117"/>
        <v/>
      </c>
      <c r="DZ10" s="11" t="str">
        <f t="shared" si="118"/>
        <v/>
      </c>
      <c r="EA10" s="11" t="str">
        <f t="shared" si="119"/>
        <v/>
      </c>
      <c r="EB10" s="80" t="str">
        <f t="shared" si="33"/>
        <v/>
      </c>
      <c r="EC10" s="99" t="str">
        <f t="shared" si="120"/>
        <v/>
      </c>
      <c r="ED10" s="11" t="str">
        <f t="shared" si="121"/>
        <v/>
      </c>
      <c r="EE10" s="11" t="str">
        <f t="shared" si="122"/>
        <v/>
      </c>
      <c r="EF10" s="80" t="str">
        <f t="shared" si="34"/>
        <v/>
      </c>
      <c r="EG10" s="99" t="str">
        <f t="shared" si="123"/>
        <v/>
      </c>
      <c r="EH10" s="11" t="str">
        <f t="shared" si="124"/>
        <v/>
      </c>
      <c r="EI10" s="11" t="str">
        <f t="shared" si="125"/>
        <v/>
      </c>
      <c r="EJ10" s="80" t="str">
        <f t="shared" si="35"/>
        <v/>
      </c>
      <c r="EK10" s="99" t="str">
        <f t="shared" si="126"/>
        <v/>
      </c>
      <c r="EL10" s="11" t="str">
        <f t="shared" si="127"/>
        <v/>
      </c>
      <c r="EM10" s="11" t="str">
        <f t="shared" si="128"/>
        <v/>
      </c>
      <c r="EN10" s="80" t="str">
        <f t="shared" si="36"/>
        <v/>
      </c>
      <c r="EO10" s="99" t="str">
        <f t="shared" si="129"/>
        <v/>
      </c>
      <c r="EP10" s="11" t="str">
        <f t="shared" si="130"/>
        <v/>
      </c>
      <c r="EQ10" s="11" t="str">
        <f t="shared" si="131"/>
        <v/>
      </c>
      <c r="ER10" s="80" t="str">
        <f t="shared" si="37"/>
        <v/>
      </c>
    </row>
    <row r="11" spans="1:148" ht="12.6" customHeight="1" x14ac:dyDescent="0.2">
      <c r="A11" s="203"/>
      <c r="B11" s="96" t="s">
        <v>43</v>
      </c>
      <c r="C11" s="119" t="str">
        <f>IF(Dreisatzmethode!G12="","",Dreisatzmethode!G12)</f>
        <v/>
      </c>
      <c r="D11" s="74" t="str">
        <f>IF(Dreisatzmethode!I12="","",Dreisatzmethode!I12)</f>
        <v/>
      </c>
      <c r="E11" s="74" t="str">
        <f>IF(Dreisatzmethode!K12="","",Dreisatzmethode!K12)</f>
        <v/>
      </c>
      <c r="F11" s="39" t="str">
        <f xml:space="preserve">
IF($C11="","",
IF(Dreisatzmethode!M12=16,DATE(YEAR($C11)+16, MONTH($C11), DAY($C11)),
""
))</f>
        <v/>
      </c>
      <c r="G11" s="120" t="str">
        <f xml:space="preserve">
IF($C11="","",
IF(Dreisatzmethode!$M12=18,DATE(YEAR($C11)+18, MONTH($C11), DAY($C11)),""
))</f>
        <v/>
      </c>
      <c r="H11" s="133" t="str">
        <f>IF(Dreisatzmethode!H12="","",Dreisatzmethode!H12)</f>
        <v/>
      </c>
      <c r="I11" s="5" t="str">
        <f>IF(Dreisatzmethode!J12="","",Dreisatzmethode!J12)</f>
        <v/>
      </c>
      <c r="J11" s="134" t="str">
        <f>IF(Dreisatzmethode!L12="","",Dreisatzmethode!L12)</f>
        <v/>
      </c>
      <c r="K11" s="133" t="str">
        <f t="shared" si="38"/>
        <v/>
      </c>
      <c r="L11" s="5" t="str">
        <f t="shared" si="0"/>
        <v/>
      </c>
      <c r="M11" s="134" t="str">
        <f t="shared" si="0"/>
        <v/>
      </c>
      <c r="N11" s="142" t="str">
        <f>IF($C11="","",Dreisatzmethode!$C$9)</f>
        <v/>
      </c>
      <c r="O11" s="142" t="str">
        <f>IF(C11="","",Dreisatzmethode!$C$10)</f>
        <v/>
      </c>
      <c r="P11" s="150" t="str">
        <f t="shared" si="1"/>
        <v/>
      </c>
      <c r="Q11" s="6" t="str">
        <f t="shared" si="2"/>
        <v/>
      </c>
      <c r="R11" s="151" t="str">
        <f t="shared" si="3"/>
        <v/>
      </c>
      <c r="S11" s="150" t="str">
        <f>IF($C11="","",IF($N11-(_xlfn.AGGREGATE(14,6,($O11,P11),1))&gt;=0,$N11-(_xlfn.AGGREGATE(14,6,($O11,P11),1)),0))</f>
        <v/>
      </c>
      <c r="T11" s="6" t="str">
        <f>IF($C11="","",IF($N11-(_xlfn.AGGREGATE(14,6,($O11,Q11),1))&gt;=0,$N11-(_xlfn.AGGREGATE(14,6,($O11,Q11),1)),0))</f>
        <v/>
      </c>
      <c r="U11" s="151" t="str">
        <f>IF($C11="","",IF($N11-(_xlfn.AGGREGATE(14,6,($O11,R11),1))&gt;=0,$N11-(_xlfn.AGGREGATE(14,6,($O11,R11),1)),0))</f>
        <v/>
      </c>
      <c r="V11" s="150" t="str">
        <f t="shared" si="4"/>
        <v/>
      </c>
      <c r="W11" s="6" t="str">
        <f t="shared" si="5"/>
        <v/>
      </c>
      <c r="X11" s="151" t="str">
        <f t="shared" si="6"/>
        <v/>
      </c>
      <c r="Y11" s="99" t="str">
        <f t="shared" si="39"/>
        <v/>
      </c>
      <c r="Z11" s="11" t="str">
        <f t="shared" si="40"/>
        <v/>
      </c>
      <c r="AA11" s="11" t="str">
        <f t="shared" si="41"/>
        <v/>
      </c>
      <c r="AB11" s="80" t="str">
        <f t="shared" si="7"/>
        <v/>
      </c>
      <c r="AC11" s="99" t="str">
        <f t="shared" si="42"/>
        <v/>
      </c>
      <c r="AD11" s="11" t="str">
        <f t="shared" si="43"/>
        <v/>
      </c>
      <c r="AE11" s="11" t="str">
        <f t="shared" si="44"/>
        <v/>
      </c>
      <c r="AF11" s="80" t="str">
        <f t="shared" si="8"/>
        <v/>
      </c>
      <c r="AG11" s="99" t="str">
        <f t="shared" si="45"/>
        <v/>
      </c>
      <c r="AH11" s="11" t="str">
        <f t="shared" si="46"/>
        <v/>
      </c>
      <c r="AI11" s="11" t="str">
        <f t="shared" si="47"/>
        <v/>
      </c>
      <c r="AJ11" s="80" t="str">
        <f t="shared" si="9"/>
        <v/>
      </c>
      <c r="AK11" s="99" t="str">
        <f t="shared" si="48"/>
        <v/>
      </c>
      <c r="AL11" s="11" t="str">
        <f t="shared" si="49"/>
        <v/>
      </c>
      <c r="AM11" s="11" t="str">
        <f t="shared" si="50"/>
        <v/>
      </c>
      <c r="AN11" s="80" t="str">
        <f t="shared" si="10"/>
        <v/>
      </c>
      <c r="AO11" s="99" t="str">
        <f t="shared" si="51"/>
        <v/>
      </c>
      <c r="AP11" s="11" t="str">
        <f t="shared" si="52"/>
        <v/>
      </c>
      <c r="AQ11" s="11" t="str">
        <f t="shared" si="53"/>
        <v/>
      </c>
      <c r="AR11" s="80" t="str">
        <f t="shared" si="11"/>
        <v/>
      </c>
      <c r="AS11" s="99" t="str">
        <f t="shared" si="54"/>
        <v/>
      </c>
      <c r="AT11" s="11" t="str">
        <f t="shared" si="55"/>
        <v/>
      </c>
      <c r="AU11" s="11" t="str">
        <f t="shared" si="56"/>
        <v/>
      </c>
      <c r="AV11" s="80" t="str">
        <f t="shared" si="12"/>
        <v/>
      </c>
      <c r="AW11" s="99" t="str">
        <f t="shared" si="57"/>
        <v/>
      </c>
      <c r="AX11" s="11" t="str">
        <f t="shared" si="58"/>
        <v/>
      </c>
      <c r="AY11" s="11" t="str">
        <f t="shared" si="59"/>
        <v/>
      </c>
      <c r="AZ11" s="80" t="str">
        <f t="shared" si="13"/>
        <v/>
      </c>
      <c r="BA11" s="99" t="str">
        <f t="shared" si="60"/>
        <v/>
      </c>
      <c r="BB11" s="11" t="str">
        <f t="shared" si="61"/>
        <v/>
      </c>
      <c r="BC11" s="11" t="str">
        <f t="shared" si="62"/>
        <v/>
      </c>
      <c r="BD11" s="80" t="str">
        <f t="shared" si="14"/>
        <v/>
      </c>
      <c r="BE11" s="99" t="str">
        <f t="shared" si="63"/>
        <v/>
      </c>
      <c r="BF11" s="11" t="str">
        <f t="shared" si="64"/>
        <v/>
      </c>
      <c r="BG11" s="11" t="str">
        <f t="shared" si="65"/>
        <v/>
      </c>
      <c r="BH11" s="80" t="str">
        <f t="shared" si="15"/>
        <v/>
      </c>
      <c r="BI11" s="99" t="str">
        <f t="shared" si="66"/>
        <v/>
      </c>
      <c r="BJ11" s="11" t="str">
        <f t="shared" si="67"/>
        <v/>
      </c>
      <c r="BK11" s="11" t="str">
        <f t="shared" si="68"/>
        <v/>
      </c>
      <c r="BL11" s="80" t="str">
        <f t="shared" si="16"/>
        <v/>
      </c>
      <c r="BM11" s="99" t="str">
        <f t="shared" si="69"/>
        <v/>
      </c>
      <c r="BN11" s="11" t="str">
        <f t="shared" si="70"/>
        <v/>
      </c>
      <c r="BO11" s="11" t="str">
        <f t="shared" si="71"/>
        <v/>
      </c>
      <c r="BP11" s="80" t="str">
        <f t="shared" si="17"/>
        <v/>
      </c>
      <c r="BQ11" s="99" t="str">
        <f t="shared" si="72"/>
        <v/>
      </c>
      <c r="BR11" s="11" t="str">
        <f t="shared" si="73"/>
        <v/>
      </c>
      <c r="BS11" s="11" t="str">
        <f t="shared" si="74"/>
        <v/>
      </c>
      <c r="BT11" s="80" t="str">
        <f t="shared" si="18"/>
        <v/>
      </c>
      <c r="BU11" s="99" t="str">
        <f t="shared" si="75"/>
        <v/>
      </c>
      <c r="BV11" s="11" t="str">
        <f t="shared" si="76"/>
        <v/>
      </c>
      <c r="BW11" s="11" t="str">
        <f t="shared" si="77"/>
        <v/>
      </c>
      <c r="BX11" s="80" t="str">
        <f t="shared" si="19"/>
        <v/>
      </c>
      <c r="BY11" s="99" t="str">
        <f t="shared" si="78"/>
        <v/>
      </c>
      <c r="BZ11" s="11" t="str">
        <f t="shared" si="79"/>
        <v/>
      </c>
      <c r="CA11" s="11" t="str">
        <f t="shared" si="80"/>
        <v/>
      </c>
      <c r="CB11" s="80" t="str">
        <f t="shared" si="20"/>
        <v/>
      </c>
      <c r="CC11" s="99" t="str">
        <f t="shared" si="81"/>
        <v/>
      </c>
      <c r="CD11" s="11" t="str">
        <f t="shared" si="82"/>
        <v/>
      </c>
      <c r="CE11" s="11" t="str">
        <f t="shared" si="83"/>
        <v/>
      </c>
      <c r="CF11" s="80" t="str">
        <f t="shared" si="21"/>
        <v/>
      </c>
      <c r="CG11" s="99" t="str">
        <f t="shared" si="84"/>
        <v/>
      </c>
      <c r="CH11" s="11" t="str">
        <f t="shared" si="85"/>
        <v/>
      </c>
      <c r="CI11" s="11" t="str">
        <f t="shared" si="86"/>
        <v/>
      </c>
      <c r="CJ11" s="80" t="str">
        <f t="shared" si="22"/>
        <v/>
      </c>
      <c r="CK11" s="99" t="str">
        <f t="shared" si="87"/>
        <v/>
      </c>
      <c r="CL11" s="11" t="str">
        <f t="shared" si="88"/>
        <v/>
      </c>
      <c r="CM11" s="11" t="str">
        <f t="shared" si="89"/>
        <v/>
      </c>
      <c r="CN11" s="80" t="str">
        <f t="shared" si="23"/>
        <v/>
      </c>
      <c r="CO11" s="99" t="str">
        <f t="shared" si="90"/>
        <v/>
      </c>
      <c r="CP11" s="11" t="str">
        <f t="shared" si="91"/>
        <v/>
      </c>
      <c r="CQ11" s="11" t="str">
        <f t="shared" si="92"/>
        <v/>
      </c>
      <c r="CR11" s="80" t="str">
        <f t="shared" si="24"/>
        <v/>
      </c>
      <c r="CS11" s="99" t="str">
        <f t="shared" si="93"/>
        <v/>
      </c>
      <c r="CT11" s="11" t="str">
        <f t="shared" si="94"/>
        <v/>
      </c>
      <c r="CU11" s="11" t="str">
        <f t="shared" si="95"/>
        <v/>
      </c>
      <c r="CV11" s="80" t="str">
        <f t="shared" si="25"/>
        <v/>
      </c>
      <c r="CW11" s="99" t="str">
        <f t="shared" si="96"/>
        <v/>
      </c>
      <c r="CX11" s="11" t="str">
        <f t="shared" si="97"/>
        <v/>
      </c>
      <c r="CY11" s="11" t="str">
        <f t="shared" si="98"/>
        <v/>
      </c>
      <c r="CZ11" s="80" t="str">
        <f t="shared" si="26"/>
        <v/>
      </c>
      <c r="DA11" s="99" t="str">
        <f t="shared" si="99"/>
        <v/>
      </c>
      <c r="DB11" s="11" t="str">
        <f t="shared" si="100"/>
        <v/>
      </c>
      <c r="DC11" s="11" t="str">
        <f t="shared" si="101"/>
        <v/>
      </c>
      <c r="DD11" s="80" t="str">
        <f t="shared" si="27"/>
        <v/>
      </c>
      <c r="DE11" s="99" t="str">
        <f t="shared" si="102"/>
        <v/>
      </c>
      <c r="DF11" s="11" t="str">
        <f t="shared" si="103"/>
        <v/>
      </c>
      <c r="DG11" s="11" t="str">
        <f t="shared" si="104"/>
        <v/>
      </c>
      <c r="DH11" s="80" t="str">
        <f t="shared" si="28"/>
        <v/>
      </c>
      <c r="DI11" s="99" t="str">
        <f t="shared" si="105"/>
        <v/>
      </c>
      <c r="DJ11" s="11" t="str">
        <f t="shared" si="106"/>
        <v/>
      </c>
      <c r="DK11" s="11" t="str">
        <f t="shared" si="107"/>
        <v/>
      </c>
      <c r="DL11" s="80" t="str">
        <f t="shared" si="29"/>
        <v/>
      </c>
      <c r="DM11" s="99" t="str">
        <f t="shared" si="108"/>
        <v/>
      </c>
      <c r="DN11" s="11" t="str">
        <f t="shared" si="109"/>
        <v/>
      </c>
      <c r="DO11" s="11" t="str">
        <f t="shared" si="110"/>
        <v/>
      </c>
      <c r="DP11" s="80" t="str">
        <f t="shared" si="30"/>
        <v/>
      </c>
      <c r="DQ11" s="99" t="str">
        <f t="shared" si="111"/>
        <v/>
      </c>
      <c r="DR11" s="11" t="str">
        <f t="shared" si="112"/>
        <v/>
      </c>
      <c r="DS11" s="11" t="str">
        <f t="shared" si="113"/>
        <v/>
      </c>
      <c r="DT11" s="80" t="str">
        <f t="shared" si="31"/>
        <v/>
      </c>
      <c r="DU11" s="99" t="str">
        <f t="shared" si="114"/>
        <v/>
      </c>
      <c r="DV11" s="11" t="str">
        <f t="shared" si="115"/>
        <v/>
      </c>
      <c r="DW11" s="11" t="str">
        <f t="shared" si="116"/>
        <v/>
      </c>
      <c r="DX11" s="80" t="str">
        <f t="shared" si="32"/>
        <v/>
      </c>
      <c r="DY11" s="99" t="str">
        <f t="shared" si="117"/>
        <v/>
      </c>
      <c r="DZ11" s="11" t="str">
        <f t="shared" si="118"/>
        <v/>
      </c>
      <c r="EA11" s="11" t="str">
        <f t="shared" si="119"/>
        <v/>
      </c>
      <c r="EB11" s="80" t="str">
        <f t="shared" si="33"/>
        <v/>
      </c>
      <c r="EC11" s="99" t="str">
        <f t="shared" si="120"/>
        <v/>
      </c>
      <c r="ED11" s="11" t="str">
        <f t="shared" si="121"/>
        <v/>
      </c>
      <c r="EE11" s="11" t="str">
        <f t="shared" si="122"/>
        <v/>
      </c>
      <c r="EF11" s="80" t="str">
        <f t="shared" si="34"/>
        <v/>
      </c>
      <c r="EG11" s="99" t="str">
        <f t="shared" si="123"/>
        <v/>
      </c>
      <c r="EH11" s="11" t="str">
        <f t="shared" si="124"/>
        <v/>
      </c>
      <c r="EI11" s="11" t="str">
        <f t="shared" si="125"/>
        <v/>
      </c>
      <c r="EJ11" s="80" t="str">
        <f t="shared" si="35"/>
        <v/>
      </c>
      <c r="EK11" s="99" t="str">
        <f t="shared" si="126"/>
        <v/>
      </c>
      <c r="EL11" s="11" t="str">
        <f t="shared" si="127"/>
        <v/>
      </c>
      <c r="EM11" s="11" t="str">
        <f t="shared" si="128"/>
        <v/>
      </c>
      <c r="EN11" s="80" t="str">
        <f t="shared" si="36"/>
        <v/>
      </c>
      <c r="EO11" s="99" t="str">
        <f t="shared" si="129"/>
        <v/>
      </c>
      <c r="EP11" s="11" t="str">
        <f t="shared" si="130"/>
        <v/>
      </c>
      <c r="EQ11" s="11" t="str">
        <f t="shared" si="131"/>
        <v/>
      </c>
      <c r="ER11" s="80" t="str">
        <f t="shared" si="37"/>
        <v/>
      </c>
    </row>
    <row r="12" spans="1:148" ht="12.6" customHeight="1" x14ac:dyDescent="0.2">
      <c r="A12" s="203"/>
      <c r="B12" s="96" t="s">
        <v>44</v>
      </c>
      <c r="C12" s="119" t="str">
        <f>IF(Dreisatzmethode!G13="","",Dreisatzmethode!G13)</f>
        <v/>
      </c>
      <c r="D12" s="74" t="str">
        <f>IF(Dreisatzmethode!I13="","",Dreisatzmethode!I13)</f>
        <v/>
      </c>
      <c r="E12" s="74" t="str">
        <f>IF(Dreisatzmethode!K13="","",Dreisatzmethode!K13)</f>
        <v/>
      </c>
      <c r="F12" s="39" t="str">
        <f xml:space="preserve">
IF($C12="","",
IF(Dreisatzmethode!M13=16,DATE(YEAR($C12)+16, MONTH($C12), DAY($C12)),
""
))</f>
        <v/>
      </c>
      <c r="G12" s="120" t="str">
        <f xml:space="preserve">
IF($C12="","",
IF(Dreisatzmethode!$M13=18,DATE(YEAR($C12)+18, MONTH($C12), DAY($C12)),""
))</f>
        <v/>
      </c>
      <c r="H12" s="133" t="str">
        <f>IF(Dreisatzmethode!H13="","",Dreisatzmethode!H13)</f>
        <v/>
      </c>
      <c r="I12" s="5" t="str">
        <f>IF(Dreisatzmethode!J13="","",Dreisatzmethode!J13)</f>
        <v/>
      </c>
      <c r="J12" s="134" t="str">
        <f>IF(Dreisatzmethode!L13="","",Dreisatzmethode!L13)</f>
        <v/>
      </c>
      <c r="K12" s="133" t="str">
        <f t="shared" si="38"/>
        <v/>
      </c>
      <c r="L12" s="5" t="str">
        <f t="shared" si="0"/>
        <v/>
      </c>
      <c r="M12" s="134" t="str">
        <f t="shared" si="0"/>
        <v/>
      </c>
      <c r="N12" s="142" t="str">
        <f>IF($C12="","",Dreisatzmethode!$C$9)</f>
        <v/>
      </c>
      <c r="O12" s="142" t="str">
        <f>IF(C12="","",Dreisatzmethode!$C$10)</f>
        <v/>
      </c>
      <c r="P12" s="150" t="str">
        <f t="shared" si="1"/>
        <v/>
      </c>
      <c r="Q12" s="6" t="str">
        <f t="shared" si="2"/>
        <v/>
      </c>
      <c r="R12" s="151" t="str">
        <f t="shared" si="3"/>
        <v/>
      </c>
      <c r="S12" s="150" t="str">
        <f>IF($C12="","",IF($N12-(_xlfn.AGGREGATE(14,6,($O12,P12),1))&gt;=0,$N12-(_xlfn.AGGREGATE(14,6,($O12,P12),1)),0))</f>
        <v/>
      </c>
      <c r="T12" s="6" t="str">
        <f>IF($C12="","",IF($N12-(_xlfn.AGGREGATE(14,6,($O12,Q12),1))&gt;=0,$N12-(_xlfn.AGGREGATE(14,6,($O12,Q12),1)),0))</f>
        <v/>
      </c>
      <c r="U12" s="151" t="str">
        <f>IF($C12="","",IF($N12-(_xlfn.AGGREGATE(14,6,($O12,R12),1))&gt;=0,$N12-(_xlfn.AGGREGATE(14,6,($O12,R12),1)),0))</f>
        <v/>
      </c>
      <c r="V12" s="150" t="str">
        <f t="shared" si="4"/>
        <v/>
      </c>
      <c r="W12" s="6" t="str">
        <f t="shared" si="5"/>
        <v/>
      </c>
      <c r="X12" s="151" t="str">
        <f t="shared" si="6"/>
        <v/>
      </c>
      <c r="Y12" s="99" t="str">
        <f t="shared" si="39"/>
        <v/>
      </c>
      <c r="Z12" s="11" t="str">
        <f t="shared" si="40"/>
        <v/>
      </c>
      <c r="AA12" s="11" t="str">
        <f t="shared" si="41"/>
        <v/>
      </c>
      <c r="AB12" s="80" t="str">
        <f t="shared" si="7"/>
        <v/>
      </c>
      <c r="AC12" s="99" t="str">
        <f t="shared" si="42"/>
        <v/>
      </c>
      <c r="AD12" s="11" t="str">
        <f t="shared" si="43"/>
        <v/>
      </c>
      <c r="AE12" s="11" t="str">
        <f t="shared" si="44"/>
        <v/>
      </c>
      <c r="AF12" s="80" t="str">
        <f t="shared" si="8"/>
        <v/>
      </c>
      <c r="AG12" s="99" t="str">
        <f t="shared" si="45"/>
        <v/>
      </c>
      <c r="AH12" s="11" t="str">
        <f t="shared" si="46"/>
        <v/>
      </c>
      <c r="AI12" s="11" t="str">
        <f t="shared" si="47"/>
        <v/>
      </c>
      <c r="AJ12" s="80" t="str">
        <f t="shared" si="9"/>
        <v/>
      </c>
      <c r="AK12" s="99" t="str">
        <f t="shared" si="48"/>
        <v/>
      </c>
      <c r="AL12" s="11" t="str">
        <f t="shared" si="49"/>
        <v/>
      </c>
      <c r="AM12" s="11" t="str">
        <f t="shared" si="50"/>
        <v/>
      </c>
      <c r="AN12" s="80" t="str">
        <f t="shared" si="10"/>
        <v/>
      </c>
      <c r="AO12" s="99" t="str">
        <f t="shared" si="51"/>
        <v/>
      </c>
      <c r="AP12" s="11" t="str">
        <f t="shared" si="52"/>
        <v/>
      </c>
      <c r="AQ12" s="11" t="str">
        <f t="shared" si="53"/>
        <v/>
      </c>
      <c r="AR12" s="80" t="str">
        <f t="shared" si="11"/>
        <v/>
      </c>
      <c r="AS12" s="99" t="str">
        <f t="shared" si="54"/>
        <v/>
      </c>
      <c r="AT12" s="11" t="str">
        <f t="shared" si="55"/>
        <v/>
      </c>
      <c r="AU12" s="11" t="str">
        <f t="shared" si="56"/>
        <v/>
      </c>
      <c r="AV12" s="80" t="str">
        <f t="shared" si="12"/>
        <v/>
      </c>
      <c r="AW12" s="99" t="str">
        <f t="shared" si="57"/>
        <v/>
      </c>
      <c r="AX12" s="11" t="str">
        <f t="shared" si="58"/>
        <v/>
      </c>
      <c r="AY12" s="11" t="str">
        <f t="shared" si="59"/>
        <v/>
      </c>
      <c r="AZ12" s="80" t="str">
        <f t="shared" si="13"/>
        <v/>
      </c>
      <c r="BA12" s="99" t="str">
        <f t="shared" si="60"/>
        <v/>
      </c>
      <c r="BB12" s="11" t="str">
        <f t="shared" si="61"/>
        <v/>
      </c>
      <c r="BC12" s="11" t="str">
        <f t="shared" si="62"/>
        <v/>
      </c>
      <c r="BD12" s="80" t="str">
        <f t="shared" si="14"/>
        <v/>
      </c>
      <c r="BE12" s="99" t="str">
        <f t="shared" si="63"/>
        <v/>
      </c>
      <c r="BF12" s="11" t="str">
        <f t="shared" si="64"/>
        <v/>
      </c>
      <c r="BG12" s="11" t="str">
        <f t="shared" si="65"/>
        <v/>
      </c>
      <c r="BH12" s="80" t="str">
        <f t="shared" si="15"/>
        <v/>
      </c>
      <c r="BI12" s="99" t="str">
        <f t="shared" si="66"/>
        <v/>
      </c>
      <c r="BJ12" s="11" t="str">
        <f t="shared" si="67"/>
        <v/>
      </c>
      <c r="BK12" s="11" t="str">
        <f t="shared" si="68"/>
        <v/>
      </c>
      <c r="BL12" s="80" t="str">
        <f t="shared" si="16"/>
        <v/>
      </c>
      <c r="BM12" s="99" t="str">
        <f t="shared" si="69"/>
        <v/>
      </c>
      <c r="BN12" s="11" t="str">
        <f t="shared" si="70"/>
        <v/>
      </c>
      <c r="BO12" s="11" t="str">
        <f t="shared" si="71"/>
        <v/>
      </c>
      <c r="BP12" s="80" t="str">
        <f t="shared" si="17"/>
        <v/>
      </c>
      <c r="BQ12" s="99" t="str">
        <f t="shared" si="72"/>
        <v/>
      </c>
      <c r="BR12" s="11" t="str">
        <f t="shared" si="73"/>
        <v/>
      </c>
      <c r="BS12" s="11" t="str">
        <f t="shared" si="74"/>
        <v/>
      </c>
      <c r="BT12" s="80" t="str">
        <f t="shared" si="18"/>
        <v/>
      </c>
      <c r="BU12" s="99" t="str">
        <f t="shared" si="75"/>
        <v/>
      </c>
      <c r="BV12" s="11" t="str">
        <f t="shared" si="76"/>
        <v/>
      </c>
      <c r="BW12" s="11" t="str">
        <f t="shared" si="77"/>
        <v/>
      </c>
      <c r="BX12" s="80" t="str">
        <f t="shared" si="19"/>
        <v/>
      </c>
      <c r="BY12" s="99" t="str">
        <f t="shared" si="78"/>
        <v/>
      </c>
      <c r="BZ12" s="11" t="str">
        <f t="shared" si="79"/>
        <v/>
      </c>
      <c r="CA12" s="11" t="str">
        <f t="shared" si="80"/>
        <v/>
      </c>
      <c r="CB12" s="80" t="str">
        <f t="shared" si="20"/>
        <v/>
      </c>
      <c r="CC12" s="99" t="str">
        <f t="shared" si="81"/>
        <v/>
      </c>
      <c r="CD12" s="11" t="str">
        <f t="shared" si="82"/>
        <v/>
      </c>
      <c r="CE12" s="11" t="str">
        <f t="shared" si="83"/>
        <v/>
      </c>
      <c r="CF12" s="80" t="str">
        <f t="shared" si="21"/>
        <v/>
      </c>
      <c r="CG12" s="99" t="str">
        <f t="shared" si="84"/>
        <v/>
      </c>
      <c r="CH12" s="11" t="str">
        <f t="shared" si="85"/>
        <v/>
      </c>
      <c r="CI12" s="11" t="str">
        <f t="shared" si="86"/>
        <v/>
      </c>
      <c r="CJ12" s="80" t="str">
        <f t="shared" si="22"/>
        <v/>
      </c>
      <c r="CK12" s="99" t="str">
        <f t="shared" si="87"/>
        <v/>
      </c>
      <c r="CL12" s="11" t="str">
        <f t="shared" si="88"/>
        <v/>
      </c>
      <c r="CM12" s="11" t="str">
        <f t="shared" si="89"/>
        <v/>
      </c>
      <c r="CN12" s="80" t="str">
        <f t="shared" si="23"/>
        <v/>
      </c>
      <c r="CO12" s="99" t="str">
        <f t="shared" si="90"/>
        <v/>
      </c>
      <c r="CP12" s="11" t="str">
        <f t="shared" si="91"/>
        <v/>
      </c>
      <c r="CQ12" s="11" t="str">
        <f t="shared" si="92"/>
        <v/>
      </c>
      <c r="CR12" s="80" t="str">
        <f t="shared" si="24"/>
        <v/>
      </c>
      <c r="CS12" s="99" t="str">
        <f t="shared" si="93"/>
        <v/>
      </c>
      <c r="CT12" s="11" t="str">
        <f t="shared" si="94"/>
        <v/>
      </c>
      <c r="CU12" s="11" t="str">
        <f t="shared" si="95"/>
        <v/>
      </c>
      <c r="CV12" s="80" t="str">
        <f t="shared" si="25"/>
        <v/>
      </c>
      <c r="CW12" s="99" t="str">
        <f t="shared" si="96"/>
        <v/>
      </c>
      <c r="CX12" s="11" t="str">
        <f t="shared" si="97"/>
        <v/>
      </c>
      <c r="CY12" s="11" t="str">
        <f t="shared" si="98"/>
        <v/>
      </c>
      <c r="CZ12" s="80" t="str">
        <f t="shared" si="26"/>
        <v/>
      </c>
      <c r="DA12" s="99" t="str">
        <f t="shared" si="99"/>
        <v/>
      </c>
      <c r="DB12" s="11" t="str">
        <f t="shared" si="100"/>
        <v/>
      </c>
      <c r="DC12" s="11" t="str">
        <f t="shared" si="101"/>
        <v/>
      </c>
      <c r="DD12" s="80" t="str">
        <f t="shared" si="27"/>
        <v/>
      </c>
      <c r="DE12" s="99" t="str">
        <f t="shared" si="102"/>
        <v/>
      </c>
      <c r="DF12" s="11" t="str">
        <f t="shared" si="103"/>
        <v/>
      </c>
      <c r="DG12" s="11" t="str">
        <f t="shared" si="104"/>
        <v/>
      </c>
      <c r="DH12" s="80" t="str">
        <f t="shared" si="28"/>
        <v/>
      </c>
      <c r="DI12" s="99" t="str">
        <f t="shared" si="105"/>
        <v/>
      </c>
      <c r="DJ12" s="11" t="str">
        <f t="shared" si="106"/>
        <v/>
      </c>
      <c r="DK12" s="11" t="str">
        <f t="shared" si="107"/>
        <v/>
      </c>
      <c r="DL12" s="80" t="str">
        <f t="shared" si="29"/>
        <v/>
      </c>
      <c r="DM12" s="99" t="str">
        <f t="shared" si="108"/>
        <v/>
      </c>
      <c r="DN12" s="11" t="str">
        <f t="shared" si="109"/>
        <v/>
      </c>
      <c r="DO12" s="11" t="str">
        <f t="shared" si="110"/>
        <v/>
      </c>
      <c r="DP12" s="80" t="str">
        <f t="shared" si="30"/>
        <v/>
      </c>
      <c r="DQ12" s="99" t="str">
        <f t="shared" si="111"/>
        <v/>
      </c>
      <c r="DR12" s="11" t="str">
        <f t="shared" si="112"/>
        <v/>
      </c>
      <c r="DS12" s="11" t="str">
        <f t="shared" si="113"/>
        <v/>
      </c>
      <c r="DT12" s="80" t="str">
        <f t="shared" si="31"/>
        <v/>
      </c>
      <c r="DU12" s="99" t="str">
        <f t="shared" si="114"/>
        <v/>
      </c>
      <c r="DV12" s="11" t="str">
        <f t="shared" si="115"/>
        <v/>
      </c>
      <c r="DW12" s="11" t="str">
        <f t="shared" si="116"/>
        <v/>
      </c>
      <c r="DX12" s="80" t="str">
        <f t="shared" si="32"/>
        <v/>
      </c>
      <c r="DY12" s="99" t="str">
        <f t="shared" si="117"/>
        <v/>
      </c>
      <c r="DZ12" s="11" t="str">
        <f t="shared" si="118"/>
        <v/>
      </c>
      <c r="EA12" s="11" t="str">
        <f t="shared" si="119"/>
        <v/>
      </c>
      <c r="EB12" s="80" t="str">
        <f t="shared" si="33"/>
        <v/>
      </c>
      <c r="EC12" s="99" t="str">
        <f t="shared" si="120"/>
        <v/>
      </c>
      <c r="ED12" s="11" t="str">
        <f t="shared" si="121"/>
        <v/>
      </c>
      <c r="EE12" s="11" t="str">
        <f t="shared" si="122"/>
        <v/>
      </c>
      <c r="EF12" s="80" t="str">
        <f t="shared" si="34"/>
        <v/>
      </c>
      <c r="EG12" s="99" t="str">
        <f t="shared" si="123"/>
        <v/>
      </c>
      <c r="EH12" s="11" t="str">
        <f t="shared" si="124"/>
        <v/>
      </c>
      <c r="EI12" s="11" t="str">
        <f t="shared" si="125"/>
        <v/>
      </c>
      <c r="EJ12" s="80" t="str">
        <f t="shared" si="35"/>
        <v/>
      </c>
      <c r="EK12" s="99" t="str">
        <f t="shared" si="126"/>
        <v/>
      </c>
      <c r="EL12" s="11" t="str">
        <f t="shared" si="127"/>
        <v/>
      </c>
      <c r="EM12" s="11" t="str">
        <f t="shared" si="128"/>
        <v/>
      </c>
      <c r="EN12" s="80" t="str">
        <f t="shared" si="36"/>
        <v/>
      </c>
      <c r="EO12" s="99" t="str">
        <f t="shared" si="129"/>
        <v/>
      </c>
      <c r="EP12" s="11" t="str">
        <f t="shared" si="130"/>
        <v/>
      </c>
      <c r="EQ12" s="11" t="str">
        <f t="shared" si="131"/>
        <v/>
      </c>
      <c r="ER12" s="80" t="str">
        <f t="shared" si="37"/>
        <v/>
      </c>
    </row>
    <row r="13" spans="1:148" ht="12.6" customHeight="1" x14ac:dyDescent="0.2">
      <c r="A13" s="203"/>
      <c r="B13" s="96" t="s">
        <v>45</v>
      </c>
      <c r="C13" s="119" t="str">
        <f>IF(Dreisatzmethode!G14="","",Dreisatzmethode!G14)</f>
        <v/>
      </c>
      <c r="D13" s="74" t="str">
        <f>IF(Dreisatzmethode!I14="","",Dreisatzmethode!I14)</f>
        <v/>
      </c>
      <c r="E13" s="74" t="str">
        <f>IF(Dreisatzmethode!K14="","",Dreisatzmethode!K14)</f>
        <v/>
      </c>
      <c r="F13" s="39" t="str">
        <f xml:space="preserve">
IF($C13="","",
IF(Dreisatzmethode!M14=16,DATE(YEAR($C13)+16, MONTH($C13), DAY($C13)),
""
))</f>
        <v/>
      </c>
      <c r="G13" s="120" t="str">
        <f xml:space="preserve">
IF($C13="","",
IF(Dreisatzmethode!$M14=18,DATE(YEAR($C13)+18, MONTH($C13), DAY($C13)),""
))</f>
        <v/>
      </c>
      <c r="H13" s="133" t="str">
        <f>IF(Dreisatzmethode!H14="","",Dreisatzmethode!H14)</f>
        <v/>
      </c>
      <c r="I13" s="5" t="str">
        <f>IF(Dreisatzmethode!J14="","",Dreisatzmethode!J14)</f>
        <v/>
      </c>
      <c r="J13" s="134" t="str">
        <f>IF(Dreisatzmethode!L14="","",Dreisatzmethode!L14)</f>
        <v/>
      </c>
      <c r="K13" s="133" t="str">
        <f t="shared" si="38"/>
        <v/>
      </c>
      <c r="L13" s="5" t="str">
        <f t="shared" si="0"/>
        <v/>
      </c>
      <c r="M13" s="134" t="str">
        <f t="shared" si="0"/>
        <v/>
      </c>
      <c r="N13" s="142" t="str">
        <f>IF($C13="","",Dreisatzmethode!$C$9)</f>
        <v/>
      </c>
      <c r="O13" s="142" t="str">
        <f>IF(C13="","",Dreisatzmethode!$C$10)</f>
        <v/>
      </c>
      <c r="P13" s="150" t="str">
        <f t="shared" si="1"/>
        <v/>
      </c>
      <c r="Q13" s="6" t="str">
        <f t="shared" si="2"/>
        <v/>
      </c>
      <c r="R13" s="151" t="str">
        <f t="shared" si="3"/>
        <v/>
      </c>
      <c r="S13" s="150" t="str">
        <f>IF($C13="","",IF($N13-(_xlfn.AGGREGATE(14,6,($O13,P13),1))&gt;=0,$N13-(_xlfn.AGGREGATE(14,6,($O13,P13),1)),0))</f>
        <v/>
      </c>
      <c r="T13" s="6" t="str">
        <f>IF($C13="","",IF($N13-(_xlfn.AGGREGATE(14,6,($O13,Q13),1))&gt;=0,$N13-(_xlfn.AGGREGATE(14,6,($O13,Q13),1)),0))</f>
        <v/>
      </c>
      <c r="U13" s="151" t="str">
        <f>IF($C13="","",IF($N13-(_xlfn.AGGREGATE(14,6,($O13,R13),1))&gt;=0,$N13-(_xlfn.AGGREGATE(14,6,($O13,R13),1)),0))</f>
        <v/>
      </c>
      <c r="V13" s="150" t="str">
        <f t="shared" si="4"/>
        <v/>
      </c>
      <c r="W13" s="6" t="str">
        <f t="shared" si="5"/>
        <v/>
      </c>
      <c r="X13" s="151" t="str">
        <f t="shared" si="6"/>
        <v/>
      </c>
      <c r="Y13" s="99" t="str">
        <f t="shared" si="39"/>
        <v/>
      </c>
      <c r="Z13" s="11" t="str">
        <f t="shared" si="40"/>
        <v/>
      </c>
      <c r="AA13" s="11" t="str">
        <f t="shared" si="41"/>
        <v/>
      </c>
      <c r="AB13" s="80" t="str">
        <f t="shared" si="7"/>
        <v/>
      </c>
      <c r="AC13" s="99" t="str">
        <f t="shared" si="42"/>
        <v/>
      </c>
      <c r="AD13" s="11" t="str">
        <f t="shared" si="43"/>
        <v/>
      </c>
      <c r="AE13" s="11" t="str">
        <f t="shared" si="44"/>
        <v/>
      </c>
      <c r="AF13" s="80" t="str">
        <f t="shared" si="8"/>
        <v/>
      </c>
      <c r="AG13" s="99" t="str">
        <f t="shared" si="45"/>
        <v/>
      </c>
      <c r="AH13" s="11" t="str">
        <f t="shared" si="46"/>
        <v/>
      </c>
      <c r="AI13" s="11" t="str">
        <f t="shared" si="47"/>
        <v/>
      </c>
      <c r="AJ13" s="80" t="str">
        <f t="shared" si="9"/>
        <v/>
      </c>
      <c r="AK13" s="99" t="str">
        <f t="shared" si="48"/>
        <v/>
      </c>
      <c r="AL13" s="11" t="str">
        <f t="shared" si="49"/>
        <v/>
      </c>
      <c r="AM13" s="11" t="str">
        <f t="shared" si="50"/>
        <v/>
      </c>
      <c r="AN13" s="80" t="str">
        <f t="shared" si="10"/>
        <v/>
      </c>
      <c r="AO13" s="99" t="str">
        <f t="shared" si="51"/>
        <v/>
      </c>
      <c r="AP13" s="11" t="str">
        <f t="shared" si="52"/>
        <v/>
      </c>
      <c r="AQ13" s="11" t="str">
        <f t="shared" si="53"/>
        <v/>
      </c>
      <c r="AR13" s="80" t="str">
        <f t="shared" si="11"/>
        <v/>
      </c>
      <c r="AS13" s="99" t="str">
        <f t="shared" si="54"/>
        <v/>
      </c>
      <c r="AT13" s="11" t="str">
        <f t="shared" si="55"/>
        <v/>
      </c>
      <c r="AU13" s="11" t="str">
        <f t="shared" si="56"/>
        <v/>
      </c>
      <c r="AV13" s="80" t="str">
        <f t="shared" si="12"/>
        <v/>
      </c>
      <c r="AW13" s="99" t="str">
        <f t="shared" si="57"/>
        <v/>
      </c>
      <c r="AX13" s="11" t="str">
        <f t="shared" si="58"/>
        <v/>
      </c>
      <c r="AY13" s="11" t="str">
        <f t="shared" si="59"/>
        <v/>
      </c>
      <c r="AZ13" s="80" t="str">
        <f t="shared" si="13"/>
        <v/>
      </c>
      <c r="BA13" s="99" t="str">
        <f t="shared" si="60"/>
        <v/>
      </c>
      <c r="BB13" s="11" t="str">
        <f t="shared" si="61"/>
        <v/>
      </c>
      <c r="BC13" s="11" t="str">
        <f t="shared" si="62"/>
        <v/>
      </c>
      <c r="BD13" s="80" t="str">
        <f t="shared" si="14"/>
        <v/>
      </c>
      <c r="BE13" s="99" t="str">
        <f t="shared" si="63"/>
        <v/>
      </c>
      <c r="BF13" s="11" t="str">
        <f t="shared" si="64"/>
        <v/>
      </c>
      <c r="BG13" s="11" t="str">
        <f t="shared" si="65"/>
        <v/>
      </c>
      <c r="BH13" s="80" t="str">
        <f t="shared" si="15"/>
        <v/>
      </c>
      <c r="BI13" s="99" t="str">
        <f t="shared" si="66"/>
        <v/>
      </c>
      <c r="BJ13" s="11" t="str">
        <f t="shared" si="67"/>
        <v/>
      </c>
      <c r="BK13" s="11" t="str">
        <f t="shared" si="68"/>
        <v/>
      </c>
      <c r="BL13" s="80" t="str">
        <f t="shared" si="16"/>
        <v/>
      </c>
      <c r="BM13" s="99" t="str">
        <f t="shared" si="69"/>
        <v/>
      </c>
      <c r="BN13" s="11" t="str">
        <f t="shared" si="70"/>
        <v/>
      </c>
      <c r="BO13" s="11" t="str">
        <f t="shared" si="71"/>
        <v/>
      </c>
      <c r="BP13" s="80" t="str">
        <f t="shared" si="17"/>
        <v/>
      </c>
      <c r="BQ13" s="99" t="str">
        <f t="shared" si="72"/>
        <v/>
      </c>
      <c r="BR13" s="11" t="str">
        <f t="shared" si="73"/>
        <v/>
      </c>
      <c r="BS13" s="11" t="str">
        <f t="shared" si="74"/>
        <v/>
      </c>
      <c r="BT13" s="80" t="str">
        <f t="shared" si="18"/>
        <v/>
      </c>
      <c r="BU13" s="99" t="str">
        <f t="shared" si="75"/>
        <v/>
      </c>
      <c r="BV13" s="11" t="str">
        <f t="shared" si="76"/>
        <v/>
      </c>
      <c r="BW13" s="11" t="str">
        <f t="shared" si="77"/>
        <v/>
      </c>
      <c r="BX13" s="80" t="str">
        <f t="shared" si="19"/>
        <v/>
      </c>
      <c r="BY13" s="99" t="str">
        <f t="shared" si="78"/>
        <v/>
      </c>
      <c r="BZ13" s="11" t="str">
        <f t="shared" si="79"/>
        <v/>
      </c>
      <c r="CA13" s="11" t="str">
        <f t="shared" si="80"/>
        <v/>
      </c>
      <c r="CB13" s="80" t="str">
        <f t="shared" si="20"/>
        <v/>
      </c>
      <c r="CC13" s="99" t="str">
        <f t="shared" si="81"/>
        <v/>
      </c>
      <c r="CD13" s="11" t="str">
        <f t="shared" si="82"/>
        <v/>
      </c>
      <c r="CE13" s="11" t="str">
        <f t="shared" si="83"/>
        <v/>
      </c>
      <c r="CF13" s="80" t="str">
        <f t="shared" si="21"/>
        <v/>
      </c>
      <c r="CG13" s="99" t="str">
        <f t="shared" si="84"/>
        <v/>
      </c>
      <c r="CH13" s="11" t="str">
        <f t="shared" si="85"/>
        <v/>
      </c>
      <c r="CI13" s="11" t="str">
        <f t="shared" si="86"/>
        <v/>
      </c>
      <c r="CJ13" s="80" t="str">
        <f t="shared" si="22"/>
        <v/>
      </c>
      <c r="CK13" s="99" t="str">
        <f t="shared" si="87"/>
        <v/>
      </c>
      <c r="CL13" s="11" t="str">
        <f t="shared" si="88"/>
        <v/>
      </c>
      <c r="CM13" s="11" t="str">
        <f t="shared" si="89"/>
        <v/>
      </c>
      <c r="CN13" s="80" t="str">
        <f t="shared" si="23"/>
        <v/>
      </c>
      <c r="CO13" s="99" t="str">
        <f t="shared" si="90"/>
        <v/>
      </c>
      <c r="CP13" s="11" t="str">
        <f t="shared" si="91"/>
        <v/>
      </c>
      <c r="CQ13" s="11" t="str">
        <f t="shared" si="92"/>
        <v/>
      </c>
      <c r="CR13" s="80" t="str">
        <f t="shared" si="24"/>
        <v/>
      </c>
      <c r="CS13" s="99" t="str">
        <f t="shared" si="93"/>
        <v/>
      </c>
      <c r="CT13" s="11" t="str">
        <f t="shared" si="94"/>
        <v/>
      </c>
      <c r="CU13" s="11" t="str">
        <f t="shared" si="95"/>
        <v/>
      </c>
      <c r="CV13" s="80" t="str">
        <f t="shared" si="25"/>
        <v/>
      </c>
      <c r="CW13" s="99" t="str">
        <f t="shared" si="96"/>
        <v/>
      </c>
      <c r="CX13" s="11" t="str">
        <f t="shared" si="97"/>
        <v/>
      </c>
      <c r="CY13" s="11" t="str">
        <f t="shared" si="98"/>
        <v/>
      </c>
      <c r="CZ13" s="80" t="str">
        <f t="shared" si="26"/>
        <v/>
      </c>
      <c r="DA13" s="99" t="str">
        <f t="shared" si="99"/>
        <v/>
      </c>
      <c r="DB13" s="11" t="str">
        <f t="shared" si="100"/>
        <v/>
      </c>
      <c r="DC13" s="11" t="str">
        <f t="shared" si="101"/>
        <v/>
      </c>
      <c r="DD13" s="80" t="str">
        <f t="shared" si="27"/>
        <v/>
      </c>
      <c r="DE13" s="99" t="str">
        <f t="shared" si="102"/>
        <v/>
      </c>
      <c r="DF13" s="11" t="str">
        <f t="shared" si="103"/>
        <v/>
      </c>
      <c r="DG13" s="11" t="str">
        <f t="shared" si="104"/>
        <v/>
      </c>
      <c r="DH13" s="80" t="str">
        <f t="shared" si="28"/>
        <v/>
      </c>
      <c r="DI13" s="99" t="str">
        <f t="shared" si="105"/>
        <v/>
      </c>
      <c r="DJ13" s="11" t="str">
        <f t="shared" si="106"/>
        <v/>
      </c>
      <c r="DK13" s="11" t="str">
        <f t="shared" si="107"/>
        <v/>
      </c>
      <c r="DL13" s="80" t="str">
        <f t="shared" si="29"/>
        <v/>
      </c>
      <c r="DM13" s="99" t="str">
        <f t="shared" si="108"/>
        <v/>
      </c>
      <c r="DN13" s="11" t="str">
        <f t="shared" si="109"/>
        <v/>
      </c>
      <c r="DO13" s="11" t="str">
        <f t="shared" si="110"/>
        <v/>
      </c>
      <c r="DP13" s="80" t="str">
        <f t="shared" si="30"/>
        <v/>
      </c>
      <c r="DQ13" s="99" t="str">
        <f t="shared" si="111"/>
        <v/>
      </c>
      <c r="DR13" s="11" t="str">
        <f t="shared" si="112"/>
        <v/>
      </c>
      <c r="DS13" s="11" t="str">
        <f t="shared" si="113"/>
        <v/>
      </c>
      <c r="DT13" s="80" t="str">
        <f t="shared" si="31"/>
        <v/>
      </c>
      <c r="DU13" s="99" t="str">
        <f t="shared" si="114"/>
        <v/>
      </c>
      <c r="DV13" s="11" t="str">
        <f t="shared" si="115"/>
        <v/>
      </c>
      <c r="DW13" s="11" t="str">
        <f t="shared" si="116"/>
        <v/>
      </c>
      <c r="DX13" s="80" t="str">
        <f t="shared" si="32"/>
        <v/>
      </c>
      <c r="DY13" s="99" t="str">
        <f t="shared" si="117"/>
        <v/>
      </c>
      <c r="DZ13" s="11" t="str">
        <f t="shared" si="118"/>
        <v/>
      </c>
      <c r="EA13" s="11" t="str">
        <f t="shared" si="119"/>
        <v/>
      </c>
      <c r="EB13" s="80" t="str">
        <f t="shared" si="33"/>
        <v/>
      </c>
      <c r="EC13" s="99" t="str">
        <f t="shared" si="120"/>
        <v/>
      </c>
      <c r="ED13" s="11" t="str">
        <f t="shared" si="121"/>
        <v/>
      </c>
      <c r="EE13" s="11" t="str">
        <f t="shared" si="122"/>
        <v/>
      </c>
      <c r="EF13" s="80" t="str">
        <f t="shared" si="34"/>
        <v/>
      </c>
      <c r="EG13" s="99" t="str">
        <f t="shared" si="123"/>
        <v/>
      </c>
      <c r="EH13" s="11" t="str">
        <f t="shared" si="124"/>
        <v/>
      </c>
      <c r="EI13" s="11" t="str">
        <f t="shared" si="125"/>
        <v/>
      </c>
      <c r="EJ13" s="80" t="str">
        <f t="shared" si="35"/>
        <v/>
      </c>
      <c r="EK13" s="99" t="str">
        <f t="shared" si="126"/>
        <v/>
      </c>
      <c r="EL13" s="11" t="str">
        <f t="shared" si="127"/>
        <v/>
      </c>
      <c r="EM13" s="11" t="str">
        <f t="shared" si="128"/>
        <v/>
      </c>
      <c r="EN13" s="80" t="str">
        <f t="shared" si="36"/>
        <v/>
      </c>
      <c r="EO13" s="99" t="str">
        <f t="shared" si="129"/>
        <v/>
      </c>
      <c r="EP13" s="11" t="str">
        <f t="shared" si="130"/>
        <v/>
      </c>
      <c r="EQ13" s="11" t="str">
        <f t="shared" si="131"/>
        <v/>
      </c>
      <c r="ER13" s="80" t="str">
        <f t="shared" si="37"/>
        <v/>
      </c>
    </row>
    <row r="14" spans="1:148" ht="12.6" customHeight="1" x14ac:dyDescent="0.2">
      <c r="A14" s="203"/>
      <c r="B14" s="96" t="s">
        <v>46</v>
      </c>
      <c r="C14" s="119" t="str">
        <f>IF(Dreisatzmethode!G15="","",Dreisatzmethode!G15)</f>
        <v/>
      </c>
      <c r="D14" s="74" t="str">
        <f>IF(Dreisatzmethode!I15="","",Dreisatzmethode!I15)</f>
        <v/>
      </c>
      <c r="E14" s="74" t="str">
        <f>IF(Dreisatzmethode!K15="","",Dreisatzmethode!K15)</f>
        <v/>
      </c>
      <c r="F14" s="39" t="str">
        <f xml:space="preserve">
IF($C14="","",
IF(Dreisatzmethode!M15=16,DATE(YEAR($C14)+16, MONTH($C14), DAY($C14)),
""
))</f>
        <v/>
      </c>
      <c r="G14" s="120" t="str">
        <f xml:space="preserve">
IF($C14="","",
IF(Dreisatzmethode!$M15=18,DATE(YEAR($C14)+18, MONTH($C14), DAY($C14)),""
))</f>
        <v/>
      </c>
      <c r="H14" s="133" t="str">
        <f>IF(Dreisatzmethode!H15="","",Dreisatzmethode!H15)</f>
        <v/>
      </c>
      <c r="I14" s="5" t="str">
        <f>IF(Dreisatzmethode!J15="","",Dreisatzmethode!J15)</f>
        <v/>
      </c>
      <c r="J14" s="134" t="str">
        <f>IF(Dreisatzmethode!L15="","",Dreisatzmethode!L15)</f>
        <v/>
      </c>
      <c r="K14" s="133" t="str">
        <f t="shared" si="38"/>
        <v/>
      </c>
      <c r="L14" s="5" t="str">
        <f t="shared" si="0"/>
        <v/>
      </c>
      <c r="M14" s="134" t="str">
        <f t="shared" si="0"/>
        <v/>
      </c>
      <c r="N14" s="142" t="str">
        <f>IF($C14="","",Dreisatzmethode!$C$9)</f>
        <v/>
      </c>
      <c r="O14" s="142" t="str">
        <f>IF(C14="","",Dreisatzmethode!$C$10)</f>
        <v/>
      </c>
      <c r="P14" s="150" t="str">
        <f t="shared" si="1"/>
        <v/>
      </c>
      <c r="Q14" s="6" t="str">
        <f t="shared" si="2"/>
        <v/>
      </c>
      <c r="R14" s="151" t="str">
        <f t="shared" si="3"/>
        <v/>
      </c>
      <c r="S14" s="150" t="str">
        <f>IF($C14="","",IF($N14-(_xlfn.AGGREGATE(14,6,($O14,P14),1))&gt;=0,$N14-(_xlfn.AGGREGATE(14,6,($O14,P14),1)),0))</f>
        <v/>
      </c>
      <c r="T14" s="6" t="str">
        <f>IF($C14="","",IF($N14-(_xlfn.AGGREGATE(14,6,($O14,Q14),1))&gt;=0,$N14-(_xlfn.AGGREGATE(14,6,($O14,Q14),1)),0))</f>
        <v/>
      </c>
      <c r="U14" s="151" t="str">
        <f>IF($C14="","",IF($N14-(_xlfn.AGGREGATE(14,6,($O14,R14),1))&gt;=0,$N14-(_xlfn.AGGREGATE(14,6,($O14,R14),1)),0))</f>
        <v/>
      </c>
      <c r="V14" s="150" t="str">
        <f t="shared" si="4"/>
        <v/>
      </c>
      <c r="W14" s="6" t="str">
        <f t="shared" si="5"/>
        <v/>
      </c>
      <c r="X14" s="151" t="str">
        <f t="shared" si="6"/>
        <v/>
      </c>
      <c r="Y14" s="99" t="str">
        <f t="shared" si="39"/>
        <v/>
      </c>
      <c r="Z14" s="11" t="str">
        <f t="shared" si="40"/>
        <v/>
      </c>
      <c r="AA14" s="11" t="str">
        <f t="shared" si="41"/>
        <v/>
      </c>
      <c r="AB14" s="80" t="str">
        <f t="shared" si="7"/>
        <v/>
      </c>
      <c r="AC14" s="99" t="str">
        <f t="shared" si="42"/>
        <v/>
      </c>
      <c r="AD14" s="11" t="str">
        <f t="shared" si="43"/>
        <v/>
      </c>
      <c r="AE14" s="11" t="str">
        <f t="shared" si="44"/>
        <v/>
      </c>
      <c r="AF14" s="80" t="str">
        <f t="shared" si="8"/>
        <v/>
      </c>
      <c r="AG14" s="99" t="str">
        <f t="shared" si="45"/>
        <v/>
      </c>
      <c r="AH14" s="11" t="str">
        <f t="shared" si="46"/>
        <v/>
      </c>
      <c r="AI14" s="11" t="str">
        <f t="shared" si="47"/>
        <v/>
      </c>
      <c r="AJ14" s="80" t="str">
        <f t="shared" si="9"/>
        <v/>
      </c>
      <c r="AK14" s="99" t="str">
        <f t="shared" si="48"/>
        <v/>
      </c>
      <c r="AL14" s="11" t="str">
        <f t="shared" si="49"/>
        <v/>
      </c>
      <c r="AM14" s="11" t="str">
        <f t="shared" si="50"/>
        <v/>
      </c>
      <c r="AN14" s="80" t="str">
        <f t="shared" si="10"/>
        <v/>
      </c>
      <c r="AO14" s="99" t="str">
        <f t="shared" si="51"/>
        <v/>
      </c>
      <c r="AP14" s="11" t="str">
        <f t="shared" si="52"/>
        <v/>
      </c>
      <c r="AQ14" s="11" t="str">
        <f t="shared" si="53"/>
        <v/>
      </c>
      <c r="AR14" s="80" t="str">
        <f t="shared" si="11"/>
        <v/>
      </c>
      <c r="AS14" s="99" t="str">
        <f t="shared" si="54"/>
        <v/>
      </c>
      <c r="AT14" s="11" t="str">
        <f t="shared" si="55"/>
        <v/>
      </c>
      <c r="AU14" s="11" t="str">
        <f t="shared" si="56"/>
        <v/>
      </c>
      <c r="AV14" s="80" t="str">
        <f t="shared" si="12"/>
        <v/>
      </c>
      <c r="AW14" s="99" t="str">
        <f t="shared" si="57"/>
        <v/>
      </c>
      <c r="AX14" s="11" t="str">
        <f t="shared" si="58"/>
        <v/>
      </c>
      <c r="AY14" s="11" t="str">
        <f t="shared" si="59"/>
        <v/>
      </c>
      <c r="AZ14" s="80" t="str">
        <f t="shared" si="13"/>
        <v/>
      </c>
      <c r="BA14" s="99" t="str">
        <f t="shared" si="60"/>
        <v/>
      </c>
      <c r="BB14" s="11" t="str">
        <f t="shared" si="61"/>
        <v/>
      </c>
      <c r="BC14" s="11" t="str">
        <f t="shared" si="62"/>
        <v/>
      </c>
      <c r="BD14" s="80" t="str">
        <f t="shared" si="14"/>
        <v/>
      </c>
      <c r="BE14" s="99" t="str">
        <f t="shared" si="63"/>
        <v/>
      </c>
      <c r="BF14" s="11" t="str">
        <f t="shared" si="64"/>
        <v/>
      </c>
      <c r="BG14" s="11" t="str">
        <f t="shared" si="65"/>
        <v/>
      </c>
      <c r="BH14" s="80" t="str">
        <f t="shared" si="15"/>
        <v/>
      </c>
      <c r="BI14" s="99" t="str">
        <f t="shared" si="66"/>
        <v/>
      </c>
      <c r="BJ14" s="11" t="str">
        <f t="shared" si="67"/>
        <v/>
      </c>
      <c r="BK14" s="11" t="str">
        <f t="shared" si="68"/>
        <v/>
      </c>
      <c r="BL14" s="80" t="str">
        <f t="shared" si="16"/>
        <v/>
      </c>
      <c r="BM14" s="99" t="str">
        <f t="shared" si="69"/>
        <v/>
      </c>
      <c r="BN14" s="11" t="str">
        <f t="shared" si="70"/>
        <v/>
      </c>
      <c r="BO14" s="11" t="str">
        <f t="shared" si="71"/>
        <v/>
      </c>
      <c r="BP14" s="80" t="str">
        <f t="shared" si="17"/>
        <v/>
      </c>
      <c r="BQ14" s="99" t="str">
        <f t="shared" si="72"/>
        <v/>
      </c>
      <c r="BR14" s="11" t="str">
        <f t="shared" si="73"/>
        <v/>
      </c>
      <c r="BS14" s="11" t="str">
        <f t="shared" si="74"/>
        <v/>
      </c>
      <c r="BT14" s="80" t="str">
        <f t="shared" si="18"/>
        <v/>
      </c>
      <c r="BU14" s="99" t="str">
        <f t="shared" si="75"/>
        <v/>
      </c>
      <c r="BV14" s="11" t="str">
        <f t="shared" si="76"/>
        <v/>
      </c>
      <c r="BW14" s="11" t="str">
        <f t="shared" si="77"/>
        <v/>
      </c>
      <c r="BX14" s="80" t="str">
        <f t="shared" si="19"/>
        <v/>
      </c>
      <c r="BY14" s="99" t="str">
        <f t="shared" si="78"/>
        <v/>
      </c>
      <c r="BZ14" s="11" t="str">
        <f t="shared" si="79"/>
        <v/>
      </c>
      <c r="CA14" s="11" t="str">
        <f t="shared" si="80"/>
        <v/>
      </c>
      <c r="CB14" s="80" t="str">
        <f t="shared" si="20"/>
        <v/>
      </c>
      <c r="CC14" s="99" t="str">
        <f t="shared" si="81"/>
        <v/>
      </c>
      <c r="CD14" s="11" t="str">
        <f t="shared" si="82"/>
        <v/>
      </c>
      <c r="CE14" s="11" t="str">
        <f t="shared" si="83"/>
        <v/>
      </c>
      <c r="CF14" s="80" t="str">
        <f t="shared" si="21"/>
        <v/>
      </c>
      <c r="CG14" s="99" t="str">
        <f t="shared" si="84"/>
        <v/>
      </c>
      <c r="CH14" s="11" t="str">
        <f t="shared" si="85"/>
        <v/>
      </c>
      <c r="CI14" s="11" t="str">
        <f t="shared" si="86"/>
        <v/>
      </c>
      <c r="CJ14" s="80" t="str">
        <f t="shared" si="22"/>
        <v/>
      </c>
      <c r="CK14" s="99" t="str">
        <f t="shared" si="87"/>
        <v/>
      </c>
      <c r="CL14" s="11" t="str">
        <f t="shared" si="88"/>
        <v/>
      </c>
      <c r="CM14" s="11" t="str">
        <f t="shared" si="89"/>
        <v/>
      </c>
      <c r="CN14" s="80" t="str">
        <f t="shared" si="23"/>
        <v/>
      </c>
      <c r="CO14" s="99" t="str">
        <f t="shared" si="90"/>
        <v/>
      </c>
      <c r="CP14" s="11" t="str">
        <f t="shared" si="91"/>
        <v/>
      </c>
      <c r="CQ14" s="11" t="str">
        <f t="shared" si="92"/>
        <v/>
      </c>
      <c r="CR14" s="80" t="str">
        <f t="shared" si="24"/>
        <v/>
      </c>
      <c r="CS14" s="99" t="str">
        <f t="shared" si="93"/>
        <v/>
      </c>
      <c r="CT14" s="11" t="str">
        <f t="shared" si="94"/>
        <v/>
      </c>
      <c r="CU14" s="11" t="str">
        <f t="shared" si="95"/>
        <v/>
      </c>
      <c r="CV14" s="80" t="str">
        <f t="shared" si="25"/>
        <v/>
      </c>
      <c r="CW14" s="99" t="str">
        <f t="shared" si="96"/>
        <v/>
      </c>
      <c r="CX14" s="11" t="str">
        <f t="shared" si="97"/>
        <v/>
      </c>
      <c r="CY14" s="11" t="str">
        <f t="shared" si="98"/>
        <v/>
      </c>
      <c r="CZ14" s="80" t="str">
        <f t="shared" si="26"/>
        <v/>
      </c>
      <c r="DA14" s="99" t="str">
        <f t="shared" si="99"/>
        <v/>
      </c>
      <c r="DB14" s="11" t="str">
        <f t="shared" si="100"/>
        <v/>
      </c>
      <c r="DC14" s="11" t="str">
        <f t="shared" si="101"/>
        <v/>
      </c>
      <c r="DD14" s="80" t="str">
        <f t="shared" si="27"/>
        <v/>
      </c>
      <c r="DE14" s="99" t="str">
        <f t="shared" si="102"/>
        <v/>
      </c>
      <c r="DF14" s="11" t="str">
        <f t="shared" si="103"/>
        <v/>
      </c>
      <c r="DG14" s="11" t="str">
        <f t="shared" si="104"/>
        <v/>
      </c>
      <c r="DH14" s="80" t="str">
        <f t="shared" si="28"/>
        <v/>
      </c>
      <c r="DI14" s="99" t="str">
        <f t="shared" si="105"/>
        <v/>
      </c>
      <c r="DJ14" s="11" t="str">
        <f t="shared" si="106"/>
        <v/>
      </c>
      <c r="DK14" s="11" t="str">
        <f t="shared" si="107"/>
        <v/>
      </c>
      <c r="DL14" s="80" t="str">
        <f t="shared" si="29"/>
        <v/>
      </c>
      <c r="DM14" s="99" t="str">
        <f t="shared" si="108"/>
        <v/>
      </c>
      <c r="DN14" s="11" t="str">
        <f t="shared" si="109"/>
        <v/>
      </c>
      <c r="DO14" s="11" t="str">
        <f t="shared" si="110"/>
        <v/>
      </c>
      <c r="DP14" s="80" t="str">
        <f t="shared" si="30"/>
        <v/>
      </c>
      <c r="DQ14" s="99" t="str">
        <f t="shared" si="111"/>
        <v/>
      </c>
      <c r="DR14" s="11" t="str">
        <f t="shared" si="112"/>
        <v/>
      </c>
      <c r="DS14" s="11" t="str">
        <f t="shared" si="113"/>
        <v/>
      </c>
      <c r="DT14" s="80" t="str">
        <f t="shared" si="31"/>
        <v/>
      </c>
      <c r="DU14" s="99" t="str">
        <f t="shared" si="114"/>
        <v/>
      </c>
      <c r="DV14" s="11" t="str">
        <f t="shared" si="115"/>
        <v/>
      </c>
      <c r="DW14" s="11" t="str">
        <f t="shared" si="116"/>
        <v/>
      </c>
      <c r="DX14" s="80" t="str">
        <f t="shared" si="32"/>
        <v/>
      </c>
      <c r="DY14" s="99" t="str">
        <f t="shared" si="117"/>
        <v/>
      </c>
      <c r="DZ14" s="11" t="str">
        <f t="shared" si="118"/>
        <v/>
      </c>
      <c r="EA14" s="11" t="str">
        <f t="shared" si="119"/>
        <v/>
      </c>
      <c r="EB14" s="80" t="str">
        <f t="shared" si="33"/>
        <v/>
      </c>
      <c r="EC14" s="99" t="str">
        <f t="shared" si="120"/>
        <v/>
      </c>
      <c r="ED14" s="11" t="str">
        <f t="shared" si="121"/>
        <v/>
      </c>
      <c r="EE14" s="11" t="str">
        <f t="shared" si="122"/>
        <v/>
      </c>
      <c r="EF14" s="80" t="str">
        <f t="shared" si="34"/>
        <v/>
      </c>
      <c r="EG14" s="99" t="str">
        <f t="shared" si="123"/>
        <v/>
      </c>
      <c r="EH14" s="11" t="str">
        <f t="shared" si="124"/>
        <v/>
      </c>
      <c r="EI14" s="11" t="str">
        <f t="shared" si="125"/>
        <v/>
      </c>
      <c r="EJ14" s="80" t="str">
        <f t="shared" si="35"/>
        <v/>
      </c>
      <c r="EK14" s="99" t="str">
        <f t="shared" si="126"/>
        <v/>
      </c>
      <c r="EL14" s="11" t="str">
        <f t="shared" si="127"/>
        <v/>
      </c>
      <c r="EM14" s="11" t="str">
        <f t="shared" si="128"/>
        <v/>
      </c>
      <c r="EN14" s="80" t="str">
        <f t="shared" si="36"/>
        <v/>
      </c>
      <c r="EO14" s="99" t="str">
        <f t="shared" si="129"/>
        <v/>
      </c>
      <c r="EP14" s="11" t="str">
        <f t="shared" si="130"/>
        <v/>
      </c>
      <c r="EQ14" s="11" t="str">
        <f t="shared" si="131"/>
        <v/>
      </c>
      <c r="ER14" s="80" t="str">
        <f t="shared" si="37"/>
        <v/>
      </c>
    </row>
    <row r="15" spans="1:148" ht="12.6" customHeight="1" x14ac:dyDescent="0.2">
      <c r="A15" s="203"/>
      <c r="B15" s="114" t="s">
        <v>11</v>
      </c>
      <c r="C15" s="121"/>
      <c r="D15" s="69"/>
      <c r="E15" s="69"/>
      <c r="F15" s="69"/>
      <c r="G15" s="122"/>
      <c r="H15" s="135"/>
      <c r="I15" s="15"/>
      <c r="J15" s="136"/>
      <c r="K15" s="135"/>
      <c r="L15" s="15"/>
      <c r="M15" s="136"/>
      <c r="N15" s="143"/>
      <c r="O15" s="143"/>
      <c r="P15" s="101"/>
      <c r="Q15" s="17"/>
      <c r="R15" s="152"/>
      <c r="S15" s="101"/>
      <c r="T15" s="17"/>
      <c r="U15" s="152"/>
      <c r="V15" s="101"/>
      <c r="W15" s="17"/>
      <c r="X15" s="152"/>
      <c r="Y15" s="100" t="str">
        <f>IF($C5="","",
IF(COUNTIF(Y5:Y14,"&gt;0")=0,"",
LARGE(Y5:Y14,1)
))</f>
        <v/>
      </c>
      <c r="Z15" s="16"/>
      <c r="AA15" s="16"/>
      <c r="AB15" s="81"/>
      <c r="AC15" s="100" t="str">
        <f>IF($C5="","",
IF(COUNTIF(AC5:AC14,"&gt;0")=0,"",
LARGE(AC5:AC14,1)
))</f>
        <v/>
      </c>
      <c r="AD15" s="16"/>
      <c r="AE15" s="16"/>
      <c r="AF15" s="81"/>
      <c r="AG15" s="100" t="str">
        <f>IF($C5="","",
IF(COUNTIF(AG5:AG14,"&gt;0")=0,"",
LARGE(AG5:AG14,1)
))</f>
        <v/>
      </c>
      <c r="AH15" s="16"/>
      <c r="AI15" s="16"/>
      <c r="AJ15" s="81"/>
      <c r="AK15" s="100" t="str">
        <f>IF($C5="","",
IF(COUNTIF(AK5:AK14,"&gt;0")=0,"",
LARGE(AK5:AK14,1)
))</f>
        <v/>
      </c>
      <c r="AL15" s="16"/>
      <c r="AM15" s="16"/>
      <c r="AN15" s="81"/>
      <c r="AO15" s="100" t="str">
        <f>IF($C5="","",
IF(COUNTIF(AO5:AO14,"&gt;0")=0,"",
LARGE(AO5:AO14,1)
))</f>
        <v/>
      </c>
      <c r="AP15" s="16"/>
      <c r="AQ15" s="16"/>
      <c r="AR15" s="81"/>
      <c r="AS15" s="100" t="str">
        <f>IF($C5="","",
IF(COUNTIF(AS5:AS14,"&gt;0")=0,"",
LARGE(AS5:AS14,1)
))</f>
        <v/>
      </c>
      <c r="AT15" s="16"/>
      <c r="AU15" s="16"/>
      <c r="AV15" s="81"/>
      <c r="AW15" s="100" t="str">
        <f>IF($C5="","",
IF(COUNTIF(AW5:AW14,"&gt;0")=0,"",
LARGE(AW5:AW14,1)
))</f>
        <v/>
      </c>
      <c r="AX15" s="16"/>
      <c r="AY15" s="16"/>
      <c r="AZ15" s="81"/>
      <c r="BA15" s="100" t="str">
        <f>IF($C5="","",
IF(COUNTIF(BA5:BA14,"&gt;0")=0,"",
LARGE(BA5:BA14,1)
))</f>
        <v/>
      </c>
      <c r="BB15" s="16"/>
      <c r="BC15" s="16"/>
      <c r="BD15" s="81"/>
      <c r="BE15" s="100" t="str">
        <f>IF($C5="","",
IF(COUNTIF(BE5:BE14,"&gt;0")=0,"",
LARGE(BE5:BE14,1)
))</f>
        <v/>
      </c>
      <c r="BF15" s="16"/>
      <c r="BG15" s="16"/>
      <c r="BH15" s="81"/>
      <c r="BI15" s="100" t="str">
        <f>IF($C5="","",
IF(COUNTIF(BI5:BI14,"&gt;0")=0,"",
LARGE(BI5:BI14,1)
))</f>
        <v/>
      </c>
      <c r="BJ15" s="16"/>
      <c r="BK15" s="16"/>
      <c r="BL15" s="81"/>
      <c r="BM15" s="100" t="str">
        <f>IF($C5="","",
IF(COUNTIF(BM5:BM14,"&gt;0")=0,"",
LARGE(BM5:BM14,1)
))</f>
        <v/>
      </c>
      <c r="BN15" s="16"/>
      <c r="BO15" s="16"/>
      <c r="BP15" s="81"/>
      <c r="BQ15" s="100" t="str">
        <f>IF($C5="","",
IF(COUNTIF(BQ5:BQ14,"&gt;0")=0,"",
LARGE(BQ5:BQ14,1)
))</f>
        <v/>
      </c>
      <c r="BR15" s="16"/>
      <c r="BS15" s="16"/>
      <c r="BT15" s="81"/>
      <c r="BU15" s="100" t="str">
        <f>IF($C5="","",
IF(COUNTIF(BU5:BU14,"&gt;0")=0,"",
LARGE(BU5:BU14,1)
))</f>
        <v/>
      </c>
      <c r="BV15" s="16"/>
      <c r="BW15" s="16"/>
      <c r="BX15" s="81"/>
      <c r="BY15" s="100" t="str">
        <f>IF($C5="","",
IF(COUNTIF(BY5:BY14,"&gt;0")=0,"",
LARGE(BY5:BY14,1)
))</f>
        <v/>
      </c>
      <c r="BZ15" s="16"/>
      <c r="CA15" s="16"/>
      <c r="CB15" s="81"/>
      <c r="CC15" s="100" t="str">
        <f>IF($C5="","",
IF(COUNTIF(CC5:CC14,"&gt;0")=0,"",
LARGE(CC5:CC14,1)
))</f>
        <v/>
      </c>
      <c r="CD15" s="16"/>
      <c r="CE15" s="16"/>
      <c r="CF15" s="81"/>
      <c r="CG15" s="100" t="str">
        <f>IF($C5="","",
IF(COUNTIF(CG5:CG14,"&gt;0")=0,"",
LARGE(CG5:CG14,1)
))</f>
        <v/>
      </c>
      <c r="CH15" s="16"/>
      <c r="CI15" s="16"/>
      <c r="CJ15" s="81"/>
      <c r="CK15" s="100" t="str">
        <f>IF($C5="","",
IF(COUNTIF(CK5:CK14,"&gt;0")=0,"",
LARGE(CK5:CK14,1)
))</f>
        <v/>
      </c>
      <c r="CL15" s="16"/>
      <c r="CM15" s="16"/>
      <c r="CN15" s="81"/>
      <c r="CO15" s="100" t="str">
        <f>IF($C5="","",
IF(COUNTIF(CO5:CO14,"&gt;0")=0,"",
LARGE(CO5:CO14,1)
))</f>
        <v/>
      </c>
      <c r="CP15" s="16"/>
      <c r="CQ15" s="16"/>
      <c r="CR15" s="81"/>
      <c r="CS15" s="100" t="str">
        <f>IF($C5="","",
IF(COUNTIF(CS5:CS14,"&gt;0")=0,"",
LARGE(CS5:CS14,1)
))</f>
        <v/>
      </c>
      <c r="CT15" s="16"/>
      <c r="CU15" s="16"/>
      <c r="CV15" s="81"/>
      <c r="CW15" s="100" t="str">
        <f>IF($C5="","",
IF(COUNTIF(CW5:CW14,"&gt;0")=0,"",
LARGE(CW5:CW14,1)
))</f>
        <v/>
      </c>
      <c r="CX15" s="16"/>
      <c r="CY15" s="16"/>
      <c r="CZ15" s="81"/>
      <c r="DA15" s="100" t="str">
        <f>IF($C5="","",
IF(COUNTIF(DA5:DA14,"&gt;0")=0,"",
LARGE(DA5:DA14,1)
))</f>
        <v/>
      </c>
      <c r="DB15" s="16"/>
      <c r="DC15" s="16"/>
      <c r="DD15" s="81"/>
      <c r="DE15" s="100" t="str">
        <f>IF($C5="","",
IF(COUNTIF(DE5:DE14,"&gt;0")=0,"",
LARGE(DE5:DE14,1)
))</f>
        <v/>
      </c>
      <c r="DF15" s="16"/>
      <c r="DG15" s="16"/>
      <c r="DH15" s="81"/>
      <c r="DI15" s="100" t="str">
        <f>IF($C5="","",
IF(COUNTIF(DI5:DI14,"&gt;0")=0,"",
LARGE(DI5:DI14,1)
))</f>
        <v/>
      </c>
      <c r="DJ15" s="16"/>
      <c r="DK15" s="16"/>
      <c r="DL15" s="81"/>
      <c r="DM15" s="100" t="str">
        <f>IF($C5="","",
IF(COUNTIF(DM5:DM14,"&gt;0")=0,"",
LARGE(DM5:DM14,1)
))</f>
        <v/>
      </c>
      <c r="DN15" s="16"/>
      <c r="DO15" s="16"/>
      <c r="DP15" s="81"/>
      <c r="DQ15" s="100" t="str">
        <f>IF($C5="","",
IF(COUNTIF(DQ5:DQ14,"&gt;0")=0,"",
LARGE(DQ5:DQ14,1)
))</f>
        <v/>
      </c>
      <c r="DR15" s="16"/>
      <c r="DS15" s="16"/>
      <c r="DT15" s="81"/>
      <c r="DU15" s="100" t="str">
        <f>IF($C5="","",
IF(COUNTIF(DU5:DU14,"&gt;0")=0,"",
LARGE(DU5:DU14,1)
))</f>
        <v/>
      </c>
      <c r="DV15" s="16"/>
      <c r="DW15" s="16"/>
      <c r="DX15" s="81"/>
      <c r="DY15" s="100" t="str">
        <f>IF($C5="","",
IF(COUNTIF(DY5:DY14,"&gt;0")=0,"",
LARGE(DY5:DY14,1)
))</f>
        <v/>
      </c>
      <c r="DZ15" s="16"/>
      <c r="EA15" s="16"/>
      <c r="EB15" s="81"/>
      <c r="EC15" s="100" t="str">
        <f>IF($C5="","",
IF(COUNTIF(EC5:EC14,"&gt;0")=0,"",
LARGE(EC5:EC14,1)
))</f>
        <v/>
      </c>
      <c r="ED15" s="16"/>
      <c r="EE15" s="16"/>
      <c r="EF15" s="81"/>
      <c r="EG15" s="100" t="str">
        <f>IF($C5="","",
IF(COUNTIF(EG5:EG14,"&gt;0")=0,"",
LARGE(EG5:EG14,1)
))</f>
        <v/>
      </c>
      <c r="EH15" s="16"/>
      <c r="EI15" s="16"/>
      <c r="EJ15" s="81"/>
      <c r="EK15" s="100" t="str">
        <f>IF($C5="","",
IF(COUNTIF(EK5:EK14,"&gt;0")=0,"",
LARGE(EK5:EK14,1)
))</f>
        <v/>
      </c>
      <c r="EL15" s="16"/>
      <c r="EM15" s="16"/>
      <c r="EN15" s="81"/>
      <c r="EO15" s="100" t="str">
        <f>IF($C5="","",
IF(COUNTIF(EO5:EO14,"&gt;0")=0,"",
LARGE(EO5:EO14,1)
))</f>
        <v/>
      </c>
      <c r="EP15" s="16"/>
      <c r="EQ15" s="16"/>
      <c r="ER15" s="81"/>
    </row>
    <row r="16" spans="1:148" ht="12.6" customHeight="1" x14ac:dyDescent="0.2">
      <c r="A16" s="203"/>
      <c r="B16" s="114" t="s">
        <v>14</v>
      </c>
      <c r="C16" s="121"/>
      <c r="D16" s="69"/>
      <c r="E16" s="69"/>
      <c r="F16" s="69"/>
      <c r="G16" s="122"/>
      <c r="H16" s="135"/>
      <c r="I16" s="15"/>
      <c r="J16" s="136"/>
      <c r="K16" s="135"/>
      <c r="L16" s="15"/>
      <c r="M16" s="136"/>
      <c r="N16" s="143"/>
      <c r="O16" s="143"/>
      <c r="P16" s="101"/>
      <c r="Q16" s="17"/>
      <c r="R16" s="152"/>
      <c r="S16" s="101"/>
      <c r="T16" s="17"/>
      <c r="U16" s="152"/>
      <c r="V16" s="101"/>
      <c r="W16" s="17"/>
      <c r="X16" s="152"/>
      <c r="Y16" s="100" t="str">
        <f>IF($C5="","",
IF(SUM(Y5:Y14)=0,"",
SUM(Y5:Y14)
))</f>
        <v/>
      </c>
      <c r="Z16" s="16"/>
      <c r="AA16" s="16"/>
      <c r="AB16" s="81"/>
      <c r="AC16" s="100" t="str">
        <f>IF($C5="","",
IF(SUM(AC5:AC14)=0,"",
SUM(AC5:AC14)
))</f>
        <v/>
      </c>
      <c r="AD16" s="16"/>
      <c r="AE16" s="16"/>
      <c r="AF16" s="81"/>
      <c r="AG16" s="100" t="str">
        <f>IF($C5="","",
IF(SUM(AG5:AG14)=0,"",
SUM(AG5:AG14)
))</f>
        <v/>
      </c>
      <c r="AH16" s="16"/>
      <c r="AI16" s="16"/>
      <c r="AJ16" s="81"/>
      <c r="AK16" s="100" t="str">
        <f>IF($C5="","",
IF(SUM(AK5:AK14)=0,"",
SUM(AK5:AK14)
))</f>
        <v/>
      </c>
      <c r="AL16" s="16"/>
      <c r="AM16" s="16"/>
      <c r="AN16" s="81"/>
      <c r="AO16" s="100" t="str">
        <f>IF($C5="","",
IF(SUM(AO5:AO14)=0,"",
SUM(AO5:AO14)
))</f>
        <v/>
      </c>
      <c r="AP16" s="16"/>
      <c r="AQ16" s="16"/>
      <c r="AR16" s="81"/>
      <c r="AS16" s="100" t="str">
        <f>IF($C5="","",
IF(SUM(AS5:AS14)=0,"",
SUM(AS5:AS14)
))</f>
        <v/>
      </c>
      <c r="AT16" s="16"/>
      <c r="AU16" s="16"/>
      <c r="AV16" s="81"/>
      <c r="AW16" s="100" t="str">
        <f>IF($C5="","",
IF(SUM(AW5:AW14)=0,"",
SUM(AW5:AW14)
))</f>
        <v/>
      </c>
      <c r="AX16" s="16"/>
      <c r="AY16" s="16"/>
      <c r="AZ16" s="81"/>
      <c r="BA16" s="100" t="str">
        <f>IF($C5="","",
IF(SUM(BA5:BA14)=0,"",
SUM(BA5:BA14)
))</f>
        <v/>
      </c>
      <c r="BB16" s="16"/>
      <c r="BC16" s="16"/>
      <c r="BD16" s="81"/>
      <c r="BE16" s="100" t="str">
        <f>IF($C5="","",
IF(SUM(BE5:BE14)=0,"",
SUM(BE5:BE14)
))</f>
        <v/>
      </c>
      <c r="BF16" s="16"/>
      <c r="BG16" s="16"/>
      <c r="BH16" s="81"/>
      <c r="BI16" s="100" t="str">
        <f>IF($C5="","",
IF(SUM(BI5:BI14)=0,"",
SUM(BI5:BI14)
))</f>
        <v/>
      </c>
      <c r="BJ16" s="16"/>
      <c r="BK16" s="16"/>
      <c r="BL16" s="81"/>
      <c r="BM16" s="100" t="str">
        <f>IF($C5="","",
IF(SUM(BM5:BM14)=0,"",
SUM(BM5:BM14)
))</f>
        <v/>
      </c>
      <c r="BN16" s="16"/>
      <c r="BO16" s="16"/>
      <c r="BP16" s="81"/>
      <c r="BQ16" s="100" t="str">
        <f>IF($C5="","",
IF(SUM(BQ5:BQ14)=0,"",
SUM(BQ5:BQ14)
))</f>
        <v/>
      </c>
      <c r="BR16" s="16"/>
      <c r="BS16" s="16"/>
      <c r="BT16" s="81"/>
      <c r="BU16" s="100" t="str">
        <f>IF($C5="","",
IF(SUM(BU5:BU14)=0,"",
SUM(BU5:BU14)
))</f>
        <v/>
      </c>
      <c r="BV16" s="16"/>
      <c r="BW16" s="16"/>
      <c r="BX16" s="81"/>
      <c r="BY16" s="100" t="str">
        <f>IF($C5="","",
IF(SUM(BY5:BY14)=0,"",
SUM(BY5:BY14)
))</f>
        <v/>
      </c>
      <c r="BZ16" s="16"/>
      <c r="CA16" s="16"/>
      <c r="CB16" s="81"/>
      <c r="CC16" s="100" t="str">
        <f>IF($C5="","",
IF(SUM(CC5:CC14)=0,"",
SUM(CC5:CC14)
))</f>
        <v/>
      </c>
      <c r="CD16" s="16"/>
      <c r="CE16" s="16"/>
      <c r="CF16" s="81"/>
      <c r="CG16" s="100" t="str">
        <f>IF($C5="","",
IF(SUM(CG5:CG14)=0,"",
SUM(CG5:CG14)
))</f>
        <v/>
      </c>
      <c r="CH16" s="16"/>
      <c r="CI16" s="16"/>
      <c r="CJ16" s="81"/>
      <c r="CK16" s="100" t="str">
        <f>IF($C5="","",
IF(SUM(CK5:CK14)=0,"",
SUM(CK5:CK14)
))</f>
        <v/>
      </c>
      <c r="CL16" s="16"/>
      <c r="CM16" s="16"/>
      <c r="CN16" s="81"/>
      <c r="CO16" s="100" t="str">
        <f>IF($C5="","",
IF(SUM(CO5:CO14)=0,"",
SUM(CO5:CO14)
))</f>
        <v/>
      </c>
      <c r="CP16" s="16"/>
      <c r="CQ16" s="16"/>
      <c r="CR16" s="81"/>
      <c r="CS16" s="100" t="str">
        <f>IF($C5="","",
IF(SUM(CS5:CS14)=0,"",
SUM(CS5:CS14)
))</f>
        <v/>
      </c>
      <c r="CT16" s="16"/>
      <c r="CU16" s="16"/>
      <c r="CV16" s="81"/>
      <c r="CW16" s="100" t="str">
        <f>IF($C5="","",
IF(SUM(CW5:CW14)=0,"",
SUM(CW5:CW14)
))</f>
        <v/>
      </c>
      <c r="CX16" s="16"/>
      <c r="CY16" s="16"/>
      <c r="CZ16" s="81"/>
      <c r="DA16" s="100" t="str">
        <f>IF($C5="","",
IF(SUM(DA5:DA14)=0,"",
SUM(DA5:DA14)
))</f>
        <v/>
      </c>
      <c r="DB16" s="16"/>
      <c r="DC16" s="16"/>
      <c r="DD16" s="81"/>
      <c r="DE16" s="100" t="str">
        <f>IF($C5="","",
IF(SUM(DE5:DE14)=0,"",
SUM(DE5:DE14)
))</f>
        <v/>
      </c>
      <c r="DF16" s="16"/>
      <c r="DG16" s="16"/>
      <c r="DH16" s="81"/>
      <c r="DI16" s="100" t="str">
        <f>IF($C5="","",
IF(SUM(DI5:DI14)=0,"",
SUM(DI5:DI14)
))</f>
        <v/>
      </c>
      <c r="DJ16" s="16"/>
      <c r="DK16" s="16"/>
      <c r="DL16" s="81"/>
      <c r="DM16" s="100" t="str">
        <f>IF($C5="","",
IF(SUM(DM5:DM14)=0,"",
SUM(DM5:DM14)
))</f>
        <v/>
      </c>
      <c r="DN16" s="16"/>
      <c r="DO16" s="16"/>
      <c r="DP16" s="81"/>
      <c r="DQ16" s="100" t="str">
        <f>IF($C5="","",
IF(SUM(DQ5:DQ14)=0,"",
SUM(DQ5:DQ14)
))</f>
        <v/>
      </c>
      <c r="DR16" s="16"/>
      <c r="DS16" s="16"/>
      <c r="DT16" s="81"/>
      <c r="DU16" s="100" t="str">
        <f>IF($C5="","",
IF(SUM(DU5:DU14)=0,"",
SUM(DU5:DU14)
))</f>
        <v/>
      </c>
      <c r="DV16" s="16"/>
      <c r="DW16" s="16"/>
      <c r="DX16" s="81"/>
      <c r="DY16" s="100" t="str">
        <f>IF($C5="","",
IF(SUM(DY5:DY14)=0,"",
SUM(DY5:DY14)
))</f>
        <v/>
      </c>
      <c r="DZ16" s="16"/>
      <c r="EA16" s="16"/>
      <c r="EB16" s="81"/>
      <c r="EC16" s="100" t="str">
        <f>IF($C5="","",
IF(SUM(EC5:EC14)=0,"",
SUM(EC5:EC14)
))</f>
        <v/>
      </c>
      <c r="ED16" s="16"/>
      <c r="EE16" s="16"/>
      <c r="EF16" s="81"/>
      <c r="EG16" s="100" t="str">
        <f>IF($C5="","",
IF(SUM(EG5:EG14)=0,"",
SUM(EG5:EG14)
))</f>
        <v/>
      </c>
      <c r="EH16" s="16"/>
      <c r="EI16" s="16"/>
      <c r="EJ16" s="81"/>
      <c r="EK16" s="100" t="str">
        <f>IF($C5="","",
IF(SUM(EK5:EK14)=0,"",
SUM(EK5:EK14)
))</f>
        <v/>
      </c>
      <c r="EL16" s="16"/>
      <c r="EM16" s="16"/>
      <c r="EN16" s="81"/>
      <c r="EO16" s="100" t="str">
        <f>IF($C5="","",
IF(SUM(EO5:EO14)=0,"",
SUM(EO5:EO14)
))</f>
        <v/>
      </c>
      <c r="EP16" s="16"/>
      <c r="EQ16" s="16"/>
      <c r="ER16" s="81"/>
    </row>
    <row r="17" spans="1:148" ht="12.6" customHeight="1" x14ac:dyDescent="0.2">
      <c r="A17" s="203"/>
      <c r="B17" s="114" t="s">
        <v>10</v>
      </c>
      <c r="C17" s="121"/>
      <c r="D17" s="69"/>
      <c r="E17" s="69"/>
      <c r="F17" s="69"/>
      <c r="G17" s="122"/>
      <c r="H17" s="135"/>
      <c r="I17" s="15"/>
      <c r="J17" s="136"/>
      <c r="K17" s="135"/>
      <c r="L17" s="15"/>
      <c r="M17" s="136"/>
      <c r="N17" s="143"/>
      <c r="O17" s="143"/>
      <c r="P17" s="101"/>
      <c r="Q17" s="17"/>
      <c r="R17" s="152"/>
      <c r="S17" s="101"/>
      <c r="T17" s="17"/>
      <c r="U17" s="152"/>
      <c r="V17" s="101"/>
      <c r="W17" s="17"/>
      <c r="X17" s="152"/>
      <c r="Y17" s="100"/>
      <c r="Z17" s="16" t="str">
        <f>IF($C5="","",
IF(Y15=Y5,Z5,
IF(Y15=Y6,Z6,
IF(Y15=Y7,Z7,
IF(Y15=Y8,Z8,
IF(Y15=Y9,Z9,
IF(Y15=Y10,Z10,
IF(Y15=Y11,Z11,
IF(Y15=Y12,Z12,
IF(Y15=Y13,Z13,
IF(Y15=Y14,Z14,
""
)))))))))))</f>
        <v/>
      </c>
      <c r="AA17" s="16"/>
      <c r="AB17" s="81"/>
      <c r="AC17" s="100"/>
      <c r="AD17" s="16" t="str">
        <f>IF($C5="","",
IF(AC15=AC5,AD5,
IF(AC15=AC6,AD6,
IF(AC15=AC7,AD7,
IF(AC15=AC8,AD8,
IF(AC15=AC9,AD9,
IF(AC15=AC10,AD10,
IF(AC15=AC11,AD11,
IF(AC15=AC12,AD12,
IF(AC15=AC13,AD13,
IF(AC15=AC14,AD14,
""
)))))))))))</f>
        <v/>
      </c>
      <c r="AE17" s="16"/>
      <c r="AF17" s="81"/>
      <c r="AG17" s="100"/>
      <c r="AH17" s="16" t="str">
        <f>IF($C5="","",
IF(AG15=AG5,AH5,
IF(AG15=AG6,AH6,
IF(AG15=AG7,AH7,
IF(AG15=AG8,AH8,
IF(AG15=AG9,AH9,
IF(AG15=AG10,AH10,
IF(AG15=AG11,AH11,
IF(AG15=AG12,AH12,
IF(AG15=AG13,AH13,
IF(AG15=AG14,AH14,
""
)))))))))))</f>
        <v/>
      </c>
      <c r="AI17" s="16"/>
      <c r="AJ17" s="81"/>
      <c r="AK17" s="100"/>
      <c r="AL17" s="16" t="str">
        <f>IF($C5="","",
IF(AK15=AK5,AL5,
IF(AK15=AK6,AL6,
IF(AK15=AK7,AL7,
IF(AK15=AK8,AL8,
IF(AK15=AK9,AL9,
IF(AK15=AK10,AL10,
IF(AK15=AK11,AL11,
IF(AK15=AK12,AL12,
IF(AK15=AK13,AL13,
IF(AK15=AK14,AL14,
""
)))))))))))</f>
        <v/>
      </c>
      <c r="AM17" s="16"/>
      <c r="AN17" s="81"/>
      <c r="AO17" s="100"/>
      <c r="AP17" s="16" t="str">
        <f>IF($C5="","",
IF(AO15=AO5,AP5,
IF(AO15=AO6,AP6,
IF(AO15=AO7,AP7,
IF(AO15=AO8,AP8,
IF(AO15=AO9,AP9,
IF(AO15=AO10,AP10,
IF(AO15=AO11,AP11,
IF(AO15=AO12,AP12,
IF(AO15=AO13,AP13,
IF(AO15=AO14,AP14,
""
)))))))))))</f>
        <v/>
      </c>
      <c r="AQ17" s="16"/>
      <c r="AR17" s="81"/>
      <c r="AS17" s="100"/>
      <c r="AT17" s="16" t="str">
        <f>IF($C5="","",
IF(AS15=AS5,AT5,
IF(AS15=AS6,AT6,
IF(AS15=AS7,AT7,
IF(AS15=AS8,AT8,
IF(AS15=AS9,AT9,
IF(AS15=AS10,AT10,
IF(AS15=AS11,AT11,
IF(AS15=AS12,AT12,
IF(AS15=AS13,AT13,
IF(AS15=AS14,AT14,
""
)))))))))))</f>
        <v/>
      </c>
      <c r="AU17" s="16"/>
      <c r="AV17" s="81"/>
      <c r="AW17" s="100"/>
      <c r="AX17" s="16" t="str">
        <f>IF($C5="","",
IF(AW15=AW5,AX5,
IF(AW15=AW6,AX6,
IF(AW15=AW7,AX7,
IF(AW15=AW8,AX8,
IF(AW15=AW9,AX9,
IF(AW15=AW10,AX10,
IF(AW15=AW11,AX11,
IF(AW15=AW12,AX12,
IF(AW15=AW13,AX13,
IF(AW15=AW14,AX14,
""
)))))))))))</f>
        <v/>
      </c>
      <c r="AY17" s="16"/>
      <c r="AZ17" s="81"/>
      <c r="BA17" s="100"/>
      <c r="BB17" s="16" t="str">
        <f>IF($C5="","",
IF(BA15=BA5,BB5,
IF(BA15=BA6,BB6,
IF(BA15=BA7,BB7,
IF(BA15=BA8,BB8,
IF(BA15=BA9,BB9,
IF(BA15=BA10,BB10,
IF(BA15=BA11,BB11,
IF(BA15=BA12,BB12,
IF(BA15=BA13,BB13,
IF(BA15=BA14,BB14,
""
)))))))))))</f>
        <v/>
      </c>
      <c r="BC17" s="16"/>
      <c r="BD17" s="81"/>
      <c r="BE17" s="100"/>
      <c r="BF17" s="16" t="str">
        <f>IF($C5="","",
IF(BE15=BE5,BF5,
IF(BE15=BE6,BF6,
IF(BE15=BE7,BF7,
IF(BE15=BE8,BF8,
IF(BE15=BE9,BF9,
IF(BE15=BE10,BF10,
IF(BE15=BE11,BF11,
IF(BE15=BE12,BF12,
IF(BE15=BE13,BF13,
IF(BE15=BE14,BF14,
""
)))))))))))</f>
        <v/>
      </c>
      <c r="BG17" s="16"/>
      <c r="BH17" s="81"/>
      <c r="BI17" s="100"/>
      <c r="BJ17" s="16" t="str">
        <f>IF($C5="","",
IF(BI15=BI5,BJ5,
IF(BI15=BI6,BJ6,
IF(BI15=BI7,BJ7,
IF(BI15=BI8,BJ8,
IF(BI15=BI9,BJ9,
IF(BI15=BI10,BJ10,
IF(BI15=BI11,BJ11,
IF(BI15=BI12,BJ12,
IF(BI15=BI13,BJ13,
IF(BI15=BI14,BJ14,
""
)))))))))))</f>
        <v/>
      </c>
      <c r="BK17" s="16"/>
      <c r="BL17" s="81"/>
      <c r="BM17" s="100"/>
      <c r="BN17" s="16" t="str">
        <f>IF($C5="","",
IF(BM15=BM5,BN5,
IF(BM15=BM6,BN6,
IF(BM15=BM7,BN7,
IF(BM15=BM8,BN8,
IF(BM15=BM9,BN9,
IF(BM15=BM10,BN10,
IF(BM15=BM11,BN11,
IF(BM15=BM12,BN12,
IF(BM15=BM13,BN13,
IF(BM15=BM14,BN14,
""
)))))))))))</f>
        <v/>
      </c>
      <c r="BO17" s="16"/>
      <c r="BP17" s="81"/>
      <c r="BQ17" s="100"/>
      <c r="BR17" s="16" t="str">
        <f>IF($C5="","",
IF(BQ15=BQ5,BR5,
IF(BQ15=BQ6,BR6,
IF(BQ15=BQ7,BR7,
IF(BQ15=BQ8,BR8,
IF(BQ15=BQ9,BR9,
IF(BQ15=BQ10,BR10,
IF(BQ15=BQ11,BR11,
IF(BQ15=BQ12,BR12,
IF(BQ15=BQ13,BR13,
IF(BQ15=BQ14,BR14,
""
)))))))))))</f>
        <v/>
      </c>
      <c r="BS17" s="16"/>
      <c r="BT17" s="81"/>
      <c r="BU17" s="100"/>
      <c r="BV17" s="16" t="str">
        <f>IF($C5="","",
IF(BU15=BU5,BV5,
IF(BU15=BU6,BV6,
IF(BU15=BU7,BV7,
IF(BU15=BU8,BV8,
IF(BU15=BU9,BV9,
IF(BU15=BU10,BV10,
IF(BU15=BU11,BV11,
IF(BU15=BU12,BV12,
IF(BU15=BU13,BV13,
IF(BU15=BU14,BV14,
""
)))))))))))</f>
        <v/>
      </c>
      <c r="BW17" s="16"/>
      <c r="BX17" s="81"/>
      <c r="BY17" s="100"/>
      <c r="BZ17" s="16" t="str">
        <f>IF($C5="","",
IF(BY15=BY5,BZ5,
IF(BY15=BY6,BZ6,
IF(BY15=BY7,BZ7,
IF(BY15=BY8,BZ8,
IF(BY15=BY9,BZ9,
IF(BY15=BY10,BZ10,
IF(BY15=BY11,BZ11,
IF(BY15=BY12,BZ12,
IF(BY15=BY13,BZ13,
IF(BY15=BY14,BZ14,
""
)))))))))))</f>
        <v/>
      </c>
      <c r="CA17" s="16"/>
      <c r="CB17" s="81"/>
      <c r="CC17" s="100"/>
      <c r="CD17" s="16" t="str">
        <f>IF($C5="","",
IF(CC15=CC5,CD5,
IF(CC15=CC6,CD6,
IF(CC15=CC7,CD7,
IF(CC15=CC8,CD8,
IF(CC15=CC9,CD9,
IF(CC15=CC10,CD10,
IF(CC15=CC11,CD11,
IF(CC15=CC12,CD12,
IF(CC15=CC13,CD13,
IF(CC15=CC14,CD14,
""
)))))))))))</f>
        <v/>
      </c>
      <c r="CE17" s="16"/>
      <c r="CF17" s="81"/>
      <c r="CG17" s="100"/>
      <c r="CH17" s="16" t="str">
        <f>IF($C5="","",
IF(CG15=CG5,CH5,
IF(CG15=CG6,CH6,
IF(CG15=CG7,CH7,
IF(CG15=CG8,CH8,
IF(CG15=CG9,CH9,
IF(CG15=CG10,CH10,
IF(CG15=CG11,CH11,
IF(CG15=CG12,CH12,
IF(CG15=CG13,CH13,
IF(CG15=CG14,CH14,
""
)))))))))))</f>
        <v/>
      </c>
      <c r="CI17" s="16"/>
      <c r="CJ17" s="81"/>
      <c r="CK17" s="100"/>
      <c r="CL17" s="16" t="str">
        <f>IF($C5="","",
IF(CK15=CK5,CL5,
IF(CK15=CK6,CL6,
IF(CK15=CK7,CL7,
IF(CK15=CK8,CL8,
IF(CK15=CK9,CL9,
IF(CK15=CK10,CL10,
IF(CK15=CK11,CL11,
IF(CK15=CK12,CL12,
IF(CK15=CK13,CL13,
IF(CK15=CK14,CL14,
""
)))))))))))</f>
        <v/>
      </c>
      <c r="CM17" s="16"/>
      <c r="CN17" s="81"/>
      <c r="CO17" s="100"/>
      <c r="CP17" s="16" t="str">
        <f>IF($C5="","",
IF(CO15=CO5,CP5,
IF(CO15=CO6,CP6,
IF(CO15=CO7,CP7,
IF(CO15=CO8,CP8,
IF(CO15=CO9,CP9,
IF(CO15=CO10,CP10,
IF(CO15=CO11,CP11,
IF(CO15=CO12,CP12,
IF(CO15=CO13,CP13,
IF(CO15=CO14,CP14,
""
)))))))))))</f>
        <v/>
      </c>
      <c r="CQ17" s="16"/>
      <c r="CR17" s="81"/>
      <c r="CS17" s="100"/>
      <c r="CT17" s="16" t="str">
        <f>IF($C5="","",
IF(CS15=CS5,CT5,
IF(CS15=CS6,CT6,
IF(CS15=CS7,CT7,
IF(CS15=CS8,CT8,
IF(CS15=CS9,CT9,
IF(CS15=CS10,CT10,
IF(CS15=CS11,CT11,
IF(CS15=CS12,CT12,
IF(CS15=CS13,CT13,
IF(CS15=CS14,CT14,
""
)))))))))))</f>
        <v/>
      </c>
      <c r="CU17" s="16"/>
      <c r="CV17" s="81"/>
      <c r="CW17" s="100"/>
      <c r="CX17" s="16" t="str">
        <f>IF($C5="","",
IF(CW15=CW5,CX5,
IF(CW15=CW6,CX6,
IF(CW15=CW7,CX7,
IF(CW15=CW8,CX8,
IF(CW15=CW9,CX9,
IF(CW15=CW10,CX10,
IF(CW15=CW11,CX11,
IF(CW15=CW12,CX12,
IF(CW15=CW13,CX13,
IF(CW15=CW14,CX14,
""
)))))))))))</f>
        <v/>
      </c>
      <c r="CY17" s="16"/>
      <c r="CZ17" s="81"/>
      <c r="DA17" s="100"/>
      <c r="DB17" s="16" t="str">
        <f>IF($C5="","",
IF(DA15=DA5,DB5,
IF(DA15=DA6,DB6,
IF(DA15=DA7,DB7,
IF(DA15=DA8,DB8,
IF(DA15=DA9,DB9,
IF(DA15=DA10,DB10,
IF(DA15=DA11,DB11,
IF(DA15=DA12,DB12,
IF(DA15=DA13,DB13,
IF(DA15=DA14,DB14,
""
)))))))))))</f>
        <v/>
      </c>
      <c r="DC17" s="16"/>
      <c r="DD17" s="81"/>
      <c r="DE17" s="100"/>
      <c r="DF17" s="16" t="str">
        <f>IF($C5="","",
IF(DE15=DE5,DF5,
IF(DE15=DE6,DF6,
IF(DE15=DE7,DF7,
IF(DE15=DE8,DF8,
IF(DE15=DE9,DF9,
IF(DE15=DE10,DF10,
IF(DE15=DE11,DF11,
IF(DE15=DE12,DF12,
IF(DE15=DE13,DF13,
IF(DE15=DE14,DF14,
""
)))))))))))</f>
        <v/>
      </c>
      <c r="DG17" s="16"/>
      <c r="DH17" s="81"/>
      <c r="DI17" s="100"/>
      <c r="DJ17" s="16" t="str">
        <f>IF($C5="","",
IF(DI15=DI5,DJ5,
IF(DI15=DI6,DJ6,
IF(DI15=DI7,DJ7,
IF(DI15=DI8,DJ8,
IF(DI15=DI9,DJ9,
IF(DI15=DI10,DJ10,
IF(DI15=DI11,DJ11,
IF(DI15=DI12,DJ12,
IF(DI15=DI13,DJ13,
IF(DI15=DI14,DJ14,
""
)))))))))))</f>
        <v/>
      </c>
      <c r="DK17" s="16"/>
      <c r="DL17" s="81"/>
      <c r="DM17" s="100"/>
      <c r="DN17" s="16" t="str">
        <f>IF($C5="","",
IF(DM15=DM5,DN5,
IF(DM15=DM6,DN6,
IF(DM15=DM7,DN7,
IF(DM15=DM8,DN8,
IF(DM15=DM9,DN9,
IF(DM15=DM10,DN10,
IF(DM15=DM11,DN11,
IF(DM15=DM12,DN12,
IF(DM15=DM13,DN13,
IF(DM15=DM14,DN14,
""
)))))))))))</f>
        <v/>
      </c>
      <c r="DO17" s="16"/>
      <c r="DP17" s="81"/>
      <c r="DQ17" s="100"/>
      <c r="DR17" s="16" t="str">
        <f>IF($C5="","",
IF(DQ15=DQ5,DR5,
IF(DQ15=DQ6,DR6,
IF(DQ15=DQ7,DR7,
IF(DQ15=DQ8,DR8,
IF(DQ15=DQ9,DR9,
IF(DQ15=DQ10,DR10,
IF(DQ15=DQ11,DR11,
IF(DQ15=DQ12,DR12,
IF(DQ15=DQ13,DR13,
IF(DQ15=DQ14,DR14,
""
)))))))))))</f>
        <v/>
      </c>
      <c r="DS17" s="16"/>
      <c r="DT17" s="81"/>
      <c r="DU17" s="100"/>
      <c r="DV17" s="16" t="str">
        <f>IF($C5="","",
IF(DU15=DU5,DV5,
IF(DU15=DU6,DV6,
IF(DU15=DU7,DV7,
IF(DU15=DU8,DV8,
IF(DU15=DU9,DV9,
IF(DU15=DU10,DV10,
IF(DU15=DU11,DV11,
IF(DU15=DU12,DV12,
IF(DU15=DU13,DV13,
IF(DU15=DU14,DV14,
""
)))))))))))</f>
        <v/>
      </c>
      <c r="DW17" s="16"/>
      <c r="DX17" s="81"/>
      <c r="DY17" s="100"/>
      <c r="DZ17" s="16" t="str">
        <f>IF($C5="","",
IF(DY15=DY5,DZ5,
IF(DY15=DY6,DZ6,
IF(DY15=DY7,DZ7,
IF(DY15=DY8,DZ8,
IF(DY15=DY9,DZ9,
IF(DY15=DY10,DZ10,
IF(DY15=DY11,DZ11,
IF(DY15=DY12,DZ12,
IF(DY15=DY13,DZ13,
IF(DY15=DY14,DZ14,
""
)))))))))))</f>
        <v/>
      </c>
      <c r="EA17" s="16"/>
      <c r="EB17" s="81"/>
      <c r="EC17" s="100"/>
      <c r="ED17" s="16" t="str">
        <f>IF($C5="","",
IF(EC15=EC5,ED5,
IF(EC15=EC6,ED6,
IF(EC15=EC7,ED7,
IF(EC15=EC8,ED8,
IF(EC15=EC9,ED9,
IF(EC15=EC10,ED10,
IF(EC15=EC11,ED11,
IF(EC15=EC12,ED12,
IF(EC15=EC13,ED13,
IF(EC15=EC14,ED14,
""
)))))))))))</f>
        <v/>
      </c>
      <c r="EE17" s="16"/>
      <c r="EF17" s="81"/>
      <c r="EG17" s="100"/>
      <c r="EH17" s="16" t="str">
        <f>IF($C5="","",
IF(EG15=EG5,EH5,
IF(EG15=EG6,EH6,
IF(EG15=EG7,EH7,
IF(EG15=EG8,EH8,
IF(EG15=EG9,EH9,
IF(EG15=EG10,EH10,
IF(EG15=EG11,EH11,
IF(EG15=EG12,EH12,
IF(EG15=EG13,EH13,
IF(EG15=EG14,EH14,
""
)))))))))))</f>
        <v/>
      </c>
      <c r="EI17" s="16"/>
      <c r="EJ17" s="81"/>
      <c r="EK17" s="100"/>
      <c r="EL17" s="16" t="str">
        <f>IF($C5="","",
IF(EK15=EK5,EL5,
IF(EK15=EK6,EL6,
IF(EK15=EK7,EL7,
IF(EK15=EK8,EL8,
IF(EK15=EK9,EL9,
IF(EK15=EK10,EL10,
IF(EK15=EK11,EL11,
IF(EK15=EK12,EL12,
IF(EK15=EK13,EL13,
IF(EK15=EK14,EL14,
""
)))))))))))</f>
        <v/>
      </c>
      <c r="EM17" s="16"/>
      <c r="EN17" s="81"/>
      <c r="EO17" s="100"/>
      <c r="EP17" s="16" t="str">
        <f>IF($C5="","",
IF(EO15=EO5,EP5,
IF(EO15=EO6,EP6,
IF(EO15=EO7,EP7,
IF(EO15=EO8,EP8,
IF(EO15=EO9,EP9,
IF(EO15=EO10,EP10,
IF(EO15=EO11,EP11,
IF(EO15=EO12,EP12,
IF(EO15=EO13,EP13,
IF(EO15=EO14,EP14,
""
)))))))))))</f>
        <v/>
      </c>
      <c r="EQ17" s="16"/>
      <c r="ER17" s="81"/>
    </row>
    <row r="18" spans="1:148" ht="12.6" customHeight="1" x14ac:dyDescent="0.2">
      <c r="A18" s="203"/>
      <c r="B18" s="114" t="s">
        <v>16</v>
      </c>
      <c r="C18" s="121"/>
      <c r="D18" s="69"/>
      <c r="E18" s="69"/>
      <c r="F18" s="69"/>
      <c r="G18" s="122"/>
      <c r="H18" s="135"/>
      <c r="I18" s="15"/>
      <c r="J18" s="136"/>
      <c r="K18" s="135"/>
      <c r="L18" s="15"/>
      <c r="M18" s="136"/>
      <c r="N18" s="143"/>
      <c r="O18" s="143"/>
      <c r="P18" s="101"/>
      <c r="Q18" s="17"/>
      <c r="R18" s="152"/>
      <c r="S18" s="101"/>
      <c r="T18" s="17"/>
      <c r="U18" s="152"/>
      <c r="V18" s="101"/>
      <c r="W18" s="17"/>
      <c r="X18" s="152"/>
      <c r="Y18" s="101"/>
      <c r="Z18" s="17"/>
      <c r="AA18" s="17" t="str">
        <f>IF($C5="","",
IF(Y15=Y5,AA5,
IF(Y15=Y6,AA6,
IF(Y15=Y7,AA7,
IF(Y15=Y8,AA8,
IF(Y15=Y9,AA9,
IF(Y15=Y10,AA10,
IF(Y15=Y11,AA11,
IF(Y15=Y12,AA12,
IF(Y15=Y13,AA13,
IF(Y15=Y14,AA14,
""
)))))))))))</f>
        <v/>
      </c>
      <c r="AB18" s="82"/>
      <c r="AC18" s="101"/>
      <c r="AD18" s="17"/>
      <c r="AE18" s="17" t="str">
        <f>IF($C5="","",
IF(AC15=AC5,AE5,
IF(AC15=AC6,AE6,
IF(AC15=AC7,AE7,
IF(AC15=AC8,AE8,
IF(AC15=AC9,AE9,
IF(AC15=AC10,AE10,
IF(AC15=AC11,AE11,
IF(AC15=AC12,AE12,
IF(AC15=AC13,AE13,
IF(AC15=AC14,AE14,
""
)))))))))))</f>
        <v/>
      </c>
      <c r="AF18" s="82"/>
      <c r="AG18" s="101"/>
      <c r="AH18" s="17"/>
      <c r="AI18" s="17" t="str">
        <f>IF($C5="","",
IF(AG15=AG5,AI5,
IF(AG15=AG6,AI6,
IF(AG15=AG7,AI7,
IF(AG15=AG8,AI8,
IF(AG15=AG9,AI9,
IF(AG15=AG10,AI10,
IF(AG15=AG11,AI11,
IF(AG15=AG12,AI12,
IF(AG15=AG13,AI13,
IF(AG15=AG14,AI14,
""
)))))))))))</f>
        <v/>
      </c>
      <c r="AJ18" s="82"/>
      <c r="AK18" s="101"/>
      <c r="AL18" s="17"/>
      <c r="AM18" s="17" t="str">
        <f>IF($C5="","",
IF(AK15=AK5,AM5,
IF(AK15=AK6,AM6,
IF(AK15=AK7,AM7,
IF(AK15=AK8,AM8,
IF(AK15=AK9,AM9,
IF(AK15=AK10,AM10,
IF(AK15=AK11,AM11,
IF(AK15=AK12,AM12,
IF(AK15=AK13,AM13,
IF(AK15=AK14,AM14,
""
)))))))))))</f>
        <v/>
      </c>
      <c r="AN18" s="82"/>
      <c r="AO18" s="101"/>
      <c r="AP18" s="17"/>
      <c r="AQ18" s="17" t="str">
        <f>IF($C5="","",
IF(AO15=AO5,AQ5,
IF(AO15=AO6,AQ6,
IF(AO15=AO7,AQ7,
IF(AO15=AO8,AQ8,
IF(AO15=AO9,AQ9,
IF(AO15=AO10,AQ10,
IF(AO15=AO11,AQ11,
IF(AO15=AO12,AQ12,
IF(AO15=AO13,AQ13,
IF(AO15=AO14,AQ14,
""
)))))))))))</f>
        <v/>
      </c>
      <c r="AR18" s="82"/>
      <c r="AS18" s="101"/>
      <c r="AT18" s="17"/>
      <c r="AU18" s="17" t="str">
        <f>IF($C5="","",
IF(AS15=AS5,AU5,
IF(AS15=AS6,AU6,
IF(AS15=AS7,AU7,
IF(AS15=AS8,AU8,
IF(AS15=AS9,AU9,
IF(AS15=AS10,AU10,
IF(AS15=AS11,AU11,
IF(AS15=AS12,AU12,
IF(AS15=AS13,AU13,
IF(AS15=AS14,AU14,
""
)))))))))))</f>
        <v/>
      </c>
      <c r="AV18" s="82"/>
      <c r="AW18" s="101"/>
      <c r="AX18" s="17"/>
      <c r="AY18" s="17" t="str">
        <f>IF($C5="","",
IF(AW15=AW5,AY5,
IF(AW15=AW6,AY6,
IF(AW15=AW7,AY7,
IF(AW15=AW8,AY8,
IF(AW15=AW9,AY9,
IF(AW15=AW10,AY10,
IF(AW15=AW11,AY11,
IF(AW15=AW12,AY12,
IF(AW15=AW13,AY13,
IF(AW15=AW14,AY14,
""
)))))))))))</f>
        <v/>
      </c>
      <c r="AZ18" s="82"/>
      <c r="BA18" s="101"/>
      <c r="BB18" s="17"/>
      <c r="BC18" s="17" t="str">
        <f>IF($C5="","",
IF(BA15=BA5,BC5,
IF(BA15=BA6,BC6,
IF(BA15=BA7,BC7,
IF(BA15=BA8,BC8,
IF(BA15=BA9,BC9,
IF(BA15=BA10,BC10,
IF(BA15=BA11,BC11,
IF(BA15=BA12,BC12,
IF(BA15=BA13,BC13,
IF(BA15=BA14,BC14,
""
)))))))))))</f>
        <v/>
      </c>
      <c r="BD18" s="82"/>
      <c r="BE18" s="101"/>
      <c r="BF18" s="17"/>
      <c r="BG18" s="17" t="str">
        <f>IF($C5="","",
IF(BE15=BE5,BG5,
IF(BE15=BE6,BG6,
IF(BE15=BE7,BG7,
IF(BE15=BE8,BG8,
IF(BE15=BE9,BG9,
IF(BE15=BE10,BG10,
IF(BE15=BE11,BG11,
IF(BE15=BE12,BG12,
IF(BE15=BE13,BG13,
IF(BE15=BE14,BG14,
""
)))))))))))</f>
        <v/>
      </c>
      <c r="BH18" s="82"/>
      <c r="BI18" s="101"/>
      <c r="BJ18" s="17"/>
      <c r="BK18" s="17" t="str">
        <f>IF($C5="","",
IF(BI15=BI5,BK5,
IF(BI15=BI6,BK6,
IF(BI15=BI7,BK7,
IF(BI15=BI8,BK8,
IF(BI15=BI9,BK9,
IF(BI15=BI10,BK10,
IF(BI15=BI11,BK11,
IF(BI15=BI12,BK12,
IF(BI15=BI13,BK13,
IF(BI15=BI14,BK14,
""
)))))))))))</f>
        <v/>
      </c>
      <c r="BL18" s="82"/>
      <c r="BM18" s="101"/>
      <c r="BN18" s="17"/>
      <c r="BO18" s="17" t="str">
        <f>IF($C5="","",
IF(BM15=BM5,BO5,
IF(BM15=BM6,BO6,
IF(BM15=BM7,BO7,
IF(BM15=BM8,BO8,
IF(BM15=BM9,BO9,
IF(BM15=BM10,BO10,
IF(BM15=BM11,BO11,
IF(BM15=BM12,BO12,
IF(BM15=BM13,BO13,
IF(BM15=BM14,BO14,
""
)))))))))))</f>
        <v/>
      </c>
      <c r="BP18" s="82"/>
      <c r="BQ18" s="101"/>
      <c r="BR18" s="17"/>
      <c r="BS18" s="17" t="str">
        <f>IF($C5="","",
IF(BQ15=BQ5,BS5,
IF(BQ15=BQ6,BS6,
IF(BQ15=BQ7,BS7,
IF(BQ15=BQ8,BS8,
IF(BQ15=BQ9,BS9,
IF(BQ15=BQ10,BS10,
IF(BQ15=BQ11,BS11,
IF(BQ15=BQ12,BS12,
IF(BQ15=BQ13,BS13,
IF(BQ15=BQ14,BS14,
""
)))))))))))</f>
        <v/>
      </c>
      <c r="BT18" s="82"/>
      <c r="BU18" s="101"/>
      <c r="BV18" s="17"/>
      <c r="BW18" s="17" t="str">
        <f>IF($C5="","",
IF(BU15=BU5,BW5,
IF(BU15=BU6,BW6,
IF(BU15=BU7,BW7,
IF(BU15=BU8,BW8,
IF(BU15=BU9,BW9,
IF(BU15=BU10,BW10,
IF(BU15=BU11,BW11,
IF(BU15=BU12,BW12,
IF(BU15=BU13,BW13,
IF(BU15=BU14,BW14,
""
)))))))))))</f>
        <v/>
      </c>
      <c r="BX18" s="82"/>
      <c r="BY18" s="101"/>
      <c r="BZ18" s="17"/>
      <c r="CA18" s="17" t="str">
        <f>IF($C5="","",
IF(BY15=BY5,CA5,
IF(BY15=BY6,CA6,
IF(BY15=BY7,CA7,
IF(BY15=BY8,CA8,
IF(BY15=BY9,CA9,
IF(BY15=BY10,CA10,
IF(BY15=BY11,CA11,
IF(BY15=BY12,CA12,
IF(BY15=BY13,CA13,
IF(BY15=BY14,CA14,
""
)))))))))))</f>
        <v/>
      </c>
      <c r="CB18" s="82"/>
      <c r="CC18" s="101"/>
      <c r="CD18" s="17"/>
      <c r="CE18" s="17" t="str">
        <f>IF($C5="","",
IF(CC15=CC5,CE5,
IF(CC15=CC6,CE6,
IF(CC15=CC7,CE7,
IF(CC15=CC8,CE8,
IF(CC15=CC9,CE9,
IF(CC15=CC10,CE10,
IF(CC15=CC11,CE11,
IF(CC15=CC12,CE12,
IF(CC15=CC13,CE13,
IF(CC15=CC14,CE14,
""
)))))))))))</f>
        <v/>
      </c>
      <c r="CF18" s="82"/>
      <c r="CG18" s="101"/>
      <c r="CH18" s="17"/>
      <c r="CI18" s="17" t="str">
        <f>IF($C5="","",
IF(CG15=CG5,CI5,
IF(CG15=CG6,CI6,
IF(CG15=CG7,CI7,
IF(CG15=CG8,CI8,
IF(CG15=CG9,CI9,
IF(CG15=CG10,CI10,
IF(CG15=CG11,CI11,
IF(CG15=CG12,CI12,
IF(CG15=CG13,CI13,
IF(CG15=CG14,CI14,
""
)))))))))))</f>
        <v/>
      </c>
      <c r="CJ18" s="82"/>
      <c r="CK18" s="101"/>
      <c r="CL18" s="17"/>
      <c r="CM18" s="17" t="str">
        <f>IF($C5="","",
IF(CK15=CK5,CM5,
IF(CK15=CK6,CM6,
IF(CK15=CK7,CM7,
IF(CK15=CK8,CM8,
IF(CK15=CK9,CM9,
IF(CK15=CK10,CM10,
IF(CK15=CK11,CM11,
IF(CK15=CK12,CM12,
IF(CK15=CK13,CM13,
IF(CK15=CK14,CM14,
""
)))))))))))</f>
        <v/>
      </c>
      <c r="CN18" s="82"/>
      <c r="CO18" s="101"/>
      <c r="CP18" s="17"/>
      <c r="CQ18" s="17" t="str">
        <f>IF($C5="","",
IF(CO15=CO5,CQ5,
IF(CO15=CO6,CQ6,
IF(CO15=CO7,CQ7,
IF(CO15=CO8,CQ8,
IF(CO15=CO9,CQ9,
IF(CO15=CO10,CQ10,
IF(CO15=CO11,CQ11,
IF(CO15=CO12,CQ12,
IF(CO15=CO13,CQ13,
IF(CO15=CO14,CQ14,
""
)))))))))))</f>
        <v/>
      </c>
      <c r="CR18" s="82"/>
      <c r="CS18" s="101"/>
      <c r="CT18" s="17"/>
      <c r="CU18" s="17" t="str">
        <f>IF($C5="","",
IF(CS15=CS5,CU5,
IF(CS15=CS6,CU6,
IF(CS15=CS7,CU7,
IF(CS15=CS8,CU8,
IF(CS15=CS9,CU9,
IF(CS15=CS10,CU10,
IF(CS15=CS11,CU11,
IF(CS15=CS12,CU12,
IF(CS15=CS13,CU13,
IF(CS15=CS14,CU14,
""
)))))))))))</f>
        <v/>
      </c>
      <c r="CV18" s="82"/>
      <c r="CW18" s="101"/>
      <c r="CX18" s="17"/>
      <c r="CY18" s="17" t="str">
        <f>IF($C5="","",
IF(CW15=CW5,CY5,
IF(CW15=CW6,CY6,
IF(CW15=CW7,CY7,
IF(CW15=CW8,CY8,
IF(CW15=CW9,CY9,
IF(CW15=CW10,CY10,
IF(CW15=CW11,CY11,
IF(CW15=CW12,CY12,
IF(CW15=CW13,CY13,
IF(CW15=CW14,CY14,
""
)))))))))))</f>
        <v/>
      </c>
      <c r="CZ18" s="82"/>
      <c r="DA18" s="101"/>
      <c r="DB18" s="17"/>
      <c r="DC18" s="17" t="str">
        <f>IF($C5="","",
IF(DA15=DA5,DC5,
IF(DA15=DA6,DC6,
IF(DA15=DA7,DC7,
IF(DA15=DA8,DC8,
IF(DA15=DA9,DC9,
IF(DA15=DA10,DC10,
IF(DA15=DA11,DC11,
IF(DA15=DA12,DC12,
IF(DA15=DA13,DC13,
IF(DA15=DA14,DC14,
""
)))))))))))</f>
        <v/>
      </c>
      <c r="DD18" s="82"/>
      <c r="DE18" s="101"/>
      <c r="DF18" s="17"/>
      <c r="DG18" s="17" t="str">
        <f>IF($C5="","",
IF(DE15=DE5,DG5,
IF(DE15=DE6,DG6,
IF(DE15=DE7,DG7,
IF(DE15=DE8,DG8,
IF(DE15=DE9,DG9,
IF(DE15=DE10,DG10,
IF(DE15=DE11,DG11,
IF(DE15=DE12,DG12,
IF(DE15=DE13,DG13,
IF(DE15=DE14,DG14,
""
)))))))))))</f>
        <v/>
      </c>
      <c r="DH18" s="82"/>
      <c r="DI18" s="101"/>
      <c r="DJ18" s="17"/>
      <c r="DK18" s="17" t="str">
        <f>IF($C5="","",
IF(DI15=DI5,DK5,
IF(DI15=DI6,DK6,
IF(DI15=DI7,DK7,
IF(DI15=DI8,DK8,
IF(DI15=DI9,DK9,
IF(DI15=DI10,DK10,
IF(DI15=DI11,DK11,
IF(DI15=DI12,DK12,
IF(DI15=DI13,DK13,
IF(DI15=DI14,DK14,
""
)))))))))))</f>
        <v/>
      </c>
      <c r="DL18" s="82"/>
      <c r="DM18" s="101"/>
      <c r="DN18" s="17"/>
      <c r="DO18" s="17" t="str">
        <f>IF($C5="","",
IF(DM15=DM5,DO5,
IF(DM15=DM6,DO6,
IF(DM15=DM7,DO7,
IF(DM15=DM8,DO8,
IF(DM15=DM9,DO9,
IF(DM15=DM10,DO10,
IF(DM15=DM11,DO11,
IF(DM15=DM12,DO12,
IF(DM15=DM13,DO13,
IF(DM15=DM14,DO14,
""
)))))))))))</f>
        <v/>
      </c>
      <c r="DP18" s="82"/>
      <c r="DQ18" s="101"/>
      <c r="DR18" s="17"/>
      <c r="DS18" s="17" t="str">
        <f>IF($C5="","",
IF(DQ15=DQ5,DS5,
IF(DQ15=DQ6,DS6,
IF(DQ15=DQ7,DS7,
IF(DQ15=DQ8,DS8,
IF(DQ15=DQ9,DS9,
IF(DQ15=DQ10,DS10,
IF(DQ15=DQ11,DS11,
IF(DQ15=DQ12,DS12,
IF(DQ15=DQ13,DS13,
IF(DQ15=DQ14,DS14,
""
)))))))))))</f>
        <v/>
      </c>
      <c r="DT18" s="82"/>
      <c r="DU18" s="101"/>
      <c r="DV18" s="17"/>
      <c r="DW18" s="17" t="str">
        <f>IF($C5="","",
IF(DU15=DU5,DW5,
IF(DU15=DU6,DW6,
IF(DU15=DU7,DW7,
IF(DU15=DU8,DW8,
IF(DU15=DU9,DW9,
IF(DU15=DU10,DW10,
IF(DU15=DU11,DW11,
IF(DU15=DU12,DW12,
IF(DU15=DU13,DW13,
IF(DU15=DU14,DW14,
""
)))))))))))</f>
        <v/>
      </c>
      <c r="DX18" s="82"/>
      <c r="DY18" s="101"/>
      <c r="DZ18" s="17"/>
      <c r="EA18" s="17" t="str">
        <f>IF($C5="","",
IF(DY15=DY5,EA5,
IF(DY15=DY6,EA6,
IF(DY15=DY7,EA7,
IF(DY15=DY8,EA8,
IF(DY15=DY9,EA9,
IF(DY15=DY10,EA10,
IF(DY15=DY11,EA11,
IF(DY15=DY12,EA12,
IF(DY15=DY13,EA13,
IF(DY15=DY14,EA14,
""
)))))))))))</f>
        <v/>
      </c>
      <c r="EB18" s="82"/>
      <c r="EC18" s="101"/>
      <c r="ED18" s="17"/>
      <c r="EE18" s="17" t="str">
        <f>IF($C5="","",
IF(EC15=EC5,EE5,
IF(EC15=EC6,EE6,
IF(EC15=EC7,EE7,
IF(EC15=EC8,EE8,
IF(EC15=EC9,EE9,
IF(EC15=EC10,EE10,
IF(EC15=EC11,EE11,
IF(EC15=EC12,EE12,
IF(EC15=EC13,EE13,
IF(EC15=EC14,EE14,
""
)))))))))))</f>
        <v/>
      </c>
      <c r="EF18" s="82"/>
      <c r="EG18" s="101"/>
      <c r="EH18" s="17"/>
      <c r="EI18" s="17" t="str">
        <f>IF($C5="","",
IF(EG15=EG5,EI5,
IF(EG15=EG6,EI6,
IF(EG15=EG7,EI7,
IF(EG15=EG8,EI8,
IF(EG15=EG9,EI9,
IF(EG15=EG10,EI10,
IF(EG15=EG11,EI11,
IF(EG15=EG12,EI12,
IF(EG15=EG13,EI13,
IF(EG15=EG14,EI14,
""
)))))))))))</f>
        <v/>
      </c>
      <c r="EJ18" s="82"/>
      <c r="EK18" s="101"/>
      <c r="EL18" s="17"/>
      <c r="EM18" s="17" t="str">
        <f>IF($C5="","",
IF(EK15=EK5,EM5,
IF(EK15=EK6,EM6,
IF(EK15=EK7,EM7,
IF(EK15=EK8,EM8,
IF(EK15=EK9,EM9,
IF(EK15=EK10,EM10,
IF(EK15=EK11,EM11,
IF(EK15=EK12,EM12,
IF(EK15=EK13,EM13,
IF(EK15=EK14,EM14,
""
)))))))))))</f>
        <v/>
      </c>
      <c r="EN18" s="82"/>
      <c r="EO18" s="101"/>
      <c r="EP18" s="17"/>
      <c r="EQ18" s="17" t="str">
        <f>IF($C5="","",
IF(EO15=EO5,EQ5,
IF(EO15=EO6,EQ6,
IF(EO15=EO7,EQ7,
IF(EO15=EO8,EQ8,
IF(EO15=EO9,EQ9,
IF(EO15=EO10,EQ10,
IF(EO15=EO11,EQ11,
IF(EO15=EO12,EQ12,
IF(EO15=EO13,EQ13,
IF(EO15=EO14,EQ14,
""
)))))))))))</f>
        <v/>
      </c>
      <c r="ER18" s="82"/>
    </row>
    <row r="19" spans="1:148" ht="12.6" customHeight="1" x14ac:dyDescent="0.2">
      <c r="A19" s="204"/>
      <c r="B19" s="115" t="s">
        <v>18</v>
      </c>
      <c r="C19" s="123"/>
      <c r="D19" s="83"/>
      <c r="E19" s="83"/>
      <c r="F19" s="83"/>
      <c r="G19" s="124"/>
      <c r="H19" s="137"/>
      <c r="I19" s="84"/>
      <c r="J19" s="138"/>
      <c r="K19" s="137"/>
      <c r="L19" s="84"/>
      <c r="M19" s="138"/>
      <c r="N19" s="144"/>
      <c r="O19" s="144"/>
      <c r="P19" s="153"/>
      <c r="Q19" s="85"/>
      <c r="R19" s="154"/>
      <c r="S19" s="153"/>
      <c r="T19" s="85"/>
      <c r="U19" s="154"/>
      <c r="V19" s="153"/>
      <c r="W19" s="85"/>
      <c r="X19" s="154"/>
      <c r="Y19" s="102"/>
      <c r="Z19" s="94"/>
      <c r="AA19" s="94"/>
      <c r="AB19" s="103" t="str">
        <f>IFERROR(IF($C5=0,0,(Z55/AA56)*AA18),"")</f>
        <v/>
      </c>
      <c r="AC19" s="102"/>
      <c r="AD19" s="94"/>
      <c r="AE19" s="94"/>
      <c r="AF19" s="103" t="str">
        <f>IFERROR(IF($C5=0,0,(AD55/AE56)*AE18),"")</f>
        <v/>
      </c>
      <c r="AG19" s="102"/>
      <c r="AH19" s="94"/>
      <c r="AI19" s="94"/>
      <c r="AJ19" s="103" t="str">
        <f>IFERROR(IF($C5=0,0,(AH55/AI56)*AI18),"")</f>
        <v/>
      </c>
      <c r="AK19" s="102"/>
      <c r="AL19" s="94"/>
      <c r="AM19" s="94"/>
      <c r="AN19" s="103" t="str">
        <f>IFERROR(IF($C5=0,0,(AL55/AM56)*AM18),"")</f>
        <v/>
      </c>
      <c r="AO19" s="102"/>
      <c r="AP19" s="94"/>
      <c r="AQ19" s="94"/>
      <c r="AR19" s="103" t="str">
        <f>IFERROR(IF($C5=0,0,(AP55/AQ56)*AQ18),"")</f>
        <v/>
      </c>
      <c r="AS19" s="102"/>
      <c r="AT19" s="94"/>
      <c r="AU19" s="94"/>
      <c r="AV19" s="103" t="str">
        <f>IFERROR(IF($C5=0,0,(AT55/AU56)*AU18),"")</f>
        <v/>
      </c>
      <c r="AW19" s="102"/>
      <c r="AX19" s="94"/>
      <c r="AY19" s="94"/>
      <c r="AZ19" s="103" t="str">
        <f>IFERROR(IF($C5=0,0,(AX55/AY56)*AY18),"")</f>
        <v/>
      </c>
      <c r="BA19" s="102"/>
      <c r="BB19" s="94"/>
      <c r="BC19" s="94"/>
      <c r="BD19" s="103" t="str">
        <f>IFERROR(IF($C5=0,0,(BB55/BC56)*BC18),"")</f>
        <v/>
      </c>
      <c r="BE19" s="102"/>
      <c r="BF19" s="94"/>
      <c r="BG19" s="94"/>
      <c r="BH19" s="103" t="str">
        <f>IFERROR(IF($C5=0,0,(BF55/BG56)*BG18),"")</f>
        <v/>
      </c>
      <c r="BI19" s="102"/>
      <c r="BJ19" s="94"/>
      <c r="BK19" s="94"/>
      <c r="BL19" s="103" t="str">
        <f>IFERROR(IF($C5=0,0,(BJ55/BK56)*BK18),"")</f>
        <v/>
      </c>
      <c r="BM19" s="102"/>
      <c r="BN19" s="94"/>
      <c r="BO19" s="94"/>
      <c r="BP19" s="103" t="str">
        <f>IFERROR(IF($C5=0,0,(BN55/BO56)*BO18),"")</f>
        <v/>
      </c>
      <c r="BQ19" s="102"/>
      <c r="BR19" s="94"/>
      <c r="BS19" s="94"/>
      <c r="BT19" s="103" t="str">
        <f>IFERROR(IF($C5=0,0,(BR55/BS56)*BS18),"")</f>
        <v/>
      </c>
      <c r="BU19" s="102"/>
      <c r="BV19" s="94"/>
      <c r="BW19" s="94"/>
      <c r="BX19" s="103" t="str">
        <f>IFERROR(IF($C5=0,0,(BV55/BW56)*BW18),"")</f>
        <v/>
      </c>
      <c r="BY19" s="102"/>
      <c r="BZ19" s="94"/>
      <c r="CA19" s="94"/>
      <c r="CB19" s="103" t="str">
        <f>IFERROR(IF($C5=0,0,(BZ55/CA56)*CA18),"")</f>
        <v/>
      </c>
      <c r="CC19" s="102"/>
      <c r="CD19" s="94"/>
      <c r="CE19" s="94"/>
      <c r="CF19" s="103" t="str">
        <f>IFERROR(IF($C5=0,0,(CD55/CE56)*CE18),"")</f>
        <v/>
      </c>
      <c r="CG19" s="102"/>
      <c r="CH19" s="94"/>
      <c r="CI19" s="94"/>
      <c r="CJ19" s="103" t="str">
        <f>IFERROR(IF($C5=0,0,(CH55/CI56)*CI18),"")</f>
        <v/>
      </c>
      <c r="CK19" s="102"/>
      <c r="CL19" s="94"/>
      <c r="CM19" s="94"/>
      <c r="CN19" s="103" t="str">
        <f>IFERROR(IF($C5=0,0,(CL55/CM56)*CM18),"")</f>
        <v/>
      </c>
      <c r="CO19" s="102"/>
      <c r="CP19" s="94"/>
      <c r="CQ19" s="94"/>
      <c r="CR19" s="103" t="str">
        <f>IFERROR(IF($C5=0,0,(CP55/CQ56)*CQ18),"")</f>
        <v/>
      </c>
      <c r="CS19" s="102"/>
      <c r="CT19" s="94"/>
      <c r="CU19" s="94"/>
      <c r="CV19" s="103" t="str">
        <f>IFERROR(IF($C5=0,0,(CT55/CU56)*CU18),"")</f>
        <v/>
      </c>
      <c r="CW19" s="102"/>
      <c r="CX19" s="94"/>
      <c r="CY19" s="94"/>
      <c r="CZ19" s="103" t="str">
        <f>IFERROR(IF($C5=0,0,(CX55/CY56)*CY18),"")</f>
        <v/>
      </c>
      <c r="DA19" s="102"/>
      <c r="DB19" s="94"/>
      <c r="DC19" s="94"/>
      <c r="DD19" s="103" t="str">
        <f>IFERROR(IF($C5=0,0,(DB55/DC56)*DC18),"")</f>
        <v/>
      </c>
      <c r="DE19" s="102"/>
      <c r="DF19" s="94"/>
      <c r="DG19" s="94"/>
      <c r="DH19" s="103" t="str">
        <f>IFERROR(IF($C5=0,0,(DF55/DG56)*DG18),"")</f>
        <v/>
      </c>
      <c r="DI19" s="102"/>
      <c r="DJ19" s="94"/>
      <c r="DK19" s="94"/>
      <c r="DL19" s="103" t="str">
        <f>IFERROR(IF($C5=0,0,(DJ55/DK56)*DK18),"")</f>
        <v/>
      </c>
      <c r="DM19" s="102"/>
      <c r="DN19" s="94"/>
      <c r="DO19" s="94"/>
      <c r="DP19" s="103" t="str">
        <f>IFERROR(IF($C5=0,0,(DN55/DO56)*DO18),"")</f>
        <v/>
      </c>
      <c r="DQ19" s="102"/>
      <c r="DR19" s="94"/>
      <c r="DS19" s="94"/>
      <c r="DT19" s="103" t="str">
        <f>IFERROR(IF($C5=0,0,(DR55/DS56)*DS18),"")</f>
        <v/>
      </c>
      <c r="DU19" s="102"/>
      <c r="DV19" s="94"/>
      <c r="DW19" s="94"/>
      <c r="DX19" s="103" t="str">
        <f>IFERROR(IF($C5=0,0,(DV55/DW56)*DW18),"")</f>
        <v/>
      </c>
      <c r="DY19" s="102"/>
      <c r="DZ19" s="94"/>
      <c r="EA19" s="94"/>
      <c r="EB19" s="103" t="str">
        <f>IFERROR(IF($C5=0,0,(DZ55/EA56)*EA18),"")</f>
        <v/>
      </c>
      <c r="EC19" s="102"/>
      <c r="ED19" s="94"/>
      <c r="EE19" s="94"/>
      <c r="EF19" s="103" t="str">
        <f>IFERROR(IF($C5=0,0,(ED55/EE56)*EE18),"")</f>
        <v/>
      </c>
      <c r="EG19" s="102"/>
      <c r="EH19" s="94"/>
      <c r="EI19" s="94"/>
      <c r="EJ19" s="103" t="str">
        <f>IFERROR(IF($C5=0,0,(EH55/EI56)*EI18),"")</f>
        <v/>
      </c>
      <c r="EK19" s="102"/>
      <c r="EL19" s="94"/>
      <c r="EM19" s="94"/>
      <c r="EN19" s="103" t="str">
        <f>IFERROR(IF($C5=0,0,(EL55/EM56)*EM18),"")</f>
        <v/>
      </c>
      <c r="EO19" s="102"/>
      <c r="EP19" s="94"/>
      <c r="EQ19" s="94"/>
      <c r="ER19" s="103" t="str">
        <f>IFERROR(IF($C5=0,0,(EP55/EQ56)*EQ18),"")</f>
        <v/>
      </c>
    </row>
    <row r="20" spans="1:148" ht="12.6" customHeight="1" x14ac:dyDescent="0.2">
      <c r="A20" s="202" t="s">
        <v>6</v>
      </c>
      <c r="B20" s="95" t="s">
        <v>47</v>
      </c>
      <c r="C20" s="117" t="str">
        <f>IF(Dreisatzmethode!G16="","",Dreisatzmethode!G16)</f>
        <v/>
      </c>
      <c r="D20" s="75" t="str">
        <f>IF(Dreisatzmethode!I16="","",Dreisatzmethode!I16)</f>
        <v/>
      </c>
      <c r="E20" s="75" t="str">
        <f>IF(Dreisatzmethode!K16="","",Dreisatzmethode!K16)</f>
        <v/>
      </c>
      <c r="F20" s="38" t="str">
        <f xml:space="preserve">
IF($C20="","",
IF(Dreisatzmethode!M16=16,DATE(YEAR($C20)+16, MONTH($C20), DAY($C20)),
""
))</f>
        <v/>
      </c>
      <c r="G20" s="118" t="str">
        <f xml:space="preserve">
IF($C20="","",
IF(Dreisatzmethode!M16=18,DATE(YEAR($C20)+18, MONTH($C20), DAY($C20)),""
))</f>
        <v/>
      </c>
      <c r="H20" s="131" t="str">
        <f>IF(Dreisatzmethode!H16="","",Dreisatzmethode!H16)</f>
        <v/>
      </c>
      <c r="I20" s="76" t="str">
        <f>IF(Dreisatzmethode!J16="","",Dreisatzmethode!J16)</f>
        <v/>
      </c>
      <c r="J20" s="132" t="str">
        <f>IF(Dreisatzmethode!L16="","",Dreisatzmethode!L16)</f>
        <v/>
      </c>
      <c r="K20" s="131" t="str">
        <f>IF(H20="","",100%-H20)</f>
        <v/>
      </c>
      <c r="L20" s="76" t="str">
        <f t="shared" ref="L20:M24" si="132">IF(I20="","",100%-I20)</f>
        <v/>
      </c>
      <c r="M20" s="132" t="str">
        <f t="shared" si="132"/>
        <v/>
      </c>
      <c r="N20" s="141" t="str">
        <f>IF($C20="","",Dreisatzmethode!$C$9)</f>
        <v/>
      </c>
      <c r="O20" s="141" t="str">
        <f>IF(C20="","",Dreisatzmethode!$C$10)</f>
        <v/>
      </c>
      <c r="P20" s="148" t="str">
        <f t="shared" ref="P20:R24" si="133">IF($C20="","",$C$64*H20)</f>
        <v/>
      </c>
      <c r="Q20" s="77" t="str">
        <f t="shared" si="133"/>
        <v/>
      </c>
      <c r="R20" s="149" t="str">
        <f t="shared" si="133"/>
        <v/>
      </c>
      <c r="S20" s="148" t="str">
        <f>IF($C20="","",IF($N20-(_xlfn.AGGREGATE(14,6,($O20,P20),1))&gt;=0,$N20-(_xlfn.AGGREGATE(14,6,($O20,P20),1)),0))</f>
        <v/>
      </c>
      <c r="T20" s="77" t="str">
        <f>IF($C20="","",IF($N20-(_xlfn.AGGREGATE(14,6,($O20,Q20),1))&gt;=0,$N20-(_xlfn.AGGREGATE(14,6,($O20,Q20),1)),0))</f>
        <v/>
      </c>
      <c r="U20" s="149" t="str">
        <f>IF($C20="","",IF($N20-(_xlfn.AGGREGATE(14,6,($O20,R20),1))&gt;=0,$N20-(_xlfn.AGGREGATE(14,6,($O20,R20),1)),0))</f>
        <v/>
      </c>
      <c r="V20" s="148" t="str">
        <f t="shared" ref="V20:X24" si="134">IF($C20="","",IF(($N20-P20)&gt;0,($N20-P20),0))</f>
        <v/>
      </c>
      <c r="W20" s="77" t="str">
        <f t="shared" si="134"/>
        <v/>
      </c>
      <c r="X20" s="149" t="str">
        <f t="shared" si="134"/>
        <v/>
      </c>
      <c r="Y20" s="98" t="str">
        <f xml:space="preserve">
IF($C20="","",
IF(Y$4&lt;$D20,$K20,
IF(AND(Y$4&gt;=$D20,Y$4&lt;$E20),$L20,
IF(AND(Y$4&gt;=$E20,Y$4&lt;(LARGE($F20:$G20,1))),$M20,
IF(Y$4&gt;=(LARGE($F20:$G20,1)),""
)))))</f>
        <v/>
      </c>
      <c r="Z20" s="78" t="str">
        <f>IF(Y20="","",
IF(Y20=$K20,$S20,
IF(Y20=$L20,$T20,
IF(Y20=$M20,$U20,""
))))</f>
        <v/>
      </c>
      <c r="AA20" s="78" t="str">
        <f>IF(Y20="","",
IF(Y20=$K20,$V20,
IF(Y20=$L20,$W20,
IF(Y20=$M20,$X20,""
))))</f>
        <v/>
      </c>
      <c r="AB20" s="79" t="str">
        <f>IFERROR(IF($C20="","",(AB$29/Y$26)*Y20),"")</f>
        <v/>
      </c>
      <c r="AC20" s="98" t="str">
        <f xml:space="preserve">
IF($C20="","",
IF(AC$4&lt;$D20,$K20,
IF(AND(AC$4&gt;=$D20,AC$4&lt;$E20),$L20,
IF(AND(AC$4&gt;=$E20,AC$4&lt;(LARGE($F20:$G20,1))),$M20,
IF(AC$4&gt;=(LARGE($F20:$G20,1)),""
)))))</f>
        <v/>
      </c>
      <c r="AD20" s="78" t="str">
        <f>IF(AC20="","",
IF(AC20=$K20,$S20,
IF(AC20=$L20,$T20,
IF(AC20=$M20,$U20,""
))))</f>
        <v/>
      </c>
      <c r="AE20" s="78" t="str">
        <f>IF(AC20="","",
IF(AC20=$K20,$V20,
IF(AC20=$L20,$W20,
IF(AC20=$M20,$X20,""
))))</f>
        <v/>
      </c>
      <c r="AF20" s="79" t="str">
        <f>IFERROR(IF($C20="","",(AF$29/AC$26)*AC20),"")</f>
        <v/>
      </c>
      <c r="AG20" s="98" t="str">
        <f xml:space="preserve">
IF($C20="","",
IF(AG$4&lt;$D20,$K20,
IF(AND(AG$4&gt;=$D20,AG$4&lt;$E20),$L20,
IF(AND(AG$4&gt;=$E20,AG$4&lt;(LARGE($F20:$G20,1))),$M20,
IF(AG$4&gt;=(LARGE($F20:$G20,1)),""
)))))</f>
        <v/>
      </c>
      <c r="AH20" s="78" t="str">
        <f>IF(AG20="","",
IF(AG20=$K20,$S20,
IF(AG20=$L20,$T20,
IF(AG20=$M20,$U20,""
))))</f>
        <v/>
      </c>
      <c r="AI20" s="78" t="str">
        <f>IF(AG20="","",
IF(AG20=$K20,$V20,
IF(AG20=$L20,$W20,
IF(AG20=$M20,$X20,""
))))</f>
        <v/>
      </c>
      <c r="AJ20" s="79" t="str">
        <f>IFERROR(IF($C20="","",(AJ$29/AG$26)*AG20),"")</f>
        <v/>
      </c>
      <c r="AK20" s="98" t="str">
        <f xml:space="preserve">
IF($C20="","",
IF(AK$4&lt;$D20,$K20,
IF(AND(AK$4&gt;=$D20,AK$4&lt;$E20),$L20,
IF(AND(AK$4&gt;=$E20,AK$4&lt;(LARGE($F20:$G20,1))),$M20,
IF(AK$4&gt;=(LARGE($F20:$G20,1)),""
)))))</f>
        <v/>
      </c>
      <c r="AL20" s="78" t="str">
        <f>IF(AK20="","",
IF(AK20=$K20,$S20,
IF(AK20=$L20,$T20,
IF(AK20=$M20,$U20,""
))))</f>
        <v/>
      </c>
      <c r="AM20" s="78" t="str">
        <f>IF(AK20="","",
IF(AK20=$K20,$V20,
IF(AK20=$L20,$W20,
IF(AK20=$M20,$X20,""
))))</f>
        <v/>
      </c>
      <c r="AN20" s="79" t="str">
        <f>IFERROR(IF($C20="","",(AN$29/AK$26)*AK20),"")</f>
        <v/>
      </c>
      <c r="AO20" s="98" t="str">
        <f xml:space="preserve">
IF($C20="","",
IF(AO$4&lt;$D20,$K20,
IF(AND(AO$4&gt;=$D20,AO$4&lt;$E20),$L20,
IF(AND(AO$4&gt;=$E20,AO$4&lt;(LARGE($F20:$G20,1))),$M20,
IF(AO$4&gt;=(LARGE($F20:$G20,1)),""
)))))</f>
        <v/>
      </c>
      <c r="AP20" s="78" t="str">
        <f>IF(AO20="","",
IF(AO20=$K20,$S20,
IF(AO20=$L20,$T20,
IF(AO20=$M20,$U20,""
))))</f>
        <v/>
      </c>
      <c r="AQ20" s="78" t="str">
        <f>IF(AO20="","",
IF(AO20=$K20,$V20,
IF(AO20=$L20,$W20,
IF(AO20=$M20,$X20,""
))))</f>
        <v/>
      </c>
      <c r="AR20" s="79" t="str">
        <f>IFERROR(IF($C20="","",(AR$29/AO$26)*AO20),"")</f>
        <v/>
      </c>
      <c r="AS20" s="98" t="str">
        <f xml:space="preserve">
IF($C20="","",
IF(AS$4&lt;$D20,$K20,
IF(AND(AS$4&gt;=$D20,AS$4&lt;$E20),$L20,
IF(AND(AS$4&gt;=$E20,AS$4&lt;(LARGE($F20:$G20,1))),$M20,
IF(AS$4&gt;=(LARGE($F20:$G20,1)),""
)))))</f>
        <v/>
      </c>
      <c r="AT20" s="78" t="str">
        <f>IF(AS20="","",
IF(AS20=$K20,$S20,
IF(AS20=$L20,$T20,
IF(AS20=$M20,$U20,""
))))</f>
        <v/>
      </c>
      <c r="AU20" s="78" t="str">
        <f>IF(AS20="","",
IF(AS20=$K20,$V20,
IF(AS20=$L20,$W20,
IF(AS20=$M20,$X20,""
))))</f>
        <v/>
      </c>
      <c r="AV20" s="79" t="str">
        <f>IFERROR(IF($C20="","",(AV$29/AS$26)*AS20),"")</f>
        <v/>
      </c>
      <c r="AW20" s="98" t="str">
        <f xml:space="preserve">
IF($C20="","",
IF(AW$4&lt;$D20,$K20,
IF(AND(AW$4&gt;=$D20,AW$4&lt;$E20),$L20,
IF(AND(AW$4&gt;=$E20,AW$4&lt;(LARGE($F20:$G20,1))),$M20,
IF(AW$4&gt;=(LARGE($F20:$G20,1)),""
)))))</f>
        <v/>
      </c>
      <c r="AX20" s="78" t="str">
        <f>IF(AW20="","",
IF(AW20=$K20,$S20,
IF(AW20=$L20,$T20,
IF(AW20=$M20,$U20,""
))))</f>
        <v/>
      </c>
      <c r="AY20" s="78" t="str">
        <f>IF(AW20="","",
IF(AW20=$K20,$V20,
IF(AW20=$L20,$W20,
IF(AW20=$M20,$X20,""
))))</f>
        <v/>
      </c>
      <c r="AZ20" s="79" t="str">
        <f>IFERROR(IF($C20="","",(AZ$29/AW$26)*AW20),"")</f>
        <v/>
      </c>
      <c r="BA20" s="98" t="str">
        <f xml:space="preserve">
IF($C20="","",
IF(BA$4&lt;$D20,$K20,
IF(AND(BA$4&gt;=$D20,BA$4&lt;$E20),$L20,
IF(AND(BA$4&gt;=$E20,BA$4&lt;(LARGE($F20:$G20,1))),$M20,
IF(BA$4&gt;=(LARGE($F20:$G20,1)),""
)))))</f>
        <v/>
      </c>
      <c r="BB20" s="78" t="str">
        <f>IF(BA20="","",
IF(BA20=$K20,$S20,
IF(BA20=$L20,$T20,
IF(BA20=$M20,$U20,""
))))</f>
        <v/>
      </c>
      <c r="BC20" s="78" t="str">
        <f>IF(BA20="","",
IF(BA20=$K20,$V20,
IF(BA20=$L20,$W20,
IF(BA20=$M20,$X20,""
))))</f>
        <v/>
      </c>
      <c r="BD20" s="79" t="str">
        <f>IFERROR(IF($C20="","",(BD$29/BA$26)*BA20),"")</f>
        <v/>
      </c>
      <c r="BE20" s="98" t="str">
        <f xml:space="preserve">
IF($C20="","",
IF(BE$4&lt;$D20,$K20,
IF(AND(BE$4&gt;=$D20,BE$4&lt;$E20),$L20,
IF(AND(BE$4&gt;=$E20,BE$4&lt;(LARGE($F20:$G20,1))),$M20,
IF(BE$4&gt;=(LARGE($F20:$G20,1)),""
)))))</f>
        <v/>
      </c>
      <c r="BF20" s="78" t="str">
        <f>IF(BE20="","",
IF(BE20=$K20,$S20,
IF(BE20=$L20,$T20,
IF(BE20=$M20,$U20,""
))))</f>
        <v/>
      </c>
      <c r="BG20" s="78" t="str">
        <f>IF(BE20="","",
IF(BE20=$K20,$V20,
IF(BE20=$L20,$W20,
IF(BE20=$M20,$X20,""
))))</f>
        <v/>
      </c>
      <c r="BH20" s="79" t="str">
        <f>IFERROR(IF($C20="","",(BH$29/BE$26)*BE20),"")</f>
        <v/>
      </c>
      <c r="BI20" s="98" t="str">
        <f xml:space="preserve">
IF($C20="","",
IF(BI$4&lt;$D20,$K20,
IF(AND(BI$4&gt;=$D20,BI$4&lt;$E20),$L20,
IF(AND(BI$4&gt;=$E20,BI$4&lt;(LARGE($F20:$G20,1))),$M20,
IF(BI$4&gt;=(LARGE($F20:$G20,1)),""
)))))</f>
        <v/>
      </c>
      <c r="BJ20" s="78" t="str">
        <f>IF(BI20="","",
IF(BI20=$K20,$S20,
IF(BI20=$L20,$T20,
IF(BI20=$M20,$U20,""
))))</f>
        <v/>
      </c>
      <c r="BK20" s="78" t="str">
        <f>IF(BI20="","",
IF(BI20=$K20,$V20,
IF(BI20=$L20,$W20,
IF(BI20=$M20,$X20,""
))))</f>
        <v/>
      </c>
      <c r="BL20" s="79" t="str">
        <f>IFERROR(IF($C20="","",(BL$29/BI$26)*BI20),"")</f>
        <v/>
      </c>
      <c r="BM20" s="98" t="str">
        <f xml:space="preserve">
IF($C20="","",
IF(BM$4&lt;$D20,$K20,
IF(AND(BM$4&gt;=$D20,BM$4&lt;$E20),$L20,
IF(AND(BM$4&gt;=$E20,BM$4&lt;(LARGE($F20:$G20,1))),$M20,
IF(BM$4&gt;=(LARGE($F20:$G20,1)),""
)))))</f>
        <v/>
      </c>
      <c r="BN20" s="78" t="str">
        <f>IF(BM20="","",
IF(BM20=$K20,$S20,
IF(BM20=$L20,$T20,
IF(BM20=$M20,$U20,""
))))</f>
        <v/>
      </c>
      <c r="BO20" s="78" t="str">
        <f>IF(BM20="","",
IF(BM20=$K20,$V20,
IF(BM20=$L20,$W20,
IF(BM20=$M20,$X20,""
))))</f>
        <v/>
      </c>
      <c r="BP20" s="79" t="str">
        <f>IFERROR(IF($C20="","",(BP$29/BM$26)*BM20),"")</f>
        <v/>
      </c>
      <c r="BQ20" s="98" t="str">
        <f xml:space="preserve">
IF($C20="","",
IF(BQ$4&lt;$D20,$K20,
IF(AND(BQ$4&gt;=$D20,BQ$4&lt;$E20),$L20,
IF(AND(BQ$4&gt;=$E20,BQ$4&lt;(LARGE($F20:$G20,1))),$M20,
IF(BQ$4&gt;=(LARGE($F20:$G20,1)),""
)))))</f>
        <v/>
      </c>
      <c r="BR20" s="78" t="str">
        <f>IF(BQ20="","",
IF(BQ20=$K20,$S20,
IF(BQ20=$L20,$T20,
IF(BQ20=$M20,$U20,""
))))</f>
        <v/>
      </c>
      <c r="BS20" s="78" t="str">
        <f>IF(BQ20="","",
IF(BQ20=$K20,$V20,
IF(BQ20=$L20,$W20,
IF(BQ20=$M20,$X20,""
))))</f>
        <v/>
      </c>
      <c r="BT20" s="79" t="str">
        <f>IFERROR(IF($C20="","",(BT$29/BQ$26)*BQ20),"")</f>
        <v/>
      </c>
      <c r="BU20" s="98" t="str">
        <f xml:space="preserve">
IF($C20="","",
IF(BU$4&lt;$D20,$K20,
IF(AND(BU$4&gt;=$D20,BU$4&lt;$E20),$L20,
IF(AND(BU$4&gt;=$E20,BU$4&lt;(LARGE($F20:$G20,1))),$M20,
IF(BU$4&gt;=(LARGE($F20:$G20,1)),""
)))))</f>
        <v/>
      </c>
      <c r="BV20" s="78" t="str">
        <f>IF(BU20="","",
IF(BU20=$K20,$S20,
IF(BU20=$L20,$T20,
IF(BU20=$M20,$U20,""
))))</f>
        <v/>
      </c>
      <c r="BW20" s="78" t="str">
        <f>IF(BU20="","",
IF(BU20=$K20,$V20,
IF(BU20=$L20,$W20,
IF(BU20=$M20,$X20,""
))))</f>
        <v/>
      </c>
      <c r="BX20" s="79" t="str">
        <f>IFERROR(IF($C20="","",(BX$29/BU$26)*BU20),"")</f>
        <v/>
      </c>
      <c r="BY20" s="98" t="str">
        <f xml:space="preserve">
IF($C20="","",
IF(BY$4&lt;$D20,$K20,
IF(AND(BY$4&gt;=$D20,BY$4&lt;$E20),$L20,
IF(AND(BY$4&gt;=$E20,BY$4&lt;(LARGE($F20:$G20,1))),$M20,
IF(BY$4&gt;=(LARGE($F20:$G20,1)),""
)))))</f>
        <v/>
      </c>
      <c r="BZ20" s="78" t="str">
        <f>IF(BY20="","",
IF(BY20=$K20,$S20,
IF(BY20=$L20,$T20,
IF(BY20=$M20,$U20,""
))))</f>
        <v/>
      </c>
      <c r="CA20" s="78" t="str">
        <f>IF(BY20="","",
IF(BY20=$K20,$V20,
IF(BY20=$L20,$W20,
IF(BY20=$M20,$X20,""
))))</f>
        <v/>
      </c>
      <c r="CB20" s="79" t="str">
        <f>IFERROR(IF($C20="","",(CB$29/BY$26)*BY20),"")</f>
        <v/>
      </c>
      <c r="CC20" s="98" t="str">
        <f xml:space="preserve">
IF($C20="","",
IF(CC$4&lt;$D20,$K20,
IF(AND(CC$4&gt;=$D20,CC$4&lt;$E20),$L20,
IF(AND(CC$4&gt;=$E20,CC$4&lt;(LARGE($F20:$G20,1))),$M20,
IF(CC$4&gt;=(LARGE($F20:$G20,1)),""
)))))</f>
        <v/>
      </c>
      <c r="CD20" s="78" t="str">
        <f>IF(CC20="","",
IF(CC20=$K20,$S20,
IF(CC20=$L20,$T20,
IF(CC20=$M20,$U20,""
))))</f>
        <v/>
      </c>
      <c r="CE20" s="78" t="str">
        <f>IF(CC20="","",
IF(CC20=$K20,$V20,
IF(CC20=$L20,$W20,
IF(CC20=$M20,$X20,""
))))</f>
        <v/>
      </c>
      <c r="CF20" s="79" t="str">
        <f>IFERROR(IF($C20="","",(CF$29/CC$26)*CC20),"")</f>
        <v/>
      </c>
      <c r="CG20" s="98" t="str">
        <f xml:space="preserve">
IF($C20="","",
IF(CG$4&lt;$D20,$K20,
IF(AND(CG$4&gt;=$D20,CG$4&lt;$E20),$L20,
IF(AND(CG$4&gt;=$E20,CG$4&lt;(LARGE($F20:$G20,1))),$M20,
IF(CG$4&gt;=(LARGE($F20:$G20,1)),""
)))))</f>
        <v/>
      </c>
      <c r="CH20" s="78" t="str">
        <f>IF(CG20="","",
IF(CG20=$K20,$S20,
IF(CG20=$L20,$T20,
IF(CG20=$M20,$U20,""
))))</f>
        <v/>
      </c>
      <c r="CI20" s="78" t="str">
        <f>IF(CG20="","",
IF(CG20=$K20,$V20,
IF(CG20=$L20,$W20,
IF(CG20=$M20,$X20,""
))))</f>
        <v/>
      </c>
      <c r="CJ20" s="79" t="str">
        <f>IFERROR(IF($C20="","",(CJ$29/CG$26)*CG20),"")</f>
        <v/>
      </c>
      <c r="CK20" s="98" t="str">
        <f xml:space="preserve">
IF($C20="","",
IF(CK$4&lt;$D20,$K20,
IF(AND(CK$4&gt;=$D20,CK$4&lt;$E20),$L20,
IF(AND(CK$4&gt;=$E20,CK$4&lt;(LARGE($F20:$G20,1))),$M20,
IF(CK$4&gt;=(LARGE($F20:$G20,1)),""
)))))</f>
        <v/>
      </c>
      <c r="CL20" s="78" t="str">
        <f>IF(CK20="","",
IF(CK20=$K20,$S20,
IF(CK20=$L20,$T20,
IF(CK20=$M20,$U20,""
))))</f>
        <v/>
      </c>
      <c r="CM20" s="78" t="str">
        <f>IF(CK20="","",
IF(CK20=$K20,$V20,
IF(CK20=$L20,$W20,
IF(CK20=$M20,$X20,""
))))</f>
        <v/>
      </c>
      <c r="CN20" s="79" t="str">
        <f>IFERROR(IF($C20="","",(CN$29/CK$26)*CK20),"")</f>
        <v/>
      </c>
      <c r="CO20" s="98" t="str">
        <f xml:space="preserve">
IF($C20="","",
IF(CO$4&lt;$D20,$K20,
IF(AND(CO$4&gt;=$D20,CO$4&lt;$E20),$L20,
IF(AND(CO$4&gt;=$E20,CO$4&lt;(LARGE($F20:$G20,1))),$M20,
IF(CO$4&gt;=(LARGE($F20:$G20,1)),""
)))))</f>
        <v/>
      </c>
      <c r="CP20" s="78" t="str">
        <f>IF(CO20="","",
IF(CO20=$K20,$S20,
IF(CO20=$L20,$T20,
IF(CO20=$M20,$U20,""
))))</f>
        <v/>
      </c>
      <c r="CQ20" s="78" t="str">
        <f>IF(CO20="","",
IF(CO20=$K20,$V20,
IF(CO20=$L20,$W20,
IF(CO20=$M20,$X20,""
))))</f>
        <v/>
      </c>
      <c r="CR20" s="79" t="str">
        <f>IFERROR(IF($C20="","",(CR$29/CO$26)*CO20),"")</f>
        <v/>
      </c>
      <c r="CS20" s="98" t="str">
        <f xml:space="preserve">
IF($C20="","",
IF(CS$4&lt;$D20,$K20,
IF(AND(CS$4&gt;=$D20,CS$4&lt;$E20),$L20,
IF(AND(CS$4&gt;=$E20,CS$4&lt;(LARGE($F20:$G20,1))),$M20,
IF(CS$4&gt;=(LARGE($F20:$G20,1)),""
)))))</f>
        <v/>
      </c>
      <c r="CT20" s="78" t="str">
        <f>IF(CS20="","",
IF(CS20=$K20,$S20,
IF(CS20=$L20,$T20,
IF(CS20=$M20,$U20,""
))))</f>
        <v/>
      </c>
      <c r="CU20" s="78" t="str">
        <f>IF(CS20="","",
IF(CS20=$K20,$V20,
IF(CS20=$L20,$W20,
IF(CS20=$M20,$X20,""
))))</f>
        <v/>
      </c>
      <c r="CV20" s="79" t="str">
        <f>IFERROR(IF($C20="","",(CV$29/CS$26)*CS20),"")</f>
        <v/>
      </c>
      <c r="CW20" s="98" t="str">
        <f xml:space="preserve">
IF($C20="","",
IF(CW$4&lt;$D20,$K20,
IF(AND(CW$4&gt;=$D20,CW$4&lt;$E20),$L20,
IF(AND(CW$4&gt;=$E20,CW$4&lt;(LARGE($F20:$G20,1))),$M20,
IF(CW$4&gt;=(LARGE($F20:$G20,1)),""
)))))</f>
        <v/>
      </c>
      <c r="CX20" s="78" t="str">
        <f>IF(CW20="","",
IF(CW20=$K20,$S20,
IF(CW20=$L20,$T20,
IF(CW20=$M20,$U20,""
))))</f>
        <v/>
      </c>
      <c r="CY20" s="78" t="str">
        <f>IF(CW20="","",
IF(CW20=$K20,$V20,
IF(CW20=$L20,$W20,
IF(CW20=$M20,$X20,""
))))</f>
        <v/>
      </c>
      <c r="CZ20" s="79" t="str">
        <f>IFERROR(IF($C20="","",(CZ$29/CW$26)*CW20),"")</f>
        <v/>
      </c>
      <c r="DA20" s="98" t="str">
        <f xml:space="preserve">
IF($C20="","",
IF(DA$4&lt;$D20,$K20,
IF(AND(DA$4&gt;=$D20,DA$4&lt;$E20),$L20,
IF(AND(DA$4&gt;=$E20,DA$4&lt;(LARGE($F20:$G20,1))),$M20,
IF(DA$4&gt;=(LARGE($F20:$G20,1)),""
)))))</f>
        <v/>
      </c>
      <c r="DB20" s="78" t="str">
        <f>IF(DA20="","",
IF(DA20=$K20,$S20,
IF(DA20=$L20,$T20,
IF(DA20=$M20,$U20,""
))))</f>
        <v/>
      </c>
      <c r="DC20" s="78" t="str">
        <f>IF(DA20="","",
IF(DA20=$K20,$V20,
IF(DA20=$L20,$W20,
IF(DA20=$M20,$X20,""
))))</f>
        <v/>
      </c>
      <c r="DD20" s="79" t="str">
        <f>IFERROR(IF($C20="","",(DD$29/DA$26)*DA20),"")</f>
        <v/>
      </c>
      <c r="DE20" s="98" t="str">
        <f xml:space="preserve">
IF($C20="","",
IF(DE$4&lt;$D20,$K20,
IF(AND(DE$4&gt;=$D20,DE$4&lt;$E20),$L20,
IF(AND(DE$4&gt;=$E20,DE$4&lt;(LARGE($F20:$G20,1))),$M20,
IF(DE$4&gt;=(LARGE($F20:$G20,1)),""
)))))</f>
        <v/>
      </c>
      <c r="DF20" s="78" t="str">
        <f>IF(DE20="","",
IF(DE20=$K20,$S20,
IF(DE20=$L20,$T20,
IF(DE20=$M20,$U20,""
))))</f>
        <v/>
      </c>
      <c r="DG20" s="78" t="str">
        <f>IF(DE20="","",
IF(DE20=$K20,$V20,
IF(DE20=$L20,$W20,
IF(DE20=$M20,$X20,""
))))</f>
        <v/>
      </c>
      <c r="DH20" s="79" t="str">
        <f>IFERROR(IF($C20="","",(DH$29/DE$26)*DE20),"")</f>
        <v/>
      </c>
      <c r="DI20" s="98" t="str">
        <f xml:space="preserve">
IF($C20="","",
IF(DI$4&lt;$D20,$K20,
IF(AND(DI$4&gt;=$D20,DI$4&lt;$E20),$L20,
IF(AND(DI$4&gt;=$E20,DI$4&lt;(LARGE($F20:$G20,1))),$M20,
IF(DI$4&gt;=(LARGE($F20:$G20,1)),""
)))))</f>
        <v/>
      </c>
      <c r="DJ20" s="78" t="str">
        <f>IF(DI20="","",
IF(DI20=$K20,$S20,
IF(DI20=$L20,$T20,
IF(DI20=$M20,$U20,""
))))</f>
        <v/>
      </c>
      <c r="DK20" s="78" t="str">
        <f>IF(DI20="","",
IF(DI20=$K20,$V20,
IF(DI20=$L20,$W20,
IF(DI20=$M20,$X20,""
))))</f>
        <v/>
      </c>
      <c r="DL20" s="79" t="str">
        <f>IFERROR(IF($C20="","",(DL$29/DI$26)*DI20),"")</f>
        <v/>
      </c>
      <c r="DM20" s="98" t="str">
        <f xml:space="preserve">
IF($C20="","",
IF(DM$4&lt;$D20,$K20,
IF(AND(DM$4&gt;=$D20,DM$4&lt;$E20),$L20,
IF(AND(DM$4&gt;=$E20,DM$4&lt;(LARGE($F20:$G20,1))),$M20,
IF(DM$4&gt;=(LARGE($F20:$G20,1)),""
)))))</f>
        <v/>
      </c>
      <c r="DN20" s="78" t="str">
        <f>IF(DM20="","",
IF(DM20=$K20,$S20,
IF(DM20=$L20,$T20,
IF(DM20=$M20,$U20,""
))))</f>
        <v/>
      </c>
      <c r="DO20" s="78" t="str">
        <f>IF(DM20="","",
IF(DM20=$K20,$V20,
IF(DM20=$L20,$W20,
IF(DM20=$M20,$X20,""
))))</f>
        <v/>
      </c>
      <c r="DP20" s="79" t="str">
        <f>IFERROR(IF($C20="","",(DP$29/DM$26)*DM20),"")</f>
        <v/>
      </c>
      <c r="DQ20" s="98" t="str">
        <f xml:space="preserve">
IF($C20="","",
IF(DQ$4&lt;$D20,$K20,
IF(AND(DQ$4&gt;=$D20,DQ$4&lt;$E20),$L20,
IF(AND(DQ$4&gt;=$E20,DQ$4&lt;(LARGE($F20:$G20,1))),$M20,
IF(DQ$4&gt;=(LARGE($F20:$G20,1)),""
)))))</f>
        <v/>
      </c>
      <c r="DR20" s="78" t="str">
        <f>IF(DQ20="","",
IF(DQ20=$K20,$S20,
IF(DQ20=$L20,$T20,
IF(DQ20=$M20,$U20,""
))))</f>
        <v/>
      </c>
      <c r="DS20" s="78" t="str">
        <f>IF(DQ20="","",
IF(DQ20=$K20,$V20,
IF(DQ20=$L20,$W20,
IF(DQ20=$M20,$X20,""
))))</f>
        <v/>
      </c>
      <c r="DT20" s="79" t="str">
        <f>IFERROR(IF($C20="","",(DT$29/DQ$26)*DQ20),"")</f>
        <v/>
      </c>
      <c r="DU20" s="98" t="str">
        <f xml:space="preserve">
IF($C20="","",
IF(DU$4&lt;$D20,$K20,
IF(AND(DU$4&gt;=$D20,DU$4&lt;$E20),$L20,
IF(AND(DU$4&gt;=$E20,DU$4&lt;(LARGE($F20:$G20,1))),$M20,
IF(DU$4&gt;=(LARGE($F20:$G20,1)),""
)))))</f>
        <v/>
      </c>
      <c r="DV20" s="78" t="str">
        <f>IF(DU20="","",
IF(DU20=$K20,$S20,
IF(DU20=$L20,$T20,
IF(DU20=$M20,$U20,""
))))</f>
        <v/>
      </c>
      <c r="DW20" s="78" t="str">
        <f>IF(DU20="","",
IF(DU20=$K20,$V20,
IF(DU20=$L20,$W20,
IF(DU20=$M20,$X20,""
))))</f>
        <v/>
      </c>
      <c r="DX20" s="79" t="str">
        <f>IFERROR(IF($C20="","",(DX$29/DU$26)*DU20),"")</f>
        <v/>
      </c>
      <c r="DY20" s="98" t="str">
        <f xml:space="preserve">
IF($C20="","",
IF(DY$4&lt;$D20,$K20,
IF(AND(DY$4&gt;=$D20,DY$4&lt;$E20),$L20,
IF(AND(DY$4&gt;=$E20,DY$4&lt;(LARGE($F20:$G20,1))),$M20,
IF(DY$4&gt;=(LARGE($F20:$G20,1)),""
)))))</f>
        <v/>
      </c>
      <c r="DZ20" s="78" t="str">
        <f>IF(DY20="","",
IF(DY20=$K20,$S20,
IF(DY20=$L20,$T20,
IF(DY20=$M20,$U20,""
))))</f>
        <v/>
      </c>
      <c r="EA20" s="78" t="str">
        <f>IF(DY20="","",
IF(DY20=$K20,$V20,
IF(DY20=$L20,$W20,
IF(DY20=$M20,$X20,""
))))</f>
        <v/>
      </c>
      <c r="EB20" s="79" t="str">
        <f>IFERROR(IF($C20="","",(EB$29/DY$26)*DY20),"")</f>
        <v/>
      </c>
      <c r="EC20" s="98" t="str">
        <f xml:space="preserve">
IF($C20="","",
IF(EC$4&lt;$D20,$K20,
IF(AND(EC$4&gt;=$D20,EC$4&lt;$E20),$L20,
IF(AND(EC$4&gt;=$E20,EC$4&lt;(LARGE($F20:$G20,1))),$M20,
IF(EC$4&gt;=(LARGE($F20:$G20,1)),""
)))))</f>
        <v/>
      </c>
      <c r="ED20" s="78" t="str">
        <f>IF(EC20="","",
IF(EC20=$K20,$S20,
IF(EC20=$L20,$T20,
IF(EC20=$M20,$U20,""
))))</f>
        <v/>
      </c>
      <c r="EE20" s="78" t="str">
        <f>IF(EC20="","",
IF(EC20=$K20,$V20,
IF(EC20=$L20,$W20,
IF(EC20=$M20,$X20,""
))))</f>
        <v/>
      </c>
      <c r="EF20" s="79" t="str">
        <f>IFERROR(IF($C20="","",(EF$29/EC$26)*EC20),"")</f>
        <v/>
      </c>
      <c r="EG20" s="98" t="str">
        <f xml:space="preserve">
IF($C20="","",
IF(EG$4&lt;$D20,$K20,
IF(AND(EG$4&gt;=$D20,EG$4&lt;$E20),$L20,
IF(AND(EG$4&gt;=$E20,EG$4&lt;(LARGE($F20:$G20,1))),$M20,
IF(EG$4&gt;=(LARGE($F20:$G20,1)),""
)))))</f>
        <v/>
      </c>
      <c r="EH20" s="78" t="str">
        <f>IF(EG20="","",
IF(EG20=$K20,$S20,
IF(EG20=$L20,$T20,
IF(EG20=$M20,$U20,""
))))</f>
        <v/>
      </c>
      <c r="EI20" s="78" t="str">
        <f>IF(EG20="","",
IF(EG20=$K20,$V20,
IF(EG20=$L20,$W20,
IF(EG20=$M20,$X20,""
))))</f>
        <v/>
      </c>
      <c r="EJ20" s="79" t="str">
        <f>IFERROR(IF($C20="","",(EJ$29/EG$26)*EG20),"")</f>
        <v/>
      </c>
      <c r="EK20" s="98" t="str">
        <f xml:space="preserve">
IF($C20="","",
IF(EK$4&lt;$D20,$K20,
IF(AND(EK$4&gt;=$D20,EK$4&lt;$E20),$L20,
IF(AND(EK$4&gt;=$E20,EK$4&lt;(LARGE($F20:$G20,1))),$M20,
IF(EK$4&gt;=(LARGE($F20:$G20,1)),""
)))))</f>
        <v/>
      </c>
      <c r="EL20" s="78" t="str">
        <f>IF(EK20="","",
IF(EK20=$K20,$S20,
IF(EK20=$L20,$T20,
IF(EK20=$M20,$U20,""
))))</f>
        <v/>
      </c>
      <c r="EM20" s="78" t="str">
        <f>IF(EK20="","",
IF(EK20=$K20,$V20,
IF(EK20=$L20,$W20,
IF(EK20=$M20,$X20,""
))))</f>
        <v/>
      </c>
      <c r="EN20" s="79" t="str">
        <f>IFERROR(IF($C20="","",(EN$29/EK$26)*EK20),"")</f>
        <v/>
      </c>
      <c r="EO20" s="98" t="str">
        <f xml:space="preserve">
IF($C20="","",
IF(EO$4&lt;$D20,$K20,
IF(AND(EO$4&gt;=$D20,EO$4&lt;$E20),$L20,
IF(AND(EO$4&gt;=$E20,EO$4&lt;(LARGE($F20:$G20,1))),$M20,
IF(EO$4&gt;=(LARGE($F20:$G20,1)),""
)))))</f>
        <v/>
      </c>
      <c r="EP20" s="78" t="str">
        <f>IF(EO20="","",
IF(EO20=$K20,$S20,
IF(EO20=$L20,$T20,
IF(EO20=$M20,$U20,""
))))</f>
        <v/>
      </c>
      <c r="EQ20" s="78" t="str">
        <f>IF(EO20="","",
IF(EO20=$K20,$V20,
IF(EO20=$L20,$W20,
IF(EO20=$M20,$X20,""
))))</f>
        <v/>
      </c>
      <c r="ER20" s="79" t="str">
        <f>IFERROR(IF($C20="","",(ER$29/EO$26)*EO20),"")</f>
        <v/>
      </c>
    </row>
    <row r="21" spans="1:148" ht="12.6" customHeight="1" x14ac:dyDescent="0.2">
      <c r="A21" s="203"/>
      <c r="B21" s="96" t="s">
        <v>48</v>
      </c>
      <c r="C21" s="119" t="str">
        <f>IF(Dreisatzmethode!G17="","",Dreisatzmethode!G17)</f>
        <v/>
      </c>
      <c r="D21" s="74" t="str">
        <f>IF(Dreisatzmethode!I17="","",Dreisatzmethode!I17)</f>
        <v/>
      </c>
      <c r="E21" s="74" t="str">
        <f>IF(Dreisatzmethode!K17="","",Dreisatzmethode!K17)</f>
        <v/>
      </c>
      <c r="F21" s="39" t="str">
        <f xml:space="preserve">
IF($C21="","",
IF(Dreisatzmethode!M17=16,DATE(YEAR($C21)+16, MONTH($C21), DAY($C21)),
""
))</f>
        <v/>
      </c>
      <c r="G21" s="120" t="str">
        <f xml:space="preserve">
IF($C21="","",
IF(Dreisatzmethode!M17=18,DATE(YEAR($C21)+18, MONTH($C21), DAY($C21)),""
))</f>
        <v/>
      </c>
      <c r="H21" s="133" t="str">
        <f>IF(Dreisatzmethode!H17="","",Dreisatzmethode!H17)</f>
        <v/>
      </c>
      <c r="I21" s="5" t="str">
        <f>IF(Dreisatzmethode!J17="","",Dreisatzmethode!J17)</f>
        <v/>
      </c>
      <c r="J21" s="134" t="str">
        <f>IF(Dreisatzmethode!L17="","",Dreisatzmethode!L17)</f>
        <v/>
      </c>
      <c r="K21" s="133" t="str">
        <f t="shared" ref="K21:K24" si="135">IF(H21="","",100%-H21)</f>
        <v/>
      </c>
      <c r="L21" s="5" t="str">
        <f t="shared" si="132"/>
        <v/>
      </c>
      <c r="M21" s="134" t="str">
        <f t="shared" si="132"/>
        <v/>
      </c>
      <c r="N21" s="142" t="str">
        <f>IF($C21="","",Dreisatzmethode!$C$9)</f>
        <v/>
      </c>
      <c r="O21" s="142" t="str">
        <f>IF(C21="","",Dreisatzmethode!$C$10)</f>
        <v/>
      </c>
      <c r="P21" s="150" t="str">
        <f t="shared" si="133"/>
        <v/>
      </c>
      <c r="Q21" s="6" t="str">
        <f t="shared" si="133"/>
        <v/>
      </c>
      <c r="R21" s="151" t="str">
        <f t="shared" si="133"/>
        <v/>
      </c>
      <c r="S21" s="150" t="str">
        <f>IF($C21="","",IF($N21-(_xlfn.AGGREGATE(14,6,($O21,P21),1))&gt;=0,$N21-(_xlfn.AGGREGATE(14,6,($O21,P21),1)),0))</f>
        <v/>
      </c>
      <c r="T21" s="6" t="str">
        <f>IF($C21="","",IF($N21-(_xlfn.AGGREGATE(14,6,($O21,Q21),1))&gt;=0,$N21-(_xlfn.AGGREGATE(14,6,($O21,Q21),1)),0))</f>
        <v/>
      </c>
      <c r="U21" s="151" t="str">
        <f>IF($C21="","",IF($N21-(_xlfn.AGGREGATE(14,6,($O21,R21),1))&gt;=0,$N21-(_xlfn.AGGREGATE(14,6,($O21,R21),1)),0))</f>
        <v/>
      </c>
      <c r="V21" s="150" t="str">
        <f t="shared" si="134"/>
        <v/>
      </c>
      <c r="W21" s="6" t="str">
        <f t="shared" si="134"/>
        <v/>
      </c>
      <c r="X21" s="151" t="str">
        <f t="shared" si="134"/>
        <v/>
      </c>
      <c r="Y21" s="99" t="str">
        <f t="shared" ref="Y21:Y24" si="136" xml:space="preserve">
IF($C21="","",
IF(Y$4&lt;$D21,$K21,
IF(AND(Y$4&gt;=$D21,Y$4&lt;$E21),$L21,
IF(AND(Y$4&gt;=$E21,Y$4&lt;(LARGE($F21:$G21,1))),$M21,
IF(Y$4&gt;=(LARGE($F21:$G21,1)),""
)))))</f>
        <v/>
      </c>
      <c r="Z21" s="11" t="str">
        <f t="shared" ref="Z21:Z24" si="137">IF(Y21="","",
IF(Y21=$K21,$S21,
IF(Y21=$L21,$T21,
IF(Y21=$M21,$U21,""
))))</f>
        <v/>
      </c>
      <c r="AA21" s="11" t="str">
        <f t="shared" ref="AA21:AA24" si="138">IF(Y21="","",
IF(Y21=$K21,$V21,
IF(Y21=$L21,$W21,
IF(Y21=$M21,$X21,""
))))</f>
        <v/>
      </c>
      <c r="AB21" s="80" t="str">
        <f>IFERROR(IF($C21="","",(AB$29/Y$26)*Y21),"")</f>
        <v/>
      </c>
      <c r="AC21" s="99" t="str">
        <f t="shared" ref="AC21:AC24" si="139" xml:space="preserve">
IF($C21="","",
IF(AC$4&lt;$D21,$K21,
IF(AND(AC$4&gt;=$D21,AC$4&lt;$E21),$L21,
IF(AND(AC$4&gt;=$E21,AC$4&lt;(LARGE($F21:$G21,1))),$M21,
IF(AC$4&gt;=(LARGE($F21:$G21,1)),""
)))))</f>
        <v/>
      </c>
      <c r="AD21" s="11" t="str">
        <f t="shared" ref="AD21:AD24" si="140">IF(AC21="","",
IF(AC21=$K21,$S21,
IF(AC21=$L21,$T21,
IF(AC21=$M21,$U21,""
))))</f>
        <v/>
      </c>
      <c r="AE21" s="11" t="str">
        <f t="shared" ref="AE21:AE24" si="141">IF(AC21="","",
IF(AC21=$K21,$V21,
IF(AC21=$L21,$W21,
IF(AC21=$M21,$X21,""
))))</f>
        <v/>
      </c>
      <c r="AF21" s="80" t="str">
        <f>IFERROR(IF($C21="","",(AF$29/AC$26)*AC21),"")</f>
        <v/>
      </c>
      <c r="AG21" s="99" t="str">
        <f t="shared" ref="AG21:AG24" si="142" xml:space="preserve">
IF($C21="","",
IF(AG$4&lt;$D21,$K21,
IF(AND(AG$4&gt;=$D21,AG$4&lt;$E21),$L21,
IF(AND(AG$4&gt;=$E21,AG$4&lt;(LARGE($F21:$G21,1))),$M21,
IF(AG$4&gt;=(LARGE($F21:$G21,1)),""
)))))</f>
        <v/>
      </c>
      <c r="AH21" s="11" t="str">
        <f t="shared" ref="AH21:AH24" si="143">IF(AG21="","",
IF(AG21=$K21,$S21,
IF(AG21=$L21,$T21,
IF(AG21=$M21,$U21,""
))))</f>
        <v/>
      </c>
      <c r="AI21" s="11" t="str">
        <f t="shared" ref="AI21:AI24" si="144">IF(AG21="","",
IF(AG21=$K21,$V21,
IF(AG21=$L21,$W21,
IF(AG21=$M21,$X21,""
))))</f>
        <v/>
      </c>
      <c r="AJ21" s="80" t="str">
        <f>IFERROR(IF($C21="","",(AJ$29/AG$26)*AG21),"")</f>
        <v/>
      </c>
      <c r="AK21" s="99" t="str">
        <f t="shared" ref="AK21:AK24" si="145" xml:space="preserve">
IF($C21="","",
IF(AK$4&lt;$D21,$K21,
IF(AND(AK$4&gt;=$D21,AK$4&lt;$E21),$L21,
IF(AND(AK$4&gt;=$E21,AK$4&lt;(LARGE($F21:$G21,1))),$M21,
IF(AK$4&gt;=(LARGE($F21:$G21,1)),""
)))))</f>
        <v/>
      </c>
      <c r="AL21" s="11" t="str">
        <f t="shared" ref="AL21:AL24" si="146">IF(AK21="","",
IF(AK21=$K21,$S21,
IF(AK21=$L21,$T21,
IF(AK21=$M21,$U21,""
))))</f>
        <v/>
      </c>
      <c r="AM21" s="11" t="str">
        <f t="shared" ref="AM21:AM24" si="147">IF(AK21="","",
IF(AK21=$K21,$V21,
IF(AK21=$L21,$W21,
IF(AK21=$M21,$X21,""
))))</f>
        <v/>
      </c>
      <c r="AN21" s="80" t="str">
        <f>IFERROR(IF($C21="","",(AN$29/AK$26)*AK21),"")</f>
        <v/>
      </c>
      <c r="AO21" s="99" t="str">
        <f t="shared" ref="AO21:AO24" si="148" xml:space="preserve">
IF($C21="","",
IF(AO$4&lt;$D21,$K21,
IF(AND(AO$4&gt;=$D21,AO$4&lt;$E21),$L21,
IF(AND(AO$4&gt;=$E21,AO$4&lt;(LARGE($F21:$G21,1))),$M21,
IF(AO$4&gt;=(LARGE($F21:$G21,1)),""
)))))</f>
        <v/>
      </c>
      <c r="AP21" s="11" t="str">
        <f t="shared" ref="AP21:AP24" si="149">IF(AO21="","",
IF(AO21=$K21,$S21,
IF(AO21=$L21,$T21,
IF(AO21=$M21,$U21,""
))))</f>
        <v/>
      </c>
      <c r="AQ21" s="11" t="str">
        <f t="shared" ref="AQ21:AQ24" si="150">IF(AO21="","",
IF(AO21=$K21,$V21,
IF(AO21=$L21,$W21,
IF(AO21=$M21,$X21,""
))))</f>
        <v/>
      </c>
      <c r="AR21" s="80" t="str">
        <f>IFERROR(IF($C21="","",(AR$29/AO$26)*AO21),"")</f>
        <v/>
      </c>
      <c r="AS21" s="99" t="str">
        <f t="shared" ref="AS21:AS24" si="151" xml:space="preserve">
IF($C21="","",
IF(AS$4&lt;$D21,$K21,
IF(AND(AS$4&gt;=$D21,AS$4&lt;$E21),$L21,
IF(AND(AS$4&gt;=$E21,AS$4&lt;(LARGE($F21:$G21,1))),$M21,
IF(AS$4&gt;=(LARGE($F21:$G21,1)),""
)))))</f>
        <v/>
      </c>
      <c r="AT21" s="11" t="str">
        <f t="shared" ref="AT21:AT24" si="152">IF(AS21="","",
IF(AS21=$K21,$S21,
IF(AS21=$L21,$T21,
IF(AS21=$M21,$U21,""
))))</f>
        <v/>
      </c>
      <c r="AU21" s="11" t="str">
        <f t="shared" ref="AU21:AU24" si="153">IF(AS21="","",
IF(AS21=$K21,$V21,
IF(AS21=$L21,$W21,
IF(AS21=$M21,$X21,""
))))</f>
        <v/>
      </c>
      <c r="AV21" s="80" t="str">
        <f>IFERROR(IF($C21="","",(AV$29/AS$26)*AS21),"")</f>
        <v/>
      </c>
      <c r="AW21" s="99" t="str">
        <f t="shared" ref="AW21:AW24" si="154" xml:space="preserve">
IF($C21="","",
IF(AW$4&lt;$D21,$K21,
IF(AND(AW$4&gt;=$D21,AW$4&lt;$E21),$L21,
IF(AND(AW$4&gt;=$E21,AW$4&lt;(LARGE($F21:$G21,1))),$M21,
IF(AW$4&gt;=(LARGE($F21:$G21,1)),""
)))))</f>
        <v/>
      </c>
      <c r="AX21" s="11" t="str">
        <f t="shared" ref="AX21:AX24" si="155">IF(AW21="","",
IF(AW21=$K21,$S21,
IF(AW21=$L21,$T21,
IF(AW21=$M21,$U21,""
))))</f>
        <v/>
      </c>
      <c r="AY21" s="11" t="str">
        <f t="shared" ref="AY21:AY24" si="156">IF(AW21="","",
IF(AW21=$K21,$V21,
IF(AW21=$L21,$W21,
IF(AW21=$M21,$X21,""
))))</f>
        <v/>
      </c>
      <c r="AZ21" s="80" t="str">
        <f>IFERROR(IF($C21="","",(AZ$29/AW$26)*AW21),"")</f>
        <v/>
      </c>
      <c r="BA21" s="99" t="str">
        <f t="shared" ref="BA21:BA24" si="157" xml:space="preserve">
IF($C21="","",
IF(BA$4&lt;$D21,$K21,
IF(AND(BA$4&gt;=$D21,BA$4&lt;$E21),$L21,
IF(AND(BA$4&gt;=$E21,BA$4&lt;(LARGE($F21:$G21,1))),$M21,
IF(BA$4&gt;=(LARGE($F21:$G21,1)),""
)))))</f>
        <v/>
      </c>
      <c r="BB21" s="11" t="str">
        <f t="shared" ref="BB21:BB24" si="158">IF(BA21="","",
IF(BA21=$K21,$S21,
IF(BA21=$L21,$T21,
IF(BA21=$M21,$U21,""
))))</f>
        <v/>
      </c>
      <c r="BC21" s="11" t="str">
        <f t="shared" ref="BC21:BC24" si="159">IF(BA21="","",
IF(BA21=$K21,$V21,
IF(BA21=$L21,$W21,
IF(BA21=$M21,$X21,""
))))</f>
        <v/>
      </c>
      <c r="BD21" s="80" t="str">
        <f>IFERROR(IF($C21="","",(BD$29/BA$26)*BA21),"")</f>
        <v/>
      </c>
      <c r="BE21" s="99" t="str">
        <f t="shared" ref="BE21:BE24" si="160" xml:space="preserve">
IF($C21="","",
IF(BE$4&lt;$D21,$K21,
IF(AND(BE$4&gt;=$D21,BE$4&lt;$E21),$L21,
IF(AND(BE$4&gt;=$E21,BE$4&lt;(LARGE($F21:$G21,1))),$M21,
IF(BE$4&gt;=(LARGE($F21:$G21,1)),""
)))))</f>
        <v/>
      </c>
      <c r="BF21" s="11" t="str">
        <f t="shared" ref="BF21:BF24" si="161">IF(BE21="","",
IF(BE21=$K21,$S21,
IF(BE21=$L21,$T21,
IF(BE21=$M21,$U21,""
))))</f>
        <v/>
      </c>
      <c r="BG21" s="11" t="str">
        <f t="shared" ref="BG21:BG24" si="162">IF(BE21="","",
IF(BE21=$K21,$V21,
IF(BE21=$L21,$W21,
IF(BE21=$M21,$X21,""
))))</f>
        <v/>
      </c>
      <c r="BH21" s="80" t="str">
        <f>IFERROR(IF($C21="","",(BH$29/BE$26)*BE21),"")</f>
        <v/>
      </c>
      <c r="BI21" s="99" t="str">
        <f t="shared" ref="BI21:BI24" si="163" xml:space="preserve">
IF($C21="","",
IF(BI$4&lt;$D21,$K21,
IF(AND(BI$4&gt;=$D21,BI$4&lt;$E21),$L21,
IF(AND(BI$4&gt;=$E21,BI$4&lt;(LARGE($F21:$G21,1))),$M21,
IF(BI$4&gt;=(LARGE($F21:$G21,1)),""
)))))</f>
        <v/>
      </c>
      <c r="BJ21" s="11" t="str">
        <f t="shared" ref="BJ21:BJ24" si="164">IF(BI21="","",
IF(BI21=$K21,$S21,
IF(BI21=$L21,$T21,
IF(BI21=$M21,$U21,""
))))</f>
        <v/>
      </c>
      <c r="BK21" s="11" t="str">
        <f t="shared" ref="BK21:BK24" si="165">IF(BI21="","",
IF(BI21=$K21,$V21,
IF(BI21=$L21,$W21,
IF(BI21=$M21,$X21,""
))))</f>
        <v/>
      </c>
      <c r="BL21" s="80" t="str">
        <f>IFERROR(IF($C21="","",(BL$29/BI$26)*BI21),"")</f>
        <v/>
      </c>
      <c r="BM21" s="99" t="str">
        <f t="shared" ref="BM21:BM24" si="166" xml:space="preserve">
IF($C21="","",
IF(BM$4&lt;$D21,$K21,
IF(AND(BM$4&gt;=$D21,BM$4&lt;$E21),$L21,
IF(AND(BM$4&gt;=$E21,BM$4&lt;(LARGE($F21:$G21,1))),$M21,
IF(BM$4&gt;=(LARGE($F21:$G21,1)),""
)))))</f>
        <v/>
      </c>
      <c r="BN21" s="11" t="str">
        <f t="shared" ref="BN21:BN24" si="167">IF(BM21="","",
IF(BM21=$K21,$S21,
IF(BM21=$L21,$T21,
IF(BM21=$M21,$U21,""
))))</f>
        <v/>
      </c>
      <c r="BO21" s="11" t="str">
        <f t="shared" ref="BO21:BO24" si="168">IF(BM21="","",
IF(BM21=$K21,$V21,
IF(BM21=$L21,$W21,
IF(BM21=$M21,$X21,""
))))</f>
        <v/>
      </c>
      <c r="BP21" s="80" t="str">
        <f>IFERROR(IF($C21="","",(BP$29/BM$26)*BM21),"")</f>
        <v/>
      </c>
      <c r="BQ21" s="99" t="str">
        <f t="shared" ref="BQ21:BQ24" si="169" xml:space="preserve">
IF($C21="","",
IF(BQ$4&lt;$D21,$K21,
IF(AND(BQ$4&gt;=$D21,BQ$4&lt;$E21),$L21,
IF(AND(BQ$4&gt;=$E21,BQ$4&lt;(LARGE($F21:$G21,1))),$M21,
IF(BQ$4&gt;=(LARGE($F21:$G21,1)),""
)))))</f>
        <v/>
      </c>
      <c r="BR21" s="11" t="str">
        <f t="shared" ref="BR21:BR24" si="170">IF(BQ21="","",
IF(BQ21=$K21,$S21,
IF(BQ21=$L21,$T21,
IF(BQ21=$M21,$U21,""
))))</f>
        <v/>
      </c>
      <c r="BS21" s="11" t="str">
        <f t="shared" ref="BS21:BS24" si="171">IF(BQ21="","",
IF(BQ21=$K21,$V21,
IF(BQ21=$L21,$W21,
IF(BQ21=$M21,$X21,""
))))</f>
        <v/>
      </c>
      <c r="BT21" s="80" t="str">
        <f>IFERROR(IF($C21="","",(BT$29/BQ$26)*BQ21),"")</f>
        <v/>
      </c>
      <c r="BU21" s="99" t="str">
        <f t="shared" ref="BU21:BU24" si="172" xml:space="preserve">
IF($C21="","",
IF(BU$4&lt;$D21,$K21,
IF(AND(BU$4&gt;=$D21,BU$4&lt;$E21),$L21,
IF(AND(BU$4&gt;=$E21,BU$4&lt;(LARGE($F21:$G21,1))),$M21,
IF(BU$4&gt;=(LARGE($F21:$G21,1)),""
)))))</f>
        <v/>
      </c>
      <c r="BV21" s="11" t="str">
        <f t="shared" ref="BV21:BV24" si="173">IF(BU21="","",
IF(BU21=$K21,$S21,
IF(BU21=$L21,$T21,
IF(BU21=$M21,$U21,""
))))</f>
        <v/>
      </c>
      <c r="BW21" s="11" t="str">
        <f t="shared" ref="BW21:BW24" si="174">IF(BU21="","",
IF(BU21=$K21,$V21,
IF(BU21=$L21,$W21,
IF(BU21=$M21,$X21,""
))))</f>
        <v/>
      </c>
      <c r="BX21" s="80" t="str">
        <f>IFERROR(IF($C21="","",(BX$29/BU$26)*BU21),"")</f>
        <v/>
      </c>
      <c r="BY21" s="99" t="str">
        <f t="shared" ref="BY21:BY24" si="175" xml:space="preserve">
IF($C21="","",
IF(BY$4&lt;$D21,$K21,
IF(AND(BY$4&gt;=$D21,BY$4&lt;$E21),$L21,
IF(AND(BY$4&gt;=$E21,BY$4&lt;(LARGE($F21:$G21,1))),$M21,
IF(BY$4&gt;=(LARGE($F21:$G21,1)),""
)))))</f>
        <v/>
      </c>
      <c r="BZ21" s="11" t="str">
        <f t="shared" ref="BZ21:BZ24" si="176">IF(BY21="","",
IF(BY21=$K21,$S21,
IF(BY21=$L21,$T21,
IF(BY21=$M21,$U21,""
))))</f>
        <v/>
      </c>
      <c r="CA21" s="11" t="str">
        <f t="shared" ref="CA21:CA24" si="177">IF(BY21="","",
IF(BY21=$K21,$V21,
IF(BY21=$L21,$W21,
IF(BY21=$M21,$X21,""
))))</f>
        <v/>
      </c>
      <c r="CB21" s="80" t="str">
        <f>IFERROR(IF($C21="","",(CB$29/BY$26)*BY21),"")</f>
        <v/>
      </c>
      <c r="CC21" s="99" t="str">
        <f t="shared" ref="CC21:CC24" si="178" xml:space="preserve">
IF($C21="","",
IF(CC$4&lt;$D21,$K21,
IF(AND(CC$4&gt;=$D21,CC$4&lt;$E21),$L21,
IF(AND(CC$4&gt;=$E21,CC$4&lt;(LARGE($F21:$G21,1))),$M21,
IF(CC$4&gt;=(LARGE($F21:$G21,1)),""
)))))</f>
        <v/>
      </c>
      <c r="CD21" s="11" t="str">
        <f t="shared" ref="CD21:CD24" si="179">IF(CC21="","",
IF(CC21=$K21,$S21,
IF(CC21=$L21,$T21,
IF(CC21=$M21,$U21,""
))))</f>
        <v/>
      </c>
      <c r="CE21" s="11" t="str">
        <f t="shared" ref="CE21:CE24" si="180">IF(CC21="","",
IF(CC21=$K21,$V21,
IF(CC21=$L21,$W21,
IF(CC21=$M21,$X21,""
))))</f>
        <v/>
      </c>
      <c r="CF21" s="80" t="str">
        <f>IFERROR(IF($C21="","",(CF$29/CC$26)*CC21),"")</f>
        <v/>
      </c>
      <c r="CG21" s="99" t="str">
        <f t="shared" ref="CG21:CG24" si="181" xml:space="preserve">
IF($C21="","",
IF(CG$4&lt;$D21,$K21,
IF(AND(CG$4&gt;=$D21,CG$4&lt;$E21),$L21,
IF(AND(CG$4&gt;=$E21,CG$4&lt;(LARGE($F21:$G21,1))),$M21,
IF(CG$4&gt;=(LARGE($F21:$G21,1)),""
)))))</f>
        <v/>
      </c>
      <c r="CH21" s="11" t="str">
        <f t="shared" ref="CH21:CH24" si="182">IF(CG21="","",
IF(CG21=$K21,$S21,
IF(CG21=$L21,$T21,
IF(CG21=$M21,$U21,""
))))</f>
        <v/>
      </c>
      <c r="CI21" s="11" t="str">
        <f t="shared" ref="CI21:CI24" si="183">IF(CG21="","",
IF(CG21=$K21,$V21,
IF(CG21=$L21,$W21,
IF(CG21=$M21,$X21,""
))))</f>
        <v/>
      </c>
      <c r="CJ21" s="80" t="str">
        <f>IFERROR(IF($C21="","",(CJ$29/CG$26)*CG21),"")</f>
        <v/>
      </c>
      <c r="CK21" s="99" t="str">
        <f t="shared" ref="CK21:CK24" si="184" xml:space="preserve">
IF($C21="","",
IF(CK$4&lt;$D21,$K21,
IF(AND(CK$4&gt;=$D21,CK$4&lt;$E21),$L21,
IF(AND(CK$4&gt;=$E21,CK$4&lt;(LARGE($F21:$G21,1))),$M21,
IF(CK$4&gt;=(LARGE($F21:$G21,1)),""
)))))</f>
        <v/>
      </c>
      <c r="CL21" s="11" t="str">
        <f t="shared" ref="CL21:CL24" si="185">IF(CK21="","",
IF(CK21=$K21,$S21,
IF(CK21=$L21,$T21,
IF(CK21=$M21,$U21,""
))))</f>
        <v/>
      </c>
      <c r="CM21" s="11" t="str">
        <f t="shared" ref="CM21:CM24" si="186">IF(CK21="","",
IF(CK21=$K21,$V21,
IF(CK21=$L21,$W21,
IF(CK21=$M21,$X21,""
))))</f>
        <v/>
      </c>
      <c r="CN21" s="80" t="str">
        <f>IFERROR(IF($C21="","",(CN$29/CK$26)*CK21),"")</f>
        <v/>
      </c>
      <c r="CO21" s="99" t="str">
        <f t="shared" ref="CO21:CO24" si="187" xml:space="preserve">
IF($C21="","",
IF(CO$4&lt;$D21,$K21,
IF(AND(CO$4&gt;=$D21,CO$4&lt;$E21),$L21,
IF(AND(CO$4&gt;=$E21,CO$4&lt;(LARGE($F21:$G21,1))),$M21,
IF(CO$4&gt;=(LARGE($F21:$G21,1)),""
)))))</f>
        <v/>
      </c>
      <c r="CP21" s="11" t="str">
        <f t="shared" ref="CP21:CP24" si="188">IF(CO21="","",
IF(CO21=$K21,$S21,
IF(CO21=$L21,$T21,
IF(CO21=$M21,$U21,""
))))</f>
        <v/>
      </c>
      <c r="CQ21" s="11" t="str">
        <f t="shared" ref="CQ21:CQ24" si="189">IF(CO21="","",
IF(CO21=$K21,$V21,
IF(CO21=$L21,$W21,
IF(CO21=$M21,$X21,""
))))</f>
        <v/>
      </c>
      <c r="CR21" s="80" t="str">
        <f>IFERROR(IF($C21="","",(CR$29/CO$26)*CO21),"")</f>
        <v/>
      </c>
      <c r="CS21" s="99" t="str">
        <f t="shared" ref="CS21:CS24" si="190" xml:space="preserve">
IF($C21="","",
IF(CS$4&lt;$D21,$K21,
IF(AND(CS$4&gt;=$D21,CS$4&lt;$E21),$L21,
IF(AND(CS$4&gt;=$E21,CS$4&lt;(LARGE($F21:$G21,1))),$M21,
IF(CS$4&gt;=(LARGE($F21:$G21,1)),""
)))))</f>
        <v/>
      </c>
      <c r="CT21" s="11" t="str">
        <f t="shared" ref="CT21:CT24" si="191">IF(CS21="","",
IF(CS21=$K21,$S21,
IF(CS21=$L21,$T21,
IF(CS21=$M21,$U21,""
))))</f>
        <v/>
      </c>
      <c r="CU21" s="11" t="str">
        <f t="shared" ref="CU21:CU24" si="192">IF(CS21="","",
IF(CS21=$K21,$V21,
IF(CS21=$L21,$W21,
IF(CS21=$M21,$X21,""
))))</f>
        <v/>
      </c>
      <c r="CV21" s="80" t="str">
        <f>IFERROR(IF($C21="","",(CV$29/CS$26)*CS21),"")</f>
        <v/>
      </c>
      <c r="CW21" s="99" t="str">
        <f t="shared" ref="CW21:CW24" si="193" xml:space="preserve">
IF($C21="","",
IF(CW$4&lt;$D21,$K21,
IF(AND(CW$4&gt;=$D21,CW$4&lt;$E21),$L21,
IF(AND(CW$4&gt;=$E21,CW$4&lt;(LARGE($F21:$G21,1))),$M21,
IF(CW$4&gt;=(LARGE($F21:$G21,1)),""
)))))</f>
        <v/>
      </c>
      <c r="CX21" s="11" t="str">
        <f t="shared" ref="CX21:CX24" si="194">IF(CW21="","",
IF(CW21=$K21,$S21,
IF(CW21=$L21,$T21,
IF(CW21=$M21,$U21,""
))))</f>
        <v/>
      </c>
      <c r="CY21" s="11" t="str">
        <f t="shared" ref="CY21:CY24" si="195">IF(CW21="","",
IF(CW21=$K21,$V21,
IF(CW21=$L21,$W21,
IF(CW21=$M21,$X21,""
))))</f>
        <v/>
      </c>
      <c r="CZ21" s="80" t="str">
        <f>IFERROR(IF($C21="","",(CZ$29/CW$26)*CW21),"")</f>
        <v/>
      </c>
      <c r="DA21" s="99" t="str">
        <f t="shared" ref="DA21:DA24" si="196" xml:space="preserve">
IF($C21="","",
IF(DA$4&lt;$D21,$K21,
IF(AND(DA$4&gt;=$D21,DA$4&lt;$E21),$L21,
IF(AND(DA$4&gt;=$E21,DA$4&lt;(LARGE($F21:$G21,1))),$M21,
IF(DA$4&gt;=(LARGE($F21:$G21,1)),""
)))))</f>
        <v/>
      </c>
      <c r="DB21" s="11" t="str">
        <f t="shared" ref="DB21:DB24" si="197">IF(DA21="","",
IF(DA21=$K21,$S21,
IF(DA21=$L21,$T21,
IF(DA21=$M21,$U21,""
))))</f>
        <v/>
      </c>
      <c r="DC21" s="11" t="str">
        <f t="shared" ref="DC21:DC24" si="198">IF(DA21="","",
IF(DA21=$K21,$V21,
IF(DA21=$L21,$W21,
IF(DA21=$M21,$X21,""
))))</f>
        <v/>
      </c>
      <c r="DD21" s="80" t="str">
        <f>IFERROR(IF($C21="","",(DD$29/DA$26)*DA21),"")</f>
        <v/>
      </c>
      <c r="DE21" s="99" t="str">
        <f t="shared" ref="DE21:DE24" si="199" xml:space="preserve">
IF($C21="","",
IF(DE$4&lt;$D21,$K21,
IF(AND(DE$4&gt;=$D21,DE$4&lt;$E21),$L21,
IF(AND(DE$4&gt;=$E21,DE$4&lt;(LARGE($F21:$G21,1))),$M21,
IF(DE$4&gt;=(LARGE($F21:$G21,1)),""
)))))</f>
        <v/>
      </c>
      <c r="DF21" s="11" t="str">
        <f t="shared" ref="DF21:DF24" si="200">IF(DE21="","",
IF(DE21=$K21,$S21,
IF(DE21=$L21,$T21,
IF(DE21=$M21,$U21,""
))))</f>
        <v/>
      </c>
      <c r="DG21" s="11" t="str">
        <f t="shared" ref="DG21:DG24" si="201">IF(DE21="","",
IF(DE21=$K21,$V21,
IF(DE21=$L21,$W21,
IF(DE21=$M21,$X21,""
))))</f>
        <v/>
      </c>
      <c r="DH21" s="80" t="str">
        <f>IFERROR(IF($C21="","",(DH$29/DE$26)*DE21),"")</f>
        <v/>
      </c>
      <c r="DI21" s="99" t="str">
        <f t="shared" ref="DI21:DI24" si="202" xml:space="preserve">
IF($C21="","",
IF(DI$4&lt;$D21,$K21,
IF(AND(DI$4&gt;=$D21,DI$4&lt;$E21),$L21,
IF(AND(DI$4&gt;=$E21,DI$4&lt;(LARGE($F21:$G21,1))),$M21,
IF(DI$4&gt;=(LARGE($F21:$G21,1)),""
)))))</f>
        <v/>
      </c>
      <c r="DJ21" s="11" t="str">
        <f t="shared" ref="DJ21:DJ24" si="203">IF(DI21="","",
IF(DI21=$K21,$S21,
IF(DI21=$L21,$T21,
IF(DI21=$M21,$U21,""
))))</f>
        <v/>
      </c>
      <c r="DK21" s="11" t="str">
        <f t="shared" ref="DK21:DK24" si="204">IF(DI21="","",
IF(DI21=$K21,$V21,
IF(DI21=$L21,$W21,
IF(DI21=$M21,$X21,""
))))</f>
        <v/>
      </c>
      <c r="DL21" s="80" t="str">
        <f>IFERROR(IF($C21="","",(DL$29/DI$26)*DI21),"")</f>
        <v/>
      </c>
      <c r="DM21" s="99" t="str">
        <f t="shared" ref="DM21:DM24" si="205" xml:space="preserve">
IF($C21="","",
IF(DM$4&lt;$D21,$K21,
IF(AND(DM$4&gt;=$D21,DM$4&lt;$E21),$L21,
IF(AND(DM$4&gt;=$E21,DM$4&lt;(LARGE($F21:$G21,1))),$M21,
IF(DM$4&gt;=(LARGE($F21:$G21,1)),""
)))))</f>
        <v/>
      </c>
      <c r="DN21" s="11" t="str">
        <f t="shared" ref="DN21:DN24" si="206">IF(DM21="","",
IF(DM21=$K21,$S21,
IF(DM21=$L21,$T21,
IF(DM21=$M21,$U21,""
))))</f>
        <v/>
      </c>
      <c r="DO21" s="11" t="str">
        <f t="shared" ref="DO21:DO24" si="207">IF(DM21="","",
IF(DM21=$K21,$V21,
IF(DM21=$L21,$W21,
IF(DM21=$M21,$X21,""
))))</f>
        <v/>
      </c>
      <c r="DP21" s="80" t="str">
        <f>IFERROR(IF($C21="","",(DP$29/DM$26)*DM21),"")</f>
        <v/>
      </c>
      <c r="DQ21" s="99" t="str">
        <f t="shared" ref="DQ21:DQ24" si="208" xml:space="preserve">
IF($C21="","",
IF(DQ$4&lt;$D21,$K21,
IF(AND(DQ$4&gt;=$D21,DQ$4&lt;$E21),$L21,
IF(AND(DQ$4&gt;=$E21,DQ$4&lt;(LARGE($F21:$G21,1))),$M21,
IF(DQ$4&gt;=(LARGE($F21:$G21,1)),""
)))))</f>
        <v/>
      </c>
      <c r="DR21" s="11" t="str">
        <f t="shared" ref="DR21:DR24" si="209">IF(DQ21="","",
IF(DQ21=$K21,$S21,
IF(DQ21=$L21,$T21,
IF(DQ21=$M21,$U21,""
))))</f>
        <v/>
      </c>
      <c r="DS21" s="11" t="str">
        <f t="shared" ref="DS21:DS24" si="210">IF(DQ21="","",
IF(DQ21=$K21,$V21,
IF(DQ21=$L21,$W21,
IF(DQ21=$M21,$X21,""
))))</f>
        <v/>
      </c>
      <c r="DT21" s="80" t="str">
        <f>IFERROR(IF($C21="","",(DT$29/DQ$26)*DQ21),"")</f>
        <v/>
      </c>
      <c r="DU21" s="99" t="str">
        <f t="shared" ref="DU21:DU24" si="211" xml:space="preserve">
IF($C21="","",
IF(DU$4&lt;$D21,$K21,
IF(AND(DU$4&gt;=$D21,DU$4&lt;$E21),$L21,
IF(AND(DU$4&gt;=$E21,DU$4&lt;(LARGE($F21:$G21,1))),$M21,
IF(DU$4&gt;=(LARGE($F21:$G21,1)),""
)))))</f>
        <v/>
      </c>
      <c r="DV21" s="11" t="str">
        <f t="shared" ref="DV21:DV24" si="212">IF(DU21="","",
IF(DU21=$K21,$S21,
IF(DU21=$L21,$T21,
IF(DU21=$M21,$U21,""
))))</f>
        <v/>
      </c>
      <c r="DW21" s="11" t="str">
        <f t="shared" ref="DW21:DW24" si="213">IF(DU21="","",
IF(DU21=$K21,$V21,
IF(DU21=$L21,$W21,
IF(DU21=$M21,$X21,""
))))</f>
        <v/>
      </c>
      <c r="DX21" s="80" t="str">
        <f>IFERROR(IF($C21="","",(DX$29/DU$26)*DU21),"")</f>
        <v/>
      </c>
      <c r="DY21" s="99" t="str">
        <f t="shared" ref="DY21:DY24" si="214" xml:space="preserve">
IF($C21="","",
IF(DY$4&lt;$D21,$K21,
IF(AND(DY$4&gt;=$D21,DY$4&lt;$E21),$L21,
IF(AND(DY$4&gt;=$E21,DY$4&lt;(LARGE($F21:$G21,1))),$M21,
IF(DY$4&gt;=(LARGE($F21:$G21,1)),""
)))))</f>
        <v/>
      </c>
      <c r="DZ21" s="11" t="str">
        <f t="shared" ref="DZ21:DZ24" si="215">IF(DY21="","",
IF(DY21=$K21,$S21,
IF(DY21=$L21,$T21,
IF(DY21=$M21,$U21,""
))))</f>
        <v/>
      </c>
      <c r="EA21" s="11" t="str">
        <f t="shared" ref="EA21:EA24" si="216">IF(DY21="","",
IF(DY21=$K21,$V21,
IF(DY21=$L21,$W21,
IF(DY21=$M21,$X21,""
))))</f>
        <v/>
      </c>
      <c r="EB21" s="80" t="str">
        <f>IFERROR(IF($C21="","",(EB$29/DY$26)*DY21),"")</f>
        <v/>
      </c>
      <c r="EC21" s="99" t="str">
        <f t="shared" ref="EC21:EC24" si="217" xml:space="preserve">
IF($C21="","",
IF(EC$4&lt;$D21,$K21,
IF(AND(EC$4&gt;=$D21,EC$4&lt;$E21),$L21,
IF(AND(EC$4&gt;=$E21,EC$4&lt;(LARGE($F21:$G21,1))),$M21,
IF(EC$4&gt;=(LARGE($F21:$G21,1)),""
)))))</f>
        <v/>
      </c>
      <c r="ED21" s="11" t="str">
        <f t="shared" ref="ED21:ED24" si="218">IF(EC21="","",
IF(EC21=$K21,$S21,
IF(EC21=$L21,$T21,
IF(EC21=$M21,$U21,""
))))</f>
        <v/>
      </c>
      <c r="EE21" s="11" t="str">
        <f t="shared" ref="EE21:EE24" si="219">IF(EC21="","",
IF(EC21=$K21,$V21,
IF(EC21=$L21,$W21,
IF(EC21=$M21,$X21,""
))))</f>
        <v/>
      </c>
      <c r="EF21" s="80" t="str">
        <f>IFERROR(IF($C21="","",(EF$29/EC$26)*EC21),"")</f>
        <v/>
      </c>
      <c r="EG21" s="99" t="str">
        <f t="shared" ref="EG21:EG24" si="220" xml:space="preserve">
IF($C21="","",
IF(EG$4&lt;$D21,$K21,
IF(AND(EG$4&gt;=$D21,EG$4&lt;$E21),$L21,
IF(AND(EG$4&gt;=$E21,EG$4&lt;(LARGE($F21:$G21,1))),$M21,
IF(EG$4&gt;=(LARGE($F21:$G21,1)),""
)))))</f>
        <v/>
      </c>
      <c r="EH21" s="11" t="str">
        <f t="shared" ref="EH21:EH24" si="221">IF(EG21="","",
IF(EG21=$K21,$S21,
IF(EG21=$L21,$T21,
IF(EG21=$M21,$U21,""
))))</f>
        <v/>
      </c>
      <c r="EI21" s="11" t="str">
        <f t="shared" ref="EI21:EI24" si="222">IF(EG21="","",
IF(EG21=$K21,$V21,
IF(EG21=$L21,$W21,
IF(EG21=$M21,$X21,""
))))</f>
        <v/>
      </c>
      <c r="EJ21" s="80" t="str">
        <f>IFERROR(IF($C21="","",(EJ$29/EG$26)*EG21),"")</f>
        <v/>
      </c>
      <c r="EK21" s="99" t="str">
        <f t="shared" ref="EK21:EK24" si="223" xml:space="preserve">
IF($C21="","",
IF(EK$4&lt;$D21,$K21,
IF(AND(EK$4&gt;=$D21,EK$4&lt;$E21),$L21,
IF(AND(EK$4&gt;=$E21,EK$4&lt;(LARGE($F21:$G21,1))),$M21,
IF(EK$4&gt;=(LARGE($F21:$G21,1)),""
)))))</f>
        <v/>
      </c>
      <c r="EL21" s="11" t="str">
        <f t="shared" ref="EL21:EL24" si="224">IF(EK21="","",
IF(EK21=$K21,$S21,
IF(EK21=$L21,$T21,
IF(EK21=$M21,$U21,""
))))</f>
        <v/>
      </c>
      <c r="EM21" s="11" t="str">
        <f t="shared" ref="EM21:EM24" si="225">IF(EK21="","",
IF(EK21=$K21,$V21,
IF(EK21=$L21,$W21,
IF(EK21=$M21,$X21,""
))))</f>
        <v/>
      </c>
      <c r="EN21" s="80" t="str">
        <f>IFERROR(IF($C21="","",(EN$29/EK$26)*EK21),"")</f>
        <v/>
      </c>
      <c r="EO21" s="99" t="str">
        <f t="shared" ref="EO21:EO24" si="226" xml:space="preserve">
IF($C21="","",
IF(EO$4&lt;$D21,$K21,
IF(AND(EO$4&gt;=$D21,EO$4&lt;$E21),$L21,
IF(AND(EO$4&gt;=$E21,EO$4&lt;(LARGE($F21:$G21,1))),$M21,
IF(EO$4&gt;=(LARGE($F21:$G21,1)),""
)))))</f>
        <v/>
      </c>
      <c r="EP21" s="11" t="str">
        <f t="shared" ref="EP21:EP24" si="227">IF(EO21="","",
IF(EO21=$K21,$S21,
IF(EO21=$L21,$T21,
IF(EO21=$M21,$U21,""
))))</f>
        <v/>
      </c>
      <c r="EQ21" s="11" t="str">
        <f t="shared" ref="EQ21:EQ24" si="228">IF(EO21="","",
IF(EO21=$K21,$V21,
IF(EO21=$L21,$W21,
IF(EO21=$M21,$X21,""
))))</f>
        <v/>
      </c>
      <c r="ER21" s="80" t="str">
        <f>IFERROR(IF($C21="","",(ER$29/EO$26)*EO21),"")</f>
        <v/>
      </c>
    </row>
    <row r="22" spans="1:148" ht="12.6" customHeight="1" x14ac:dyDescent="0.2">
      <c r="A22" s="203"/>
      <c r="B22" s="96" t="s">
        <v>49</v>
      </c>
      <c r="C22" s="119" t="str">
        <f>IF(Dreisatzmethode!G18="","",Dreisatzmethode!G18)</f>
        <v/>
      </c>
      <c r="D22" s="74" t="str">
        <f>IF(Dreisatzmethode!I18="","",Dreisatzmethode!I18)</f>
        <v/>
      </c>
      <c r="E22" s="74" t="str">
        <f>IF(Dreisatzmethode!K18="","",Dreisatzmethode!K18)</f>
        <v/>
      </c>
      <c r="F22" s="39" t="str">
        <f xml:space="preserve">
IF($C22="","",
IF(Dreisatzmethode!M18=16,DATE(YEAR($C22)+16, MONTH($C22), DAY($C22)),
""
))</f>
        <v/>
      </c>
      <c r="G22" s="120" t="str">
        <f xml:space="preserve">
IF($C22="","",
IF(Dreisatzmethode!M18=18,DATE(YEAR($C22)+18, MONTH($C22), DAY($C22)),""
))</f>
        <v/>
      </c>
      <c r="H22" s="133" t="str">
        <f>IF(Dreisatzmethode!H18="","",Dreisatzmethode!H18)</f>
        <v/>
      </c>
      <c r="I22" s="5" t="str">
        <f>IF(Dreisatzmethode!J18="","",Dreisatzmethode!J18)</f>
        <v/>
      </c>
      <c r="J22" s="134" t="str">
        <f>IF(Dreisatzmethode!L18="","",Dreisatzmethode!L18)</f>
        <v/>
      </c>
      <c r="K22" s="133" t="str">
        <f t="shared" si="135"/>
        <v/>
      </c>
      <c r="L22" s="5" t="str">
        <f t="shared" si="132"/>
        <v/>
      </c>
      <c r="M22" s="134" t="str">
        <f t="shared" si="132"/>
        <v/>
      </c>
      <c r="N22" s="142" t="str">
        <f>IF($C22="","",Dreisatzmethode!$C$9)</f>
        <v/>
      </c>
      <c r="O22" s="142" t="str">
        <f>IF(C22="","",Dreisatzmethode!$C$10)</f>
        <v/>
      </c>
      <c r="P22" s="150" t="str">
        <f t="shared" si="133"/>
        <v/>
      </c>
      <c r="Q22" s="6" t="str">
        <f t="shared" si="133"/>
        <v/>
      </c>
      <c r="R22" s="151" t="str">
        <f t="shared" si="133"/>
        <v/>
      </c>
      <c r="S22" s="150" t="str">
        <f>IF($C22="","",IF($N22-(_xlfn.AGGREGATE(14,6,($O22,P22),1))&gt;=0,$N22-(_xlfn.AGGREGATE(14,6,($O22,P22),1)),0))</f>
        <v/>
      </c>
      <c r="T22" s="6" t="str">
        <f>IF($C22="","",IF($N22-(_xlfn.AGGREGATE(14,6,($O22,Q22),1))&gt;=0,$N22-(_xlfn.AGGREGATE(14,6,($O22,Q22),1)),0))</f>
        <v/>
      </c>
      <c r="U22" s="151" t="str">
        <f>IF($C22="","",IF($N22-(_xlfn.AGGREGATE(14,6,($O22,R22),1))&gt;=0,$N22-(_xlfn.AGGREGATE(14,6,($O22,R22),1)),0))</f>
        <v/>
      </c>
      <c r="V22" s="150" t="str">
        <f t="shared" si="134"/>
        <v/>
      </c>
      <c r="W22" s="6" t="str">
        <f t="shared" si="134"/>
        <v/>
      </c>
      <c r="X22" s="151" t="str">
        <f t="shared" si="134"/>
        <v/>
      </c>
      <c r="Y22" s="99" t="str">
        <f t="shared" si="136"/>
        <v/>
      </c>
      <c r="Z22" s="11" t="str">
        <f t="shared" si="137"/>
        <v/>
      </c>
      <c r="AA22" s="11" t="str">
        <f t="shared" si="138"/>
        <v/>
      </c>
      <c r="AB22" s="80" t="str">
        <f>IFERROR(IF($C22="","",(AB$29/Y$26)*Y22),"")</f>
        <v/>
      </c>
      <c r="AC22" s="99" t="str">
        <f t="shared" si="139"/>
        <v/>
      </c>
      <c r="AD22" s="11" t="str">
        <f t="shared" si="140"/>
        <v/>
      </c>
      <c r="AE22" s="11" t="str">
        <f t="shared" si="141"/>
        <v/>
      </c>
      <c r="AF22" s="80" t="str">
        <f>IFERROR(IF($C22="","",(AF$29/AC$26)*AC22),"")</f>
        <v/>
      </c>
      <c r="AG22" s="99" t="str">
        <f t="shared" si="142"/>
        <v/>
      </c>
      <c r="AH22" s="11" t="str">
        <f t="shared" si="143"/>
        <v/>
      </c>
      <c r="AI22" s="11" t="str">
        <f t="shared" si="144"/>
        <v/>
      </c>
      <c r="AJ22" s="80" t="str">
        <f>IFERROR(IF($C22="","",(AJ$29/AG$26)*AG22),"")</f>
        <v/>
      </c>
      <c r="AK22" s="99" t="str">
        <f t="shared" si="145"/>
        <v/>
      </c>
      <c r="AL22" s="11" t="str">
        <f t="shared" si="146"/>
        <v/>
      </c>
      <c r="AM22" s="11" t="str">
        <f t="shared" si="147"/>
        <v/>
      </c>
      <c r="AN22" s="80" t="str">
        <f>IFERROR(IF($C22="","",(AN$29/AK$26)*AK22),"")</f>
        <v/>
      </c>
      <c r="AO22" s="99" t="str">
        <f t="shared" si="148"/>
        <v/>
      </c>
      <c r="AP22" s="11" t="str">
        <f t="shared" si="149"/>
        <v/>
      </c>
      <c r="AQ22" s="11" t="str">
        <f t="shared" si="150"/>
        <v/>
      </c>
      <c r="AR22" s="80" t="str">
        <f>IFERROR(IF($C22="","",(AR$29/AO$26)*AO22),"")</f>
        <v/>
      </c>
      <c r="AS22" s="99" t="str">
        <f t="shared" si="151"/>
        <v/>
      </c>
      <c r="AT22" s="11" t="str">
        <f t="shared" si="152"/>
        <v/>
      </c>
      <c r="AU22" s="11" t="str">
        <f t="shared" si="153"/>
        <v/>
      </c>
      <c r="AV22" s="80" t="str">
        <f>IFERROR(IF($C22="","",(AV$29/AS$26)*AS22),"")</f>
        <v/>
      </c>
      <c r="AW22" s="99" t="str">
        <f t="shared" si="154"/>
        <v/>
      </c>
      <c r="AX22" s="11" t="str">
        <f t="shared" si="155"/>
        <v/>
      </c>
      <c r="AY22" s="11" t="str">
        <f t="shared" si="156"/>
        <v/>
      </c>
      <c r="AZ22" s="80" t="str">
        <f>IFERROR(IF($C22="","",(AZ$29/AW$26)*AW22),"")</f>
        <v/>
      </c>
      <c r="BA22" s="99" t="str">
        <f t="shared" si="157"/>
        <v/>
      </c>
      <c r="BB22" s="11" t="str">
        <f t="shared" si="158"/>
        <v/>
      </c>
      <c r="BC22" s="11" t="str">
        <f t="shared" si="159"/>
        <v/>
      </c>
      <c r="BD22" s="80" t="str">
        <f>IFERROR(IF($C22="","",(BD$29/BA$26)*BA22),"")</f>
        <v/>
      </c>
      <c r="BE22" s="99" t="str">
        <f t="shared" si="160"/>
        <v/>
      </c>
      <c r="BF22" s="11" t="str">
        <f t="shared" si="161"/>
        <v/>
      </c>
      <c r="BG22" s="11" t="str">
        <f t="shared" si="162"/>
        <v/>
      </c>
      <c r="BH22" s="80" t="str">
        <f>IFERROR(IF($C22="","",(BH$29/BE$26)*BE22),"")</f>
        <v/>
      </c>
      <c r="BI22" s="99" t="str">
        <f t="shared" si="163"/>
        <v/>
      </c>
      <c r="BJ22" s="11" t="str">
        <f t="shared" si="164"/>
        <v/>
      </c>
      <c r="BK22" s="11" t="str">
        <f t="shared" si="165"/>
        <v/>
      </c>
      <c r="BL22" s="80" t="str">
        <f>IFERROR(IF($C22="","",(BL$29/BI$26)*BI22),"")</f>
        <v/>
      </c>
      <c r="BM22" s="99" t="str">
        <f t="shared" si="166"/>
        <v/>
      </c>
      <c r="BN22" s="11" t="str">
        <f t="shared" si="167"/>
        <v/>
      </c>
      <c r="BO22" s="11" t="str">
        <f t="shared" si="168"/>
        <v/>
      </c>
      <c r="BP22" s="80" t="str">
        <f>IFERROR(IF($C22="","",(BP$29/BM$26)*BM22),"")</f>
        <v/>
      </c>
      <c r="BQ22" s="99" t="str">
        <f t="shared" si="169"/>
        <v/>
      </c>
      <c r="BR22" s="11" t="str">
        <f t="shared" si="170"/>
        <v/>
      </c>
      <c r="BS22" s="11" t="str">
        <f t="shared" si="171"/>
        <v/>
      </c>
      <c r="BT22" s="80" t="str">
        <f>IFERROR(IF($C22="","",(BT$29/BQ$26)*BQ22),"")</f>
        <v/>
      </c>
      <c r="BU22" s="99" t="str">
        <f t="shared" si="172"/>
        <v/>
      </c>
      <c r="BV22" s="11" t="str">
        <f t="shared" si="173"/>
        <v/>
      </c>
      <c r="BW22" s="11" t="str">
        <f t="shared" si="174"/>
        <v/>
      </c>
      <c r="BX22" s="80" t="str">
        <f>IFERROR(IF($C22="","",(BX$29/BU$26)*BU22),"")</f>
        <v/>
      </c>
      <c r="BY22" s="99" t="str">
        <f t="shared" si="175"/>
        <v/>
      </c>
      <c r="BZ22" s="11" t="str">
        <f t="shared" si="176"/>
        <v/>
      </c>
      <c r="CA22" s="11" t="str">
        <f t="shared" si="177"/>
        <v/>
      </c>
      <c r="CB22" s="80" t="str">
        <f>IFERROR(IF($C22="","",(CB$29/BY$26)*BY22),"")</f>
        <v/>
      </c>
      <c r="CC22" s="99" t="str">
        <f t="shared" si="178"/>
        <v/>
      </c>
      <c r="CD22" s="11" t="str">
        <f t="shared" si="179"/>
        <v/>
      </c>
      <c r="CE22" s="11" t="str">
        <f t="shared" si="180"/>
        <v/>
      </c>
      <c r="CF22" s="80" t="str">
        <f>IFERROR(IF($C22="","",(CF$29/CC$26)*CC22),"")</f>
        <v/>
      </c>
      <c r="CG22" s="99" t="str">
        <f t="shared" si="181"/>
        <v/>
      </c>
      <c r="CH22" s="11" t="str">
        <f t="shared" si="182"/>
        <v/>
      </c>
      <c r="CI22" s="11" t="str">
        <f t="shared" si="183"/>
        <v/>
      </c>
      <c r="CJ22" s="80" t="str">
        <f>IFERROR(IF($C22="","",(CJ$29/CG$26)*CG22),"")</f>
        <v/>
      </c>
      <c r="CK22" s="99" t="str">
        <f t="shared" si="184"/>
        <v/>
      </c>
      <c r="CL22" s="11" t="str">
        <f t="shared" si="185"/>
        <v/>
      </c>
      <c r="CM22" s="11" t="str">
        <f t="shared" si="186"/>
        <v/>
      </c>
      <c r="CN22" s="80" t="str">
        <f>IFERROR(IF($C22="","",(CN$29/CK$26)*CK22),"")</f>
        <v/>
      </c>
      <c r="CO22" s="99" t="str">
        <f t="shared" si="187"/>
        <v/>
      </c>
      <c r="CP22" s="11" t="str">
        <f t="shared" si="188"/>
        <v/>
      </c>
      <c r="CQ22" s="11" t="str">
        <f t="shared" si="189"/>
        <v/>
      </c>
      <c r="CR22" s="80" t="str">
        <f>IFERROR(IF($C22="","",(CR$29/CO$26)*CO22),"")</f>
        <v/>
      </c>
      <c r="CS22" s="99" t="str">
        <f t="shared" si="190"/>
        <v/>
      </c>
      <c r="CT22" s="11" t="str">
        <f t="shared" si="191"/>
        <v/>
      </c>
      <c r="CU22" s="11" t="str">
        <f t="shared" si="192"/>
        <v/>
      </c>
      <c r="CV22" s="80" t="str">
        <f>IFERROR(IF($C22="","",(CV$29/CS$26)*CS22),"")</f>
        <v/>
      </c>
      <c r="CW22" s="99" t="str">
        <f t="shared" si="193"/>
        <v/>
      </c>
      <c r="CX22" s="11" t="str">
        <f t="shared" si="194"/>
        <v/>
      </c>
      <c r="CY22" s="11" t="str">
        <f t="shared" si="195"/>
        <v/>
      </c>
      <c r="CZ22" s="80" t="str">
        <f>IFERROR(IF($C22="","",(CZ$29/CW$26)*CW22),"")</f>
        <v/>
      </c>
      <c r="DA22" s="99" t="str">
        <f t="shared" si="196"/>
        <v/>
      </c>
      <c r="DB22" s="11" t="str">
        <f t="shared" si="197"/>
        <v/>
      </c>
      <c r="DC22" s="11" t="str">
        <f t="shared" si="198"/>
        <v/>
      </c>
      <c r="DD22" s="80" t="str">
        <f>IFERROR(IF($C22="","",(DD$29/DA$26)*DA22),"")</f>
        <v/>
      </c>
      <c r="DE22" s="99" t="str">
        <f t="shared" si="199"/>
        <v/>
      </c>
      <c r="DF22" s="11" t="str">
        <f t="shared" si="200"/>
        <v/>
      </c>
      <c r="DG22" s="11" t="str">
        <f t="shared" si="201"/>
        <v/>
      </c>
      <c r="DH22" s="80" t="str">
        <f>IFERROR(IF($C22="","",(DH$29/DE$26)*DE22),"")</f>
        <v/>
      </c>
      <c r="DI22" s="99" t="str">
        <f t="shared" si="202"/>
        <v/>
      </c>
      <c r="DJ22" s="11" t="str">
        <f t="shared" si="203"/>
        <v/>
      </c>
      <c r="DK22" s="11" t="str">
        <f t="shared" si="204"/>
        <v/>
      </c>
      <c r="DL22" s="80" t="str">
        <f>IFERROR(IF($C22="","",(DL$29/DI$26)*DI22),"")</f>
        <v/>
      </c>
      <c r="DM22" s="99" t="str">
        <f t="shared" si="205"/>
        <v/>
      </c>
      <c r="DN22" s="11" t="str">
        <f t="shared" si="206"/>
        <v/>
      </c>
      <c r="DO22" s="11" t="str">
        <f t="shared" si="207"/>
        <v/>
      </c>
      <c r="DP22" s="80" t="str">
        <f>IFERROR(IF($C22="","",(DP$29/DM$26)*DM22),"")</f>
        <v/>
      </c>
      <c r="DQ22" s="99" t="str">
        <f t="shared" si="208"/>
        <v/>
      </c>
      <c r="DR22" s="11" t="str">
        <f t="shared" si="209"/>
        <v/>
      </c>
      <c r="DS22" s="11" t="str">
        <f t="shared" si="210"/>
        <v/>
      </c>
      <c r="DT22" s="80" t="str">
        <f>IFERROR(IF($C22="","",(DT$29/DQ$26)*DQ22),"")</f>
        <v/>
      </c>
      <c r="DU22" s="99" t="str">
        <f t="shared" si="211"/>
        <v/>
      </c>
      <c r="DV22" s="11" t="str">
        <f t="shared" si="212"/>
        <v/>
      </c>
      <c r="DW22" s="11" t="str">
        <f t="shared" si="213"/>
        <v/>
      </c>
      <c r="DX22" s="80" t="str">
        <f>IFERROR(IF($C22="","",(DX$29/DU$26)*DU22),"")</f>
        <v/>
      </c>
      <c r="DY22" s="99" t="str">
        <f t="shared" si="214"/>
        <v/>
      </c>
      <c r="DZ22" s="11" t="str">
        <f t="shared" si="215"/>
        <v/>
      </c>
      <c r="EA22" s="11" t="str">
        <f t="shared" si="216"/>
        <v/>
      </c>
      <c r="EB22" s="80" t="str">
        <f>IFERROR(IF($C22="","",(EB$29/DY$26)*DY22),"")</f>
        <v/>
      </c>
      <c r="EC22" s="99" t="str">
        <f t="shared" si="217"/>
        <v/>
      </c>
      <c r="ED22" s="11" t="str">
        <f t="shared" si="218"/>
        <v/>
      </c>
      <c r="EE22" s="11" t="str">
        <f t="shared" si="219"/>
        <v/>
      </c>
      <c r="EF22" s="80" t="str">
        <f>IFERROR(IF($C22="","",(EF$29/EC$26)*EC22),"")</f>
        <v/>
      </c>
      <c r="EG22" s="99" t="str">
        <f t="shared" si="220"/>
        <v/>
      </c>
      <c r="EH22" s="11" t="str">
        <f t="shared" si="221"/>
        <v/>
      </c>
      <c r="EI22" s="11" t="str">
        <f t="shared" si="222"/>
        <v/>
      </c>
      <c r="EJ22" s="80" t="str">
        <f>IFERROR(IF($C22="","",(EJ$29/EG$26)*EG22),"")</f>
        <v/>
      </c>
      <c r="EK22" s="99" t="str">
        <f t="shared" si="223"/>
        <v/>
      </c>
      <c r="EL22" s="11" t="str">
        <f t="shared" si="224"/>
        <v/>
      </c>
      <c r="EM22" s="11" t="str">
        <f t="shared" si="225"/>
        <v/>
      </c>
      <c r="EN22" s="80" t="str">
        <f>IFERROR(IF($C22="","",(EN$29/EK$26)*EK22),"")</f>
        <v/>
      </c>
      <c r="EO22" s="99" t="str">
        <f t="shared" si="226"/>
        <v/>
      </c>
      <c r="EP22" s="11" t="str">
        <f t="shared" si="227"/>
        <v/>
      </c>
      <c r="EQ22" s="11" t="str">
        <f t="shared" si="228"/>
        <v/>
      </c>
      <c r="ER22" s="80" t="str">
        <f>IFERROR(IF($C22="","",(ER$29/EO$26)*EO22),"")</f>
        <v/>
      </c>
    </row>
    <row r="23" spans="1:148" ht="12.6" customHeight="1" x14ac:dyDescent="0.2">
      <c r="A23" s="203"/>
      <c r="B23" s="96" t="s">
        <v>50</v>
      </c>
      <c r="C23" s="119" t="str">
        <f>IF(Dreisatzmethode!G19="","",Dreisatzmethode!G19)</f>
        <v/>
      </c>
      <c r="D23" s="74" t="str">
        <f>IF(Dreisatzmethode!I19="","",Dreisatzmethode!I19)</f>
        <v/>
      </c>
      <c r="E23" s="74" t="str">
        <f>IF(Dreisatzmethode!K19="","",Dreisatzmethode!K19)</f>
        <v/>
      </c>
      <c r="F23" s="39" t="str">
        <f xml:space="preserve">
IF($C23="","",
IF(Dreisatzmethode!M19=16,DATE(YEAR($C23)+16, MONTH($C23), DAY($C23)),
""
))</f>
        <v/>
      </c>
      <c r="G23" s="120" t="str">
        <f xml:space="preserve">
IF($C23="","",
IF(Dreisatzmethode!M19=18,DATE(YEAR($C23)+18, MONTH($C23), DAY($C23)),""
))</f>
        <v/>
      </c>
      <c r="H23" s="133" t="str">
        <f>IF(Dreisatzmethode!H19="","",Dreisatzmethode!H19)</f>
        <v/>
      </c>
      <c r="I23" s="5" t="str">
        <f>IF(Dreisatzmethode!J19="","",Dreisatzmethode!J19)</f>
        <v/>
      </c>
      <c r="J23" s="134" t="str">
        <f>IF(Dreisatzmethode!L19="","",Dreisatzmethode!L19)</f>
        <v/>
      </c>
      <c r="K23" s="133" t="str">
        <f t="shared" si="135"/>
        <v/>
      </c>
      <c r="L23" s="5" t="str">
        <f t="shared" si="132"/>
        <v/>
      </c>
      <c r="M23" s="134" t="str">
        <f t="shared" si="132"/>
        <v/>
      </c>
      <c r="N23" s="142" t="str">
        <f>IF($C23="","",Dreisatzmethode!$C$9)</f>
        <v/>
      </c>
      <c r="O23" s="142" t="str">
        <f>IF(C23="","",Dreisatzmethode!$C$10)</f>
        <v/>
      </c>
      <c r="P23" s="150" t="str">
        <f t="shared" si="133"/>
        <v/>
      </c>
      <c r="Q23" s="6" t="str">
        <f t="shared" si="133"/>
        <v/>
      </c>
      <c r="R23" s="151" t="str">
        <f t="shared" si="133"/>
        <v/>
      </c>
      <c r="S23" s="150" t="str">
        <f>IF($C23="","",IF($N23-(_xlfn.AGGREGATE(14,6,($O23,P23),1))&gt;=0,$N23-(_xlfn.AGGREGATE(14,6,($O23,P23),1)),0))</f>
        <v/>
      </c>
      <c r="T23" s="6" t="str">
        <f>IF($C23="","",IF($N23-(_xlfn.AGGREGATE(14,6,($O23,Q23),1))&gt;=0,$N23-(_xlfn.AGGREGATE(14,6,($O23,Q23),1)),0))</f>
        <v/>
      </c>
      <c r="U23" s="151" t="str">
        <f>IF($C23="","",IF($N23-(_xlfn.AGGREGATE(14,6,($O23,R23),1))&gt;=0,$N23-(_xlfn.AGGREGATE(14,6,($O23,R23),1)),0))</f>
        <v/>
      </c>
      <c r="V23" s="150" t="str">
        <f t="shared" si="134"/>
        <v/>
      </c>
      <c r="W23" s="6" t="str">
        <f t="shared" si="134"/>
        <v/>
      </c>
      <c r="X23" s="151" t="str">
        <f t="shared" si="134"/>
        <v/>
      </c>
      <c r="Y23" s="99" t="str">
        <f t="shared" si="136"/>
        <v/>
      </c>
      <c r="Z23" s="11" t="str">
        <f t="shared" si="137"/>
        <v/>
      </c>
      <c r="AA23" s="11" t="str">
        <f t="shared" si="138"/>
        <v/>
      </c>
      <c r="AB23" s="80" t="str">
        <f>IFERROR(IF($C23="","",(AB$29/Y$26)*Y23),"")</f>
        <v/>
      </c>
      <c r="AC23" s="99" t="str">
        <f t="shared" si="139"/>
        <v/>
      </c>
      <c r="AD23" s="11" t="str">
        <f t="shared" si="140"/>
        <v/>
      </c>
      <c r="AE23" s="11" t="str">
        <f t="shared" si="141"/>
        <v/>
      </c>
      <c r="AF23" s="80" t="str">
        <f>IFERROR(IF($C23="","",(AF$29/AC$26)*AC23),"")</f>
        <v/>
      </c>
      <c r="AG23" s="99" t="str">
        <f t="shared" si="142"/>
        <v/>
      </c>
      <c r="AH23" s="11" t="str">
        <f t="shared" si="143"/>
        <v/>
      </c>
      <c r="AI23" s="11" t="str">
        <f t="shared" si="144"/>
        <v/>
      </c>
      <c r="AJ23" s="80" t="str">
        <f>IFERROR(IF($C23="","",(AJ$29/AG$26)*AG23),"")</f>
        <v/>
      </c>
      <c r="AK23" s="99" t="str">
        <f t="shared" si="145"/>
        <v/>
      </c>
      <c r="AL23" s="11" t="str">
        <f t="shared" si="146"/>
        <v/>
      </c>
      <c r="AM23" s="11" t="str">
        <f t="shared" si="147"/>
        <v/>
      </c>
      <c r="AN23" s="80" t="str">
        <f>IFERROR(IF($C23="","",(AN$29/AK$26)*AK23),"")</f>
        <v/>
      </c>
      <c r="AO23" s="99" t="str">
        <f t="shared" si="148"/>
        <v/>
      </c>
      <c r="AP23" s="11" t="str">
        <f t="shared" si="149"/>
        <v/>
      </c>
      <c r="AQ23" s="11" t="str">
        <f t="shared" si="150"/>
        <v/>
      </c>
      <c r="AR23" s="80" t="str">
        <f>IFERROR(IF($C23="","",(AR$29/AO$26)*AO23),"")</f>
        <v/>
      </c>
      <c r="AS23" s="99" t="str">
        <f t="shared" si="151"/>
        <v/>
      </c>
      <c r="AT23" s="11" t="str">
        <f t="shared" si="152"/>
        <v/>
      </c>
      <c r="AU23" s="11" t="str">
        <f t="shared" si="153"/>
        <v/>
      </c>
      <c r="AV23" s="80" t="str">
        <f>IFERROR(IF($C23="","",(AV$29/AS$26)*AS23),"")</f>
        <v/>
      </c>
      <c r="AW23" s="99" t="str">
        <f t="shared" si="154"/>
        <v/>
      </c>
      <c r="AX23" s="11" t="str">
        <f t="shared" si="155"/>
        <v/>
      </c>
      <c r="AY23" s="11" t="str">
        <f t="shared" si="156"/>
        <v/>
      </c>
      <c r="AZ23" s="80" t="str">
        <f>IFERROR(IF($C23="","",(AZ$29/AW$26)*AW23),"")</f>
        <v/>
      </c>
      <c r="BA23" s="99" t="str">
        <f t="shared" si="157"/>
        <v/>
      </c>
      <c r="BB23" s="11" t="str">
        <f t="shared" si="158"/>
        <v/>
      </c>
      <c r="BC23" s="11" t="str">
        <f t="shared" si="159"/>
        <v/>
      </c>
      <c r="BD23" s="80" t="str">
        <f>IFERROR(IF($C23="","",(BD$29/BA$26)*BA23),"")</f>
        <v/>
      </c>
      <c r="BE23" s="99" t="str">
        <f t="shared" si="160"/>
        <v/>
      </c>
      <c r="BF23" s="11" t="str">
        <f t="shared" si="161"/>
        <v/>
      </c>
      <c r="BG23" s="11" t="str">
        <f t="shared" si="162"/>
        <v/>
      </c>
      <c r="BH23" s="80" t="str">
        <f>IFERROR(IF($C23="","",(BH$29/BE$26)*BE23),"")</f>
        <v/>
      </c>
      <c r="BI23" s="99" t="str">
        <f t="shared" si="163"/>
        <v/>
      </c>
      <c r="BJ23" s="11" t="str">
        <f t="shared" si="164"/>
        <v/>
      </c>
      <c r="BK23" s="11" t="str">
        <f t="shared" si="165"/>
        <v/>
      </c>
      <c r="BL23" s="80" t="str">
        <f>IFERROR(IF($C23="","",(BL$29/BI$26)*BI23),"")</f>
        <v/>
      </c>
      <c r="BM23" s="99" t="str">
        <f t="shared" si="166"/>
        <v/>
      </c>
      <c r="BN23" s="11" t="str">
        <f t="shared" si="167"/>
        <v/>
      </c>
      <c r="BO23" s="11" t="str">
        <f t="shared" si="168"/>
        <v/>
      </c>
      <c r="BP23" s="80" t="str">
        <f>IFERROR(IF($C23="","",(BP$29/BM$26)*BM23),"")</f>
        <v/>
      </c>
      <c r="BQ23" s="99" t="str">
        <f t="shared" si="169"/>
        <v/>
      </c>
      <c r="BR23" s="11" t="str">
        <f t="shared" si="170"/>
        <v/>
      </c>
      <c r="BS23" s="11" t="str">
        <f t="shared" si="171"/>
        <v/>
      </c>
      <c r="BT23" s="80" t="str">
        <f>IFERROR(IF($C23="","",(BT$29/BQ$26)*BQ23),"")</f>
        <v/>
      </c>
      <c r="BU23" s="99" t="str">
        <f t="shared" si="172"/>
        <v/>
      </c>
      <c r="BV23" s="11" t="str">
        <f t="shared" si="173"/>
        <v/>
      </c>
      <c r="BW23" s="11" t="str">
        <f t="shared" si="174"/>
        <v/>
      </c>
      <c r="BX23" s="80" t="str">
        <f>IFERROR(IF($C23="","",(BX$29/BU$26)*BU23),"")</f>
        <v/>
      </c>
      <c r="BY23" s="99" t="str">
        <f t="shared" si="175"/>
        <v/>
      </c>
      <c r="BZ23" s="11" t="str">
        <f t="shared" si="176"/>
        <v/>
      </c>
      <c r="CA23" s="11" t="str">
        <f t="shared" si="177"/>
        <v/>
      </c>
      <c r="CB23" s="80" t="str">
        <f>IFERROR(IF($C23="","",(CB$29/BY$26)*BY23),"")</f>
        <v/>
      </c>
      <c r="CC23" s="99" t="str">
        <f t="shared" si="178"/>
        <v/>
      </c>
      <c r="CD23" s="11" t="str">
        <f t="shared" si="179"/>
        <v/>
      </c>
      <c r="CE23" s="11" t="str">
        <f t="shared" si="180"/>
        <v/>
      </c>
      <c r="CF23" s="80" t="str">
        <f>IFERROR(IF($C23="","",(CF$29/CC$26)*CC23),"")</f>
        <v/>
      </c>
      <c r="CG23" s="99" t="str">
        <f t="shared" si="181"/>
        <v/>
      </c>
      <c r="CH23" s="11" t="str">
        <f t="shared" si="182"/>
        <v/>
      </c>
      <c r="CI23" s="11" t="str">
        <f t="shared" si="183"/>
        <v/>
      </c>
      <c r="CJ23" s="80" t="str">
        <f>IFERROR(IF($C23="","",(CJ$29/CG$26)*CG23),"")</f>
        <v/>
      </c>
      <c r="CK23" s="99" t="str">
        <f t="shared" si="184"/>
        <v/>
      </c>
      <c r="CL23" s="11" t="str">
        <f t="shared" si="185"/>
        <v/>
      </c>
      <c r="CM23" s="11" t="str">
        <f t="shared" si="186"/>
        <v/>
      </c>
      <c r="CN23" s="80" t="str">
        <f>IFERROR(IF($C23="","",(CN$29/CK$26)*CK23),"")</f>
        <v/>
      </c>
      <c r="CO23" s="99" t="str">
        <f t="shared" si="187"/>
        <v/>
      </c>
      <c r="CP23" s="11" t="str">
        <f t="shared" si="188"/>
        <v/>
      </c>
      <c r="CQ23" s="11" t="str">
        <f t="shared" si="189"/>
        <v/>
      </c>
      <c r="CR23" s="80" t="str">
        <f>IFERROR(IF($C23="","",(CR$29/CO$26)*CO23),"")</f>
        <v/>
      </c>
      <c r="CS23" s="99" t="str">
        <f t="shared" si="190"/>
        <v/>
      </c>
      <c r="CT23" s="11" t="str">
        <f t="shared" si="191"/>
        <v/>
      </c>
      <c r="CU23" s="11" t="str">
        <f t="shared" si="192"/>
        <v/>
      </c>
      <c r="CV23" s="80" t="str">
        <f>IFERROR(IF($C23="","",(CV$29/CS$26)*CS23),"")</f>
        <v/>
      </c>
      <c r="CW23" s="99" t="str">
        <f t="shared" si="193"/>
        <v/>
      </c>
      <c r="CX23" s="11" t="str">
        <f t="shared" si="194"/>
        <v/>
      </c>
      <c r="CY23" s="11" t="str">
        <f t="shared" si="195"/>
        <v/>
      </c>
      <c r="CZ23" s="80" t="str">
        <f>IFERROR(IF($C23="","",(CZ$29/CW$26)*CW23),"")</f>
        <v/>
      </c>
      <c r="DA23" s="99" t="str">
        <f t="shared" si="196"/>
        <v/>
      </c>
      <c r="DB23" s="11" t="str">
        <f t="shared" si="197"/>
        <v/>
      </c>
      <c r="DC23" s="11" t="str">
        <f t="shared" si="198"/>
        <v/>
      </c>
      <c r="DD23" s="80" t="str">
        <f>IFERROR(IF($C23="","",(DD$29/DA$26)*DA23),"")</f>
        <v/>
      </c>
      <c r="DE23" s="99" t="str">
        <f t="shared" si="199"/>
        <v/>
      </c>
      <c r="DF23" s="11" t="str">
        <f t="shared" si="200"/>
        <v/>
      </c>
      <c r="DG23" s="11" t="str">
        <f t="shared" si="201"/>
        <v/>
      </c>
      <c r="DH23" s="80" t="str">
        <f>IFERROR(IF($C23="","",(DH$29/DE$26)*DE23),"")</f>
        <v/>
      </c>
      <c r="DI23" s="99" t="str">
        <f t="shared" si="202"/>
        <v/>
      </c>
      <c r="DJ23" s="11" t="str">
        <f t="shared" si="203"/>
        <v/>
      </c>
      <c r="DK23" s="11" t="str">
        <f t="shared" si="204"/>
        <v/>
      </c>
      <c r="DL23" s="80" t="str">
        <f>IFERROR(IF($C23="","",(DL$29/DI$26)*DI23),"")</f>
        <v/>
      </c>
      <c r="DM23" s="99" t="str">
        <f t="shared" si="205"/>
        <v/>
      </c>
      <c r="DN23" s="11" t="str">
        <f t="shared" si="206"/>
        <v/>
      </c>
      <c r="DO23" s="11" t="str">
        <f t="shared" si="207"/>
        <v/>
      </c>
      <c r="DP23" s="80" t="str">
        <f>IFERROR(IF($C23="","",(DP$29/DM$26)*DM23),"")</f>
        <v/>
      </c>
      <c r="DQ23" s="99" t="str">
        <f t="shared" si="208"/>
        <v/>
      </c>
      <c r="DR23" s="11" t="str">
        <f t="shared" si="209"/>
        <v/>
      </c>
      <c r="DS23" s="11" t="str">
        <f t="shared" si="210"/>
        <v/>
      </c>
      <c r="DT23" s="80" t="str">
        <f>IFERROR(IF($C23="","",(DT$29/DQ$26)*DQ23),"")</f>
        <v/>
      </c>
      <c r="DU23" s="99" t="str">
        <f t="shared" si="211"/>
        <v/>
      </c>
      <c r="DV23" s="11" t="str">
        <f t="shared" si="212"/>
        <v/>
      </c>
      <c r="DW23" s="11" t="str">
        <f t="shared" si="213"/>
        <v/>
      </c>
      <c r="DX23" s="80" t="str">
        <f>IFERROR(IF($C23="","",(DX$29/DU$26)*DU23),"")</f>
        <v/>
      </c>
      <c r="DY23" s="99" t="str">
        <f t="shared" si="214"/>
        <v/>
      </c>
      <c r="DZ23" s="11" t="str">
        <f t="shared" si="215"/>
        <v/>
      </c>
      <c r="EA23" s="11" t="str">
        <f t="shared" si="216"/>
        <v/>
      </c>
      <c r="EB23" s="80" t="str">
        <f>IFERROR(IF($C23="","",(EB$29/DY$26)*DY23),"")</f>
        <v/>
      </c>
      <c r="EC23" s="99" t="str">
        <f t="shared" si="217"/>
        <v/>
      </c>
      <c r="ED23" s="11" t="str">
        <f t="shared" si="218"/>
        <v/>
      </c>
      <c r="EE23" s="11" t="str">
        <f t="shared" si="219"/>
        <v/>
      </c>
      <c r="EF23" s="80" t="str">
        <f>IFERROR(IF($C23="","",(EF$29/EC$26)*EC23),"")</f>
        <v/>
      </c>
      <c r="EG23" s="99" t="str">
        <f t="shared" si="220"/>
        <v/>
      </c>
      <c r="EH23" s="11" t="str">
        <f t="shared" si="221"/>
        <v/>
      </c>
      <c r="EI23" s="11" t="str">
        <f t="shared" si="222"/>
        <v/>
      </c>
      <c r="EJ23" s="80" t="str">
        <f>IFERROR(IF($C23="","",(EJ$29/EG$26)*EG23),"")</f>
        <v/>
      </c>
      <c r="EK23" s="99" t="str">
        <f t="shared" si="223"/>
        <v/>
      </c>
      <c r="EL23" s="11" t="str">
        <f t="shared" si="224"/>
        <v/>
      </c>
      <c r="EM23" s="11" t="str">
        <f t="shared" si="225"/>
        <v/>
      </c>
      <c r="EN23" s="80" t="str">
        <f>IFERROR(IF($C23="","",(EN$29/EK$26)*EK23),"")</f>
        <v/>
      </c>
      <c r="EO23" s="99" t="str">
        <f t="shared" si="226"/>
        <v/>
      </c>
      <c r="EP23" s="11" t="str">
        <f t="shared" si="227"/>
        <v/>
      </c>
      <c r="EQ23" s="11" t="str">
        <f t="shared" si="228"/>
        <v/>
      </c>
      <c r="ER23" s="80" t="str">
        <f>IFERROR(IF($C23="","",(ER$29/EO$26)*EO23),"")</f>
        <v/>
      </c>
    </row>
    <row r="24" spans="1:148" ht="12.6" customHeight="1" x14ac:dyDescent="0.2">
      <c r="A24" s="203"/>
      <c r="B24" s="96" t="s">
        <v>51</v>
      </c>
      <c r="C24" s="119" t="str">
        <f>IF(Dreisatzmethode!G20="","",Dreisatzmethode!G20)</f>
        <v/>
      </c>
      <c r="D24" s="74" t="str">
        <f>IF(Dreisatzmethode!I20="","",Dreisatzmethode!I20)</f>
        <v/>
      </c>
      <c r="E24" s="74" t="str">
        <f>IF(Dreisatzmethode!K20="","",Dreisatzmethode!K20)</f>
        <v/>
      </c>
      <c r="F24" s="39" t="str">
        <f xml:space="preserve">
IF($C24="","",
IF(Dreisatzmethode!M20=16,DATE(YEAR($C24)+16, MONTH($C24), DAY($C24)),
""
))</f>
        <v/>
      </c>
      <c r="G24" s="120" t="str">
        <f xml:space="preserve">
IF($C24="","",
IF(Dreisatzmethode!M20=18,DATE(YEAR($C24)+18, MONTH($C24), DAY($C24)),""
))</f>
        <v/>
      </c>
      <c r="H24" s="133" t="str">
        <f>IF(Dreisatzmethode!H20="","",Dreisatzmethode!H20)</f>
        <v/>
      </c>
      <c r="I24" s="5" t="str">
        <f>IF(Dreisatzmethode!J20="","",Dreisatzmethode!J20)</f>
        <v/>
      </c>
      <c r="J24" s="134" t="str">
        <f>IF(Dreisatzmethode!L20="","",Dreisatzmethode!L20)</f>
        <v/>
      </c>
      <c r="K24" s="133" t="str">
        <f t="shared" si="135"/>
        <v/>
      </c>
      <c r="L24" s="5" t="str">
        <f t="shared" si="132"/>
        <v/>
      </c>
      <c r="M24" s="134" t="str">
        <f t="shared" si="132"/>
        <v/>
      </c>
      <c r="N24" s="142" t="str">
        <f>IF($C24="","",Dreisatzmethode!$C$9)</f>
        <v/>
      </c>
      <c r="O24" s="142" t="str">
        <f>IF(C24="","",Dreisatzmethode!$C$10)</f>
        <v/>
      </c>
      <c r="P24" s="150" t="str">
        <f t="shared" si="133"/>
        <v/>
      </c>
      <c r="Q24" s="6" t="str">
        <f t="shared" si="133"/>
        <v/>
      </c>
      <c r="R24" s="151" t="str">
        <f t="shared" si="133"/>
        <v/>
      </c>
      <c r="S24" s="150" t="str">
        <f>IF($C24="","",IF($N24-(_xlfn.AGGREGATE(14,6,($O24,P24),1))&gt;=0,$N24-(_xlfn.AGGREGATE(14,6,($O24,P24),1)),0))</f>
        <v/>
      </c>
      <c r="T24" s="6" t="str">
        <f>IF($C24="","",IF($N24-(_xlfn.AGGREGATE(14,6,($O24,Q24),1))&gt;=0,$N24-(_xlfn.AGGREGATE(14,6,($O24,Q24),1)),0))</f>
        <v/>
      </c>
      <c r="U24" s="151" t="str">
        <f>IF($C24="","",IF($N24-(_xlfn.AGGREGATE(14,6,($O24,R24),1))&gt;=0,$N24-(_xlfn.AGGREGATE(14,6,($O24,R24),1)),0))</f>
        <v/>
      </c>
      <c r="V24" s="150" t="str">
        <f t="shared" si="134"/>
        <v/>
      </c>
      <c r="W24" s="6" t="str">
        <f t="shared" si="134"/>
        <v/>
      </c>
      <c r="X24" s="151" t="str">
        <f t="shared" si="134"/>
        <v/>
      </c>
      <c r="Y24" s="99" t="str">
        <f t="shared" si="136"/>
        <v/>
      </c>
      <c r="Z24" s="11" t="str">
        <f t="shared" si="137"/>
        <v/>
      </c>
      <c r="AA24" s="11" t="str">
        <f t="shared" si="138"/>
        <v/>
      </c>
      <c r="AB24" s="80" t="str">
        <f>IFERROR(IF($C24="","",(AB$29/Y$26)*Y24),"")</f>
        <v/>
      </c>
      <c r="AC24" s="99" t="str">
        <f t="shared" si="139"/>
        <v/>
      </c>
      <c r="AD24" s="11" t="str">
        <f t="shared" si="140"/>
        <v/>
      </c>
      <c r="AE24" s="11" t="str">
        <f t="shared" si="141"/>
        <v/>
      </c>
      <c r="AF24" s="80" t="str">
        <f>IFERROR(IF($C24="","",(AF$29/AC$26)*AC24),"")</f>
        <v/>
      </c>
      <c r="AG24" s="99" t="str">
        <f t="shared" si="142"/>
        <v/>
      </c>
      <c r="AH24" s="11" t="str">
        <f t="shared" si="143"/>
        <v/>
      </c>
      <c r="AI24" s="11" t="str">
        <f t="shared" si="144"/>
        <v/>
      </c>
      <c r="AJ24" s="80" t="str">
        <f>IFERROR(IF($C24="","",(AJ$29/AG$26)*AG24),"")</f>
        <v/>
      </c>
      <c r="AK24" s="99" t="str">
        <f t="shared" si="145"/>
        <v/>
      </c>
      <c r="AL24" s="11" t="str">
        <f t="shared" si="146"/>
        <v/>
      </c>
      <c r="AM24" s="11" t="str">
        <f t="shared" si="147"/>
        <v/>
      </c>
      <c r="AN24" s="80" t="str">
        <f>IFERROR(IF($C24="","",(AN$29/AK$26)*AK24),"")</f>
        <v/>
      </c>
      <c r="AO24" s="99" t="str">
        <f t="shared" si="148"/>
        <v/>
      </c>
      <c r="AP24" s="11" t="str">
        <f t="shared" si="149"/>
        <v/>
      </c>
      <c r="AQ24" s="11" t="str">
        <f t="shared" si="150"/>
        <v/>
      </c>
      <c r="AR24" s="80" t="str">
        <f>IFERROR(IF($C24="","",(AR$29/AO$26)*AO24),"")</f>
        <v/>
      </c>
      <c r="AS24" s="99" t="str">
        <f t="shared" si="151"/>
        <v/>
      </c>
      <c r="AT24" s="11" t="str">
        <f t="shared" si="152"/>
        <v/>
      </c>
      <c r="AU24" s="11" t="str">
        <f t="shared" si="153"/>
        <v/>
      </c>
      <c r="AV24" s="80" t="str">
        <f>IFERROR(IF($C24="","",(AV$29/AS$26)*AS24),"")</f>
        <v/>
      </c>
      <c r="AW24" s="99" t="str">
        <f t="shared" si="154"/>
        <v/>
      </c>
      <c r="AX24" s="11" t="str">
        <f t="shared" si="155"/>
        <v/>
      </c>
      <c r="AY24" s="11" t="str">
        <f t="shared" si="156"/>
        <v/>
      </c>
      <c r="AZ24" s="80" t="str">
        <f>IFERROR(IF($C24="","",(AZ$29/AW$26)*AW24),"")</f>
        <v/>
      </c>
      <c r="BA24" s="99" t="str">
        <f t="shared" si="157"/>
        <v/>
      </c>
      <c r="BB24" s="11" t="str">
        <f t="shared" si="158"/>
        <v/>
      </c>
      <c r="BC24" s="11" t="str">
        <f t="shared" si="159"/>
        <v/>
      </c>
      <c r="BD24" s="80" t="str">
        <f>IFERROR(IF($C24="","",(BD$29/BA$26)*BA24),"")</f>
        <v/>
      </c>
      <c r="BE24" s="99" t="str">
        <f t="shared" si="160"/>
        <v/>
      </c>
      <c r="BF24" s="11" t="str">
        <f t="shared" si="161"/>
        <v/>
      </c>
      <c r="BG24" s="11" t="str">
        <f t="shared" si="162"/>
        <v/>
      </c>
      <c r="BH24" s="80" t="str">
        <f>IFERROR(IF($C24="","",(BH$29/BE$26)*BE24),"")</f>
        <v/>
      </c>
      <c r="BI24" s="99" t="str">
        <f t="shared" si="163"/>
        <v/>
      </c>
      <c r="BJ24" s="11" t="str">
        <f t="shared" si="164"/>
        <v/>
      </c>
      <c r="BK24" s="11" t="str">
        <f t="shared" si="165"/>
        <v/>
      </c>
      <c r="BL24" s="80" t="str">
        <f>IFERROR(IF($C24="","",(BL$29/BI$26)*BI24),"")</f>
        <v/>
      </c>
      <c r="BM24" s="99" t="str">
        <f t="shared" si="166"/>
        <v/>
      </c>
      <c r="BN24" s="11" t="str">
        <f t="shared" si="167"/>
        <v/>
      </c>
      <c r="BO24" s="11" t="str">
        <f t="shared" si="168"/>
        <v/>
      </c>
      <c r="BP24" s="80" t="str">
        <f>IFERROR(IF($C24="","",(BP$29/BM$26)*BM24),"")</f>
        <v/>
      </c>
      <c r="BQ24" s="99" t="str">
        <f t="shared" si="169"/>
        <v/>
      </c>
      <c r="BR24" s="11" t="str">
        <f t="shared" si="170"/>
        <v/>
      </c>
      <c r="BS24" s="11" t="str">
        <f t="shared" si="171"/>
        <v/>
      </c>
      <c r="BT24" s="80" t="str">
        <f>IFERROR(IF($C24="","",(BT$29/BQ$26)*BQ24),"")</f>
        <v/>
      </c>
      <c r="BU24" s="99" t="str">
        <f t="shared" si="172"/>
        <v/>
      </c>
      <c r="BV24" s="11" t="str">
        <f t="shared" si="173"/>
        <v/>
      </c>
      <c r="BW24" s="11" t="str">
        <f t="shared" si="174"/>
        <v/>
      </c>
      <c r="BX24" s="80" t="str">
        <f>IFERROR(IF($C24="","",(BX$29/BU$26)*BU24),"")</f>
        <v/>
      </c>
      <c r="BY24" s="99" t="str">
        <f t="shared" si="175"/>
        <v/>
      </c>
      <c r="BZ24" s="11" t="str">
        <f t="shared" si="176"/>
        <v/>
      </c>
      <c r="CA24" s="11" t="str">
        <f t="shared" si="177"/>
        <v/>
      </c>
      <c r="CB24" s="80" t="str">
        <f>IFERROR(IF($C24="","",(CB$29/BY$26)*BY24),"")</f>
        <v/>
      </c>
      <c r="CC24" s="99" t="str">
        <f t="shared" si="178"/>
        <v/>
      </c>
      <c r="CD24" s="11" t="str">
        <f t="shared" si="179"/>
        <v/>
      </c>
      <c r="CE24" s="11" t="str">
        <f t="shared" si="180"/>
        <v/>
      </c>
      <c r="CF24" s="80" t="str">
        <f>IFERROR(IF($C24="","",(CF$29/CC$26)*CC24),"")</f>
        <v/>
      </c>
      <c r="CG24" s="99" t="str">
        <f t="shared" si="181"/>
        <v/>
      </c>
      <c r="CH24" s="11" t="str">
        <f t="shared" si="182"/>
        <v/>
      </c>
      <c r="CI24" s="11" t="str">
        <f t="shared" si="183"/>
        <v/>
      </c>
      <c r="CJ24" s="80" t="str">
        <f>IFERROR(IF($C24="","",(CJ$29/CG$26)*CG24),"")</f>
        <v/>
      </c>
      <c r="CK24" s="99" t="str">
        <f t="shared" si="184"/>
        <v/>
      </c>
      <c r="CL24" s="11" t="str">
        <f t="shared" si="185"/>
        <v/>
      </c>
      <c r="CM24" s="11" t="str">
        <f t="shared" si="186"/>
        <v/>
      </c>
      <c r="CN24" s="80" t="str">
        <f>IFERROR(IF($C24="","",(CN$29/CK$26)*CK24),"")</f>
        <v/>
      </c>
      <c r="CO24" s="99" t="str">
        <f t="shared" si="187"/>
        <v/>
      </c>
      <c r="CP24" s="11" t="str">
        <f t="shared" si="188"/>
        <v/>
      </c>
      <c r="CQ24" s="11" t="str">
        <f t="shared" si="189"/>
        <v/>
      </c>
      <c r="CR24" s="80" t="str">
        <f>IFERROR(IF($C24="","",(CR$29/CO$26)*CO24),"")</f>
        <v/>
      </c>
      <c r="CS24" s="99" t="str">
        <f t="shared" si="190"/>
        <v/>
      </c>
      <c r="CT24" s="11" t="str">
        <f t="shared" si="191"/>
        <v/>
      </c>
      <c r="CU24" s="11" t="str">
        <f t="shared" si="192"/>
        <v/>
      </c>
      <c r="CV24" s="80" t="str">
        <f>IFERROR(IF($C24="","",(CV$29/CS$26)*CS24),"")</f>
        <v/>
      </c>
      <c r="CW24" s="99" t="str">
        <f t="shared" si="193"/>
        <v/>
      </c>
      <c r="CX24" s="11" t="str">
        <f t="shared" si="194"/>
        <v/>
      </c>
      <c r="CY24" s="11" t="str">
        <f t="shared" si="195"/>
        <v/>
      </c>
      <c r="CZ24" s="80" t="str">
        <f>IFERROR(IF($C24="","",(CZ$29/CW$26)*CW24),"")</f>
        <v/>
      </c>
      <c r="DA24" s="99" t="str">
        <f t="shared" si="196"/>
        <v/>
      </c>
      <c r="DB24" s="11" t="str">
        <f t="shared" si="197"/>
        <v/>
      </c>
      <c r="DC24" s="11" t="str">
        <f t="shared" si="198"/>
        <v/>
      </c>
      <c r="DD24" s="80" t="str">
        <f>IFERROR(IF($C24="","",(DD$29/DA$26)*DA24),"")</f>
        <v/>
      </c>
      <c r="DE24" s="99" t="str">
        <f t="shared" si="199"/>
        <v/>
      </c>
      <c r="DF24" s="11" t="str">
        <f t="shared" si="200"/>
        <v/>
      </c>
      <c r="DG24" s="11" t="str">
        <f t="shared" si="201"/>
        <v/>
      </c>
      <c r="DH24" s="80" t="str">
        <f>IFERROR(IF($C24="","",(DH$29/DE$26)*DE24),"")</f>
        <v/>
      </c>
      <c r="DI24" s="99" t="str">
        <f t="shared" si="202"/>
        <v/>
      </c>
      <c r="DJ24" s="11" t="str">
        <f t="shared" si="203"/>
        <v/>
      </c>
      <c r="DK24" s="11" t="str">
        <f t="shared" si="204"/>
        <v/>
      </c>
      <c r="DL24" s="80" t="str">
        <f>IFERROR(IF($C24="","",(DL$29/DI$26)*DI24),"")</f>
        <v/>
      </c>
      <c r="DM24" s="99" t="str">
        <f t="shared" si="205"/>
        <v/>
      </c>
      <c r="DN24" s="11" t="str">
        <f t="shared" si="206"/>
        <v/>
      </c>
      <c r="DO24" s="11" t="str">
        <f t="shared" si="207"/>
        <v/>
      </c>
      <c r="DP24" s="80" t="str">
        <f>IFERROR(IF($C24="","",(DP$29/DM$26)*DM24),"")</f>
        <v/>
      </c>
      <c r="DQ24" s="99" t="str">
        <f t="shared" si="208"/>
        <v/>
      </c>
      <c r="DR24" s="11" t="str">
        <f t="shared" si="209"/>
        <v/>
      </c>
      <c r="DS24" s="11" t="str">
        <f t="shared" si="210"/>
        <v/>
      </c>
      <c r="DT24" s="80" t="str">
        <f>IFERROR(IF($C24="","",(DT$29/DQ$26)*DQ24),"")</f>
        <v/>
      </c>
      <c r="DU24" s="99" t="str">
        <f t="shared" si="211"/>
        <v/>
      </c>
      <c r="DV24" s="11" t="str">
        <f t="shared" si="212"/>
        <v/>
      </c>
      <c r="DW24" s="11" t="str">
        <f t="shared" si="213"/>
        <v/>
      </c>
      <c r="DX24" s="80" t="str">
        <f>IFERROR(IF($C24="","",(DX$29/DU$26)*DU24),"")</f>
        <v/>
      </c>
      <c r="DY24" s="99" t="str">
        <f t="shared" si="214"/>
        <v/>
      </c>
      <c r="DZ24" s="11" t="str">
        <f t="shared" si="215"/>
        <v/>
      </c>
      <c r="EA24" s="11" t="str">
        <f t="shared" si="216"/>
        <v/>
      </c>
      <c r="EB24" s="80" t="str">
        <f>IFERROR(IF($C24="","",(EB$29/DY$26)*DY24),"")</f>
        <v/>
      </c>
      <c r="EC24" s="99" t="str">
        <f t="shared" si="217"/>
        <v/>
      </c>
      <c r="ED24" s="11" t="str">
        <f t="shared" si="218"/>
        <v/>
      </c>
      <c r="EE24" s="11" t="str">
        <f t="shared" si="219"/>
        <v/>
      </c>
      <c r="EF24" s="80" t="str">
        <f>IFERROR(IF($C24="","",(EF$29/EC$26)*EC24),"")</f>
        <v/>
      </c>
      <c r="EG24" s="99" t="str">
        <f t="shared" si="220"/>
        <v/>
      </c>
      <c r="EH24" s="11" t="str">
        <f t="shared" si="221"/>
        <v/>
      </c>
      <c r="EI24" s="11" t="str">
        <f t="shared" si="222"/>
        <v/>
      </c>
      <c r="EJ24" s="80" t="str">
        <f>IFERROR(IF($C24="","",(EJ$29/EG$26)*EG24),"")</f>
        <v/>
      </c>
      <c r="EK24" s="99" t="str">
        <f t="shared" si="223"/>
        <v/>
      </c>
      <c r="EL24" s="11" t="str">
        <f t="shared" si="224"/>
        <v/>
      </c>
      <c r="EM24" s="11" t="str">
        <f t="shared" si="225"/>
        <v/>
      </c>
      <c r="EN24" s="80" t="str">
        <f>IFERROR(IF($C24="","",(EN$29/EK$26)*EK24),"")</f>
        <v/>
      </c>
      <c r="EO24" s="99" t="str">
        <f t="shared" si="226"/>
        <v/>
      </c>
      <c r="EP24" s="11" t="str">
        <f t="shared" si="227"/>
        <v/>
      </c>
      <c r="EQ24" s="11" t="str">
        <f t="shared" si="228"/>
        <v/>
      </c>
      <c r="ER24" s="80" t="str">
        <f>IFERROR(IF($C24="","",(ER$29/EO$26)*EO24),"")</f>
        <v/>
      </c>
    </row>
    <row r="25" spans="1:148" ht="12.6" customHeight="1" x14ac:dyDescent="0.2">
      <c r="A25" s="203"/>
      <c r="B25" s="114" t="s">
        <v>11</v>
      </c>
      <c r="C25" s="121"/>
      <c r="D25" s="69"/>
      <c r="E25" s="69"/>
      <c r="F25" s="69"/>
      <c r="G25" s="122"/>
      <c r="H25" s="135"/>
      <c r="I25" s="15"/>
      <c r="J25" s="136"/>
      <c r="K25" s="135"/>
      <c r="L25" s="15"/>
      <c r="M25" s="136"/>
      <c r="N25" s="143"/>
      <c r="O25" s="143"/>
      <c r="P25" s="101"/>
      <c r="Q25" s="17"/>
      <c r="R25" s="152"/>
      <c r="S25" s="101"/>
      <c r="T25" s="17"/>
      <c r="U25" s="152"/>
      <c r="V25" s="101"/>
      <c r="W25" s="17"/>
      <c r="X25" s="152"/>
      <c r="Y25" s="100" t="str">
        <f>IF($C20="","",
IF(COUNTIF(Y20:Y24,"&gt;0")=0,"",
LARGE(Y20:Y24,1)
))</f>
        <v/>
      </c>
      <c r="Z25" s="16"/>
      <c r="AA25" s="16"/>
      <c r="AB25" s="81"/>
      <c r="AC25" s="100" t="str">
        <f>IF($C20="","",
IF(COUNTIF(AC20:AC24,"&gt;0")=0,"",
LARGE(AC20:AC24,1)
))</f>
        <v/>
      </c>
      <c r="AD25" s="16"/>
      <c r="AE25" s="16"/>
      <c r="AF25" s="81"/>
      <c r="AG25" s="100" t="str">
        <f>IF($C20="","",
IF(COUNTIF(AG20:AG24,"&gt;0")=0,"",
LARGE(AG20:AG24,1)
))</f>
        <v/>
      </c>
      <c r="AH25" s="16"/>
      <c r="AI25" s="16"/>
      <c r="AJ25" s="81"/>
      <c r="AK25" s="100" t="str">
        <f>IF($C20="","",
IF(COUNTIF(AK20:AK24,"&gt;0")=0,"",
LARGE(AK20:AK24,1)
))</f>
        <v/>
      </c>
      <c r="AL25" s="16"/>
      <c r="AM25" s="16"/>
      <c r="AN25" s="81"/>
      <c r="AO25" s="100" t="str">
        <f>IF($C20="","",
IF(COUNTIF(AO20:AO24,"&gt;0")=0,"",
LARGE(AO20:AO24,1)
))</f>
        <v/>
      </c>
      <c r="AP25" s="16"/>
      <c r="AQ25" s="16"/>
      <c r="AR25" s="81"/>
      <c r="AS25" s="100" t="str">
        <f>IF($C20="","",
IF(COUNTIF(AS20:AS24,"&gt;0")=0,"",
LARGE(AS20:AS24,1)
))</f>
        <v/>
      </c>
      <c r="AT25" s="16"/>
      <c r="AU25" s="16"/>
      <c r="AV25" s="81"/>
      <c r="AW25" s="100" t="str">
        <f>IF($C20="","",
IF(COUNTIF(AW20:AW24,"&gt;0")=0,"",
LARGE(AW20:AW24,1)
))</f>
        <v/>
      </c>
      <c r="AX25" s="16"/>
      <c r="AY25" s="16"/>
      <c r="AZ25" s="81"/>
      <c r="BA25" s="100" t="str">
        <f>IF($C20="","",
IF(COUNTIF(BA20:BA24,"&gt;0")=0,"",
LARGE(BA20:BA24,1)
))</f>
        <v/>
      </c>
      <c r="BB25" s="16"/>
      <c r="BC25" s="16"/>
      <c r="BD25" s="81"/>
      <c r="BE25" s="100" t="str">
        <f>IF($C20="","",
IF(COUNTIF(BE20:BE24,"&gt;0")=0,"",
LARGE(BE20:BE24,1)
))</f>
        <v/>
      </c>
      <c r="BF25" s="16"/>
      <c r="BG25" s="16"/>
      <c r="BH25" s="81"/>
      <c r="BI25" s="100" t="str">
        <f>IF($C20="","",
IF(COUNTIF(BI20:BI24,"&gt;0")=0,"",
LARGE(BI20:BI24,1)
))</f>
        <v/>
      </c>
      <c r="BJ25" s="16"/>
      <c r="BK25" s="16"/>
      <c r="BL25" s="81"/>
      <c r="BM25" s="100" t="str">
        <f>IF($C20="","",
IF(COUNTIF(BM20:BM24,"&gt;0")=0,"",
LARGE(BM20:BM24,1)
))</f>
        <v/>
      </c>
      <c r="BN25" s="16"/>
      <c r="BO25" s="16"/>
      <c r="BP25" s="81"/>
      <c r="BQ25" s="100" t="str">
        <f>IF($C20="","",
IF(COUNTIF(BQ20:BQ24,"&gt;0")=0,"",
LARGE(BQ20:BQ24,1)
))</f>
        <v/>
      </c>
      <c r="BR25" s="16"/>
      <c r="BS25" s="16"/>
      <c r="BT25" s="81"/>
      <c r="BU25" s="100" t="str">
        <f>IF($C20="","",
IF(COUNTIF(BU20:BU24,"&gt;0")=0,"",
LARGE(BU20:BU24,1)
))</f>
        <v/>
      </c>
      <c r="BV25" s="16"/>
      <c r="BW25" s="16"/>
      <c r="BX25" s="81"/>
      <c r="BY25" s="100" t="str">
        <f>IF($C20="","",
IF(COUNTIF(BY20:BY24,"&gt;0")=0,"",
LARGE(BY20:BY24,1)
))</f>
        <v/>
      </c>
      <c r="BZ25" s="16"/>
      <c r="CA25" s="16"/>
      <c r="CB25" s="81"/>
      <c r="CC25" s="100" t="str">
        <f>IF($C20="","",
IF(COUNTIF(CC20:CC24,"&gt;0")=0,"",
LARGE(CC20:CC24,1)
))</f>
        <v/>
      </c>
      <c r="CD25" s="16"/>
      <c r="CE25" s="16"/>
      <c r="CF25" s="81"/>
      <c r="CG25" s="100" t="str">
        <f>IF($C20="","",
IF(COUNTIF(CG20:CG24,"&gt;0")=0,"",
LARGE(CG20:CG24,1)
))</f>
        <v/>
      </c>
      <c r="CH25" s="16"/>
      <c r="CI25" s="16"/>
      <c r="CJ25" s="81"/>
      <c r="CK25" s="100" t="str">
        <f>IF($C20="","",
IF(COUNTIF(CK20:CK24,"&gt;0")=0,"",
LARGE(CK20:CK24,1)
))</f>
        <v/>
      </c>
      <c r="CL25" s="16"/>
      <c r="CM25" s="16"/>
      <c r="CN25" s="81"/>
      <c r="CO25" s="100" t="str">
        <f>IF($C20="","",
IF(COUNTIF(CO20:CO24,"&gt;0")=0,"",
LARGE(CO20:CO24,1)
))</f>
        <v/>
      </c>
      <c r="CP25" s="16"/>
      <c r="CQ25" s="16"/>
      <c r="CR25" s="81"/>
      <c r="CS25" s="100" t="str">
        <f>IF($C20="","",
IF(COUNTIF(CS20:CS24,"&gt;0")=0,"",
LARGE(CS20:CS24,1)
))</f>
        <v/>
      </c>
      <c r="CT25" s="16"/>
      <c r="CU25" s="16"/>
      <c r="CV25" s="81"/>
      <c r="CW25" s="100" t="str">
        <f>IF($C20="","",
IF(COUNTIF(CW20:CW24,"&gt;0")=0,"",
LARGE(CW20:CW24,1)
))</f>
        <v/>
      </c>
      <c r="CX25" s="16"/>
      <c r="CY25" s="16"/>
      <c r="CZ25" s="81"/>
      <c r="DA25" s="100" t="str">
        <f>IF($C20="","",
IF(COUNTIF(DA20:DA24,"&gt;0")=0,"",
LARGE(DA20:DA24,1)
))</f>
        <v/>
      </c>
      <c r="DB25" s="16"/>
      <c r="DC25" s="16"/>
      <c r="DD25" s="81"/>
      <c r="DE25" s="100" t="str">
        <f>IF($C20="","",
IF(COUNTIF(DE20:DE24,"&gt;0")=0,"",
LARGE(DE20:DE24,1)
))</f>
        <v/>
      </c>
      <c r="DF25" s="16"/>
      <c r="DG25" s="16"/>
      <c r="DH25" s="81"/>
      <c r="DI25" s="100" t="str">
        <f>IF($C20="","",
IF(COUNTIF(DI20:DI24,"&gt;0")=0,"",
LARGE(DI20:DI24,1)
))</f>
        <v/>
      </c>
      <c r="DJ25" s="16"/>
      <c r="DK25" s="16"/>
      <c r="DL25" s="81"/>
      <c r="DM25" s="100" t="str">
        <f>IF($C20="","",
IF(COUNTIF(DM20:DM24,"&gt;0")=0,"",
LARGE(DM20:DM24,1)
))</f>
        <v/>
      </c>
      <c r="DN25" s="16"/>
      <c r="DO25" s="16"/>
      <c r="DP25" s="81"/>
      <c r="DQ25" s="100" t="str">
        <f>IF($C20="","",
IF(COUNTIF(DQ20:DQ24,"&gt;0")=0,"",
LARGE(DQ20:DQ24,1)
))</f>
        <v/>
      </c>
      <c r="DR25" s="16"/>
      <c r="DS25" s="16"/>
      <c r="DT25" s="81"/>
      <c r="DU25" s="100" t="str">
        <f>IF($C20="","",
IF(COUNTIF(DU20:DU24,"&gt;0")=0,"",
LARGE(DU20:DU24,1)
))</f>
        <v/>
      </c>
      <c r="DV25" s="16"/>
      <c r="DW25" s="16"/>
      <c r="DX25" s="81"/>
      <c r="DY25" s="100" t="str">
        <f>IF($C20="","",
IF(COUNTIF(DY20:DY24,"&gt;0")=0,"",
LARGE(DY20:DY24,1)
))</f>
        <v/>
      </c>
      <c r="DZ25" s="16"/>
      <c r="EA25" s="16"/>
      <c r="EB25" s="81"/>
      <c r="EC25" s="100" t="str">
        <f>IF($C20="","",
IF(COUNTIF(EC20:EC24,"&gt;0")=0,"",
LARGE(EC20:EC24,1)
))</f>
        <v/>
      </c>
      <c r="ED25" s="16"/>
      <c r="EE25" s="16"/>
      <c r="EF25" s="81"/>
      <c r="EG25" s="100" t="str">
        <f>IF($C20="","",
IF(COUNTIF(EG20:EG24,"&gt;0")=0,"",
LARGE(EG20:EG24,1)
))</f>
        <v/>
      </c>
      <c r="EH25" s="16"/>
      <c r="EI25" s="16"/>
      <c r="EJ25" s="81"/>
      <c r="EK25" s="100" t="str">
        <f>IF($C20="","",
IF(COUNTIF(EK20:EK24,"&gt;0")=0,"",
LARGE(EK20:EK24,1)
))</f>
        <v/>
      </c>
      <c r="EL25" s="16"/>
      <c r="EM25" s="16"/>
      <c r="EN25" s="81"/>
      <c r="EO25" s="100" t="str">
        <f>IF($C20="","",
IF(COUNTIF(EO20:EO24,"&gt;0")=0,"",
LARGE(EO20:EO24,1)
))</f>
        <v/>
      </c>
      <c r="EP25" s="16"/>
      <c r="EQ25" s="16"/>
      <c r="ER25" s="81"/>
    </row>
    <row r="26" spans="1:148" ht="12.6" customHeight="1" x14ac:dyDescent="0.2">
      <c r="A26" s="203"/>
      <c r="B26" s="114" t="s">
        <v>14</v>
      </c>
      <c r="C26" s="121"/>
      <c r="D26" s="69"/>
      <c r="E26" s="69"/>
      <c r="F26" s="69"/>
      <c r="G26" s="122"/>
      <c r="H26" s="135"/>
      <c r="I26" s="15"/>
      <c r="J26" s="136"/>
      <c r="K26" s="135"/>
      <c r="L26" s="15"/>
      <c r="M26" s="136"/>
      <c r="N26" s="143"/>
      <c r="O26" s="143"/>
      <c r="P26" s="101"/>
      <c r="Q26" s="17"/>
      <c r="R26" s="152"/>
      <c r="S26" s="101"/>
      <c r="T26" s="17"/>
      <c r="U26" s="152"/>
      <c r="V26" s="101"/>
      <c r="W26" s="17"/>
      <c r="X26" s="152"/>
      <c r="Y26" s="100" t="str">
        <f>IF($C20="","",
IF(SUM(Y20:Y24)=0,"",
SUM(Y20:Y24)
))</f>
        <v/>
      </c>
      <c r="Z26" s="16"/>
      <c r="AA26" s="16"/>
      <c r="AB26" s="81"/>
      <c r="AC26" s="100" t="str">
        <f>IF($C20="","",
IF(SUM(AC20:AC24)=0,"",
SUM(AC20:AC24)
))</f>
        <v/>
      </c>
      <c r="AD26" s="16"/>
      <c r="AE26" s="16"/>
      <c r="AF26" s="81"/>
      <c r="AG26" s="100" t="str">
        <f>IF($C20="","",
IF(SUM(AG20:AG24)=0,"",
SUM(AG20:AG24)
))</f>
        <v/>
      </c>
      <c r="AH26" s="16"/>
      <c r="AI26" s="16"/>
      <c r="AJ26" s="81"/>
      <c r="AK26" s="100" t="str">
        <f>IF($C20="","",
IF(SUM(AK20:AK24)=0,"",
SUM(AK20:AK24)
))</f>
        <v/>
      </c>
      <c r="AL26" s="16"/>
      <c r="AM26" s="16"/>
      <c r="AN26" s="81"/>
      <c r="AO26" s="100" t="str">
        <f>IF($C20="","",
IF(SUM(AO20:AO24)=0,"",
SUM(AO20:AO24)
))</f>
        <v/>
      </c>
      <c r="AP26" s="16"/>
      <c r="AQ26" s="16"/>
      <c r="AR26" s="81"/>
      <c r="AS26" s="100" t="str">
        <f>IF($C20="","",
IF(SUM(AS20:AS24)=0,"",
SUM(AS20:AS24)
))</f>
        <v/>
      </c>
      <c r="AT26" s="16"/>
      <c r="AU26" s="16"/>
      <c r="AV26" s="81"/>
      <c r="AW26" s="100" t="str">
        <f>IF($C20="","",
IF(SUM(AW20:AW24)=0,"",
SUM(AW20:AW24)
))</f>
        <v/>
      </c>
      <c r="AX26" s="16"/>
      <c r="AY26" s="16"/>
      <c r="AZ26" s="81"/>
      <c r="BA26" s="100" t="str">
        <f>IF($C20="","",
IF(SUM(BA20:BA24)=0,"",
SUM(BA20:BA24)
))</f>
        <v/>
      </c>
      <c r="BB26" s="16"/>
      <c r="BC26" s="16"/>
      <c r="BD26" s="81"/>
      <c r="BE26" s="100" t="str">
        <f>IF($C20="","",
IF(SUM(BE20:BE24)=0,"",
SUM(BE20:BE24)
))</f>
        <v/>
      </c>
      <c r="BF26" s="16"/>
      <c r="BG26" s="16"/>
      <c r="BH26" s="81"/>
      <c r="BI26" s="100" t="str">
        <f>IF($C20="","",
IF(SUM(BI20:BI24)=0,"",
SUM(BI20:BI24)
))</f>
        <v/>
      </c>
      <c r="BJ26" s="16"/>
      <c r="BK26" s="16"/>
      <c r="BL26" s="81"/>
      <c r="BM26" s="100" t="str">
        <f>IF($C20="","",
IF(SUM(BM20:BM24)=0,"",
SUM(BM20:BM24)
))</f>
        <v/>
      </c>
      <c r="BN26" s="16"/>
      <c r="BO26" s="16"/>
      <c r="BP26" s="81"/>
      <c r="BQ26" s="100" t="str">
        <f>IF($C20="","",
IF(SUM(BQ20:BQ24)=0,"",
SUM(BQ20:BQ24)
))</f>
        <v/>
      </c>
      <c r="BR26" s="16"/>
      <c r="BS26" s="16"/>
      <c r="BT26" s="81"/>
      <c r="BU26" s="100" t="str">
        <f>IF($C20="","",
IF(SUM(BU20:BU24)=0,"",
SUM(BU20:BU24)
))</f>
        <v/>
      </c>
      <c r="BV26" s="16"/>
      <c r="BW26" s="16"/>
      <c r="BX26" s="81"/>
      <c r="BY26" s="100" t="str">
        <f>IF($C20="","",
IF(SUM(BY20:BY24)=0,"",
SUM(BY20:BY24)
))</f>
        <v/>
      </c>
      <c r="BZ26" s="16"/>
      <c r="CA26" s="16"/>
      <c r="CB26" s="81"/>
      <c r="CC26" s="100" t="str">
        <f>IF($C20="","",
IF(SUM(CC20:CC24)=0,"",
SUM(CC20:CC24)
))</f>
        <v/>
      </c>
      <c r="CD26" s="16"/>
      <c r="CE26" s="16"/>
      <c r="CF26" s="81"/>
      <c r="CG26" s="100" t="str">
        <f>IF($C20="","",
IF(SUM(CG20:CG24)=0,"",
SUM(CG20:CG24)
))</f>
        <v/>
      </c>
      <c r="CH26" s="16"/>
      <c r="CI26" s="16"/>
      <c r="CJ26" s="81"/>
      <c r="CK26" s="100" t="str">
        <f>IF($C20="","",
IF(SUM(CK20:CK24)=0,"",
SUM(CK20:CK24)
))</f>
        <v/>
      </c>
      <c r="CL26" s="16"/>
      <c r="CM26" s="16"/>
      <c r="CN26" s="81"/>
      <c r="CO26" s="100" t="str">
        <f>IF($C20="","",
IF(SUM(CO20:CO24)=0,"",
SUM(CO20:CO24)
))</f>
        <v/>
      </c>
      <c r="CP26" s="16"/>
      <c r="CQ26" s="16"/>
      <c r="CR26" s="81"/>
      <c r="CS26" s="100" t="str">
        <f>IF($C20="","",
IF(SUM(CS20:CS24)=0,"",
SUM(CS20:CS24)
))</f>
        <v/>
      </c>
      <c r="CT26" s="16"/>
      <c r="CU26" s="16"/>
      <c r="CV26" s="81"/>
      <c r="CW26" s="100" t="str">
        <f>IF($C20="","",
IF(SUM(CW20:CW24)=0,"",
SUM(CW20:CW24)
))</f>
        <v/>
      </c>
      <c r="CX26" s="16"/>
      <c r="CY26" s="16"/>
      <c r="CZ26" s="81"/>
      <c r="DA26" s="100" t="str">
        <f>IF($C20="","",
IF(SUM(DA20:DA24)=0,"",
SUM(DA20:DA24)
))</f>
        <v/>
      </c>
      <c r="DB26" s="16"/>
      <c r="DC26" s="16"/>
      <c r="DD26" s="81"/>
      <c r="DE26" s="100" t="str">
        <f>IF($C20="","",
IF(SUM(DE20:DE24)=0,"",
SUM(DE20:DE24)
))</f>
        <v/>
      </c>
      <c r="DF26" s="16"/>
      <c r="DG26" s="16"/>
      <c r="DH26" s="81"/>
      <c r="DI26" s="100" t="str">
        <f>IF($C20="","",
IF(SUM(DI20:DI24)=0,"",
SUM(DI20:DI24)
))</f>
        <v/>
      </c>
      <c r="DJ26" s="16"/>
      <c r="DK26" s="16"/>
      <c r="DL26" s="81"/>
      <c r="DM26" s="100" t="str">
        <f>IF($C20="","",
IF(SUM(DM20:DM24)=0,"",
SUM(DM20:DM24)
))</f>
        <v/>
      </c>
      <c r="DN26" s="16"/>
      <c r="DO26" s="16"/>
      <c r="DP26" s="81"/>
      <c r="DQ26" s="100" t="str">
        <f>IF($C20="","",
IF(SUM(DQ20:DQ24)=0,"",
SUM(DQ20:DQ24)
))</f>
        <v/>
      </c>
      <c r="DR26" s="16"/>
      <c r="DS26" s="16"/>
      <c r="DT26" s="81"/>
      <c r="DU26" s="100" t="str">
        <f>IF($C20="","",
IF(SUM(DU20:DU24)=0,"",
SUM(DU20:DU24)
))</f>
        <v/>
      </c>
      <c r="DV26" s="16"/>
      <c r="DW26" s="16"/>
      <c r="DX26" s="81"/>
      <c r="DY26" s="100" t="str">
        <f>IF($C20="","",
IF(SUM(DY20:DY24)=0,"",
SUM(DY20:DY24)
))</f>
        <v/>
      </c>
      <c r="DZ26" s="16"/>
      <c r="EA26" s="16"/>
      <c r="EB26" s="81"/>
      <c r="EC26" s="100" t="str">
        <f>IF($C20="","",
IF(SUM(EC20:EC24)=0,"",
SUM(EC20:EC24)
))</f>
        <v/>
      </c>
      <c r="ED26" s="16"/>
      <c r="EE26" s="16"/>
      <c r="EF26" s="81"/>
      <c r="EG26" s="100" t="str">
        <f>IF($C20="","",
IF(SUM(EG20:EG24)=0,"",
SUM(EG20:EG24)
))</f>
        <v/>
      </c>
      <c r="EH26" s="16"/>
      <c r="EI26" s="16"/>
      <c r="EJ26" s="81"/>
      <c r="EK26" s="100" t="str">
        <f>IF($C20="","",
IF(SUM(EK20:EK24)=0,"",
SUM(EK20:EK24)
))</f>
        <v/>
      </c>
      <c r="EL26" s="16"/>
      <c r="EM26" s="16"/>
      <c r="EN26" s="81"/>
      <c r="EO26" s="100" t="str">
        <f>IF($C20="","",
IF(SUM(EO20:EO24)=0,"",
SUM(EO20:EO24)
))</f>
        <v/>
      </c>
      <c r="EP26" s="16"/>
      <c r="EQ26" s="16"/>
      <c r="ER26" s="81"/>
    </row>
    <row r="27" spans="1:148" ht="12.6" customHeight="1" x14ac:dyDescent="0.2">
      <c r="A27" s="203"/>
      <c r="B27" s="114" t="s">
        <v>10</v>
      </c>
      <c r="C27" s="121"/>
      <c r="D27" s="69"/>
      <c r="E27" s="69"/>
      <c r="F27" s="69"/>
      <c r="G27" s="122"/>
      <c r="H27" s="135"/>
      <c r="I27" s="15"/>
      <c r="J27" s="136"/>
      <c r="K27" s="135"/>
      <c r="L27" s="15"/>
      <c r="M27" s="136"/>
      <c r="N27" s="143"/>
      <c r="O27" s="143"/>
      <c r="P27" s="101"/>
      <c r="Q27" s="17"/>
      <c r="R27" s="152"/>
      <c r="S27" s="101"/>
      <c r="T27" s="17"/>
      <c r="U27" s="152"/>
      <c r="V27" s="101"/>
      <c r="W27" s="17"/>
      <c r="X27" s="152"/>
      <c r="Y27" s="100"/>
      <c r="Z27" s="16" t="str">
        <f>IF($C20="","",
IF(Y25=Y20,Z20,
IF(Y25=Y21,Z21,
IF(Y25=Y22,Z22,
IF(Y25=Y23,Z23,
IF(Y25=Y24,Z24,
""
))))))</f>
        <v/>
      </c>
      <c r="AA27" s="16"/>
      <c r="AB27" s="81"/>
      <c r="AC27" s="100"/>
      <c r="AD27" s="16" t="str">
        <f>IF($C20="","",
IF(AC25=AC20,AD20,
IF(AC25=AC21,AD21,
IF(AC25=AC22,AD22,
IF(AC25=AC23,AD23,
IF(AC25=AC24,AD24,
""
))))))</f>
        <v/>
      </c>
      <c r="AE27" s="16"/>
      <c r="AF27" s="81"/>
      <c r="AG27" s="100"/>
      <c r="AH27" s="16" t="str">
        <f>IF($C20="","",
IF(AG25=AG20,AH20,
IF(AG25=AG21,AH21,
IF(AG25=AG22,AH22,
IF(AG25=AG23,AH23,
IF(AG25=AG24,AH24,
""
))))))</f>
        <v/>
      </c>
      <c r="AI27" s="16"/>
      <c r="AJ27" s="81"/>
      <c r="AK27" s="100"/>
      <c r="AL27" s="16" t="str">
        <f>IF($C20="","",
IF(AK25=AK20,AL20,
IF(AK25=AK21,AL21,
IF(AK25=AK22,AL22,
IF(AK25=AK23,AL23,
IF(AK25=AK24,AL24,
""
))))))</f>
        <v/>
      </c>
      <c r="AM27" s="16"/>
      <c r="AN27" s="81"/>
      <c r="AO27" s="100"/>
      <c r="AP27" s="16" t="str">
        <f>IF($C20="","",
IF(AO25=AO20,AP20,
IF(AO25=AO21,AP21,
IF(AO25=AO22,AP22,
IF(AO25=AO23,AP23,
IF(AO25=AO24,AP24,
""
))))))</f>
        <v/>
      </c>
      <c r="AQ27" s="16"/>
      <c r="AR27" s="81"/>
      <c r="AS27" s="100"/>
      <c r="AT27" s="16" t="str">
        <f>IF($C20="","",
IF(AS25=AS20,AT20,
IF(AS25=AS21,AT21,
IF(AS25=AS22,AT22,
IF(AS25=AS23,AT23,
IF(AS25=AS24,AT24,
""
))))))</f>
        <v/>
      </c>
      <c r="AU27" s="16"/>
      <c r="AV27" s="81"/>
      <c r="AW27" s="100"/>
      <c r="AX27" s="16" t="str">
        <f>IF($C20="","",
IF(AW25=AW20,AX20,
IF(AW25=AW21,AX21,
IF(AW25=AW22,AX22,
IF(AW25=AW23,AX23,
IF(AW25=AW24,AX24,
""
))))))</f>
        <v/>
      </c>
      <c r="AY27" s="16"/>
      <c r="AZ27" s="81"/>
      <c r="BA27" s="100"/>
      <c r="BB27" s="16" t="str">
        <f>IF($C20="","",
IF(BA25=BA20,BB20,
IF(BA25=BA21,BB21,
IF(BA25=BA22,BB22,
IF(BA25=BA23,BB23,
IF(BA25=BA24,BB24,
""
))))))</f>
        <v/>
      </c>
      <c r="BC27" s="16"/>
      <c r="BD27" s="81"/>
      <c r="BE27" s="100"/>
      <c r="BF27" s="16" t="str">
        <f>IF($C20="","",
IF(BE25=BE20,BF20,
IF(BE25=BE21,BF21,
IF(BE25=BE22,BF22,
IF(BE25=BE23,BF23,
IF(BE25=BE24,BF24,
""
))))))</f>
        <v/>
      </c>
      <c r="BG27" s="16"/>
      <c r="BH27" s="81"/>
      <c r="BI27" s="100"/>
      <c r="BJ27" s="16" t="str">
        <f>IF($C20="","",
IF(BI25=BI20,BJ20,
IF(BI25=BI21,BJ21,
IF(BI25=BI22,BJ22,
IF(BI25=BI23,BJ23,
IF(BI25=BI24,BJ24,
""
))))))</f>
        <v/>
      </c>
      <c r="BK27" s="16"/>
      <c r="BL27" s="81"/>
      <c r="BM27" s="100"/>
      <c r="BN27" s="16" t="str">
        <f>IF($C20="","",
IF(BM25=BM20,BN20,
IF(BM25=BM21,BN21,
IF(BM25=BM22,BN22,
IF(BM25=BM23,BN23,
IF(BM25=BM24,BN24,
""
))))))</f>
        <v/>
      </c>
      <c r="BO27" s="16"/>
      <c r="BP27" s="81"/>
      <c r="BQ27" s="100"/>
      <c r="BR27" s="16" t="str">
        <f>IF($C20="","",
IF(BQ25=BQ20,BR20,
IF(BQ25=BQ21,BR21,
IF(BQ25=BQ22,BR22,
IF(BQ25=BQ23,BR23,
IF(BQ25=BQ24,BR24,
""
))))))</f>
        <v/>
      </c>
      <c r="BS27" s="16"/>
      <c r="BT27" s="81"/>
      <c r="BU27" s="100"/>
      <c r="BV27" s="16" t="str">
        <f>IF($C20="","",
IF(BU25=BU20,BV20,
IF(BU25=BU21,BV21,
IF(BU25=BU22,BV22,
IF(BU25=BU23,BV23,
IF(BU25=BU24,BV24,
""
))))))</f>
        <v/>
      </c>
      <c r="BW27" s="16"/>
      <c r="BX27" s="81"/>
      <c r="BY27" s="100"/>
      <c r="BZ27" s="16" t="str">
        <f>IF($C20="","",
IF(BY25=BY20,BZ20,
IF(BY25=BY21,BZ21,
IF(BY25=BY22,BZ22,
IF(BY25=BY23,BZ23,
IF(BY25=BY24,BZ24,
""
))))))</f>
        <v/>
      </c>
      <c r="CA27" s="16"/>
      <c r="CB27" s="81"/>
      <c r="CC27" s="100"/>
      <c r="CD27" s="16" t="str">
        <f>IF($C20="","",
IF(CC25=CC20,CD20,
IF(CC25=CC21,CD21,
IF(CC25=CC22,CD22,
IF(CC25=CC23,CD23,
IF(CC25=CC24,CD24,
""
))))))</f>
        <v/>
      </c>
      <c r="CE27" s="16"/>
      <c r="CF27" s="81"/>
      <c r="CG27" s="100"/>
      <c r="CH27" s="16" t="str">
        <f>IF($C20="","",
IF(CG25=CG20,CH20,
IF(CG25=CG21,CH21,
IF(CG25=CG22,CH22,
IF(CG25=CG23,CH23,
IF(CG25=CG24,CH24,
""
))))))</f>
        <v/>
      </c>
      <c r="CI27" s="16"/>
      <c r="CJ27" s="81"/>
      <c r="CK27" s="100"/>
      <c r="CL27" s="16" t="str">
        <f>IF($C20="","",
IF(CK25=CK20,CL20,
IF(CK25=CK21,CL21,
IF(CK25=CK22,CL22,
IF(CK25=CK23,CL23,
IF(CK25=CK24,CL24,
""
))))))</f>
        <v/>
      </c>
      <c r="CM27" s="16"/>
      <c r="CN27" s="81"/>
      <c r="CO27" s="100"/>
      <c r="CP27" s="16" t="str">
        <f>IF($C20="","",
IF(CO25=CO20,CP20,
IF(CO25=CO21,CP21,
IF(CO25=CO22,CP22,
IF(CO25=CO23,CP23,
IF(CO25=CO24,CP24,
""
))))))</f>
        <v/>
      </c>
      <c r="CQ27" s="16"/>
      <c r="CR27" s="81"/>
      <c r="CS27" s="100"/>
      <c r="CT27" s="16" t="str">
        <f>IF($C20="","",
IF(CS25=CS20,CT20,
IF(CS25=CS21,CT21,
IF(CS25=CS22,CT22,
IF(CS25=CS23,CT23,
IF(CS25=CS24,CT24,
""
))))))</f>
        <v/>
      </c>
      <c r="CU27" s="16"/>
      <c r="CV27" s="81"/>
      <c r="CW27" s="100"/>
      <c r="CX27" s="16" t="str">
        <f>IF($C20="","",
IF(CW25=CW20,CX20,
IF(CW25=CW21,CX21,
IF(CW25=CW22,CX22,
IF(CW25=CW23,CX23,
IF(CW25=CW24,CX24,
""
))))))</f>
        <v/>
      </c>
      <c r="CY27" s="16"/>
      <c r="CZ27" s="81"/>
      <c r="DA27" s="100"/>
      <c r="DB27" s="16" t="str">
        <f>IF($C20="","",
IF(DA25=DA20,DB20,
IF(DA25=DA21,DB21,
IF(DA25=DA22,DB22,
IF(DA25=DA23,DB23,
IF(DA25=DA24,DB24,
""
))))))</f>
        <v/>
      </c>
      <c r="DC27" s="16"/>
      <c r="DD27" s="81"/>
      <c r="DE27" s="100"/>
      <c r="DF27" s="16" t="str">
        <f>IF($C20="","",
IF(DE25=DE20,DF20,
IF(DE25=DE21,DF21,
IF(DE25=DE22,DF22,
IF(DE25=DE23,DF23,
IF(DE25=DE24,DF24,
""
))))))</f>
        <v/>
      </c>
      <c r="DG27" s="16"/>
      <c r="DH27" s="81"/>
      <c r="DI27" s="100"/>
      <c r="DJ27" s="16" t="str">
        <f>IF($C20="","",
IF(DI25=DI20,DJ20,
IF(DI25=DI21,DJ21,
IF(DI25=DI22,DJ22,
IF(DI25=DI23,DJ23,
IF(DI25=DI24,DJ24,
""
))))))</f>
        <v/>
      </c>
      <c r="DK27" s="16"/>
      <c r="DL27" s="81"/>
      <c r="DM27" s="100"/>
      <c r="DN27" s="16" t="str">
        <f>IF($C20="","",
IF(DM25=DM20,DN20,
IF(DM25=DM21,DN21,
IF(DM25=DM22,DN22,
IF(DM25=DM23,DN23,
IF(DM25=DM24,DN24,
""
))))))</f>
        <v/>
      </c>
      <c r="DO27" s="16"/>
      <c r="DP27" s="81"/>
      <c r="DQ27" s="100"/>
      <c r="DR27" s="16" t="str">
        <f>IF($C20="","",
IF(DQ25=DQ20,DR20,
IF(DQ25=DQ21,DR21,
IF(DQ25=DQ22,DR22,
IF(DQ25=DQ23,DR23,
IF(DQ25=DQ24,DR24,
""
))))))</f>
        <v/>
      </c>
      <c r="DS27" s="16"/>
      <c r="DT27" s="81"/>
      <c r="DU27" s="100"/>
      <c r="DV27" s="16" t="str">
        <f>IF($C20="","",
IF(DU25=DU20,DV20,
IF(DU25=DU21,DV21,
IF(DU25=DU22,DV22,
IF(DU25=DU23,DV23,
IF(DU25=DU24,DV24,
""
))))))</f>
        <v/>
      </c>
      <c r="DW27" s="16"/>
      <c r="DX27" s="81"/>
      <c r="DY27" s="100"/>
      <c r="DZ27" s="16" t="str">
        <f>IF($C20="","",
IF(DY25=DY20,DZ20,
IF(DY25=DY21,DZ21,
IF(DY25=DY22,DZ22,
IF(DY25=DY23,DZ23,
IF(DY25=DY24,DZ24,
""
))))))</f>
        <v/>
      </c>
      <c r="EA27" s="16"/>
      <c r="EB27" s="81"/>
      <c r="EC27" s="100"/>
      <c r="ED27" s="16" t="str">
        <f>IF($C20="","",
IF(EC25=EC20,ED20,
IF(EC25=EC21,ED21,
IF(EC25=EC22,ED22,
IF(EC25=EC23,ED23,
IF(EC25=EC24,ED24,
""
))))))</f>
        <v/>
      </c>
      <c r="EE27" s="16"/>
      <c r="EF27" s="81"/>
      <c r="EG27" s="100"/>
      <c r="EH27" s="16" t="str">
        <f>IF($C20="","",
IF(EG25=EG20,EH20,
IF(EG25=EG21,EH21,
IF(EG25=EG22,EH22,
IF(EG25=EG23,EH23,
IF(EG25=EG24,EH24,
""
))))))</f>
        <v/>
      </c>
      <c r="EI27" s="16"/>
      <c r="EJ27" s="81"/>
      <c r="EK27" s="100"/>
      <c r="EL27" s="16" t="str">
        <f>IF($C20="","",
IF(EK25=EK20,EL20,
IF(EK25=EK21,EL21,
IF(EK25=EK22,EL22,
IF(EK25=EK23,EL23,
IF(EK25=EK24,EL24,
""
))))))</f>
        <v/>
      </c>
      <c r="EM27" s="16"/>
      <c r="EN27" s="81"/>
      <c r="EO27" s="100"/>
      <c r="EP27" s="16" t="str">
        <f>IF($C20="","",
IF(EO25=EO20,EP20,
IF(EO25=EO21,EP21,
IF(EO25=EO22,EP22,
IF(EO25=EO23,EP23,
IF(EO25=EO24,EP24,
""
))))))</f>
        <v/>
      </c>
      <c r="EQ27" s="16"/>
      <c r="ER27" s="81"/>
    </row>
    <row r="28" spans="1:148" ht="12.6" customHeight="1" x14ac:dyDescent="0.2">
      <c r="A28" s="203"/>
      <c r="B28" s="114" t="s">
        <v>16</v>
      </c>
      <c r="C28" s="121"/>
      <c r="D28" s="69"/>
      <c r="E28" s="69"/>
      <c r="F28" s="69"/>
      <c r="G28" s="122"/>
      <c r="H28" s="135"/>
      <c r="I28" s="15"/>
      <c r="J28" s="136"/>
      <c r="K28" s="135"/>
      <c r="L28" s="15"/>
      <c r="M28" s="136"/>
      <c r="N28" s="143"/>
      <c r="O28" s="143"/>
      <c r="P28" s="101"/>
      <c r="Q28" s="17"/>
      <c r="R28" s="152"/>
      <c r="S28" s="101"/>
      <c r="T28" s="17"/>
      <c r="U28" s="152"/>
      <c r="V28" s="101"/>
      <c r="W28" s="17"/>
      <c r="X28" s="152"/>
      <c r="Y28" s="100"/>
      <c r="Z28" s="16"/>
      <c r="AA28" s="16" t="str">
        <f>IF($C20="","",
IF(Y25=Y20,AA20,
IF(Y25=Y21,AA21,
IF(Y25=Y22,AA22,
IF(Y25=Y23,AA23,
IF(Y25=Y24,AA24,
""
))))))</f>
        <v/>
      </c>
      <c r="AB28" s="82"/>
      <c r="AC28" s="100"/>
      <c r="AD28" s="16"/>
      <c r="AE28" s="16" t="str">
        <f>IF($C20="","",
IF(AC25=AC20,AE20,
IF(AC25=AC21,AE21,
IF(AC25=AC22,AE22,
IF(AC25=AC23,AE23,
IF(AC25=AC24,AE24,
""
))))))</f>
        <v/>
      </c>
      <c r="AF28" s="82"/>
      <c r="AG28" s="100"/>
      <c r="AH28" s="16"/>
      <c r="AI28" s="16" t="str">
        <f>IF($C20="","",
IF(AG25=AG20,AI20,
IF(AG25=AG21,AI21,
IF(AG25=AG22,AI22,
IF(AG25=AG23,AI23,
IF(AG25=AG24,AI24,
""
))))))</f>
        <v/>
      </c>
      <c r="AJ28" s="82"/>
      <c r="AK28" s="100"/>
      <c r="AL28" s="16"/>
      <c r="AM28" s="16" t="str">
        <f>IF($C20="","",
IF(AK25=AK20,AM20,
IF(AK25=AK21,AM21,
IF(AK25=AK22,AM22,
IF(AK25=AK23,AM23,
IF(AK25=AK24,AM24,
""
))))))</f>
        <v/>
      </c>
      <c r="AN28" s="82"/>
      <c r="AO28" s="100"/>
      <c r="AP28" s="16"/>
      <c r="AQ28" s="16" t="str">
        <f>IF($C20="","",
IF(AO25=AO20,AQ20,
IF(AO25=AO21,AQ21,
IF(AO25=AO22,AQ22,
IF(AO25=AO23,AQ23,
IF(AO25=AO24,AQ24,
""
))))))</f>
        <v/>
      </c>
      <c r="AR28" s="82"/>
      <c r="AS28" s="100"/>
      <c r="AT28" s="16"/>
      <c r="AU28" s="16" t="str">
        <f>IF($C20="","",
IF(AS25=AS20,AU20,
IF(AS25=AS21,AU21,
IF(AS25=AS22,AU22,
IF(AS25=AS23,AU23,
IF(AS25=AS24,AU24,
""
))))))</f>
        <v/>
      </c>
      <c r="AV28" s="82"/>
      <c r="AW28" s="100"/>
      <c r="AX28" s="16"/>
      <c r="AY28" s="16" t="str">
        <f>IF($C20="","",
IF(AW25=AW20,AY20,
IF(AW25=AW21,AY21,
IF(AW25=AW22,AY22,
IF(AW25=AW23,AY23,
IF(AW25=AW24,AY24,
""
))))))</f>
        <v/>
      </c>
      <c r="AZ28" s="82"/>
      <c r="BA28" s="100"/>
      <c r="BB28" s="16"/>
      <c r="BC28" s="16" t="str">
        <f>IF($C20="","",
IF(BA25=BA20,BC20,
IF(BA25=BA21,BC21,
IF(BA25=BA22,BC22,
IF(BA25=BA23,BC23,
IF(BA25=BA24,BC24,
""
))))))</f>
        <v/>
      </c>
      <c r="BD28" s="82"/>
      <c r="BE28" s="100"/>
      <c r="BF28" s="16"/>
      <c r="BG28" s="16" t="str">
        <f>IF($C20="","",
IF(BE25=BE20,BG20,
IF(BE25=BE21,BG21,
IF(BE25=BE22,BG22,
IF(BE25=BE23,BG23,
IF(BE25=BE24,BG24,
""
))))))</f>
        <v/>
      </c>
      <c r="BH28" s="82"/>
      <c r="BI28" s="100"/>
      <c r="BJ28" s="16"/>
      <c r="BK28" s="16" t="str">
        <f>IF($C20="","",
IF(BI25=BI20,BK20,
IF(BI25=BI21,BK21,
IF(BI25=BI22,BK22,
IF(BI25=BI23,BK23,
IF(BI25=BI24,BK24,
""
))))))</f>
        <v/>
      </c>
      <c r="BL28" s="82"/>
      <c r="BM28" s="100"/>
      <c r="BN28" s="16"/>
      <c r="BO28" s="16" t="str">
        <f>IF($C20="","",
IF(BM25=BM20,BO20,
IF(BM25=BM21,BO21,
IF(BM25=BM22,BO22,
IF(BM25=BM23,BO23,
IF(BM25=BM24,BO24,
""
))))))</f>
        <v/>
      </c>
      <c r="BP28" s="82"/>
      <c r="BQ28" s="100"/>
      <c r="BR28" s="16"/>
      <c r="BS28" s="16" t="str">
        <f>IF($C20="","",
IF(BQ25=BQ20,BS20,
IF(BQ25=BQ21,BS21,
IF(BQ25=BQ22,BS22,
IF(BQ25=BQ23,BS23,
IF(BQ25=BQ24,BS24,
""
))))))</f>
        <v/>
      </c>
      <c r="BT28" s="82"/>
      <c r="BU28" s="100"/>
      <c r="BV28" s="16"/>
      <c r="BW28" s="16" t="str">
        <f>IF($C20="","",
IF(BU25=BU20,BW20,
IF(BU25=BU21,BW21,
IF(BU25=BU22,BW22,
IF(BU25=BU23,BW23,
IF(BU25=BU24,BW24,
""
))))))</f>
        <v/>
      </c>
      <c r="BX28" s="82"/>
      <c r="BY28" s="100"/>
      <c r="BZ28" s="16"/>
      <c r="CA28" s="16" t="str">
        <f>IF($C20="","",
IF(BY25=BY20,CA20,
IF(BY25=BY21,CA21,
IF(BY25=BY22,CA22,
IF(BY25=BY23,CA23,
IF(BY25=BY24,CA24,
""
))))))</f>
        <v/>
      </c>
      <c r="CB28" s="82"/>
      <c r="CC28" s="100"/>
      <c r="CD28" s="16"/>
      <c r="CE28" s="16" t="str">
        <f>IF($C20="","",
IF(CC25=CC20,CE20,
IF(CC25=CC21,CE21,
IF(CC25=CC22,CE22,
IF(CC25=CC23,CE23,
IF(CC25=CC24,CE24,
""
))))))</f>
        <v/>
      </c>
      <c r="CF28" s="82"/>
      <c r="CG28" s="100"/>
      <c r="CH28" s="16"/>
      <c r="CI28" s="16" t="str">
        <f>IF($C20="","",
IF(CG25=CG20,CI20,
IF(CG25=CG21,CI21,
IF(CG25=CG22,CI22,
IF(CG25=CG23,CI23,
IF(CG25=CG24,CI24,
""
))))))</f>
        <v/>
      </c>
      <c r="CJ28" s="82"/>
      <c r="CK28" s="100"/>
      <c r="CL28" s="16"/>
      <c r="CM28" s="16" t="str">
        <f>IF($C20="","",
IF(CK25=CK20,CM20,
IF(CK25=CK21,CM21,
IF(CK25=CK22,CM22,
IF(CK25=CK23,CM23,
IF(CK25=CK24,CM24,
""
))))))</f>
        <v/>
      </c>
      <c r="CN28" s="82"/>
      <c r="CO28" s="100"/>
      <c r="CP28" s="16"/>
      <c r="CQ28" s="16" t="str">
        <f>IF($C20="","",
IF(CO25=CO20,CQ20,
IF(CO25=CO21,CQ21,
IF(CO25=CO22,CQ22,
IF(CO25=CO23,CQ23,
IF(CO25=CO24,CQ24,
""
))))))</f>
        <v/>
      </c>
      <c r="CR28" s="82"/>
      <c r="CS28" s="100"/>
      <c r="CT28" s="16"/>
      <c r="CU28" s="16" t="str">
        <f>IF($C20="","",
IF(CS25=CS20,CU20,
IF(CS25=CS21,CU21,
IF(CS25=CS22,CU22,
IF(CS25=CS23,CU23,
IF(CS25=CS24,CU24,
""
))))))</f>
        <v/>
      </c>
      <c r="CV28" s="82"/>
      <c r="CW28" s="100"/>
      <c r="CX28" s="16"/>
      <c r="CY28" s="16" t="str">
        <f>IF($C20="","",
IF(CW25=CW20,CY20,
IF(CW25=CW21,CY21,
IF(CW25=CW22,CY22,
IF(CW25=CW23,CY23,
IF(CW25=CW24,CY24,
""
))))))</f>
        <v/>
      </c>
      <c r="CZ28" s="82"/>
      <c r="DA28" s="100"/>
      <c r="DB28" s="16"/>
      <c r="DC28" s="16" t="str">
        <f>IF($C20="","",
IF(DA25=DA20,DC20,
IF(DA25=DA21,DC21,
IF(DA25=DA22,DC22,
IF(DA25=DA23,DC23,
IF(DA25=DA24,DC24,
""
))))))</f>
        <v/>
      </c>
      <c r="DD28" s="82"/>
      <c r="DE28" s="100"/>
      <c r="DF28" s="16"/>
      <c r="DG28" s="16" t="str">
        <f>IF($C20="","",
IF(DE25=DE20,DG20,
IF(DE25=DE21,DG21,
IF(DE25=DE22,DG22,
IF(DE25=DE23,DG23,
IF(DE25=DE24,DG24,
""
))))))</f>
        <v/>
      </c>
      <c r="DH28" s="82"/>
      <c r="DI28" s="100"/>
      <c r="DJ28" s="16"/>
      <c r="DK28" s="16" t="str">
        <f>IF($C20="","",
IF(DI25=DI20,DK20,
IF(DI25=DI21,DK21,
IF(DI25=DI22,DK22,
IF(DI25=DI23,DK23,
IF(DI25=DI24,DK24,
""
))))))</f>
        <v/>
      </c>
      <c r="DL28" s="82"/>
      <c r="DM28" s="100"/>
      <c r="DN28" s="16"/>
      <c r="DO28" s="16" t="str">
        <f>IF($C20="","",
IF(DM25=DM20,DO20,
IF(DM25=DM21,DO21,
IF(DM25=DM22,DO22,
IF(DM25=DM23,DO23,
IF(DM25=DM24,DO24,
""
))))))</f>
        <v/>
      </c>
      <c r="DP28" s="82"/>
      <c r="DQ28" s="100"/>
      <c r="DR28" s="16"/>
      <c r="DS28" s="16" t="str">
        <f>IF($C20="","",
IF(DQ25=DQ20,DS20,
IF(DQ25=DQ21,DS21,
IF(DQ25=DQ22,DS22,
IF(DQ25=DQ23,DS23,
IF(DQ25=DQ24,DS24,
""
))))))</f>
        <v/>
      </c>
      <c r="DT28" s="82"/>
      <c r="DU28" s="100"/>
      <c r="DV28" s="16"/>
      <c r="DW28" s="16" t="str">
        <f>IF($C20="","",
IF(DU25=DU20,DW20,
IF(DU25=DU21,DW21,
IF(DU25=DU22,DW22,
IF(DU25=DU23,DW23,
IF(DU25=DU24,DW24,
""
))))))</f>
        <v/>
      </c>
      <c r="DX28" s="82"/>
      <c r="DY28" s="100"/>
      <c r="DZ28" s="16"/>
      <c r="EA28" s="16" t="str">
        <f>IF($C20="","",
IF(DY25=DY20,EA20,
IF(DY25=DY21,EA21,
IF(DY25=DY22,EA22,
IF(DY25=DY23,EA23,
IF(DY25=DY24,EA24,
""
))))))</f>
        <v/>
      </c>
      <c r="EB28" s="82"/>
      <c r="EC28" s="100"/>
      <c r="ED28" s="16"/>
      <c r="EE28" s="16" t="str">
        <f>IF($C20="","",
IF(EC25=EC20,EE20,
IF(EC25=EC21,EE21,
IF(EC25=EC22,EE22,
IF(EC25=EC23,EE23,
IF(EC25=EC24,EE24,
""
))))))</f>
        <v/>
      </c>
      <c r="EF28" s="82"/>
      <c r="EG28" s="100"/>
      <c r="EH28" s="16"/>
      <c r="EI28" s="16" t="str">
        <f>IF($C20="","",
IF(EG25=EG20,EI20,
IF(EG25=EG21,EI21,
IF(EG25=EG22,EI22,
IF(EG25=EG23,EI23,
IF(EG25=EG24,EI24,
""
))))))</f>
        <v/>
      </c>
      <c r="EJ28" s="82"/>
      <c r="EK28" s="100"/>
      <c r="EL28" s="16"/>
      <c r="EM28" s="16" t="str">
        <f>IF($C20="","",
IF(EK25=EK20,EM20,
IF(EK25=EK21,EM21,
IF(EK25=EK22,EM22,
IF(EK25=EK23,EM23,
IF(EK25=EK24,EM24,
""
))))))</f>
        <v/>
      </c>
      <c r="EN28" s="82"/>
      <c r="EO28" s="100"/>
      <c r="EP28" s="16"/>
      <c r="EQ28" s="16" t="str">
        <f>IF($C20="","",
IF(EO25=EO20,EQ20,
IF(EO25=EO21,EQ21,
IF(EO25=EO22,EQ22,
IF(EO25=EO23,EQ23,
IF(EO25=EO24,EQ24,
""
))))))</f>
        <v/>
      </c>
      <c r="ER28" s="82"/>
    </row>
    <row r="29" spans="1:148" ht="12.6" customHeight="1" x14ac:dyDescent="0.2">
      <c r="A29" s="204"/>
      <c r="B29" s="115" t="s">
        <v>18</v>
      </c>
      <c r="C29" s="123"/>
      <c r="D29" s="83"/>
      <c r="E29" s="83"/>
      <c r="F29" s="83"/>
      <c r="G29" s="124"/>
      <c r="H29" s="137"/>
      <c r="I29" s="84"/>
      <c r="J29" s="138"/>
      <c r="K29" s="137"/>
      <c r="L29" s="84"/>
      <c r="M29" s="138"/>
      <c r="N29" s="144"/>
      <c r="O29" s="144"/>
      <c r="P29" s="153"/>
      <c r="Q29" s="85"/>
      <c r="R29" s="154"/>
      <c r="S29" s="153"/>
      <c r="T29" s="85"/>
      <c r="U29" s="154"/>
      <c r="V29" s="153"/>
      <c r="W29" s="85"/>
      <c r="X29" s="154"/>
      <c r="Y29" s="102"/>
      <c r="Z29" s="94"/>
      <c r="AA29" s="94"/>
      <c r="AB29" s="103" t="str">
        <f>IFERROR(IF($C20=0,0,(Z55/AA56)*AA28),"")</f>
        <v/>
      </c>
      <c r="AC29" s="102"/>
      <c r="AD29" s="94"/>
      <c r="AE29" s="94"/>
      <c r="AF29" s="103" t="str">
        <f>IFERROR(IF($C20=0,0,(AD55/AE56)*AE28),"")</f>
        <v/>
      </c>
      <c r="AG29" s="102"/>
      <c r="AH29" s="94"/>
      <c r="AI29" s="94"/>
      <c r="AJ29" s="103" t="str">
        <f>IFERROR(IF($C20=0,0,(AH55/AI56)*AI28),"")</f>
        <v/>
      </c>
      <c r="AK29" s="102"/>
      <c r="AL29" s="94"/>
      <c r="AM29" s="94"/>
      <c r="AN29" s="103" t="str">
        <f>IFERROR(IF($C20=0,0,(AL55/AM56)*AM28),"")</f>
        <v/>
      </c>
      <c r="AO29" s="102"/>
      <c r="AP29" s="94"/>
      <c r="AQ29" s="94"/>
      <c r="AR29" s="103" t="str">
        <f>IFERROR(IF($C20=0,0,(AP55/AQ56)*AQ28),"")</f>
        <v/>
      </c>
      <c r="AS29" s="102"/>
      <c r="AT29" s="94"/>
      <c r="AU29" s="94"/>
      <c r="AV29" s="103" t="str">
        <f>IFERROR(IF($C20=0,0,(AT55/AU56)*AU28),"")</f>
        <v/>
      </c>
      <c r="AW29" s="102"/>
      <c r="AX29" s="94"/>
      <c r="AY29" s="94"/>
      <c r="AZ29" s="103" t="str">
        <f>IFERROR(IF($C20=0,0,(AX55/AY56)*AY28),"")</f>
        <v/>
      </c>
      <c r="BA29" s="102"/>
      <c r="BB29" s="94"/>
      <c r="BC29" s="94"/>
      <c r="BD29" s="103" t="str">
        <f>IFERROR(IF($C20=0,0,(BB55/BC56)*BC28),"")</f>
        <v/>
      </c>
      <c r="BE29" s="102"/>
      <c r="BF29" s="94"/>
      <c r="BG29" s="94"/>
      <c r="BH29" s="103" t="str">
        <f>IFERROR(IF($C20=0,0,(BF55/BG56)*BG28),"")</f>
        <v/>
      </c>
      <c r="BI29" s="102"/>
      <c r="BJ29" s="94"/>
      <c r="BK29" s="94"/>
      <c r="BL29" s="103" t="str">
        <f>IFERROR(IF($C20=0,0,(BJ55/BK56)*BK28),"")</f>
        <v/>
      </c>
      <c r="BM29" s="102"/>
      <c r="BN29" s="94"/>
      <c r="BO29" s="94"/>
      <c r="BP29" s="103" t="str">
        <f>IFERROR(IF($C20=0,0,(BN55/BO56)*BO28),"")</f>
        <v/>
      </c>
      <c r="BQ29" s="102"/>
      <c r="BR29" s="94"/>
      <c r="BS29" s="94"/>
      <c r="BT29" s="103" t="str">
        <f>IFERROR(IF($C20=0,0,(BR55/BS56)*BS28),"")</f>
        <v/>
      </c>
      <c r="BU29" s="102"/>
      <c r="BV29" s="94"/>
      <c r="BW29" s="94"/>
      <c r="BX29" s="103" t="str">
        <f>IFERROR(IF($C20=0,0,(BV55/BW56)*BW28),"")</f>
        <v/>
      </c>
      <c r="BY29" s="102"/>
      <c r="BZ29" s="94"/>
      <c r="CA29" s="94"/>
      <c r="CB29" s="103" t="str">
        <f>IFERROR(IF($C20=0,0,(BZ55/CA56)*CA28),"")</f>
        <v/>
      </c>
      <c r="CC29" s="102"/>
      <c r="CD29" s="94"/>
      <c r="CE29" s="94"/>
      <c r="CF29" s="103" t="str">
        <f>IFERROR(IF($C20=0,0,(CD55/CE56)*CE28),"")</f>
        <v/>
      </c>
      <c r="CG29" s="102"/>
      <c r="CH29" s="94"/>
      <c r="CI29" s="94"/>
      <c r="CJ29" s="103" t="str">
        <f>IFERROR(IF($C20=0,0,(CH55/CI56)*CI28),"")</f>
        <v/>
      </c>
      <c r="CK29" s="102"/>
      <c r="CL29" s="94"/>
      <c r="CM29" s="94"/>
      <c r="CN29" s="103" t="str">
        <f>IFERROR(IF($C20=0,0,(CL55/CM56)*CM28),"")</f>
        <v/>
      </c>
      <c r="CO29" s="102"/>
      <c r="CP29" s="94"/>
      <c r="CQ29" s="94"/>
      <c r="CR29" s="103" t="str">
        <f>IFERROR(IF($C20=0,0,(CP55/CQ56)*CQ28),"")</f>
        <v/>
      </c>
      <c r="CS29" s="102"/>
      <c r="CT29" s="94"/>
      <c r="CU29" s="94"/>
      <c r="CV29" s="103" t="str">
        <f>IFERROR(IF($C20=0,0,(CT55/CU56)*CU28),"")</f>
        <v/>
      </c>
      <c r="CW29" s="102"/>
      <c r="CX29" s="94"/>
      <c r="CY29" s="94"/>
      <c r="CZ29" s="103" t="str">
        <f>IFERROR(IF($C20=0,0,(CX55/CY56)*CY28),"")</f>
        <v/>
      </c>
      <c r="DA29" s="102"/>
      <c r="DB29" s="94"/>
      <c r="DC29" s="94"/>
      <c r="DD29" s="103" t="str">
        <f>IFERROR(IF($C20=0,0,(DB55/DC56)*DC28),"")</f>
        <v/>
      </c>
      <c r="DE29" s="102"/>
      <c r="DF29" s="94"/>
      <c r="DG29" s="94"/>
      <c r="DH29" s="103" t="str">
        <f>IFERROR(IF($C20=0,0,(DF55/DG56)*DG28),"")</f>
        <v/>
      </c>
      <c r="DI29" s="102"/>
      <c r="DJ29" s="94"/>
      <c r="DK29" s="94"/>
      <c r="DL29" s="103" t="str">
        <f>IFERROR(IF($C20=0,0,(DJ55/DK56)*DK28),"")</f>
        <v/>
      </c>
      <c r="DM29" s="102"/>
      <c r="DN29" s="94"/>
      <c r="DO29" s="94"/>
      <c r="DP29" s="103" t="str">
        <f>IFERROR(IF($C20=0,0,(DN55/DO56)*DO28),"")</f>
        <v/>
      </c>
      <c r="DQ29" s="102"/>
      <c r="DR29" s="94"/>
      <c r="DS29" s="94"/>
      <c r="DT29" s="103" t="str">
        <f>IFERROR(IF($C20=0,0,(DR55/DS56)*DS28),"")</f>
        <v/>
      </c>
      <c r="DU29" s="102"/>
      <c r="DV29" s="94"/>
      <c r="DW29" s="94"/>
      <c r="DX29" s="103" t="str">
        <f>IFERROR(IF($C20=0,0,(DV55/DW56)*DW28),"")</f>
        <v/>
      </c>
      <c r="DY29" s="102"/>
      <c r="DZ29" s="94"/>
      <c r="EA29" s="94"/>
      <c r="EB29" s="103" t="str">
        <f>IFERROR(IF($C20=0,0,(DZ55/EA56)*EA28),"")</f>
        <v/>
      </c>
      <c r="EC29" s="102"/>
      <c r="ED29" s="94"/>
      <c r="EE29" s="94"/>
      <c r="EF29" s="103" t="str">
        <f>IFERROR(IF($C20=0,0,(ED55/EE56)*EE28),"")</f>
        <v/>
      </c>
      <c r="EG29" s="102"/>
      <c r="EH29" s="94"/>
      <c r="EI29" s="94"/>
      <c r="EJ29" s="103" t="str">
        <f>IFERROR(IF($C20=0,0,(EH55/EI56)*EI28),"")</f>
        <v/>
      </c>
      <c r="EK29" s="102"/>
      <c r="EL29" s="94"/>
      <c r="EM29" s="94"/>
      <c r="EN29" s="103" t="str">
        <f>IFERROR(IF($C20=0,0,(EL55/EM56)*EM28),"")</f>
        <v/>
      </c>
      <c r="EO29" s="102"/>
      <c r="EP29" s="94"/>
      <c r="EQ29" s="94"/>
      <c r="ER29" s="103" t="str">
        <f>IFERROR(IF($C20=0,0,(EP55/EQ56)*EQ28),"")</f>
        <v/>
      </c>
    </row>
    <row r="30" spans="1:148" ht="12.75" customHeight="1" x14ac:dyDescent="0.2">
      <c r="A30" s="202" t="s">
        <v>7</v>
      </c>
      <c r="B30" s="95" t="s">
        <v>52</v>
      </c>
      <c r="C30" s="117" t="str">
        <f>IF(Dreisatzmethode!G21="","",Dreisatzmethode!G21)</f>
        <v/>
      </c>
      <c r="D30" s="75" t="str">
        <f>IF(Dreisatzmethode!I21="","",Dreisatzmethode!I21)</f>
        <v/>
      </c>
      <c r="E30" s="75" t="str">
        <f>IF(Dreisatzmethode!K21="","",Dreisatzmethode!K21)</f>
        <v/>
      </c>
      <c r="F30" s="38" t="str">
        <f xml:space="preserve">
IF($C30="","",
IF(Dreisatzmethode!M21=16,DATE(YEAR($C30)+16, MONTH($C30), DAY($C30)),
""
))</f>
        <v/>
      </c>
      <c r="G30" s="118" t="str">
        <f xml:space="preserve">
IF($C30="","",
IF(Dreisatzmethode!M21=18,DATE(YEAR($C30)+18, MONTH($C30), DAY($C30)),""
))</f>
        <v/>
      </c>
      <c r="H30" s="131" t="str">
        <f>IF(Dreisatzmethode!H21="","",Dreisatzmethode!H21)</f>
        <v/>
      </c>
      <c r="I30" s="76" t="str">
        <f>IF(Dreisatzmethode!J21="","",Dreisatzmethode!J21)</f>
        <v/>
      </c>
      <c r="J30" s="132" t="str">
        <f>IF(Dreisatzmethode!L21="","",Dreisatzmethode!L21)</f>
        <v/>
      </c>
      <c r="K30" s="131" t="str">
        <f>IF(H30="","",100%-H30)</f>
        <v/>
      </c>
      <c r="L30" s="76" t="str">
        <f t="shared" ref="L30:M32" si="229">IF(I30="","",100%-I30)</f>
        <v/>
      </c>
      <c r="M30" s="132" t="str">
        <f t="shared" si="229"/>
        <v/>
      </c>
      <c r="N30" s="141" t="str">
        <f>IF($C30="","",Dreisatzmethode!$C$9)</f>
        <v/>
      </c>
      <c r="O30" s="141" t="str">
        <f>IF(C30="","",Dreisatzmethode!$C$10)</f>
        <v/>
      </c>
      <c r="P30" s="148" t="str">
        <f t="shared" ref="P30:R32" si="230">IF($C30="","",$C$64*H30)</f>
        <v/>
      </c>
      <c r="Q30" s="77" t="str">
        <f t="shared" si="230"/>
        <v/>
      </c>
      <c r="R30" s="149" t="str">
        <f t="shared" si="230"/>
        <v/>
      </c>
      <c r="S30" s="148" t="str">
        <f>IF($C30="","",IF($N30-(_xlfn.AGGREGATE(14,6,($O30,P30),1))&gt;=0,$N30-(_xlfn.AGGREGATE(14,6,($O30,P30),1)),0))</f>
        <v/>
      </c>
      <c r="T30" s="77" t="str">
        <f>IF($C30="","",IF($N30-(_xlfn.AGGREGATE(14,6,($O30,Q30),1))&gt;=0,$N30-(_xlfn.AGGREGATE(14,6,($O30,Q30),1)),0))</f>
        <v/>
      </c>
      <c r="U30" s="149" t="str">
        <f>IF($C30="","",IF($N30-(_xlfn.AGGREGATE(14,6,($O30,R30),1))&gt;=0,$N30-(_xlfn.AGGREGATE(14,6,($O30,R30),1)),0))</f>
        <v/>
      </c>
      <c r="V30" s="148" t="str">
        <f t="shared" ref="V30:X32" si="231">IF($C30="","",IF(($N30-P30)&gt;0,($N30-P30),0))</f>
        <v/>
      </c>
      <c r="W30" s="77" t="str">
        <f t="shared" si="231"/>
        <v/>
      </c>
      <c r="X30" s="149" t="str">
        <f t="shared" si="231"/>
        <v/>
      </c>
      <c r="Y30" s="98" t="str">
        <f xml:space="preserve">
IF($C30="","",
IF(Y$4&lt;$D30,$K30,
IF(AND(Y$4&gt;=$D30,Y$4&lt;$E30),$L30,
IF(AND(Y$4&gt;=$E30,Y$4&lt;(LARGE($F30:$G30,1))),$M30,
IF(Y$4&gt;=(LARGE($F30:$G30,1)),""
)))))</f>
        <v/>
      </c>
      <c r="Z30" s="78" t="str">
        <f>IF(Y30="","",
IF(Y30=$K30,$S30,
IF(Y30=$L30,$T30,
IF(Y30=$M30,$U30,""
))))</f>
        <v/>
      </c>
      <c r="AA30" s="78" t="str">
        <f>IF(Y30="","",
IF(Y30=$K30,$V30,
IF(Y30=$L30,$W30,
IF(Y30=$M30,$X30,""
))))</f>
        <v/>
      </c>
      <c r="AB30" s="79" t="str">
        <f>IFERROR(IF($C30="","",(AB$37/Y$34)*Y30),"")</f>
        <v/>
      </c>
      <c r="AC30" s="98" t="str">
        <f xml:space="preserve">
IF($C30="","",
IF(AC$4&lt;$D30,$K30,
IF(AND(AC$4&gt;=$D30,AC$4&lt;$E30),$L30,
IF(AND(AC$4&gt;=$E30,AC$4&lt;(LARGE($F30:$G30,1))),$M30,
IF(AC$4&gt;=(LARGE($F30:$G30,1)),""
)))))</f>
        <v/>
      </c>
      <c r="AD30" s="78" t="str">
        <f>IF(AC30="","",
IF(AC30=$K30,$S30,
IF(AC30=$L30,$T30,
IF(AC30=$M30,$U30,""
))))</f>
        <v/>
      </c>
      <c r="AE30" s="78" t="str">
        <f>IF(AC30="","",
IF(AC30=$K30,$V30,
IF(AC30=$L30,$W30,
IF(AC30=$M30,$X30,""
))))</f>
        <v/>
      </c>
      <c r="AF30" s="79" t="str">
        <f>IFERROR(IF($C30="","",(AF$37/AC$34)*AC30),"")</f>
        <v/>
      </c>
      <c r="AG30" s="98" t="str">
        <f xml:space="preserve">
IF($C30="","",
IF(AG$4&lt;$D30,$K30,
IF(AND(AG$4&gt;=$D30,AG$4&lt;$E30),$L30,
IF(AND(AG$4&gt;=$E30,AG$4&lt;(LARGE($F30:$G30,1))),$M30,
IF(AG$4&gt;=(LARGE($F30:$G30,1)),""
)))))</f>
        <v/>
      </c>
      <c r="AH30" s="78" t="str">
        <f>IF(AG30="","",
IF(AG30=$K30,$S30,
IF(AG30=$L30,$T30,
IF(AG30=$M30,$U30,""
))))</f>
        <v/>
      </c>
      <c r="AI30" s="78" t="str">
        <f>IF(AG30="","",
IF(AG30=$K30,$V30,
IF(AG30=$L30,$W30,
IF(AG30=$M30,$X30,""
))))</f>
        <v/>
      </c>
      <c r="AJ30" s="79" t="str">
        <f>IFERROR(IF($C30="","",(AJ$37/AG$34)*AG30),"")</f>
        <v/>
      </c>
      <c r="AK30" s="98" t="str">
        <f xml:space="preserve">
IF($C30="","",
IF(AK$4&lt;$D30,$K30,
IF(AND(AK$4&gt;=$D30,AK$4&lt;$E30),$L30,
IF(AND(AK$4&gt;=$E30,AK$4&lt;(LARGE($F30:$G30,1))),$M30,
IF(AK$4&gt;=(LARGE($F30:$G30,1)),""
)))))</f>
        <v/>
      </c>
      <c r="AL30" s="78" t="str">
        <f>IF(AK30="","",
IF(AK30=$K30,$S30,
IF(AK30=$L30,$T30,
IF(AK30=$M30,$U30,""
))))</f>
        <v/>
      </c>
      <c r="AM30" s="78" t="str">
        <f>IF(AK30="","",
IF(AK30=$K30,$V30,
IF(AK30=$L30,$W30,
IF(AK30=$M30,$X30,""
))))</f>
        <v/>
      </c>
      <c r="AN30" s="79" t="str">
        <f>IFERROR(IF($C30="","",(AN$37/AK$34)*AK30),"")</f>
        <v/>
      </c>
      <c r="AO30" s="98" t="str">
        <f xml:space="preserve">
IF($C30="","",
IF(AO$4&lt;$D30,$K30,
IF(AND(AO$4&gt;=$D30,AO$4&lt;$E30),$L30,
IF(AND(AO$4&gt;=$E30,AO$4&lt;(LARGE($F30:$G30,1))),$M30,
IF(AO$4&gt;=(LARGE($F30:$G30,1)),""
)))))</f>
        <v/>
      </c>
      <c r="AP30" s="78" t="str">
        <f>IF(AO30="","",
IF(AO30=$K30,$S30,
IF(AO30=$L30,$T30,
IF(AO30=$M30,$U30,""
))))</f>
        <v/>
      </c>
      <c r="AQ30" s="78" t="str">
        <f>IF(AO30="","",
IF(AO30=$K30,$V30,
IF(AO30=$L30,$W30,
IF(AO30=$M30,$X30,""
))))</f>
        <v/>
      </c>
      <c r="AR30" s="79" t="str">
        <f>IFERROR(IF($C30="","",(AR$37/AO$34)*AO30),"")</f>
        <v/>
      </c>
      <c r="AS30" s="98" t="str">
        <f xml:space="preserve">
IF($C30="","",
IF(AS$4&lt;$D30,$K30,
IF(AND(AS$4&gt;=$D30,AS$4&lt;$E30),$L30,
IF(AND(AS$4&gt;=$E30,AS$4&lt;(LARGE($F30:$G30,1))),$M30,
IF(AS$4&gt;=(LARGE($F30:$G30,1)),""
)))))</f>
        <v/>
      </c>
      <c r="AT30" s="78" t="str">
        <f>IF(AS30="","",
IF(AS30=$K30,$S30,
IF(AS30=$L30,$T30,
IF(AS30=$M30,$U30,""
))))</f>
        <v/>
      </c>
      <c r="AU30" s="78" t="str">
        <f>IF(AS30="","",
IF(AS30=$K30,$V30,
IF(AS30=$L30,$W30,
IF(AS30=$M30,$X30,""
))))</f>
        <v/>
      </c>
      <c r="AV30" s="79" t="str">
        <f>IFERROR(IF($C30="","",(AV$37/AS$34)*AS30),"")</f>
        <v/>
      </c>
      <c r="AW30" s="98" t="str">
        <f xml:space="preserve">
IF($C30="","",
IF(AW$4&lt;$D30,$K30,
IF(AND(AW$4&gt;=$D30,AW$4&lt;$E30),$L30,
IF(AND(AW$4&gt;=$E30,AW$4&lt;(LARGE($F30:$G30,1))),$M30,
IF(AW$4&gt;=(LARGE($F30:$G30,1)),""
)))))</f>
        <v/>
      </c>
      <c r="AX30" s="78" t="str">
        <f>IF(AW30="","",
IF(AW30=$K30,$S30,
IF(AW30=$L30,$T30,
IF(AW30=$M30,$U30,""
))))</f>
        <v/>
      </c>
      <c r="AY30" s="78" t="str">
        <f>IF(AW30="","",
IF(AW30=$K30,$V30,
IF(AW30=$L30,$W30,
IF(AW30=$M30,$X30,""
))))</f>
        <v/>
      </c>
      <c r="AZ30" s="79" t="str">
        <f>IFERROR(IF($C30="","",(AZ$37/AW$34)*AW30),"")</f>
        <v/>
      </c>
      <c r="BA30" s="98" t="str">
        <f xml:space="preserve">
IF($C30="","",
IF(BA$4&lt;$D30,$K30,
IF(AND(BA$4&gt;=$D30,BA$4&lt;$E30),$L30,
IF(AND(BA$4&gt;=$E30,BA$4&lt;(LARGE($F30:$G30,1))),$M30,
IF(BA$4&gt;=(LARGE($F30:$G30,1)),""
)))))</f>
        <v/>
      </c>
      <c r="BB30" s="78" t="str">
        <f>IF(BA30="","",
IF(BA30=$K30,$S30,
IF(BA30=$L30,$T30,
IF(BA30=$M30,$U30,""
))))</f>
        <v/>
      </c>
      <c r="BC30" s="78" t="str">
        <f>IF(BA30="","",
IF(BA30=$K30,$V30,
IF(BA30=$L30,$W30,
IF(BA30=$M30,$X30,""
))))</f>
        <v/>
      </c>
      <c r="BD30" s="79" t="str">
        <f>IFERROR(IF($C30="","",(BD$37/BA$34)*BA30),"")</f>
        <v/>
      </c>
      <c r="BE30" s="98" t="str">
        <f xml:space="preserve">
IF($C30="","",
IF(BE$4&lt;$D30,$K30,
IF(AND(BE$4&gt;=$D30,BE$4&lt;$E30),$L30,
IF(AND(BE$4&gt;=$E30,BE$4&lt;(LARGE($F30:$G30,1))),$M30,
IF(BE$4&gt;=(LARGE($F30:$G30,1)),""
)))))</f>
        <v/>
      </c>
      <c r="BF30" s="78" t="str">
        <f>IF(BE30="","",
IF(BE30=$K30,$S30,
IF(BE30=$L30,$T30,
IF(BE30=$M30,$U30,""
))))</f>
        <v/>
      </c>
      <c r="BG30" s="78" t="str">
        <f>IF(BE30="","",
IF(BE30=$K30,$V30,
IF(BE30=$L30,$W30,
IF(BE30=$M30,$X30,""
))))</f>
        <v/>
      </c>
      <c r="BH30" s="79" t="str">
        <f>IFERROR(IF($C30="","",(BH$37/BE$34)*BE30),"")</f>
        <v/>
      </c>
      <c r="BI30" s="98" t="str">
        <f xml:space="preserve">
IF($C30="","",
IF(BI$4&lt;$D30,$K30,
IF(AND(BI$4&gt;=$D30,BI$4&lt;$E30),$L30,
IF(AND(BI$4&gt;=$E30,BI$4&lt;(LARGE($F30:$G30,1))),$M30,
IF(BI$4&gt;=(LARGE($F30:$G30,1)),""
)))))</f>
        <v/>
      </c>
      <c r="BJ30" s="78" t="str">
        <f>IF(BI30="","",
IF(BI30=$K30,$S30,
IF(BI30=$L30,$T30,
IF(BI30=$M30,$U30,""
))))</f>
        <v/>
      </c>
      <c r="BK30" s="78" t="str">
        <f>IF(BI30="","",
IF(BI30=$K30,$V30,
IF(BI30=$L30,$W30,
IF(BI30=$M30,$X30,""
))))</f>
        <v/>
      </c>
      <c r="BL30" s="79" t="str">
        <f>IFERROR(IF($C30="","",(BL$37/BI$34)*BI30),"")</f>
        <v/>
      </c>
      <c r="BM30" s="98" t="str">
        <f xml:space="preserve">
IF($C30="","",
IF(BM$4&lt;$D30,$K30,
IF(AND(BM$4&gt;=$D30,BM$4&lt;$E30),$L30,
IF(AND(BM$4&gt;=$E30,BM$4&lt;(LARGE($F30:$G30,1))),$M30,
IF(BM$4&gt;=(LARGE($F30:$G30,1)),""
)))))</f>
        <v/>
      </c>
      <c r="BN30" s="78" t="str">
        <f>IF(BM30="","",
IF(BM30=$K30,$S30,
IF(BM30=$L30,$T30,
IF(BM30=$M30,$U30,""
))))</f>
        <v/>
      </c>
      <c r="BO30" s="78" t="str">
        <f>IF(BM30="","",
IF(BM30=$K30,$V30,
IF(BM30=$L30,$W30,
IF(BM30=$M30,$X30,""
))))</f>
        <v/>
      </c>
      <c r="BP30" s="79" t="str">
        <f>IFERROR(IF($C30="","",(BP$37/BM$34)*BM30),"")</f>
        <v/>
      </c>
      <c r="BQ30" s="98" t="str">
        <f xml:space="preserve">
IF($C30="","",
IF(BQ$4&lt;$D30,$K30,
IF(AND(BQ$4&gt;=$D30,BQ$4&lt;$E30),$L30,
IF(AND(BQ$4&gt;=$E30,BQ$4&lt;(LARGE($F30:$G30,1))),$M30,
IF(BQ$4&gt;=(LARGE($F30:$G30,1)),""
)))))</f>
        <v/>
      </c>
      <c r="BR30" s="78" t="str">
        <f>IF(BQ30="","",
IF(BQ30=$K30,$S30,
IF(BQ30=$L30,$T30,
IF(BQ30=$M30,$U30,""
))))</f>
        <v/>
      </c>
      <c r="BS30" s="78" t="str">
        <f>IF(BQ30="","",
IF(BQ30=$K30,$V30,
IF(BQ30=$L30,$W30,
IF(BQ30=$M30,$X30,""
))))</f>
        <v/>
      </c>
      <c r="BT30" s="79" t="str">
        <f>IFERROR(IF($C30="","",(BT$37/BQ$34)*BQ30),"")</f>
        <v/>
      </c>
      <c r="BU30" s="98" t="str">
        <f xml:space="preserve">
IF($C30="","",
IF(BU$4&lt;$D30,$K30,
IF(AND(BU$4&gt;=$D30,BU$4&lt;$E30),$L30,
IF(AND(BU$4&gt;=$E30,BU$4&lt;(LARGE($F30:$G30,1))),$M30,
IF(BU$4&gt;=(LARGE($F30:$G30,1)),""
)))))</f>
        <v/>
      </c>
      <c r="BV30" s="78" t="str">
        <f>IF(BU30="","",
IF(BU30=$K30,$S30,
IF(BU30=$L30,$T30,
IF(BU30=$M30,$U30,""
))))</f>
        <v/>
      </c>
      <c r="BW30" s="78" t="str">
        <f>IF(BU30="","",
IF(BU30=$K30,$V30,
IF(BU30=$L30,$W30,
IF(BU30=$M30,$X30,""
))))</f>
        <v/>
      </c>
      <c r="BX30" s="79" t="str">
        <f>IFERROR(IF($C30="","",(BX$37/BU$34)*BU30),"")</f>
        <v/>
      </c>
      <c r="BY30" s="98" t="str">
        <f xml:space="preserve">
IF($C30="","",
IF(BY$4&lt;$D30,$K30,
IF(AND(BY$4&gt;=$D30,BY$4&lt;$E30),$L30,
IF(AND(BY$4&gt;=$E30,BY$4&lt;(LARGE($F30:$G30,1))),$M30,
IF(BY$4&gt;=(LARGE($F30:$G30,1)),""
)))))</f>
        <v/>
      </c>
      <c r="BZ30" s="78" t="str">
        <f>IF(BY30="","",
IF(BY30=$K30,$S30,
IF(BY30=$L30,$T30,
IF(BY30=$M30,$U30,""
))))</f>
        <v/>
      </c>
      <c r="CA30" s="78" t="str">
        <f>IF(BY30="","",
IF(BY30=$K30,$V30,
IF(BY30=$L30,$W30,
IF(BY30=$M30,$X30,""
))))</f>
        <v/>
      </c>
      <c r="CB30" s="79" t="str">
        <f>IFERROR(IF($C30="","",(CB$37/BY$34)*BY30),"")</f>
        <v/>
      </c>
      <c r="CC30" s="98" t="str">
        <f xml:space="preserve">
IF($C30="","",
IF(CC$4&lt;$D30,$K30,
IF(AND(CC$4&gt;=$D30,CC$4&lt;$E30),$L30,
IF(AND(CC$4&gt;=$E30,CC$4&lt;(LARGE($F30:$G30,1))),$M30,
IF(CC$4&gt;=(LARGE($F30:$G30,1)),""
)))))</f>
        <v/>
      </c>
      <c r="CD30" s="78" t="str">
        <f>IF(CC30="","",
IF(CC30=$K30,$S30,
IF(CC30=$L30,$T30,
IF(CC30=$M30,$U30,""
))))</f>
        <v/>
      </c>
      <c r="CE30" s="78" t="str">
        <f>IF(CC30="","",
IF(CC30=$K30,$V30,
IF(CC30=$L30,$W30,
IF(CC30=$M30,$X30,""
))))</f>
        <v/>
      </c>
      <c r="CF30" s="79" t="str">
        <f>IFERROR(IF($C30="","",(CF$37/CC$34)*CC30),"")</f>
        <v/>
      </c>
      <c r="CG30" s="98" t="str">
        <f xml:space="preserve">
IF($C30="","",
IF(CG$4&lt;$D30,$K30,
IF(AND(CG$4&gt;=$D30,CG$4&lt;$E30),$L30,
IF(AND(CG$4&gt;=$E30,CG$4&lt;(LARGE($F30:$G30,1))),$M30,
IF(CG$4&gt;=(LARGE($F30:$G30,1)),""
)))))</f>
        <v/>
      </c>
      <c r="CH30" s="78" t="str">
        <f>IF(CG30="","",
IF(CG30=$K30,$S30,
IF(CG30=$L30,$T30,
IF(CG30=$M30,$U30,""
))))</f>
        <v/>
      </c>
      <c r="CI30" s="78" t="str">
        <f>IF(CG30="","",
IF(CG30=$K30,$V30,
IF(CG30=$L30,$W30,
IF(CG30=$M30,$X30,""
))))</f>
        <v/>
      </c>
      <c r="CJ30" s="79" t="str">
        <f>IFERROR(IF($C30="","",(CJ$37/CG$34)*CG30),"")</f>
        <v/>
      </c>
      <c r="CK30" s="98" t="str">
        <f xml:space="preserve">
IF($C30="","",
IF(CK$4&lt;$D30,$K30,
IF(AND(CK$4&gt;=$D30,CK$4&lt;$E30),$L30,
IF(AND(CK$4&gt;=$E30,CK$4&lt;(LARGE($F30:$G30,1))),$M30,
IF(CK$4&gt;=(LARGE($F30:$G30,1)),""
)))))</f>
        <v/>
      </c>
      <c r="CL30" s="78" t="str">
        <f>IF(CK30="","",
IF(CK30=$K30,$S30,
IF(CK30=$L30,$T30,
IF(CK30=$M30,$U30,""
))))</f>
        <v/>
      </c>
      <c r="CM30" s="78" t="str">
        <f>IF(CK30="","",
IF(CK30=$K30,$V30,
IF(CK30=$L30,$W30,
IF(CK30=$M30,$X30,""
))))</f>
        <v/>
      </c>
      <c r="CN30" s="79" t="str">
        <f>IFERROR(IF($C30="","",(CN$37/CK$34)*CK30),"")</f>
        <v/>
      </c>
      <c r="CO30" s="98" t="str">
        <f xml:space="preserve">
IF($C30="","",
IF(CO$4&lt;$D30,$K30,
IF(AND(CO$4&gt;=$D30,CO$4&lt;$E30),$L30,
IF(AND(CO$4&gt;=$E30,CO$4&lt;(LARGE($F30:$G30,1))),$M30,
IF(CO$4&gt;=(LARGE($F30:$G30,1)),""
)))))</f>
        <v/>
      </c>
      <c r="CP30" s="78" t="str">
        <f>IF(CO30="","",
IF(CO30=$K30,$S30,
IF(CO30=$L30,$T30,
IF(CO30=$M30,$U30,""
))))</f>
        <v/>
      </c>
      <c r="CQ30" s="78" t="str">
        <f>IF(CO30="","",
IF(CO30=$K30,$V30,
IF(CO30=$L30,$W30,
IF(CO30=$M30,$X30,""
))))</f>
        <v/>
      </c>
      <c r="CR30" s="79" t="str">
        <f>IFERROR(IF($C30="","",(CR$37/CO$34)*CO30),"")</f>
        <v/>
      </c>
      <c r="CS30" s="98" t="str">
        <f xml:space="preserve">
IF($C30="","",
IF(CS$4&lt;$D30,$K30,
IF(AND(CS$4&gt;=$D30,CS$4&lt;$E30),$L30,
IF(AND(CS$4&gt;=$E30,CS$4&lt;(LARGE($F30:$G30,1))),$M30,
IF(CS$4&gt;=(LARGE($F30:$G30,1)),""
)))))</f>
        <v/>
      </c>
      <c r="CT30" s="78" t="str">
        <f>IF(CS30="","",
IF(CS30=$K30,$S30,
IF(CS30=$L30,$T30,
IF(CS30=$M30,$U30,""
))))</f>
        <v/>
      </c>
      <c r="CU30" s="78" t="str">
        <f>IF(CS30="","",
IF(CS30=$K30,$V30,
IF(CS30=$L30,$W30,
IF(CS30=$M30,$X30,""
))))</f>
        <v/>
      </c>
      <c r="CV30" s="79" t="str">
        <f>IFERROR(IF($C30="","",(CV$37/CS$34)*CS30),"")</f>
        <v/>
      </c>
      <c r="CW30" s="98" t="str">
        <f xml:space="preserve">
IF($C30="","",
IF(CW$4&lt;$D30,$K30,
IF(AND(CW$4&gt;=$D30,CW$4&lt;$E30),$L30,
IF(AND(CW$4&gt;=$E30,CW$4&lt;(LARGE($F30:$G30,1))),$M30,
IF(CW$4&gt;=(LARGE($F30:$G30,1)),""
)))))</f>
        <v/>
      </c>
      <c r="CX30" s="78" t="str">
        <f>IF(CW30="","",
IF(CW30=$K30,$S30,
IF(CW30=$L30,$T30,
IF(CW30=$M30,$U30,""
))))</f>
        <v/>
      </c>
      <c r="CY30" s="78" t="str">
        <f>IF(CW30="","",
IF(CW30=$K30,$V30,
IF(CW30=$L30,$W30,
IF(CW30=$M30,$X30,""
))))</f>
        <v/>
      </c>
      <c r="CZ30" s="79" t="str">
        <f>IFERROR(IF($C30="","",(CZ$37/CW$34)*CW30),"")</f>
        <v/>
      </c>
      <c r="DA30" s="98" t="str">
        <f xml:space="preserve">
IF($C30="","",
IF(DA$4&lt;$D30,$K30,
IF(AND(DA$4&gt;=$D30,DA$4&lt;$E30),$L30,
IF(AND(DA$4&gt;=$E30,DA$4&lt;(LARGE($F30:$G30,1))),$M30,
IF(DA$4&gt;=(LARGE($F30:$G30,1)),""
)))))</f>
        <v/>
      </c>
      <c r="DB30" s="78" t="str">
        <f>IF(DA30="","",
IF(DA30=$K30,$S30,
IF(DA30=$L30,$T30,
IF(DA30=$M30,$U30,""
))))</f>
        <v/>
      </c>
      <c r="DC30" s="78" t="str">
        <f>IF(DA30="","",
IF(DA30=$K30,$V30,
IF(DA30=$L30,$W30,
IF(DA30=$M30,$X30,""
))))</f>
        <v/>
      </c>
      <c r="DD30" s="79" t="str">
        <f>IFERROR(IF($C30="","",(DD$37/DA$34)*DA30),"")</f>
        <v/>
      </c>
      <c r="DE30" s="98" t="str">
        <f xml:space="preserve">
IF($C30="","",
IF(DE$4&lt;$D30,$K30,
IF(AND(DE$4&gt;=$D30,DE$4&lt;$E30),$L30,
IF(AND(DE$4&gt;=$E30,DE$4&lt;(LARGE($F30:$G30,1))),$M30,
IF(DE$4&gt;=(LARGE($F30:$G30,1)),""
)))))</f>
        <v/>
      </c>
      <c r="DF30" s="78" t="str">
        <f>IF(DE30="","",
IF(DE30=$K30,$S30,
IF(DE30=$L30,$T30,
IF(DE30=$M30,$U30,""
))))</f>
        <v/>
      </c>
      <c r="DG30" s="78" t="str">
        <f>IF(DE30="","",
IF(DE30=$K30,$V30,
IF(DE30=$L30,$W30,
IF(DE30=$M30,$X30,""
))))</f>
        <v/>
      </c>
      <c r="DH30" s="79" t="str">
        <f>IFERROR(IF($C30="","",(DH$37/DE$34)*DE30),"")</f>
        <v/>
      </c>
      <c r="DI30" s="98" t="str">
        <f xml:space="preserve">
IF($C30="","",
IF(DI$4&lt;$D30,$K30,
IF(AND(DI$4&gt;=$D30,DI$4&lt;$E30),$L30,
IF(AND(DI$4&gt;=$E30,DI$4&lt;(LARGE($F30:$G30,1))),$M30,
IF(DI$4&gt;=(LARGE($F30:$G30,1)),""
)))))</f>
        <v/>
      </c>
      <c r="DJ30" s="78" t="str">
        <f>IF(DI30="","",
IF(DI30=$K30,$S30,
IF(DI30=$L30,$T30,
IF(DI30=$M30,$U30,""
))))</f>
        <v/>
      </c>
      <c r="DK30" s="78" t="str">
        <f>IF(DI30="","",
IF(DI30=$K30,$V30,
IF(DI30=$L30,$W30,
IF(DI30=$M30,$X30,""
))))</f>
        <v/>
      </c>
      <c r="DL30" s="79" t="str">
        <f>IFERROR(IF($C30="","",(DL$37/DI$34)*DI30),"")</f>
        <v/>
      </c>
      <c r="DM30" s="98" t="str">
        <f xml:space="preserve">
IF($C30="","",
IF(DM$4&lt;$D30,$K30,
IF(AND(DM$4&gt;=$D30,DM$4&lt;$E30),$L30,
IF(AND(DM$4&gt;=$E30,DM$4&lt;(LARGE($F30:$G30,1))),$M30,
IF(DM$4&gt;=(LARGE($F30:$G30,1)),""
)))))</f>
        <v/>
      </c>
      <c r="DN30" s="78" t="str">
        <f>IF(DM30="","",
IF(DM30=$K30,$S30,
IF(DM30=$L30,$T30,
IF(DM30=$M30,$U30,""
))))</f>
        <v/>
      </c>
      <c r="DO30" s="78" t="str">
        <f>IF(DM30="","",
IF(DM30=$K30,$V30,
IF(DM30=$L30,$W30,
IF(DM30=$M30,$X30,""
))))</f>
        <v/>
      </c>
      <c r="DP30" s="79" t="str">
        <f>IFERROR(IF($C30="","",(DP$37/DM$34)*DM30),"")</f>
        <v/>
      </c>
      <c r="DQ30" s="98" t="str">
        <f xml:space="preserve">
IF($C30="","",
IF(DQ$4&lt;$D30,$K30,
IF(AND(DQ$4&gt;=$D30,DQ$4&lt;$E30),$L30,
IF(AND(DQ$4&gt;=$E30,DQ$4&lt;(LARGE($F30:$G30,1))),$M30,
IF(DQ$4&gt;=(LARGE($F30:$G30,1)),""
)))))</f>
        <v/>
      </c>
      <c r="DR30" s="78" t="str">
        <f>IF(DQ30="","",
IF(DQ30=$K30,$S30,
IF(DQ30=$L30,$T30,
IF(DQ30=$M30,$U30,""
))))</f>
        <v/>
      </c>
      <c r="DS30" s="78" t="str">
        <f>IF(DQ30="","",
IF(DQ30=$K30,$V30,
IF(DQ30=$L30,$W30,
IF(DQ30=$M30,$X30,""
))))</f>
        <v/>
      </c>
      <c r="DT30" s="79" t="str">
        <f>IFERROR(IF($C30="","",(DT$37/DQ$34)*DQ30),"")</f>
        <v/>
      </c>
      <c r="DU30" s="98" t="str">
        <f xml:space="preserve">
IF($C30="","",
IF(DU$4&lt;$D30,$K30,
IF(AND(DU$4&gt;=$D30,DU$4&lt;$E30),$L30,
IF(AND(DU$4&gt;=$E30,DU$4&lt;(LARGE($F30:$G30,1))),$M30,
IF(DU$4&gt;=(LARGE($F30:$G30,1)),""
)))))</f>
        <v/>
      </c>
      <c r="DV30" s="78" t="str">
        <f>IF(DU30="","",
IF(DU30=$K30,$S30,
IF(DU30=$L30,$T30,
IF(DU30=$M30,$U30,""
))))</f>
        <v/>
      </c>
      <c r="DW30" s="78" t="str">
        <f>IF(DU30="","",
IF(DU30=$K30,$V30,
IF(DU30=$L30,$W30,
IF(DU30=$M30,$X30,""
))))</f>
        <v/>
      </c>
      <c r="DX30" s="79" t="str">
        <f>IFERROR(IF($C30="","",(DX$37/DU$34)*DU30),"")</f>
        <v/>
      </c>
      <c r="DY30" s="98" t="str">
        <f xml:space="preserve">
IF($C30="","",
IF(DY$4&lt;$D30,$K30,
IF(AND(DY$4&gt;=$D30,DY$4&lt;$E30),$L30,
IF(AND(DY$4&gt;=$E30,DY$4&lt;(LARGE($F30:$G30,1))),$M30,
IF(DY$4&gt;=(LARGE($F30:$G30,1)),""
)))))</f>
        <v/>
      </c>
      <c r="DZ30" s="78" t="str">
        <f>IF(DY30="","",
IF(DY30=$K30,$S30,
IF(DY30=$L30,$T30,
IF(DY30=$M30,$U30,""
))))</f>
        <v/>
      </c>
      <c r="EA30" s="78" t="str">
        <f>IF(DY30="","",
IF(DY30=$K30,$V30,
IF(DY30=$L30,$W30,
IF(DY30=$M30,$X30,""
))))</f>
        <v/>
      </c>
      <c r="EB30" s="79" t="str">
        <f>IFERROR(IF($C30="","",(EB$37/DY$34)*DY30),"")</f>
        <v/>
      </c>
      <c r="EC30" s="98" t="str">
        <f xml:space="preserve">
IF($C30="","",
IF(EC$4&lt;$D30,$K30,
IF(AND(EC$4&gt;=$D30,EC$4&lt;$E30),$L30,
IF(AND(EC$4&gt;=$E30,EC$4&lt;(LARGE($F30:$G30,1))),$M30,
IF(EC$4&gt;=(LARGE($F30:$G30,1)),""
)))))</f>
        <v/>
      </c>
      <c r="ED30" s="78" t="str">
        <f>IF(EC30="","",
IF(EC30=$K30,$S30,
IF(EC30=$L30,$T30,
IF(EC30=$M30,$U30,""
))))</f>
        <v/>
      </c>
      <c r="EE30" s="78" t="str">
        <f>IF(EC30="","",
IF(EC30=$K30,$V30,
IF(EC30=$L30,$W30,
IF(EC30=$M30,$X30,""
))))</f>
        <v/>
      </c>
      <c r="EF30" s="79" t="str">
        <f>IFERROR(IF($C30="","",(EF$37/EC$34)*EC30),"")</f>
        <v/>
      </c>
      <c r="EG30" s="98" t="str">
        <f xml:space="preserve">
IF($C30="","",
IF(EG$4&lt;$D30,$K30,
IF(AND(EG$4&gt;=$D30,EG$4&lt;$E30),$L30,
IF(AND(EG$4&gt;=$E30,EG$4&lt;(LARGE($F30:$G30,1))),$M30,
IF(EG$4&gt;=(LARGE($F30:$G30,1)),""
)))))</f>
        <v/>
      </c>
      <c r="EH30" s="78" t="str">
        <f>IF(EG30="","",
IF(EG30=$K30,$S30,
IF(EG30=$L30,$T30,
IF(EG30=$M30,$U30,""
))))</f>
        <v/>
      </c>
      <c r="EI30" s="78" t="str">
        <f>IF(EG30="","",
IF(EG30=$K30,$V30,
IF(EG30=$L30,$W30,
IF(EG30=$M30,$X30,""
))))</f>
        <v/>
      </c>
      <c r="EJ30" s="79" t="str">
        <f>IFERROR(IF($C30="","",(EJ$37/EG$34)*EG30),"")</f>
        <v/>
      </c>
      <c r="EK30" s="98" t="str">
        <f xml:space="preserve">
IF($C30="","",
IF(EK$4&lt;$D30,$K30,
IF(AND(EK$4&gt;=$D30,EK$4&lt;$E30),$L30,
IF(AND(EK$4&gt;=$E30,EK$4&lt;(LARGE($F30:$G30,1))),$M30,
IF(EK$4&gt;=(LARGE($F30:$G30,1)),""
)))))</f>
        <v/>
      </c>
      <c r="EL30" s="78" t="str">
        <f>IF(EK30="","",
IF(EK30=$K30,$S30,
IF(EK30=$L30,$T30,
IF(EK30=$M30,$U30,""
))))</f>
        <v/>
      </c>
      <c r="EM30" s="78" t="str">
        <f>IF(EK30="","",
IF(EK30=$K30,$V30,
IF(EK30=$L30,$W30,
IF(EK30=$M30,$X30,""
))))</f>
        <v/>
      </c>
      <c r="EN30" s="79" t="str">
        <f>IFERROR(IF($C30="","",(EN$37/EK$34)*EK30),"")</f>
        <v/>
      </c>
      <c r="EO30" s="98" t="str">
        <f xml:space="preserve">
IF($C30="","",
IF(EO$4&lt;$D30,$K30,
IF(AND(EO$4&gt;=$D30,EO$4&lt;$E30),$L30,
IF(AND(EO$4&gt;=$E30,EO$4&lt;(LARGE($F30:$G30,1))),$M30,
IF(EO$4&gt;=(LARGE($F30:$G30,1)),""
)))))</f>
        <v/>
      </c>
      <c r="EP30" s="78" t="str">
        <f>IF(EO30="","",
IF(EO30=$K30,$S30,
IF(EO30=$L30,$T30,
IF(EO30=$M30,$U30,""
))))</f>
        <v/>
      </c>
      <c r="EQ30" s="78" t="str">
        <f>IF(EO30="","",
IF(EO30=$K30,$V30,
IF(EO30=$L30,$W30,
IF(EO30=$M30,$X30,""
))))</f>
        <v/>
      </c>
      <c r="ER30" s="79" t="str">
        <f>IFERROR(IF($C30="","",(ER$37/EO$34)*EO30),"")</f>
        <v/>
      </c>
    </row>
    <row r="31" spans="1:148" x14ac:dyDescent="0.2">
      <c r="A31" s="203"/>
      <c r="B31" s="96" t="s">
        <v>53</v>
      </c>
      <c r="C31" s="119" t="str">
        <f>IF(Dreisatzmethode!G22="","",Dreisatzmethode!G22)</f>
        <v/>
      </c>
      <c r="D31" s="74" t="str">
        <f>IF(Dreisatzmethode!I22="","",Dreisatzmethode!I22)</f>
        <v/>
      </c>
      <c r="E31" s="74" t="str">
        <f>IF(Dreisatzmethode!K22="","",Dreisatzmethode!K22)</f>
        <v/>
      </c>
      <c r="F31" s="39" t="str">
        <f xml:space="preserve">
IF($C31="","",
IF(Dreisatzmethode!M22=16,DATE(YEAR($C31)+16, MONTH($C31), DAY($C31)),
""
))</f>
        <v/>
      </c>
      <c r="G31" s="120" t="str">
        <f xml:space="preserve">
IF($C31="","",
IF(Dreisatzmethode!M22=18,DATE(YEAR($C31)+18, MONTH($C31), DAY($C31)),""
))</f>
        <v/>
      </c>
      <c r="H31" s="133" t="str">
        <f>IF(Dreisatzmethode!H22="","",Dreisatzmethode!H22)</f>
        <v/>
      </c>
      <c r="I31" s="5" t="str">
        <f>IF(Dreisatzmethode!J22="","",Dreisatzmethode!J22)</f>
        <v/>
      </c>
      <c r="J31" s="134" t="str">
        <f>IF(Dreisatzmethode!L22="","",Dreisatzmethode!L22)</f>
        <v/>
      </c>
      <c r="K31" s="133" t="str">
        <f t="shared" ref="K31:K32" si="232">IF(H31="","",100%-H31)</f>
        <v/>
      </c>
      <c r="L31" s="5" t="str">
        <f t="shared" si="229"/>
        <v/>
      </c>
      <c r="M31" s="134" t="str">
        <f t="shared" si="229"/>
        <v/>
      </c>
      <c r="N31" s="142" t="str">
        <f>IF($C31="","",Dreisatzmethode!$C$9)</f>
        <v/>
      </c>
      <c r="O31" s="142" t="str">
        <f>IF(C31="","",Dreisatzmethode!$C$10)</f>
        <v/>
      </c>
      <c r="P31" s="150" t="str">
        <f t="shared" si="230"/>
        <v/>
      </c>
      <c r="Q31" s="6" t="str">
        <f t="shared" si="230"/>
        <v/>
      </c>
      <c r="R31" s="151" t="str">
        <f t="shared" si="230"/>
        <v/>
      </c>
      <c r="S31" s="150" t="str">
        <f>IF($C31="","",IF($N31-(_xlfn.AGGREGATE(14,6,($O31,P31),1))&gt;=0,$N31-(_xlfn.AGGREGATE(14,6,($O31,P31),1)),0))</f>
        <v/>
      </c>
      <c r="T31" s="6" t="str">
        <f>IF($C31="","",IF($N31-(_xlfn.AGGREGATE(14,6,($O31,Q31),1))&gt;=0,$N31-(_xlfn.AGGREGATE(14,6,($O31,Q31),1)),0))</f>
        <v/>
      </c>
      <c r="U31" s="151" t="str">
        <f>IF($C31="","",IF($N31-(_xlfn.AGGREGATE(14,6,($O31,R31),1))&gt;=0,$N31-(_xlfn.AGGREGATE(14,6,($O31,R31),1)),0))</f>
        <v/>
      </c>
      <c r="V31" s="150" t="str">
        <f t="shared" si="231"/>
        <v/>
      </c>
      <c r="W31" s="6" t="str">
        <f t="shared" si="231"/>
        <v/>
      </c>
      <c r="X31" s="151" t="str">
        <f t="shared" si="231"/>
        <v/>
      </c>
      <c r="Y31" s="99" t="str">
        <f t="shared" ref="Y31:Y32" si="233" xml:space="preserve">
IF($C31="","",
IF(Y$4&lt;$D31,$K31,
IF(AND(Y$4&gt;=$D31,Y$4&lt;$E31),$L31,
IF(AND(Y$4&gt;=$E31,Y$4&lt;(LARGE($F31:$G31,1))),$M31,
IF(Y$4&gt;=(LARGE($F31:$G31,1)),""
)))))</f>
        <v/>
      </c>
      <c r="Z31" s="11" t="str">
        <f t="shared" ref="Z31:Z32" si="234">IF(Y31="","",
IF(Y31=$K31,$S31,
IF(Y31=$L31,$T31,
IF(Y31=$M31,$U31,""
))))</f>
        <v/>
      </c>
      <c r="AA31" s="11" t="str">
        <f t="shared" ref="AA31:AA32" si="235">IF(Y31="","",
IF(Y31=$K31,$V31,
IF(Y31=$L31,$W31,
IF(Y31=$M31,$X31,""
))))</f>
        <v/>
      </c>
      <c r="AB31" s="80" t="str">
        <f>IFERROR(IF($C31="","",(AB$37/Y$34)*Y31),"")</f>
        <v/>
      </c>
      <c r="AC31" s="99" t="str">
        <f t="shared" ref="AC31:AC32" si="236" xml:space="preserve">
IF($C31="","",
IF(AC$4&lt;$D31,$K31,
IF(AND(AC$4&gt;=$D31,AC$4&lt;$E31),$L31,
IF(AND(AC$4&gt;=$E31,AC$4&lt;(LARGE($F31:$G31,1))),$M31,
IF(AC$4&gt;=(LARGE($F31:$G31,1)),""
)))))</f>
        <v/>
      </c>
      <c r="AD31" s="11" t="str">
        <f t="shared" ref="AD31:AD32" si="237">IF(AC31="","",
IF(AC31=$K31,$S31,
IF(AC31=$L31,$T31,
IF(AC31=$M31,$U31,""
))))</f>
        <v/>
      </c>
      <c r="AE31" s="11" t="str">
        <f t="shared" ref="AE31:AE32" si="238">IF(AC31="","",
IF(AC31=$K31,$V31,
IF(AC31=$L31,$W31,
IF(AC31=$M31,$X31,""
))))</f>
        <v/>
      </c>
      <c r="AF31" s="80" t="str">
        <f>IFERROR(IF($C31="","",(AF$37/AC$34)*AC31),"")</f>
        <v/>
      </c>
      <c r="AG31" s="99" t="str">
        <f t="shared" ref="AG31:AG32" si="239" xml:space="preserve">
IF($C31="","",
IF(AG$4&lt;$D31,$K31,
IF(AND(AG$4&gt;=$D31,AG$4&lt;$E31),$L31,
IF(AND(AG$4&gt;=$E31,AG$4&lt;(LARGE($F31:$G31,1))),$M31,
IF(AG$4&gt;=(LARGE($F31:$G31,1)),""
)))))</f>
        <v/>
      </c>
      <c r="AH31" s="11" t="str">
        <f t="shared" ref="AH31:AH32" si="240">IF(AG31="","",
IF(AG31=$K31,$S31,
IF(AG31=$L31,$T31,
IF(AG31=$M31,$U31,""
))))</f>
        <v/>
      </c>
      <c r="AI31" s="11" t="str">
        <f t="shared" ref="AI31:AI32" si="241">IF(AG31="","",
IF(AG31=$K31,$V31,
IF(AG31=$L31,$W31,
IF(AG31=$M31,$X31,""
))))</f>
        <v/>
      </c>
      <c r="AJ31" s="80" t="str">
        <f>IFERROR(IF($C31="","",(AJ$37/AG$34)*AG31),"")</f>
        <v/>
      </c>
      <c r="AK31" s="99" t="str">
        <f t="shared" ref="AK31:AK32" si="242" xml:space="preserve">
IF($C31="","",
IF(AK$4&lt;$D31,$K31,
IF(AND(AK$4&gt;=$D31,AK$4&lt;$E31),$L31,
IF(AND(AK$4&gt;=$E31,AK$4&lt;(LARGE($F31:$G31,1))),$M31,
IF(AK$4&gt;=(LARGE($F31:$G31,1)),""
)))))</f>
        <v/>
      </c>
      <c r="AL31" s="11" t="str">
        <f t="shared" ref="AL31:AL32" si="243">IF(AK31="","",
IF(AK31=$K31,$S31,
IF(AK31=$L31,$T31,
IF(AK31=$M31,$U31,""
))))</f>
        <v/>
      </c>
      <c r="AM31" s="11" t="str">
        <f t="shared" ref="AM31:AM32" si="244">IF(AK31="","",
IF(AK31=$K31,$V31,
IF(AK31=$L31,$W31,
IF(AK31=$M31,$X31,""
))))</f>
        <v/>
      </c>
      <c r="AN31" s="80" t="str">
        <f>IFERROR(IF($C31="","",(AN$37/AK$34)*AK31),"")</f>
        <v/>
      </c>
      <c r="AO31" s="99" t="str">
        <f t="shared" ref="AO31:AO32" si="245" xml:space="preserve">
IF($C31="","",
IF(AO$4&lt;$D31,$K31,
IF(AND(AO$4&gt;=$D31,AO$4&lt;$E31),$L31,
IF(AND(AO$4&gt;=$E31,AO$4&lt;(LARGE($F31:$G31,1))),$M31,
IF(AO$4&gt;=(LARGE($F31:$G31,1)),""
)))))</f>
        <v/>
      </c>
      <c r="AP31" s="11" t="str">
        <f t="shared" ref="AP31:AP32" si="246">IF(AO31="","",
IF(AO31=$K31,$S31,
IF(AO31=$L31,$T31,
IF(AO31=$M31,$U31,""
))))</f>
        <v/>
      </c>
      <c r="AQ31" s="11" t="str">
        <f t="shared" ref="AQ31:AQ32" si="247">IF(AO31="","",
IF(AO31=$K31,$V31,
IF(AO31=$L31,$W31,
IF(AO31=$M31,$X31,""
))))</f>
        <v/>
      </c>
      <c r="AR31" s="80" t="str">
        <f>IFERROR(IF($C31="","",(AR$37/AO$34)*AO31),"")</f>
        <v/>
      </c>
      <c r="AS31" s="99" t="str">
        <f t="shared" ref="AS31:AS32" si="248" xml:space="preserve">
IF($C31="","",
IF(AS$4&lt;$D31,$K31,
IF(AND(AS$4&gt;=$D31,AS$4&lt;$E31),$L31,
IF(AND(AS$4&gt;=$E31,AS$4&lt;(LARGE($F31:$G31,1))),$M31,
IF(AS$4&gt;=(LARGE($F31:$G31,1)),""
)))))</f>
        <v/>
      </c>
      <c r="AT31" s="11" t="str">
        <f t="shared" ref="AT31:AT32" si="249">IF(AS31="","",
IF(AS31=$K31,$S31,
IF(AS31=$L31,$T31,
IF(AS31=$M31,$U31,""
))))</f>
        <v/>
      </c>
      <c r="AU31" s="11" t="str">
        <f t="shared" ref="AU31:AU32" si="250">IF(AS31="","",
IF(AS31=$K31,$V31,
IF(AS31=$L31,$W31,
IF(AS31=$M31,$X31,""
))))</f>
        <v/>
      </c>
      <c r="AV31" s="80" t="str">
        <f>IFERROR(IF($C31="","",(AV$37/AS$34)*AS31),"")</f>
        <v/>
      </c>
      <c r="AW31" s="99" t="str">
        <f t="shared" ref="AW31:AW32" si="251" xml:space="preserve">
IF($C31="","",
IF(AW$4&lt;$D31,$K31,
IF(AND(AW$4&gt;=$D31,AW$4&lt;$E31),$L31,
IF(AND(AW$4&gt;=$E31,AW$4&lt;(LARGE($F31:$G31,1))),$M31,
IF(AW$4&gt;=(LARGE($F31:$G31,1)),""
)))))</f>
        <v/>
      </c>
      <c r="AX31" s="11" t="str">
        <f t="shared" ref="AX31:AX32" si="252">IF(AW31="","",
IF(AW31=$K31,$S31,
IF(AW31=$L31,$T31,
IF(AW31=$M31,$U31,""
))))</f>
        <v/>
      </c>
      <c r="AY31" s="11" t="str">
        <f t="shared" ref="AY31:AY32" si="253">IF(AW31="","",
IF(AW31=$K31,$V31,
IF(AW31=$L31,$W31,
IF(AW31=$M31,$X31,""
))))</f>
        <v/>
      </c>
      <c r="AZ31" s="80" t="str">
        <f>IFERROR(IF($C31="","",(AZ$37/AW$34)*AW31),"")</f>
        <v/>
      </c>
      <c r="BA31" s="99" t="str">
        <f t="shared" ref="BA31:BA32" si="254" xml:space="preserve">
IF($C31="","",
IF(BA$4&lt;$D31,$K31,
IF(AND(BA$4&gt;=$D31,BA$4&lt;$E31),$L31,
IF(AND(BA$4&gt;=$E31,BA$4&lt;(LARGE($F31:$G31,1))),$M31,
IF(BA$4&gt;=(LARGE($F31:$G31,1)),""
)))))</f>
        <v/>
      </c>
      <c r="BB31" s="11" t="str">
        <f t="shared" ref="BB31:BB32" si="255">IF(BA31="","",
IF(BA31=$K31,$S31,
IF(BA31=$L31,$T31,
IF(BA31=$M31,$U31,""
))))</f>
        <v/>
      </c>
      <c r="BC31" s="11" t="str">
        <f t="shared" ref="BC31:BC32" si="256">IF(BA31="","",
IF(BA31=$K31,$V31,
IF(BA31=$L31,$W31,
IF(BA31=$M31,$X31,""
))))</f>
        <v/>
      </c>
      <c r="BD31" s="80" t="str">
        <f>IFERROR(IF($C31="","",(BD$37/BA$34)*BA31),"")</f>
        <v/>
      </c>
      <c r="BE31" s="99" t="str">
        <f t="shared" ref="BE31:BE32" si="257" xml:space="preserve">
IF($C31="","",
IF(BE$4&lt;$D31,$K31,
IF(AND(BE$4&gt;=$D31,BE$4&lt;$E31),$L31,
IF(AND(BE$4&gt;=$E31,BE$4&lt;(LARGE($F31:$G31,1))),$M31,
IF(BE$4&gt;=(LARGE($F31:$G31,1)),""
)))))</f>
        <v/>
      </c>
      <c r="BF31" s="11" t="str">
        <f t="shared" ref="BF31:BF32" si="258">IF(BE31="","",
IF(BE31=$K31,$S31,
IF(BE31=$L31,$T31,
IF(BE31=$M31,$U31,""
))))</f>
        <v/>
      </c>
      <c r="BG31" s="11" t="str">
        <f t="shared" ref="BG31:BG32" si="259">IF(BE31="","",
IF(BE31=$K31,$V31,
IF(BE31=$L31,$W31,
IF(BE31=$M31,$X31,""
))))</f>
        <v/>
      </c>
      <c r="BH31" s="80" t="str">
        <f>IFERROR(IF($C31="","",(BH$37/BE$34)*BE31),"")</f>
        <v/>
      </c>
      <c r="BI31" s="99" t="str">
        <f t="shared" ref="BI31:BI32" si="260" xml:space="preserve">
IF($C31="","",
IF(BI$4&lt;$D31,$K31,
IF(AND(BI$4&gt;=$D31,BI$4&lt;$E31),$L31,
IF(AND(BI$4&gt;=$E31,BI$4&lt;(LARGE($F31:$G31,1))),$M31,
IF(BI$4&gt;=(LARGE($F31:$G31,1)),""
)))))</f>
        <v/>
      </c>
      <c r="BJ31" s="11" t="str">
        <f t="shared" ref="BJ31:BJ32" si="261">IF(BI31="","",
IF(BI31=$K31,$S31,
IF(BI31=$L31,$T31,
IF(BI31=$M31,$U31,""
))))</f>
        <v/>
      </c>
      <c r="BK31" s="11" t="str">
        <f t="shared" ref="BK31:BK32" si="262">IF(BI31="","",
IF(BI31=$K31,$V31,
IF(BI31=$L31,$W31,
IF(BI31=$M31,$X31,""
))))</f>
        <v/>
      </c>
      <c r="BL31" s="80" t="str">
        <f>IFERROR(IF($C31="","",(BL$37/BI$34)*BI31),"")</f>
        <v/>
      </c>
      <c r="BM31" s="99" t="str">
        <f t="shared" ref="BM31:BM32" si="263" xml:space="preserve">
IF($C31="","",
IF(BM$4&lt;$D31,$K31,
IF(AND(BM$4&gt;=$D31,BM$4&lt;$E31),$L31,
IF(AND(BM$4&gt;=$E31,BM$4&lt;(LARGE($F31:$G31,1))),$M31,
IF(BM$4&gt;=(LARGE($F31:$G31,1)),""
)))))</f>
        <v/>
      </c>
      <c r="BN31" s="11" t="str">
        <f t="shared" ref="BN31:BN32" si="264">IF(BM31="","",
IF(BM31=$K31,$S31,
IF(BM31=$L31,$T31,
IF(BM31=$M31,$U31,""
))))</f>
        <v/>
      </c>
      <c r="BO31" s="11" t="str">
        <f t="shared" ref="BO31:BO32" si="265">IF(BM31="","",
IF(BM31=$K31,$V31,
IF(BM31=$L31,$W31,
IF(BM31=$M31,$X31,""
))))</f>
        <v/>
      </c>
      <c r="BP31" s="80" t="str">
        <f>IFERROR(IF($C31="","",(BP$37/BM$34)*BM31),"")</f>
        <v/>
      </c>
      <c r="BQ31" s="99" t="str">
        <f t="shared" ref="BQ31:BQ32" si="266" xml:space="preserve">
IF($C31="","",
IF(BQ$4&lt;$D31,$K31,
IF(AND(BQ$4&gt;=$D31,BQ$4&lt;$E31),$L31,
IF(AND(BQ$4&gt;=$E31,BQ$4&lt;(LARGE($F31:$G31,1))),$M31,
IF(BQ$4&gt;=(LARGE($F31:$G31,1)),""
)))))</f>
        <v/>
      </c>
      <c r="BR31" s="11" t="str">
        <f t="shared" ref="BR31:BR32" si="267">IF(BQ31="","",
IF(BQ31=$K31,$S31,
IF(BQ31=$L31,$T31,
IF(BQ31=$M31,$U31,""
))))</f>
        <v/>
      </c>
      <c r="BS31" s="11" t="str">
        <f t="shared" ref="BS31:BS32" si="268">IF(BQ31="","",
IF(BQ31=$K31,$V31,
IF(BQ31=$L31,$W31,
IF(BQ31=$M31,$X31,""
))))</f>
        <v/>
      </c>
      <c r="BT31" s="80" t="str">
        <f>IFERROR(IF($C31="","",(BT$37/BQ$34)*BQ31),"")</f>
        <v/>
      </c>
      <c r="BU31" s="99" t="str">
        <f t="shared" ref="BU31:BU32" si="269" xml:space="preserve">
IF($C31="","",
IF(BU$4&lt;$D31,$K31,
IF(AND(BU$4&gt;=$D31,BU$4&lt;$E31),$L31,
IF(AND(BU$4&gt;=$E31,BU$4&lt;(LARGE($F31:$G31,1))),$M31,
IF(BU$4&gt;=(LARGE($F31:$G31,1)),""
)))))</f>
        <v/>
      </c>
      <c r="BV31" s="11" t="str">
        <f t="shared" ref="BV31:BV32" si="270">IF(BU31="","",
IF(BU31=$K31,$S31,
IF(BU31=$L31,$T31,
IF(BU31=$M31,$U31,""
))))</f>
        <v/>
      </c>
      <c r="BW31" s="11" t="str">
        <f t="shared" ref="BW31:BW32" si="271">IF(BU31="","",
IF(BU31=$K31,$V31,
IF(BU31=$L31,$W31,
IF(BU31=$M31,$X31,""
))))</f>
        <v/>
      </c>
      <c r="BX31" s="80" t="str">
        <f>IFERROR(IF($C31="","",(BX$37/BU$34)*BU31),"")</f>
        <v/>
      </c>
      <c r="BY31" s="99" t="str">
        <f t="shared" ref="BY31:BY32" si="272" xml:space="preserve">
IF($C31="","",
IF(BY$4&lt;$D31,$K31,
IF(AND(BY$4&gt;=$D31,BY$4&lt;$E31),$L31,
IF(AND(BY$4&gt;=$E31,BY$4&lt;(LARGE($F31:$G31,1))),$M31,
IF(BY$4&gt;=(LARGE($F31:$G31,1)),""
)))))</f>
        <v/>
      </c>
      <c r="BZ31" s="11" t="str">
        <f t="shared" ref="BZ31:BZ32" si="273">IF(BY31="","",
IF(BY31=$K31,$S31,
IF(BY31=$L31,$T31,
IF(BY31=$M31,$U31,""
))))</f>
        <v/>
      </c>
      <c r="CA31" s="11" t="str">
        <f t="shared" ref="CA31:CA32" si="274">IF(BY31="","",
IF(BY31=$K31,$V31,
IF(BY31=$L31,$W31,
IF(BY31=$M31,$X31,""
))))</f>
        <v/>
      </c>
      <c r="CB31" s="80" t="str">
        <f>IFERROR(IF($C31="","",(CB$37/BY$34)*BY31),"")</f>
        <v/>
      </c>
      <c r="CC31" s="99" t="str">
        <f t="shared" ref="CC31:CC32" si="275" xml:space="preserve">
IF($C31="","",
IF(CC$4&lt;$D31,$K31,
IF(AND(CC$4&gt;=$D31,CC$4&lt;$E31),$L31,
IF(AND(CC$4&gt;=$E31,CC$4&lt;(LARGE($F31:$G31,1))),$M31,
IF(CC$4&gt;=(LARGE($F31:$G31,1)),""
)))))</f>
        <v/>
      </c>
      <c r="CD31" s="11" t="str">
        <f t="shared" ref="CD31:CD32" si="276">IF(CC31="","",
IF(CC31=$K31,$S31,
IF(CC31=$L31,$T31,
IF(CC31=$M31,$U31,""
))))</f>
        <v/>
      </c>
      <c r="CE31" s="11" t="str">
        <f t="shared" ref="CE31:CE32" si="277">IF(CC31="","",
IF(CC31=$K31,$V31,
IF(CC31=$L31,$W31,
IF(CC31=$M31,$X31,""
))))</f>
        <v/>
      </c>
      <c r="CF31" s="80" t="str">
        <f>IFERROR(IF($C31="","",(CF$37/CC$34)*CC31),"")</f>
        <v/>
      </c>
      <c r="CG31" s="99" t="str">
        <f t="shared" ref="CG31:CG32" si="278" xml:space="preserve">
IF($C31="","",
IF(CG$4&lt;$D31,$K31,
IF(AND(CG$4&gt;=$D31,CG$4&lt;$E31),$L31,
IF(AND(CG$4&gt;=$E31,CG$4&lt;(LARGE($F31:$G31,1))),$M31,
IF(CG$4&gt;=(LARGE($F31:$G31,1)),""
)))))</f>
        <v/>
      </c>
      <c r="CH31" s="11" t="str">
        <f t="shared" ref="CH31:CH32" si="279">IF(CG31="","",
IF(CG31=$K31,$S31,
IF(CG31=$L31,$T31,
IF(CG31=$M31,$U31,""
))))</f>
        <v/>
      </c>
      <c r="CI31" s="11" t="str">
        <f t="shared" ref="CI31:CI32" si="280">IF(CG31="","",
IF(CG31=$K31,$V31,
IF(CG31=$L31,$W31,
IF(CG31=$M31,$X31,""
))))</f>
        <v/>
      </c>
      <c r="CJ31" s="80" t="str">
        <f>IFERROR(IF($C31="","",(CJ$37/CG$34)*CG31),"")</f>
        <v/>
      </c>
      <c r="CK31" s="99" t="str">
        <f t="shared" ref="CK31:CK32" si="281" xml:space="preserve">
IF($C31="","",
IF(CK$4&lt;$D31,$K31,
IF(AND(CK$4&gt;=$D31,CK$4&lt;$E31),$L31,
IF(AND(CK$4&gt;=$E31,CK$4&lt;(LARGE($F31:$G31,1))),$M31,
IF(CK$4&gt;=(LARGE($F31:$G31,1)),""
)))))</f>
        <v/>
      </c>
      <c r="CL31" s="11" t="str">
        <f t="shared" ref="CL31:CL32" si="282">IF(CK31="","",
IF(CK31=$K31,$S31,
IF(CK31=$L31,$T31,
IF(CK31=$M31,$U31,""
))))</f>
        <v/>
      </c>
      <c r="CM31" s="11" t="str">
        <f t="shared" ref="CM31:CM32" si="283">IF(CK31="","",
IF(CK31=$K31,$V31,
IF(CK31=$L31,$W31,
IF(CK31=$M31,$X31,""
))))</f>
        <v/>
      </c>
      <c r="CN31" s="80" t="str">
        <f>IFERROR(IF($C31="","",(CN$37/CK$34)*CK31),"")</f>
        <v/>
      </c>
      <c r="CO31" s="99" t="str">
        <f t="shared" ref="CO31:CO32" si="284" xml:space="preserve">
IF($C31="","",
IF(CO$4&lt;$D31,$K31,
IF(AND(CO$4&gt;=$D31,CO$4&lt;$E31),$L31,
IF(AND(CO$4&gt;=$E31,CO$4&lt;(LARGE($F31:$G31,1))),$M31,
IF(CO$4&gt;=(LARGE($F31:$G31,1)),""
)))))</f>
        <v/>
      </c>
      <c r="CP31" s="11" t="str">
        <f t="shared" ref="CP31:CP32" si="285">IF(CO31="","",
IF(CO31=$K31,$S31,
IF(CO31=$L31,$T31,
IF(CO31=$M31,$U31,""
))))</f>
        <v/>
      </c>
      <c r="CQ31" s="11" t="str">
        <f t="shared" ref="CQ31:CQ32" si="286">IF(CO31="","",
IF(CO31=$K31,$V31,
IF(CO31=$L31,$W31,
IF(CO31=$M31,$X31,""
))))</f>
        <v/>
      </c>
      <c r="CR31" s="80" t="str">
        <f>IFERROR(IF($C31="","",(CR$37/CO$34)*CO31),"")</f>
        <v/>
      </c>
      <c r="CS31" s="99" t="str">
        <f t="shared" ref="CS31:CS32" si="287" xml:space="preserve">
IF($C31="","",
IF(CS$4&lt;$D31,$K31,
IF(AND(CS$4&gt;=$D31,CS$4&lt;$E31),$L31,
IF(AND(CS$4&gt;=$E31,CS$4&lt;(LARGE($F31:$G31,1))),$M31,
IF(CS$4&gt;=(LARGE($F31:$G31,1)),""
)))))</f>
        <v/>
      </c>
      <c r="CT31" s="11" t="str">
        <f t="shared" ref="CT31:CT32" si="288">IF(CS31="","",
IF(CS31=$K31,$S31,
IF(CS31=$L31,$T31,
IF(CS31=$M31,$U31,""
))))</f>
        <v/>
      </c>
      <c r="CU31" s="11" t="str">
        <f t="shared" ref="CU31:CU32" si="289">IF(CS31="","",
IF(CS31=$K31,$V31,
IF(CS31=$L31,$W31,
IF(CS31=$M31,$X31,""
))))</f>
        <v/>
      </c>
      <c r="CV31" s="80" t="str">
        <f>IFERROR(IF($C31="","",(CV$37/CS$34)*CS31),"")</f>
        <v/>
      </c>
      <c r="CW31" s="99" t="str">
        <f t="shared" ref="CW31:CW32" si="290" xml:space="preserve">
IF($C31="","",
IF(CW$4&lt;$D31,$K31,
IF(AND(CW$4&gt;=$D31,CW$4&lt;$E31),$L31,
IF(AND(CW$4&gt;=$E31,CW$4&lt;(LARGE($F31:$G31,1))),$M31,
IF(CW$4&gt;=(LARGE($F31:$G31,1)),""
)))))</f>
        <v/>
      </c>
      <c r="CX31" s="11" t="str">
        <f t="shared" ref="CX31:CX32" si="291">IF(CW31="","",
IF(CW31=$K31,$S31,
IF(CW31=$L31,$T31,
IF(CW31=$M31,$U31,""
))))</f>
        <v/>
      </c>
      <c r="CY31" s="11" t="str">
        <f t="shared" ref="CY31:CY32" si="292">IF(CW31="","",
IF(CW31=$K31,$V31,
IF(CW31=$L31,$W31,
IF(CW31=$M31,$X31,""
))))</f>
        <v/>
      </c>
      <c r="CZ31" s="80" t="str">
        <f>IFERROR(IF($C31="","",(CZ$37/CW$34)*CW31),"")</f>
        <v/>
      </c>
      <c r="DA31" s="99" t="str">
        <f t="shared" ref="DA31:DA32" si="293" xml:space="preserve">
IF($C31="","",
IF(DA$4&lt;$D31,$K31,
IF(AND(DA$4&gt;=$D31,DA$4&lt;$E31),$L31,
IF(AND(DA$4&gt;=$E31,DA$4&lt;(LARGE($F31:$G31,1))),$M31,
IF(DA$4&gt;=(LARGE($F31:$G31,1)),""
)))))</f>
        <v/>
      </c>
      <c r="DB31" s="11" t="str">
        <f t="shared" ref="DB31:DB32" si="294">IF(DA31="","",
IF(DA31=$K31,$S31,
IF(DA31=$L31,$T31,
IF(DA31=$M31,$U31,""
))))</f>
        <v/>
      </c>
      <c r="DC31" s="11" t="str">
        <f t="shared" ref="DC31:DC32" si="295">IF(DA31="","",
IF(DA31=$K31,$V31,
IF(DA31=$L31,$W31,
IF(DA31=$M31,$X31,""
))))</f>
        <v/>
      </c>
      <c r="DD31" s="80" t="str">
        <f>IFERROR(IF($C31="","",(DD$37/DA$34)*DA31),"")</f>
        <v/>
      </c>
      <c r="DE31" s="99" t="str">
        <f t="shared" ref="DE31:DE32" si="296" xml:space="preserve">
IF($C31="","",
IF(DE$4&lt;$D31,$K31,
IF(AND(DE$4&gt;=$D31,DE$4&lt;$E31),$L31,
IF(AND(DE$4&gt;=$E31,DE$4&lt;(LARGE($F31:$G31,1))),$M31,
IF(DE$4&gt;=(LARGE($F31:$G31,1)),""
)))))</f>
        <v/>
      </c>
      <c r="DF31" s="11" t="str">
        <f t="shared" ref="DF31:DF32" si="297">IF(DE31="","",
IF(DE31=$K31,$S31,
IF(DE31=$L31,$T31,
IF(DE31=$M31,$U31,""
))))</f>
        <v/>
      </c>
      <c r="DG31" s="11" t="str">
        <f t="shared" ref="DG31:DG32" si="298">IF(DE31="","",
IF(DE31=$K31,$V31,
IF(DE31=$L31,$W31,
IF(DE31=$M31,$X31,""
))))</f>
        <v/>
      </c>
      <c r="DH31" s="80" t="str">
        <f>IFERROR(IF($C31="","",(DH$37/DE$34)*DE31),"")</f>
        <v/>
      </c>
      <c r="DI31" s="99" t="str">
        <f t="shared" ref="DI31:DI32" si="299" xml:space="preserve">
IF($C31="","",
IF(DI$4&lt;$D31,$K31,
IF(AND(DI$4&gt;=$D31,DI$4&lt;$E31),$L31,
IF(AND(DI$4&gt;=$E31,DI$4&lt;(LARGE($F31:$G31,1))),$M31,
IF(DI$4&gt;=(LARGE($F31:$G31,1)),""
)))))</f>
        <v/>
      </c>
      <c r="DJ31" s="11" t="str">
        <f t="shared" ref="DJ31:DJ32" si="300">IF(DI31="","",
IF(DI31=$K31,$S31,
IF(DI31=$L31,$T31,
IF(DI31=$M31,$U31,""
))))</f>
        <v/>
      </c>
      <c r="DK31" s="11" t="str">
        <f t="shared" ref="DK31:DK32" si="301">IF(DI31="","",
IF(DI31=$K31,$V31,
IF(DI31=$L31,$W31,
IF(DI31=$M31,$X31,""
))))</f>
        <v/>
      </c>
      <c r="DL31" s="80" t="str">
        <f>IFERROR(IF($C31="","",(DL$37/DI$34)*DI31),"")</f>
        <v/>
      </c>
      <c r="DM31" s="99" t="str">
        <f t="shared" ref="DM31:DM32" si="302" xml:space="preserve">
IF($C31="","",
IF(DM$4&lt;$D31,$K31,
IF(AND(DM$4&gt;=$D31,DM$4&lt;$E31),$L31,
IF(AND(DM$4&gt;=$E31,DM$4&lt;(LARGE($F31:$G31,1))),$M31,
IF(DM$4&gt;=(LARGE($F31:$G31,1)),""
)))))</f>
        <v/>
      </c>
      <c r="DN31" s="11" t="str">
        <f t="shared" ref="DN31:DN32" si="303">IF(DM31="","",
IF(DM31=$K31,$S31,
IF(DM31=$L31,$T31,
IF(DM31=$M31,$U31,""
))))</f>
        <v/>
      </c>
      <c r="DO31" s="11" t="str">
        <f t="shared" ref="DO31:DO32" si="304">IF(DM31="","",
IF(DM31=$K31,$V31,
IF(DM31=$L31,$W31,
IF(DM31=$M31,$X31,""
))))</f>
        <v/>
      </c>
      <c r="DP31" s="80" t="str">
        <f>IFERROR(IF($C31="","",(DP$37/DM$34)*DM31),"")</f>
        <v/>
      </c>
      <c r="DQ31" s="99" t="str">
        <f t="shared" ref="DQ31:DQ32" si="305" xml:space="preserve">
IF($C31="","",
IF(DQ$4&lt;$D31,$K31,
IF(AND(DQ$4&gt;=$D31,DQ$4&lt;$E31),$L31,
IF(AND(DQ$4&gt;=$E31,DQ$4&lt;(LARGE($F31:$G31,1))),$M31,
IF(DQ$4&gt;=(LARGE($F31:$G31,1)),""
)))))</f>
        <v/>
      </c>
      <c r="DR31" s="11" t="str">
        <f t="shared" ref="DR31:DR32" si="306">IF(DQ31="","",
IF(DQ31=$K31,$S31,
IF(DQ31=$L31,$T31,
IF(DQ31=$M31,$U31,""
))))</f>
        <v/>
      </c>
      <c r="DS31" s="11" t="str">
        <f t="shared" ref="DS31:DS32" si="307">IF(DQ31="","",
IF(DQ31=$K31,$V31,
IF(DQ31=$L31,$W31,
IF(DQ31=$M31,$X31,""
))))</f>
        <v/>
      </c>
      <c r="DT31" s="80" t="str">
        <f>IFERROR(IF($C31="","",(DT$37/DQ$34)*DQ31),"")</f>
        <v/>
      </c>
      <c r="DU31" s="99" t="str">
        <f t="shared" ref="DU31:DU32" si="308" xml:space="preserve">
IF($C31="","",
IF(DU$4&lt;$D31,$K31,
IF(AND(DU$4&gt;=$D31,DU$4&lt;$E31),$L31,
IF(AND(DU$4&gt;=$E31,DU$4&lt;(LARGE($F31:$G31,1))),$M31,
IF(DU$4&gt;=(LARGE($F31:$G31,1)),""
)))))</f>
        <v/>
      </c>
      <c r="DV31" s="11" t="str">
        <f t="shared" ref="DV31:DV32" si="309">IF(DU31="","",
IF(DU31=$K31,$S31,
IF(DU31=$L31,$T31,
IF(DU31=$M31,$U31,""
))))</f>
        <v/>
      </c>
      <c r="DW31" s="11" t="str">
        <f t="shared" ref="DW31:DW32" si="310">IF(DU31="","",
IF(DU31=$K31,$V31,
IF(DU31=$L31,$W31,
IF(DU31=$M31,$X31,""
))))</f>
        <v/>
      </c>
      <c r="DX31" s="80" t="str">
        <f>IFERROR(IF($C31="","",(DX$37/DU$34)*DU31),"")</f>
        <v/>
      </c>
      <c r="DY31" s="99" t="str">
        <f t="shared" ref="DY31:DY32" si="311" xml:space="preserve">
IF($C31="","",
IF(DY$4&lt;$D31,$K31,
IF(AND(DY$4&gt;=$D31,DY$4&lt;$E31),$L31,
IF(AND(DY$4&gt;=$E31,DY$4&lt;(LARGE($F31:$G31,1))),$M31,
IF(DY$4&gt;=(LARGE($F31:$G31,1)),""
)))))</f>
        <v/>
      </c>
      <c r="DZ31" s="11" t="str">
        <f t="shared" ref="DZ31:DZ32" si="312">IF(DY31="","",
IF(DY31=$K31,$S31,
IF(DY31=$L31,$T31,
IF(DY31=$M31,$U31,""
))))</f>
        <v/>
      </c>
      <c r="EA31" s="11" t="str">
        <f t="shared" ref="EA31:EA32" si="313">IF(DY31="","",
IF(DY31=$K31,$V31,
IF(DY31=$L31,$W31,
IF(DY31=$M31,$X31,""
))))</f>
        <v/>
      </c>
      <c r="EB31" s="80" t="str">
        <f>IFERROR(IF($C31="","",(EB$37/DY$34)*DY31),"")</f>
        <v/>
      </c>
      <c r="EC31" s="99" t="str">
        <f t="shared" ref="EC31:EC32" si="314" xml:space="preserve">
IF($C31="","",
IF(EC$4&lt;$D31,$K31,
IF(AND(EC$4&gt;=$D31,EC$4&lt;$E31),$L31,
IF(AND(EC$4&gt;=$E31,EC$4&lt;(LARGE($F31:$G31,1))),$M31,
IF(EC$4&gt;=(LARGE($F31:$G31,1)),""
)))))</f>
        <v/>
      </c>
      <c r="ED31" s="11" t="str">
        <f t="shared" ref="ED31:ED32" si="315">IF(EC31="","",
IF(EC31=$K31,$S31,
IF(EC31=$L31,$T31,
IF(EC31=$M31,$U31,""
))))</f>
        <v/>
      </c>
      <c r="EE31" s="11" t="str">
        <f t="shared" ref="EE31:EE32" si="316">IF(EC31="","",
IF(EC31=$K31,$V31,
IF(EC31=$L31,$W31,
IF(EC31=$M31,$X31,""
))))</f>
        <v/>
      </c>
      <c r="EF31" s="80" t="str">
        <f>IFERROR(IF($C31="","",(EF$37/EC$34)*EC31),"")</f>
        <v/>
      </c>
      <c r="EG31" s="99" t="str">
        <f t="shared" ref="EG31:EG32" si="317" xml:space="preserve">
IF($C31="","",
IF(EG$4&lt;$D31,$K31,
IF(AND(EG$4&gt;=$D31,EG$4&lt;$E31),$L31,
IF(AND(EG$4&gt;=$E31,EG$4&lt;(LARGE($F31:$G31,1))),$M31,
IF(EG$4&gt;=(LARGE($F31:$G31,1)),""
)))))</f>
        <v/>
      </c>
      <c r="EH31" s="11" t="str">
        <f t="shared" ref="EH31:EH32" si="318">IF(EG31="","",
IF(EG31=$K31,$S31,
IF(EG31=$L31,$T31,
IF(EG31=$M31,$U31,""
))))</f>
        <v/>
      </c>
      <c r="EI31" s="11" t="str">
        <f t="shared" ref="EI31:EI32" si="319">IF(EG31="","",
IF(EG31=$K31,$V31,
IF(EG31=$L31,$W31,
IF(EG31=$M31,$X31,""
))))</f>
        <v/>
      </c>
      <c r="EJ31" s="80" t="str">
        <f>IFERROR(IF($C31="","",(EJ$37/EG$34)*EG31),"")</f>
        <v/>
      </c>
      <c r="EK31" s="99" t="str">
        <f t="shared" ref="EK31:EK32" si="320" xml:space="preserve">
IF($C31="","",
IF(EK$4&lt;$D31,$K31,
IF(AND(EK$4&gt;=$D31,EK$4&lt;$E31),$L31,
IF(AND(EK$4&gt;=$E31,EK$4&lt;(LARGE($F31:$G31,1))),$M31,
IF(EK$4&gt;=(LARGE($F31:$G31,1)),""
)))))</f>
        <v/>
      </c>
      <c r="EL31" s="11" t="str">
        <f t="shared" ref="EL31:EL32" si="321">IF(EK31="","",
IF(EK31=$K31,$S31,
IF(EK31=$L31,$T31,
IF(EK31=$M31,$U31,""
))))</f>
        <v/>
      </c>
      <c r="EM31" s="11" t="str">
        <f t="shared" ref="EM31:EM32" si="322">IF(EK31="","",
IF(EK31=$K31,$V31,
IF(EK31=$L31,$W31,
IF(EK31=$M31,$X31,""
))))</f>
        <v/>
      </c>
      <c r="EN31" s="80" t="str">
        <f>IFERROR(IF($C31="","",(EN$37/EK$34)*EK31),"")</f>
        <v/>
      </c>
      <c r="EO31" s="99" t="str">
        <f t="shared" ref="EO31:EO32" si="323" xml:space="preserve">
IF($C31="","",
IF(EO$4&lt;$D31,$K31,
IF(AND(EO$4&gt;=$D31,EO$4&lt;$E31),$L31,
IF(AND(EO$4&gt;=$E31,EO$4&lt;(LARGE($F31:$G31,1))),$M31,
IF(EO$4&gt;=(LARGE($F31:$G31,1)),""
)))))</f>
        <v/>
      </c>
      <c r="EP31" s="11" t="str">
        <f t="shared" ref="EP31:EP32" si="324">IF(EO31="","",
IF(EO31=$K31,$S31,
IF(EO31=$L31,$T31,
IF(EO31=$M31,$U31,""
))))</f>
        <v/>
      </c>
      <c r="EQ31" s="11" t="str">
        <f t="shared" ref="EQ31:EQ32" si="325">IF(EO31="","",
IF(EO31=$K31,$V31,
IF(EO31=$L31,$W31,
IF(EO31=$M31,$X31,""
))))</f>
        <v/>
      </c>
      <c r="ER31" s="80" t="str">
        <f>IFERROR(IF($C31="","",(ER$37/EO$34)*EO31),"")</f>
        <v/>
      </c>
    </row>
    <row r="32" spans="1:148" x14ac:dyDescent="0.2">
      <c r="A32" s="203"/>
      <c r="B32" s="96" t="s">
        <v>54</v>
      </c>
      <c r="C32" s="119" t="str">
        <f>IF(Dreisatzmethode!G23="","",Dreisatzmethode!G23)</f>
        <v/>
      </c>
      <c r="D32" s="74" t="str">
        <f>IF(Dreisatzmethode!I23="","",Dreisatzmethode!I23)</f>
        <v/>
      </c>
      <c r="E32" s="74" t="str">
        <f>IF(Dreisatzmethode!K23="","",Dreisatzmethode!K23)</f>
        <v/>
      </c>
      <c r="F32" s="39" t="str">
        <f xml:space="preserve">
IF($C32="","",
IF(Dreisatzmethode!M23=16,DATE(YEAR($C32)+16, MONTH($C32), DAY($C32)),
""
))</f>
        <v/>
      </c>
      <c r="G32" s="120" t="str">
        <f xml:space="preserve">
IF($C32="","",
IF(Dreisatzmethode!M23=18,DATE(YEAR($C32)+18, MONTH($C32), DAY($C32)),""
))</f>
        <v/>
      </c>
      <c r="H32" s="133" t="str">
        <f>IF(Dreisatzmethode!H23="","",Dreisatzmethode!H23)</f>
        <v/>
      </c>
      <c r="I32" s="5" t="str">
        <f>IF(Dreisatzmethode!J23="","",Dreisatzmethode!J23)</f>
        <v/>
      </c>
      <c r="J32" s="134" t="str">
        <f>IF(Dreisatzmethode!L23="","",Dreisatzmethode!L23)</f>
        <v/>
      </c>
      <c r="K32" s="133" t="str">
        <f t="shared" si="232"/>
        <v/>
      </c>
      <c r="L32" s="5" t="str">
        <f t="shared" si="229"/>
        <v/>
      </c>
      <c r="M32" s="134" t="str">
        <f t="shared" si="229"/>
        <v/>
      </c>
      <c r="N32" s="142" t="str">
        <f>IF($C32="","",Dreisatzmethode!$C$9)</f>
        <v/>
      </c>
      <c r="O32" s="142" t="str">
        <f>IF(C32="","",Dreisatzmethode!$C$10)</f>
        <v/>
      </c>
      <c r="P32" s="150" t="str">
        <f t="shared" si="230"/>
        <v/>
      </c>
      <c r="Q32" s="6" t="str">
        <f t="shared" si="230"/>
        <v/>
      </c>
      <c r="R32" s="151" t="str">
        <f t="shared" si="230"/>
        <v/>
      </c>
      <c r="S32" s="150" t="str">
        <f>IF($C32="","",IF($N32-(_xlfn.AGGREGATE(14,6,($O32,P32),1))&gt;=0,$N32-(_xlfn.AGGREGATE(14,6,($O32,P32),1)),0))</f>
        <v/>
      </c>
      <c r="T32" s="6" t="str">
        <f>IF($C32="","",IF($N32-(_xlfn.AGGREGATE(14,6,($O32,Q32),1))&gt;=0,$N32-(_xlfn.AGGREGATE(14,6,($O32,Q32),1)),0))</f>
        <v/>
      </c>
      <c r="U32" s="151" t="str">
        <f>IF($C32="","",IF($N32-(_xlfn.AGGREGATE(14,6,($O32,R32),1))&gt;=0,$N32-(_xlfn.AGGREGATE(14,6,($O32,R32),1)),0))</f>
        <v/>
      </c>
      <c r="V32" s="150" t="str">
        <f t="shared" si="231"/>
        <v/>
      </c>
      <c r="W32" s="6" t="str">
        <f t="shared" si="231"/>
        <v/>
      </c>
      <c r="X32" s="151" t="str">
        <f t="shared" si="231"/>
        <v/>
      </c>
      <c r="Y32" s="99" t="str">
        <f t="shared" si="233"/>
        <v/>
      </c>
      <c r="Z32" s="11" t="str">
        <f t="shared" si="234"/>
        <v/>
      </c>
      <c r="AA32" s="11" t="str">
        <f t="shared" si="235"/>
        <v/>
      </c>
      <c r="AB32" s="80" t="str">
        <f>IFERROR(IF($C32="","",(AB$37/Y$34)*Y32),"")</f>
        <v/>
      </c>
      <c r="AC32" s="99" t="str">
        <f t="shared" si="236"/>
        <v/>
      </c>
      <c r="AD32" s="11" t="str">
        <f t="shared" si="237"/>
        <v/>
      </c>
      <c r="AE32" s="11" t="str">
        <f t="shared" si="238"/>
        <v/>
      </c>
      <c r="AF32" s="80" t="str">
        <f>IFERROR(IF($C32="","",(AF$37/AC$34)*AC32),"")</f>
        <v/>
      </c>
      <c r="AG32" s="99" t="str">
        <f t="shared" si="239"/>
        <v/>
      </c>
      <c r="AH32" s="11" t="str">
        <f t="shared" si="240"/>
        <v/>
      </c>
      <c r="AI32" s="11" t="str">
        <f t="shared" si="241"/>
        <v/>
      </c>
      <c r="AJ32" s="80" t="str">
        <f>IFERROR(IF($C32="","",(AJ$37/AG$34)*AG32),"")</f>
        <v/>
      </c>
      <c r="AK32" s="99" t="str">
        <f t="shared" si="242"/>
        <v/>
      </c>
      <c r="AL32" s="11" t="str">
        <f t="shared" si="243"/>
        <v/>
      </c>
      <c r="AM32" s="11" t="str">
        <f t="shared" si="244"/>
        <v/>
      </c>
      <c r="AN32" s="80" t="str">
        <f>IFERROR(IF($C32="","",(AN$37/AK$34)*AK32),"")</f>
        <v/>
      </c>
      <c r="AO32" s="99" t="str">
        <f t="shared" si="245"/>
        <v/>
      </c>
      <c r="AP32" s="11" t="str">
        <f t="shared" si="246"/>
        <v/>
      </c>
      <c r="AQ32" s="11" t="str">
        <f t="shared" si="247"/>
        <v/>
      </c>
      <c r="AR32" s="80" t="str">
        <f>IFERROR(IF($C32="","",(AR$37/AO$34)*AO32),"")</f>
        <v/>
      </c>
      <c r="AS32" s="99" t="str">
        <f t="shared" si="248"/>
        <v/>
      </c>
      <c r="AT32" s="11" t="str">
        <f t="shared" si="249"/>
        <v/>
      </c>
      <c r="AU32" s="11" t="str">
        <f t="shared" si="250"/>
        <v/>
      </c>
      <c r="AV32" s="80" t="str">
        <f>IFERROR(IF($C32="","",(AV$37/AS$34)*AS32),"")</f>
        <v/>
      </c>
      <c r="AW32" s="99" t="str">
        <f t="shared" si="251"/>
        <v/>
      </c>
      <c r="AX32" s="11" t="str">
        <f t="shared" si="252"/>
        <v/>
      </c>
      <c r="AY32" s="11" t="str">
        <f t="shared" si="253"/>
        <v/>
      </c>
      <c r="AZ32" s="80" t="str">
        <f>IFERROR(IF($C32="","",(AZ$37/AW$34)*AW32),"")</f>
        <v/>
      </c>
      <c r="BA32" s="99" t="str">
        <f t="shared" si="254"/>
        <v/>
      </c>
      <c r="BB32" s="11" t="str">
        <f t="shared" si="255"/>
        <v/>
      </c>
      <c r="BC32" s="11" t="str">
        <f t="shared" si="256"/>
        <v/>
      </c>
      <c r="BD32" s="80" t="str">
        <f>IFERROR(IF($C32="","",(BD$37/BA$34)*BA32),"")</f>
        <v/>
      </c>
      <c r="BE32" s="99" t="str">
        <f t="shared" si="257"/>
        <v/>
      </c>
      <c r="BF32" s="11" t="str">
        <f t="shared" si="258"/>
        <v/>
      </c>
      <c r="BG32" s="11" t="str">
        <f t="shared" si="259"/>
        <v/>
      </c>
      <c r="BH32" s="80" t="str">
        <f>IFERROR(IF($C32="","",(BH$37/BE$34)*BE32),"")</f>
        <v/>
      </c>
      <c r="BI32" s="99" t="str">
        <f t="shared" si="260"/>
        <v/>
      </c>
      <c r="BJ32" s="11" t="str">
        <f t="shared" si="261"/>
        <v/>
      </c>
      <c r="BK32" s="11" t="str">
        <f t="shared" si="262"/>
        <v/>
      </c>
      <c r="BL32" s="80" t="str">
        <f>IFERROR(IF($C32="","",(BL$37/BI$34)*BI32),"")</f>
        <v/>
      </c>
      <c r="BM32" s="99" t="str">
        <f t="shared" si="263"/>
        <v/>
      </c>
      <c r="BN32" s="11" t="str">
        <f t="shared" si="264"/>
        <v/>
      </c>
      <c r="BO32" s="11" t="str">
        <f t="shared" si="265"/>
        <v/>
      </c>
      <c r="BP32" s="80" t="str">
        <f>IFERROR(IF($C32="","",(BP$37/BM$34)*BM32),"")</f>
        <v/>
      </c>
      <c r="BQ32" s="99" t="str">
        <f t="shared" si="266"/>
        <v/>
      </c>
      <c r="BR32" s="11" t="str">
        <f t="shared" si="267"/>
        <v/>
      </c>
      <c r="BS32" s="11" t="str">
        <f t="shared" si="268"/>
        <v/>
      </c>
      <c r="BT32" s="80" t="str">
        <f>IFERROR(IF($C32="","",(BT$37/BQ$34)*BQ32),"")</f>
        <v/>
      </c>
      <c r="BU32" s="99" t="str">
        <f t="shared" si="269"/>
        <v/>
      </c>
      <c r="BV32" s="11" t="str">
        <f t="shared" si="270"/>
        <v/>
      </c>
      <c r="BW32" s="11" t="str">
        <f t="shared" si="271"/>
        <v/>
      </c>
      <c r="BX32" s="80" t="str">
        <f>IFERROR(IF($C32="","",(BX$37/BU$34)*BU32),"")</f>
        <v/>
      </c>
      <c r="BY32" s="99" t="str">
        <f t="shared" si="272"/>
        <v/>
      </c>
      <c r="BZ32" s="11" t="str">
        <f t="shared" si="273"/>
        <v/>
      </c>
      <c r="CA32" s="11" t="str">
        <f t="shared" si="274"/>
        <v/>
      </c>
      <c r="CB32" s="80" t="str">
        <f>IFERROR(IF($C32="","",(CB$37/BY$34)*BY32),"")</f>
        <v/>
      </c>
      <c r="CC32" s="99" t="str">
        <f t="shared" si="275"/>
        <v/>
      </c>
      <c r="CD32" s="11" t="str">
        <f t="shared" si="276"/>
        <v/>
      </c>
      <c r="CE32" s="11" t="str">
        <f t="shared" si="277"/>
        <v/>
      </c>
      <c r="CF32" s="80" t="str">
        <f>IFERROR(IF($C32="","",(CF$37/CC$34)*CC32),"")</f>
        <v/>
      </c>
      <c r="CG32" s="99" t="str">
        <f t="shared" si="278"/>
        <v/>
      </c>
      <c r="CH32" s="11" t="str">
        <f t="shared" si="279"/>
        <v/>
      </c>
      <c r="CI32" s="11" t="str">
        <f t="shared" si="280"/>
        <v/>
      </c>
      <c r="CJ32" s="80" t="str">
        <f>IFERROR(IF($C32="","",(CJ$37/CG$34)*CG32),"")</f>
        <v/>
      </c>
      <c r="CK32" s="99" t="str">
        <f t="shared" si="281"/>
        <v/>
      </c>
      <c r="CL32" s="11" t="str">
        <f t="shared" si="282"/>
        <v/>
      </c>
      <c r="CM32" s="11" t="str">
        <f t="shared" si="283"/>
        <v/>
      </c>
      <c r="CN32" s="80" t="str">
        <f>IFERROR(IF($C32="","",(CN$37/CK$34)*CK32),"")</f>
        <v/>
      </c>
      <c r="CO32" s="99" t="str">
        <f t="shared" si="284"/>
        <v/>
      </c>
      <c r="CP32" s="11" t="str">
        <f t="shared" si="285"/>
        <v/>
      </c>
      <c r="CQ32" s="11" t="str">
        <f t="shared" si="286"/>
        <v/>
      </c>
      <c r="CR32" s="80" t="str">
        <f>IFERROR(IF($C32="","",(CR$37/CO$34)*CO32),"")</f>
        <v/>
      </c>
      <c r="CS32" s="99" t="str">
        <f t="shared" si="287"/>
        <v/>
      </c>
      <c r="CT32" s="11" t="str">
        <f t="shared" si="288"/>
        <v/>
      </c>
      <c r="CU32" s="11" t="str">
        <f t="shared" si="289"/>
        <v/>
      </c>
      <c r="CV32" s="80" t="str">
        <f>IFERROR(IF($C32="","",(CV$37/CS$34)*CS32),"")</f>
        <v/>
      </c>
      <c r="CW32" s="99" t="str">
        <f t="shared" si="290"/>
        <v/>
      </c>
      <c r="CX32" s="11" t="str">
        <f t="shared" si="291"/>
        <v/>
      </c>
      <c r="CY32" s="11" t="str">
        <f t="shared" si="292"/>
        <v/>
      </c>
      <c r="CZ32" s="80" t="str">
        <f>IFERROR(IF($C32="","",(CZ$37/CW$34)*CW32),"")</f>
        <v/>
      </c>
      <c r="DA32" s="99" t="str">
        <f t="shared" si="293"/>
        <v/>
      </c>
      <c r="DB32" s="11" t="str">
        <f t="shared" si="294"/>
        <v/>
      </c>
      <c r="DC32" s="11" t="str">
        <f t="shared" si="295"/>
        <v/>
      </c>
      <c r="DD32" s="80" t="str">
        <f>IFERROR(IF($C32="","",(DD$37/DA$34)*DA32),"")</f>
        <v/>
      </c>
      <c r="DE32" s="99" t="str">
        <f t="shared" si="296"/>
        <v/>
      </c>
      <c r="DF32" s="11" t="str">
        <f t="shared" si="297"/>
        <v/>
      </c>
      <c r="DG32" s="11" t="str">
        <f t="shared" si="298"/>
        <v/>
      </c>
      <c r="DH32" s="80" t="str">
        <f>IFERROR(IF($C32="","",(DH$37/DE$34)*DE32),"")</f>
        <v/>
      </c>
      <c r="DI32" s="99" t="str">
        <f t="shared" si="299"/>
        <v/>
      </c>
      <c r="DJ32" s="11" t="str">
        <f t="shared" si="300"/>
        <v/>
      </c>
      <c r="DK32" s="11" t="str">
        <f t="shared" si="301"/>
        <v/>
      </c>
      <c r="DL32" s="80" t="str">
        <f>IFERROR(IF($C32="","",(DL$37/DI$34)*DI32),"")</f>
        <v/>
      </c>
      <c r="DM32" s="99" t="str">
        <f t="shared" si="302"/>
        <v/>
      </c>
      <c r="DN32" s="11" t="str">
        <f t="shared" si="303"/>
        <v/>
      </c>
      <c r="DO32" s="11" t="str">
        <f t="shared" si="304"/>
        <v/>
      </c>
      <c r="DP32" s="80" t="str">
        <f>IFERROR(IF($C32="","",(DP$37/DM$34)*DM32),"")</f>
        <v/>
      </c>
      <c r="DQ32" s="99" t="str">
        <f t="shared" si="305"/>
        <v/>
      </c>
      <c r="DR32" s="11" t="str">
        <f t="shared" si="306"/>
        <v/>
      </c>
      <c r="DS32" s="11" t="str">
        <f t="shared" si="307"/>
        <v/>
      </c>
      <c r="DT32" s="80" t="str">
        <f>IFERROR(IF($C32="","",(DT$37/DQ$34)*DQ32),"")</f>
        <v/>
      </c>
      <c r="DU32" s="99" t="str">
        <f t="shared" si="308"/>
        <v/>
      </c>
      <c r="DV32" s="11" t="str">
        <f t="shared" si="309"/>
        <v/>
      </c>
      <c r="DW32" s="11" t="str">
        <f t="shared" si="310"/>
        <v/>
      </c>
      <c r="DX32" s="80" t="str">
        <f>IFERROR(IF($C32="","",(DX$37/DU$34)*DU32),"")</f>
        <v/>
      </c>
      <c r="DY32" s="99" t="str">
        <f t="shared" si="311"/>
        <v/>
      </c>
      <c r="DZ32" s="11" t="str">
        <f t="shared" si="312"/>
        <v/>
      </c>
      <c r="EA32" s="11" t="str">
        <f t="shared" si="313"/>
        <v/>
      </c>
      <c r="EB32" s="80" t="str">
        <f>IFERROR(IF($C32="","",(EB$37/DY$34)*DY32),"")</f>
        <v/>
      </c>
      <c r="EC32" s="99" t="str">
        <f t="shared" si="314"/>
        <v/>
      </c>
      <c r="ED32" s="11" t="str">
        <f t="shared" si="315"/>
        <v/>
      </c>
      <c r="EE32" s="11" t="str">
        <f t="shared" si="316"/>
        <v/>
      </c>
      <c r="EF32" s="80" t="str">
        <f>IFERROR(IF($C32="","",(EF$37/EC$34)*EC32),"")</f>
        <v/>
      </c>
      <c r="EG32" s="99" t="str">
        <f t="shared" si="317"/>
        <v/>
      </c>
      <c r="EH32" s="11" t="str">
        <f t="shared" si="318"/>
        <v/>
      </c>
      <c r="EI32" s="11" t="str">
        <f t="shared" si="319"/>
        <v/>
      </c>
      <c r="EJ32" s="80" t="str">
        <f>IFERROR(IF($C32="","",(EJ$37/EG$34)*EG32),"")</f>
        <v/>
      </c>
      <c r="EK32" s="99" t="str">
        <f t="shared" si="320"/>
        <v/>
      </c>
      <c r="EL32" s="11" t="str">
        <f t="shared" si="321"/>
        <v/>
      </c>
      <c r="EM32" s="11" t="str">
        <f t="shared" si="322"/>
        <v/>
      </c>
      <c r="EN32" s="80" t="str">
        <f>IFERROR(IF($C32="","",(EN$37/EK$34)*EK32),"")</f>
        <v/>
      </c>
      <c r="EO32" s="99" t="str">
        <f t="shared" si="323"/>
        <v/>
      </c>
      <c r="EP32" s="11" t="str">
        <f t="shared" si="324"/>
        <v/>
      </c>
      <c r="EQ32" s="11" t="str">
        <f t="shared" si="325"/>
        <v/>
      </c>
      <c r="ER32" s="80" t="str">
        <f>IFERROR(IF($C32="","",(ER$37/EO$34)*EO32),"")</f>
        <v/>
      </c>
    </row>
    <row r="33" spans="1:148" x14ac:dyDescent="0.2">
      <c r="A33" s="203"/>
      <c r="B33" s="114" t="s">
        <v>11</v>
      </c>
      <c r="C33" s="121"/>
      <c r="D33" s="69"/>
      <c r="E33" s="69"/>
      <c r="F33" s="69"/>
      <c r="G33" s="122"/>
      <c r="H33" s="135"/>
      <c r="I33" s="15"/>
      <c r="J33" s="136"/>
      <c r="K33" s="135"/>
      <c r="L33" s="15"/>
      <c r="M33" s="136"/>
      <c r="N33" s="143"/>
      <c r="O33" s="143"/>
      <c r="P33" s="101"/>
      <c r="Q33" s="17"/>
      <c r="R33" s="152"/>
      <c r="S33" s="101"/>
      <c r="T33" s="17"/>
      <c r="U33" s="152"/>
      <c r="V33" s="101"/>
      <c r="W33" s="17"/>
      <c r="X33" s="152"/>
      <c r="Y33" s="100" t="str">
        <f>IF($C30="","",
IF(COUNTIF(Y30:Y32,"&gt;0")=0,"",
LARGE(Y30:Y32,1)
))</f>
        <v/>
      </c>
      <c r="Z33" s="16"/>
      <c r="AA33" s="16"/>
      <c r="AB33" s="81"/>
      <c r="AC33" s="100" t="str">
        <f>IF($C30="","",
IF(COUNTIF(AC30:AC32,"&gt;0")=0,"",
LARGE(AC30:AC32,1)
))</f>
        <v/>
      </c>
      <c r="AD33" s="16"/>
      <c r="AE33" s="16"/>
      <c r="AF33" s="81"/>
      <c r="AG33" s="100" t="str">
        <f>IF($C30="","",
IF(COUNTIF(AG30:AG32,"&gt;0")=0,"",
LARGE(AG30:AG32,1)
))</f>
        <v/>
      </c>
      <c r="AH33" s="16"/>
      <c r="AI33" s="16"/>
      <c r="AJ33" s="81"/>
      <c r="AK33" s="100" t="str">
        <f>IF($C30="","",
IF(COUNTIF(AK30:AK32,"&gt;0")=0,"",
LARGE(AK30:AK32,1)
))</f>
        <v/>
      </c>
      <c r="AL33" s="16"/>
      <c r="AM33" s="16"/>
      <c r="AN33" s="81"/>
      <c r="AO33" s="100" t="str">
        <f>IF($C30="","",
IF(COUNTIF(AO30:AO32,"&gt;0")=0,"",
LARGE(AO30:AO32,1)
))</f>
        <v/>
      </c>
      <c r="AP33" s="16"/>
      <c r="AQ33" s="16"/>
      <c r="AR33" s="81"/>
      <c r="AS33" s="100" t="str">
        <f>IF($C30="","",
IF(COUNTIF(AS30:AS32,"&gt;0")=0,"",
LARGE(AS30:AS32,1)
))</f>
        <v/>
      </c>
      <c r="AT33" s="16"/>
      <c r="AU33" s="16"/>
      <c r="AV33" s="81"/>
      <c r="AW33" s="100" t="str">
        <f>IF($C30="","",
IF(COUNTIF(AW30:AW32,"&gt;0")=0,"",
LARGE(AW30:AW32,1)
))</f>
        <v/>
      </c>
      <c r="AX33" s="16"/>
      <c r="AY33" s="16"/>
      <c r="AZ33" s="81"/>
      <c r="BA33" s="100" t="str">
        <f>IF($C30="","",
IF(COUNTIF(BA30:BA32,"&gt;0")=0,"",
LARGE(BA30:BA32,1)
))</f>
        <v/>
      </c>
      <c r="BB33" s="16"/>
      <c r="BC33" s="16"/>
      <c r="BD33" s="81"/>
      <c r="BE33" s="100" t="str">
        <f>IF($C30="","",
IF(COUNTIF(BE30:BE32,"&gt;0")=0,"",
LARGE(BE30:BE32,1)
))</f>
        <v/>
      </c>
      <c r="BF33" s="16"/>
      <c r="BG33" s="16"/>
      <c r="BH33" s="81"/>
      <c r="BI33" s="100" t="str">
        <f>IF($C30="","",
IF(COUNTIF(BI30:BI32,"&gt;0")=0,"",
LARGE(BI30:BI32,1)
))</f>
        <v/>
      </c>
      <c r="BJ33" s="16"/>
      <c r="BK33" s="16"/>
      <c r="BL33" s="81"/>
      <c r="BM33" s="100" t="str">
        <f>IF($C30="","",
IF(COUNTIF(BM30:BM32,"&gt;0")=0,"",
LARGE(BM30:BM32,1)
))</f>
        <v/>
      </c>
      <c r="BN33" s="16"/>
      <c r="BO33" s="16"/>
      <c r="BP33" s="81"/>
      <c r="BQ33" s="100" t="str">
        <f>IF($C30="","",
IF(COUNTIF(BQ30:BQ32,"&gt;0")=0,"",
LARGE(BQ30:BQ32,1)
))</f>
        <v/>
      </c>
      <c r="BR33" s="16"/>
      <c r="BS33" s="16"/>
      <c r="BT33" s="81"/>
      <c r="BU33" s="100" t="str">
        <f>IF($C30="","",
IF(COUNTIF(BU30:BU32,"&gt;0")=0,"",
LARGE(BU30:BU32,1)
))</f>
        <v/>
      </c>
      <c r="BV33" s="16"/>
      <c r="BW33" s="16"/>
      <c r="BX33" s="81"/>
      <c r="BY33" s="100" t="str">
        <f>IF($C30="","",
IF(COUNTIF(BY30:BY32,"&gt;0")=0,"",
LARGE(BY30:BY32,1)
))</f>
        <v/>
      </c>
      <c r="BZ33" s="16"/>
      <c r="CA33" s="16"/>
      <c r="CB33" s="81"/>
      <c r="CC33" s="100" t="str">
        <f>IF($C30="","",
IF(COUNTIF(CC30:CC32,"&gt;0")=0,"",
LARGE(CC30:CC32,1)
))</f>
        <v/>
      </c>
      <c r="CD33" s="16"/>
      <c r="CE33" s="16"/>
      <c r="CF33" s="81"/>
      <c r="CG33" s="100" t="str">
        <f>IF($C30="","",
IF(COUNTIF(CG30:CG32,"&gt;0")=0,"",
LARGE(CG30:CG32,1)
))</f>
        <v/>
      </c>
      <c r="CH33" s="16"/>
      <c r="CI33" s="16"/>
      <c r="CJ33" s="81"/>
      <c r="CK33" s="100" t="str">
        <f>IF($C30="","",
IF(COUNTIF(CK30:CK32,"&gt;0")=0,"",
LARGE(CK30:CK32,1)
))</f>
        <v/>
      </c>
      <c r="CL33" s="16"/>
      <c r="CM33" s="16"/>
      <c r="CN33" s="81"/>
      <c r="CO33" s="100" t="str">
        <f>IF($C30="","",
IF(COUNTIF(CO30:CO32,"&gt;0")=0,"",
LARGE(CO30:CO32,1)
))</f>
        <v/>
      </c>
      <c r="CP33" s="16"/>
      <c r="CQ33" s="16"/>
      <c r="CR33" s="81"/>
      <c r="CS33" s="100" t="str">
        <f>IF($C30="","",
IF(COUNTIF(CS30:CS32,"&gt;0")=0,"",
LARGE(CS30:CS32,1)
))</f>
        <v/>
      </c>
      <c r="CT33" s="16"/>
      <c r="CU33" s="16"/>
      <c r="CV33" s="81"/>
      <c r="CW33" s="100" t="str">
        <f>IF($C30="","",
IF(COUNTIF(CW30:CW32,"&gt;0")=0,"",
LARGE(CW30:CW32,1)
))</f>
        <v/>
      </c>
      <c r="CX33" s="16"/>
      <c r="CY33" s="16"/>
      <c r="CZ33" s="81"/>
      <c r="DA33" s="100" t="str">
        <f>IF($C30="","",
IF(COUNTIF(DA30:DA32,"&gt;0")=0,"",
LARGE(DA30:DA32,1)
))</f>
        <v/>
      </c>
      <c r="DB33" s="16"/>
      <c r="DC33" s="16"/>
      <c r="DD33" s="81"/>
      <c r="DE33" s="100" t="str">
        <f>IF($C30="","",
IF(COUNTIF(DE30:DE32,"&gt;0")=0,"",
LARGE(DE30:DE32,1)
))</f>
        <v/>
      </c>
      <c r="DF33" s="16"/>
      <c r="DG33" s="16"/>
      <c r="DH33" s="81"/>
      <c r="DI33" s="100" t="str">
        <f>IF($C30="","",
IF(COUNTIF(DI30:DI32,"&gt;0")=0,"",
LARGE(DI30:DI32,1)
))</f>
        <v/>
      </c>
      <c r="DJ33" s="16"/>
      <c r="DK33" s="16"/>
      <c r="DL33" s="81"/>
      <c r="DM33" s="100" t="str">
        <f>IF($C30="","",
IF(COUNTIF(DM30:DM32,"&gt;0")=0,"",
LARGE(DM30:DM32,1)
))</f>
        <v/>
      </c>
      <c r="DN33" s="16"/>
      <c r="DO33" s="16"/>
      <c r="DP33" s="81"/>
      <c r="DQ33" s="100" t="str">
        <f>IF($C30="","",
IF(COUNTIF(DQ30:DQ32,"&gt;0")=0,"",
LARGE(DQ30:DQ32,1)
))</f>
        <v/>
      </c>
      <c r="DR33" s="16"/>
      <c r="DS33" s="16"/>
      <c r="DT33" s="81"/>
      <c r="DU33" s="100" t="str">
        <f>IF($C30="","",
IF(COUNTIF(DU30:DU32,"&gt;0")=0,"",
LARGE(DU30:DU32,1)
))</f>
        <v/>
      </c>
      <c r="DV33" s="16"/>
      <c r="DW33" s="16"/>
      <c r="DX33" s="81"/>
      <c r="DY33" s="100" t="str">
        <f>IF($C30="","",
IF(COUNTIF(DY30:DY32,"&gt;0")=0,"",
LARGE(DY30:DY32,1)
))</f>
        <v/>
      </c>
      <c r="DZ33" s="16"/>
      <c r="EA33" s="16"/>
      <c r="EB33" s="81"/>
      <c r="EC33" s="100" t="str">
        <f>IF($C30="","",
IF(COUNTIF(EC30:EC32,"&gt;0")=0,"",
LARGE(EC30:EC32,1)
))</f>
        <v/>
      </c>
      <c r="ED33" s="16"/>
      <c r="EE33" s="16"/>
      <c r="EF33" s="81"/>
      <c r="EG33" s="100" t="str">
        <f>IF($C30="","",
IF(COUNTIF(EG30:EG32,"&gt;0")=0,"",
LARGE(EG30:EG32,1)
))</f>
        <v/>
      </c>
      <c r="EH33" s="16"/>
      <c r="EI33" s="16"/>
      <c r="EJ33" s="81"/>
      <c r="EK33" s="100" t="str">
        <f>IF($C30="","",
IF(COUNTIF(EK30:EK32,"&gt;0")=0,"",
LARGE(EK30:EK32,1)
))</f>
        <v/>
      </c>
      <c r="EL33" s="16"/>
      <c r="EM33" s="16"/>
      <c r="EN33" s="81"/>
      <c r="EO33" s="100" t="str">
        <f>IF($C30="","",
IF(COUNTIF(EO30:EO32,"&gt;0")=0,"",
LARGE(EO30:EO32,1)
))</f>
        <v/>
      </c>
      <c r="EP33" s="16"/>
      <c r="EQ33" s="16"/>
      <c r="ER33" s="81"/>
    </row>
    <row r="34" spans="1:148" x14ac:dyDescent="0.2">
      <c r="A34" s="203"/>
      <c r="B34" s="114" t="s">
        <v>14</v>
      </c>
      <c r="C34" s="121"/>
      <c r="D34" s="69"/>
      <c r="E34" s="69"/>
      <c r="F34" s="69"/>
      <c r="G34" s="122"/>
      <c r="H34" s="135"/>
      <c r="I34" s="15"/>
      <c r="J34" s="136"/>
      <c r="K34" s="135"/>
      <c r="L34" s="15"/>
      <c r="M34" s="136"/>
      <c r="N34" s="143"/>
      <c r="O34" s="143"/>
      <c r="P34" s="101"/>
      <c r="Q34" s="17"/>
      <c r="R34" s="152"/>
      <c r="S34" s="101"/>
      <c r="T34" s="17"/>
      <c r="U34" s="152"/>
      <c r="V34" s="101"/>
      <c r="W34" s="17"/>
      <c r="X34" s="152"/>
      <c r="Y34" s="100" t="str">
        <f>IF($C30="","",
IF(SUM(Y30:Y32)=0,"",
SUM(Y30:Y32)
))</f>
        <v/>
      </c>
      <c r="Z34" s="16"/>
      <c r="AA34" s="16"/>
      <c r="AB34" s="81"/>
      <c r="AC34" s="100" t="str">
        <f>IF($C30="","",
IF(SUM(AC30:AC32)=0,"",
SUM(AC30:AC32)
))</f>
        <v/>
      </c>
      <c r="AD34" s="16"/>
      <c r="AE34" s="16"/>
      <c r="AF34" s="81"/>
      <c r="AG34" s="100" t="str">
        <f>IF($C30="","",
IF(SUM(AG30:AG32)=0,"",
SUM(AG30:AG32)
))</f>
        <v/>
      </c>
      <c r="AH34" s="16"/>
      <c r="AI34" s="16"/>
      <c r="AJ34" s="81"/>
      <c r="AK34" s="100" t="str">
        <f>IF($C30="","",
IF(SUM(AK30:AK32)=0,"",
SUM(AK30:AK32)
))</f>
        <v/>
      </c>
      <c r="AL34" s="16"/>
      <c r="AM34" s="16"/>
      <c r="AN34" s="81"/>
      <c r="AO34" s="100" t="str">
        <f>IF($C30="","",
IF(SUM(AO30:AO32)=0,"",
SUM(AO30:AO32)
))</f>
        <v/>
      </c>
      <c r="AP34" s="16"/>
      <c r="AQ34" s="16"/>
      <c r="AR34" s="81"/>
      <c r="AS34" s="100" t="str">
        <f>IF($C30="","",
IF(SUM(AS30:AS32)=0,"",
SUM(AS30:AS32)
))</f>
        <v/>
      </c>
      <c r="AT34" s="16"/>
      <c r="AU34" s="16"/>
      <c r="AV34" s="81"/>
      <c r="AW34" s="100" t="str">
        <f>IF($C30="","",
IF(SUM(AW30:AW32)=0,"",
SUM(AW30:AW32)
))</f>
        <v/>
      </c>
      <c r="AX34" s="16"/>
      <c r="AY34" s="16"/>
      <c r="AZ34" s="81"/>
      <c r="BA34" s="100" t="str">
        <f>IF($C30="","",
IF(SUM(BA30:BA32)=0,"",
SUM(BA30:BA32)
))</f>
        <v/>
      </c>
      <c r="BB34" s="16"/>
      <c r="BC34" s="16"/>
      <c r="BD34" s="81"/>
      <c r="BE34" s="100" t="str">
        <f>IF($C30="","",
IF(SUM(BE30:BE32)=0,"",
SUM(BE30:BE32)
))</f>
        <v/>
      </c>
      <c r="BF34" s="16"/>
      <c r="BG34" s="16"/>
      <c r="BH34" s="81"/>
      <c r="BI34" s="100" t="str">
        <f>IF($C30="","",
IF(SUM(BI30:BI32)=0,"",
SUM(BI30:BI32)
))</f>
        <v/>
      </c>
      <c r="BJ34" s="16"/>
      <c r="BK34" s="16"/>
      <c r="BL34" s="81"/>
      <c r="BM34" s="100" t="str">
        <f>IF($C30="","",
IF(SUM(BM30:BM32)=0,"",
SUM(BM30:BM32)
))</f>
        <v/>
      </c>
      <c r="BN34" s="16"/>
      <c r="BO34" s="16"/>
      <c r="BP34" s="81"/>
      <c r="BQ34" s="100" t="str">
        <f>IF($C30="","",
IF(SUM(BQ30:BQ32)=0,"",
SUM(BQ30:BQ32)
))</f>
        <v/>
      </c>
      <c r="BR34" s="16"/>
      <c r="BS34" s="16"/>
      <c r="BT34" s="81"/>
      <c r="BU34" s="100" t="str">
        <f>IF($C30="","",
IF(SUM(BU30:BU32)=0,"",
SUM(BU30:BU32)
))</f>
        <v/>
      </c>
      <c r="BV34" s="16"/>
      <c r="BW34" s="16"/>
      <c r="BX34" s="81"/>
      <c r="BY34" s="100" t="str">
        <f>IF($C30="","",
IF(SUM(BY30:BY32)=0,"",
SUM(BY30:BY32)
))</f>
        <v/>
      </c>
      <c r="BZ34" s="16"/>
      <c r="CA34" s="16"/>
      <c r="CB34" s="81"/>
      <c r="CC34" s="100" t="str">
        <f>IF($C30="","",
IF(SUM(CC30:CC32)=0,"",
SUM(CC30:CC32)
))</f>
        <v/>
      </c>
      <c r="CD34" s="16"/>
      <c r="CE34" s="16"/>
      <c r="CF34" s="81"/>
      <c r="CG34" s="100" t="str">
        <f>IF($C30="","",
IF(SUM(CG30:CG32)=0,"",
SUM(CG30:CG32)
))</f>
        <v/>
      </c>
      <c r="CH34" s="16"/>
      <c r="CI34" s="16"/>
      <c r="CJ34" s="81"/>
      <c r="CK34" s="100" t="str">
        <f>IF($C30="","",
IF(SUM(CK30:CK32)=0,"",
SUM(CK30:CK32)
))</f>
        <v/>
      </c>
      <c r="CL34" s="16"/>
      <c r="CM34" s="16"/>
      <c r="CN34" s="81"/>
      <c r="CO34" s="100" t="str">
        <f>IF($C30="","",
IF(SUM(CO30:CO32)=0,"",
SUM(CO30:CO32)
))</f>
        <v/>
      </c>
      <c r="CP34" s="16"/>
      <c r="CQ34" s="16"/>
      <c r="CR34" s="81"/>
      <c r="CS34" s="100" t="str">
        <f>IF($C30="","",
IF(SUM(CS30:CS32)=0,"",
SUM(CS30:CS32)
))</f>
        <v/>
      </c>
      <c r="CT34" s="16"/>
      <c r="CU34" s="16"/>
      <c r="CV34" s="81"/>
      <c r="CW34" s="100" t="str">
        <f>IF($C30="","",
IF(SUM(CW30:CW32)=0,"",
SUM(CW30:CW32)
))</f>
        <v/>
      </c>
      <c r="CX34" s="16"/>
      <c r="CY34" s="16"/>
      <c r="CZ34" s="81"/>
      <c r="DA34" s="100" t="str">
        <f>IF($C30="","",
IF(SUM(DA30:DA32)=0,"",
SUM(DA30:DA32)
))</f>
        <v/>
      </c>
      <c r="DB34" s="16"/>
      <c r="DC34" s="16"/>
      <c r="DD34" s="81"/>
      <c r="DE34" s="100" t="str">
        <f>IF($C30="","",
IF(SUM(DE30:DE32)=0,"",
SUM(DE30:DE32)
))</f>
        <v/>
      </c>
      <c r="DF34" s="16"/>
      <c r="DG34" s="16"/>
      <c r="DH34" s="81"/>
      <c r="DI34" s="100" t="str">
        <f>IF($C30="","",
IF(SUM(DI30:DI32)=0,"",
SUM(DI30:DI32)
))</f>
        <v/>
      </c>
      <c r="DJ34" s="16"/>
      <c r="DK34" s="16"/>
      <c r="DL34" s="81"/>
      <c r="DM34" s="100" t="str">
        <f>IF($C30="","",
IF(SUM(DM30:DM32)=0,"",
SUM(DM30:DM32)
))</f>
        <v/>
      </c>
      <c r="DN34" s="16"/>
      <c r="DO34" s="16"/>
      <c r="DP34" s="81"/>
      <c r="DQ34" s="100" t="str">
        <f>IF($C30="","",
IF(SUM(DQ30:DQ32)=0,"",
SUM(DQ30:DQ32)
))</f>
        <v/>
      </c>
      <c r="DR34" s="16"/>
      <c r="DS34" s="16"/>
      <c r="DT34" s="81"/>
      <c r="DU34" s="100" t="str">
        <f>IF($C30="","",
IF(SUM(DU30:DU32)=0,"",
SUM(DU30:DU32)
))</f>
        <v/>
      </c>
      <c r="DV34" s="16"/>
      <c r="DW34" s="16"/>
      <c r="DX34" s="81"/>
      <c r="DY34" s="100" t="str">
        <f>IF($C30="","",
IF(SUM(DY30:DY32)=0,"",
SUM(DY30:DY32)
))</f>
        <v/>
      </c>
      <c r="DZ34" s="16"/>
      <c r="EA34" s="16"/>
      <c r="EB34" s="81"/>
      <c r="EC34" s="100" t="str">
        <f>IF($C30="","",
IF(SUM(EC30:EC32)=0,"",
SUM(EC30:EC32)
))</f>
        <v/>
      </c>
      <c r="ED34" s="16"/>
      <c r="EE34" s="16"/>
      <c r="EF34" s="81"/>
      <c r="EG34" s="100" t="str">
        <f>IF($C30="","",
IF(SUM(EG30:EG32)=0,"",
SUM(EG30:EG32)
))</f>
        <v/>
      </c>
      <c r="EH34" s="16"/>
      <c r="EI34" s="16"/>
      <c r="EJ34" s="81"/>
      <c r="EK34" s="100" t="str">
        <f>IF($C30="","",
IF(SUM(EK30:EK32)=0,"",
SUM(EK30:EK32)
))</f>
        <v/>
      </c>
      <c r="EL34" s="16"/>
      <c r="EM34" s="16"/>
      <c r="EN34" s="81"/>
      <c r="EO34" s="100" t="str">
        <f>IF($C30="","",
IF(SUM(EO30:EO32)=0,"",
SUM(EO30:EO32)
))</f>
        <v/>
      </c>
      <c r="EP34" s="16"/>
      <c r="EQ34" s="16"/>
      <c r="ER34" s="81"/>
    </row>
    <row r="35" spans="1:148" x14ac:dyDescent="0.2">
      <c r="A35" s="203"/>
      <c r="B35" s="114" t="s">
        <v>10</v>
      </c>
      <c r="C35" s="121"/>
      <c r="D35" s="69"/>
      <c r="E35" s="69"/>
      <c r="F35" s="69"/>
      <c r="G35" s="122"/>
      <c r="H35" s="135"/>
      <c r="I35" s="15"/>
      <c r="J35" s="136"/>
      <c r="K35" s="135"/>
      <c r="L35" s="15"/>
      <c r="M35" s="136"/>
      <c r="N35" s="143"/>
      <c r="O35" s="143"/>
      <c r="P35" s="101"/>
      <c r="Q35" s="17"/>
      <c r="R35" s="152"/>
      <c r="S35" s="101"/>
      <c r="T35" s="17"/>
      <c r="U35" s="152"/>
      <c r="V35" s="101"/>
      <c r="W35" s="17"/>
      <c r="X35" s="152"/>
      <c r="Y35" s="100"/>
      <c r="Z35" s="16" t="str">
        <f>IF($C30="","",
IF(Y33=Y30,Z30,
IF(Y33=Y31,Z31,
IF(Y33=Y32,Z32,
""
))))</f>
        <v/>
      </c>
      <c r="AA35" s="16"/>
      <c r="AB35" s="81"/>
      <c r="AC35" s="100"/>
      <c r="AD35" s="16" t="str">
        <f>IF($C30="","",
IF(AC33=AC30,AD30,
IF(AC33=AC31,AD31,
IF(AC33=AC32,AD32,
""
))))</f>
        <v/>
      </c>
      <c r="AE35" s="16"/>
      <c r="AF35" s="81"/>
      <c r="AG35" s="100"/>
      <c r="AH35" s="16" t="str">
        <f>IF($C30="","",
IF(AG33=AG30,AH30,
IF(AG33=AG31,AH31,
IF(AG33=AG32,AH32,
""
))))</f>
        <v/>
      </c>
      <c r="AI35" s="16"/>
      <c r="AJ35" s="81"/>
      <c r="AK35" s="100"/>
      <c r="AL35" s="16" t="str">
        <f>IF($C30="","",
IF(AK33=AK30,AL30,
IF(AK33=AK31,AL31,
IF(AK33=AK32,AL32,
""
))))</f>
        <v/>
      </c>
      <c r="AM35" s="16"/>
      <c r="AN35" s="81"/>
      <c r="AO35" s="100"/>
      <c r="AP35" s="16" t="str">
        <f>IF($C30="","",
IF(AO33=AO30,AP30,
IF(AO33=AO31,AP31,
IF(AO33=AO32,AP32,
""
))))</f>
        <v/>
      </c>
      <c r="AQ35" s="16"/>
      <c r="AR35" s="81"/>
      <c r="AS35" s="100"/>
      <c r="AT35" s="16" t="str">
        <f>IF($C30="","",
IF(AS33=AS30,AT30,
IF(AS33=AS31,AT31,
IF(AS33=AS32,AT32,
""
))))</f>
        <v/>
      </c>
      <c r="AU35" s="16"/>
      <c r="AV35" s="81"/>
      <c r="AW35" s="100"/>
      <c r="AX35" s="16" t="str">
        <f>IF($C30="","",
IF(AW33=AW30,AX30,
IF(AW33=AW31,AX31,
IF(AW33=AW32,AX32,
""
))))</f>
        <v/>
      </c>
      <c r="AY35" s="16"/>
      <c r="AZ35" s="81"/>
      <c r="BA35" s="100"/>
      <c r="BB35" s="16" t="str">
        <f>IF($C30="","",
IF(BA33=BA30,BB30,
IF(BA33=BA31,BB31,
IF(BA33=BA32,BB32,
""
))))</f>
        <v/>
      </c>
      <c r="BC35" s="16"/>
      <c r="BD35" s="81"/>
      <c r="BE35" s="100"/>
      <c r="BF35" s="16" t="str">
        <f>IF($C30="","",
IF(BE33=BE30,BF30,
IF(BE33=BE31,BF31,
IF(BE33=BE32,BF32,
""
))))</f>
        <v/>
      </c>
      <c r="BG35" s="16"/>
      <c r="BH35" s="81"/>
      <c r="BI35" s="100"/>
      <c r="BJ35" s="16" t="str">
        <f>IF($C30="","",
IF(BI33=BI30,BJ30,
IF(BI33=BI31,BJ31,
IF(BI33=BI32,BJ32,
""
))))</f>
        <v/>
      </c>
      <c r="BK35" s="16"/>
      <c r="BL35" s="81"/>
      <c r="BM35" s="100"/>
      <c r="BN35" s="16" t="str">
        <f>IF($C30="","",
IF(BM33=BM30,BN30,
IF(BM33=BM31,BN31,
IF(BM33=BM32,BN32,
""
))))</f>
        <v/>
      </c>
      <c r="BO35" s="16"/>
      <c r="BP35" s="81"/>
      <c r="BQ35" s="100"/>
      <c r="BR35" s="16" t="str">
        <f>IF($C30="","",
IF(BQ33=BQ30,BR30,
IF(BQ33=BQ31,BR31,
IF(BQ33=BQ32,BR32,
""
))))</f>
        <v/>
      </c>
      <c r="BS35" s="16"/>
      <c r="BT35" s="81"/>
      <c r="BU35" s="100"/>
      <c r="BV35" s="16" t="str">
        <f>IF($C30="","",
IF(BU33=BU30,BV30,
IF(BU33=BU31,BV31,
IF(BU33=BU32,BV32,
""
))))</f>
        <v/>
      </c>
      <c r="BW35" s="16"/>
      <c r="BX35" s="81"/>
      <c r="BY35" s="100"/>
      <c r="BZ35" s="16" t="str">
        <f>IF($C30="","",
IF(BY33=BY30,BZ30,
IF(BY33=BY31,BZ31,
IF(BY33=BY32,BZ32,
""
))))</f>
        <v/>
      </c>
      <c r="CA35" s="16"/>
      <c r="CB35" s="81"/>
      <c r="CC35" s="100"/>
      <c r="CD35" s="16" t="str">
        <f>IF($C30="","",
IF(CC33=CC30,CD30,
IF(CC33=CC31,CD31,
IF(CC33=CC32,CD32,
""
))))</f>
        <v/>
      </c>
      <c r="CE35" s="16"/>
      <c r="CF35" s="81"/>
      <c r="CG35" s="100"/>
      <c r="CH35" s="16" t="str">
        <f>IF($C30="","",
IF(CG33=CG30,CH30,
IF(CG33=CG31,CH31,
IF(CG33=CG32,CH32,
""
))))</f>
        <v/>
      </c>
      <c r="CI35" s="16"/>
      <c r="CJ35" s="81"/>
      <c r="CK35" s="100"/>
      <c r="CL35" s="16" t="str">
        <f>IF($C30="","",
IF(CK33=CK30,CL30,
IF(CK33=CK31,CL31,
IF(CK33=CK32,CL32,
""
))))</f>
        <v/>
      </c>
      <c r="CM35" s="16"/>
      <c r="CN35" s="81"/>
      <c r="CO35" s="100"/>
      <c r="CP35" s="16" t="str">
        <f>IF($C30="","",
IF(CO33=CO30,CP30,
IF(CO33=CO31,CP31,
IF(CO33=CO32,CP32,
""
))))</f>
        <v/>
      </c>
      <c r="CQ35" s="16"/>
      <c r="CR35" s="81"/>
      <c r="CS35" s="100"/>
      <c r="CT35" s="16" t="str">
        <f>IF($C30="","",
IF(CS33=CS30,CT30,
IF(CS33=CS31,CT31,
IF(CS33=CS32,CT32,
""
))))</f>
        <v/>
      </c>
      <c r="CU35" s="16"/>
      <c r="CV35" s="81"/>
      <c r="CW35" s="100"/>
      <c r="CX35" s="16" t="str">
        <f>IF($C30="","",
IF(CW33=CW30,CX30,
IF(CW33=CW31,CX31,
IF(CW33=CW32,CX32,
""
))))</f>
        <v/>
      </c>
      <c r="CY35" s="16"/>
      <c r="CZ35" s="81"/>
      <c r="DA35" s="100"/>
      <c r="DB35" s="16" t="str">
        <f>IF($C30="","",
IF(DA33=DA30,DB30,
IF(DA33=DA31,DB31,
IF(DA33=DA32,DB32,
""
))))</f>
        <v/>
      </c>
      <c r="DC35" s="16"/>
      <c r="DD35" s="81"/>
      <c r="DE35" s="100"/>
      <c r="DF35" s="16" t="str">
        <f>IF($C30="","",
IF(DE33=DE30,DF30,
IF(DE33=DE31,DF31,
IF(DE33=DE32,DF32,
""
))))</f>
        <v/>
      </c>
      <c r="DG35" s="16"/>
      <c r="DH35" s="81"/>
      <c r="DI35" s="100"/>
      <c r="DJ35" s="16" t="str">
        <f>IF($C30="","",
IF(DI33=DI30,DJ30,
IF(DI33=DI31,DJ31,
IF(DI33=DI32,DJ32,
""
))))</f>
        <v/>
      </c>
      <c r="DK35" s="16"/>
      <c r="DL35" s="81"/>
      <c r="DM35" s="100"/>
      <c r="DN35" s="16" t="str">
        <f>IF($C30="","",
IF(DM33=DM30,DN30,
IF(DM33=DM31,DN31,
IF(DM33=DM32,DN32,
""
))))</f>
        <v/>
      </c>
      <c r="DO35" s="16"/>
      <c r="DP35" s="81"/>
      <c r="DQ35" s="100"/>
      <c r="DR35" s="16" t="str">
        <f>IF($C30="","",
IF(DQ33=DQ30,DR30,
IF(DQ33=DQ31,DR31,
IF(DQ33=DQ32,DR32,
""
))))</f>
        <v/>
      </c>
      <c r="DS35" s="16"/>
      <c r="DT35" s="81"/>
      <c r="DU35" s="100"/>
      <c r="DV35" s="16" t="str">
        <f>IF($C30="","",
IF(DU33=DU30,DV30,
IF(DU33=DU31,DV31,
IF(DU33=DU32,DV32,
""
))))</f>
        <v/>
      </c>
      <c r="DW35" s="16"/>
      <c r="DX35" s="81"/>
      <c r="DY35" s="100"/>
      <c r="DZ35" s="16" t="str">
        <f>IF($C30="","",
IF(DY33=DY30,DZ30,
IF(DY33=DY31,DZ31,
IF(DY33=DY32,DZ32,
""
))))</f>
        <v/>
      </c>
      <c r="EA35" s="16"/>
      <c r="EB35" s="81"/>
      <c r="EC35" s="100"/>
      <c r="ED35" s="16" t="str">
        <f>IF($C30="","",
IF(EC33=EC30,ED30,
IF(EC33=EC31,ED31,
IF(EC33=EC32,ED32,
""
))))</f>
        <v/>
      </c>
      <c r="EE35" s="16"/>
      <c r="EF35" s="81"/>
      <c r="EG35" s="100"/>
      <c r="EH35" s="16" t="str">
        <f>IF($C30="","",
IF(EG33=EG30,EH30,
IF(EG33=EG31,EH31,
IF(EG33=EG32,EH32,
""
))))</f>
        <v/>
      </c>
      <c r="EI35" s="16"/>
      <c r="EJ35" s="81"/>
      <c r="EK35" s="100"/>
      <c r="EL35" s="16" t="str">
        <f>IF($C30="","",
IF(EK33=EK30,EL30,
IF(EK33=EK31,EL31,
IF(EK33=EK32,EL32,
""
))))</f>
        <v/>
      </c>
      <c r="EM35" s="16"/>
      <c r="EN35" s="81"/>
      <c r="EO35" s="100"/>
      <c r="EP35" s="16" t="str">
        <f>IF($C30="","",
IF(EO33=EO30,EP30,
IF(EO33=EO31,EP31,
IF(EO33=EO32,EP32,
""
))))</f>
        <v/>
      </c>
      <c r="EQ35" s="16"/>
      <c r="ER35" s="81"/>
    </row>
    <row r="36" spans="1:148" x14ac:dyDescent="0.2">
      <c r="A36" s="203"/>
      <c r="B36" s="114" t="s">
        <v>16</v>
      </c>
      <c r="C36" s="121"/>
      <c r="D36" s="69"/>
      <c r="E36" s="69"/>
      <c r="F36" s="69"/>
      <c r="G36" s="122"/>
      <c r="H36" s="135"/>
      <c r="I36" s="15"/>
      <c r="J36" s="136"/>
      <c r="K36" s="135"/>
      <c r="L36" s="15"/>
      <c r="M36" s="136"/>
      <c r="N36" s="143"/>
      <c r="O36" s="143"/>
      <c r="P36" s="101"/>
      <c r="Q36" s="17"/>
      <c r="R36" s="152"/>
      <c r="S36" s="101"/>
      <c r="T36" s="17"/>
      <c r="U36" s="152"/>
      <c r="V36" s="101"/>
      <c r="W36" s="17"/>
      <c r="X36" s="152"/>
      <c r="Y36" s="100"/>
      <c r="Z36" s="16"/>
      <c r="AA36" s="16" t="str">
        <f>IF($C30="","",
IF(Y33=Y30,AA30,
IF(Y33=Y31,AA31,
IF(Y33=Y32,AA32,
""
))))</f>
        <v/>
      </c>
      <c r="AB36" s="82"/>
      <c r="AC36" s="100"/>
      <c r="AD36" s="16"/>
      <c r="AE36" s="16" t="str">
        <f>IF($C30="","",
IF(AC33=AC30,AE30,
IF(AC33=AC31,AE31,
IF(AC33=AC32,AE32,
""
))))</f>
        <v/>
      </c>
      <c r="AF36" s="82"/>
      <c r="AG36" s="100"/>
      <c r="AH36" s="16"/>
      <c r="AI36" s="16" t="str">
        <f>IF($C30="","",
IF(AG33=AG30,AI30,
IF(AG33=AG31,AI31,
IF(AG33=AG32,AI32,
""
))))</f>
        <v/>
      </c>
      <c r="AJ36" s="82"/>
      <c r="AK36" s="100"/>
      <c r="AL36" s="16"/>
      <c r="AM36" s="16" t="str">
        <f>IF($C30="","",
IF(AK33=AK30,AM30,
IF(AK33=AK31,AM31,
IF(AK33=AK32,AM32,
""
))))</f>
        <v/>
      </c>
      <c r="AN36" s="82"/>
      <c r="AO36" s="100"/>
      <c r="AP36" s="16"/>
      <c r="AQ36" s="16" t="str">
        <f>IF($C30="","",
IF(AO33=AO30,AQ30,
IF(AO33=AO31,AQ31,
IF(AO33=AO32,AQ32,
""
))))</f>
        <v/>
      </c>
      <c r="AR36" s="82"/>
      <c r="AS36" s="100"/>
      <c r="AT36" s="16"/>
      <c r="AU36" s="16" t="str">
        <f>IF($C30="","",
IF(AS33=AS30,AU30,
IF(AS33=AS31,AU31,
IF(AS33=AS32,AU32,
""
))))</f>
        <v/>
      </c>
      <c r="AV36" s="82"/>
      <c r="AW36" s="100"/>
      <c r="AX36" s="16"/>
      <c r="AY36" s="16" t="str">
        <f>IF($C30="","",
IF(AW33=AW30,AY30,
IF(AW33=AW31,AY31,
IF(AW33=AW32,AY32,
""
))))</f>
        <v/>
      </c>
      <c r="AZ36" s="82"/>
      <c r="BA36" s="100"/>
      <c r="BB36" s="16"/>
      <c r="BC36" s="16" t="str">
        <f>IF($C30="","",
IF(BA33=BA30,BC30,
IF(BA33=BA31,BC31,
IF(BA33=BA32,BC32,
""
))))</f>
        <v/>
      </c>
      <c r="BD36" s="82"/>
      <c r="BE36" s="100"/>
      <c r="BF36" s="16"/>
      <c r="BG36" s="16" t="str">
        <f>IF($C30="","",
IF(BE33=BE30,BG30,
IF(BE33=BE31,BG31,
IF(BE33=BE32,BG32,
""
))))</f>
        <v/>
      </c>
      <c r="BH36" s="82"/>
      <c r="BI36" s="100"/>
      <c r="BJ36" s="16"/>
      <c r="BK36" s="16" t="str">
        <f>IF($C30="","",
IF(BI33=BI30,BK30,
IF(BI33=BI31,BK31,
IF(BI33=BI32,BK32,
""
))))</f>
        <v/>
      </c>
      <c r="BL36" s="82"/>
      <c r="BM36" s="100"/>
      <c r="BN36" s="16"/>
      <c r="BO36" s="16" t="str">
        <f>IF($C30="","",
IF(BM33=BM30,BO30,
IF(BM33=BM31,BO31,
IF(BM33=BM32,BO32,
""
))))</f>
        <v/>
      </c>
      <c r="BP36" s="82"/>
      <c r="BQ36" s="100"/>
      <c r="BR36" s="16"/>
      <c r="BS36" s="16" t="str">
        <f>IF($C30="","",
IF(BQ33=BQ30,BS30,
IF(BQ33=BQ31,BS31,
IF(BQ33=BQ32,BS32,
""
))))</f>
        <v/>
      </c>
      <c r="BT36" s="82"/>
      <c r="BU36" s="100"/>
      <c r="BV36" s="16"/>
      <c r="BW36" s="16" t="str">
        <f>IF($C30="","",
IF(BU33=BU30,BW30,
IF(BU33=BU31,BW31,
IF(BU33=BU32,BW32,
""
))))</f>
        <v/>
      </c>
      <c r="BX36" s="82"/>
      <c r="BY36" s="100"/>
      <c r="BZ36" s="16"/>
      <c r="CA36" s="16" t="str">
        <f>IF($C30="","",
IF(BY33=BY30,CA30,
IF(BY33=BY31,CA31,
IF(BY33=BY32,CA32,
""
))))</f>
        <v/>
      </c>
      <c r="CB36" s="82"/>
      <c r="CC36" s="100"/>
      <c r="CD36" s="16"/>
      <c r="CE36" s="16" t="str">
        <f>IF($C30="","",
IF(CC33=CC30,CE30,
IF(CC33=CC31,CE31,
IF(CC33=CC32,CE32,
""
))))</f>
        <v/>
      </c>
      <c r="CF36" s="82"/>
      <c r="CG36" s="100"/>
      <c r="CH36" s="16"/>
      <c r="CI36" s="16" t="str">
        <f>IF($C30="","",
IF(CG33=CG30,CI30,
IF(CG33=CG31,CI31,
IF(CG33=CG32,CI32,
""
))))</f>
        <v/>
      </c>
      <c r="CJ36" s="82"/>
      <c r="CK36" s="100"/>
      <c r="CL36" s="16"/>
      <c r="CM36" s="16" t="str">
        <f>IF($C30="","",
IF(CK33=CK30,CM30,
IF(CK33=CK31,CM31,
IF(CK33=CK32,CM32,
""
))))</f>
        <v/>
      </c>
      <c r="CN36" s="82"/>
      <c r="CO36" s="100"/>
      <c r="CP36" s="16"/>
      <c r="CQ36" s="16" t="str">
        <f>IF($C30="","",
IF(CO33=CO30,CQ30,
IF(CO33=CO31,CQ31,
IF(CO33=CO32,CQ32,
""
))))</f>
        <v/>
      </c>
      <c r="CR36" s="82"/>
      <c r="CS36" s="100"/>
      <c r="CT36" s="16"/>
      <c r="CU36" s="16" t="str">
        <f>IF($C30="","",
IF(CS33=CS30,CU30,
IF(CS33=CS31,CU31,
IF(CS33=CS32,CU32,
""
))))</f>
        <v/>
      </c>
      <c r="CV36" s="82"/>
      <c r="CW36" s="100"/>
      <c r="CX36" s="16"/>
      <c r="CY36" s="16" t="str">
        <f>IF($C30="","",
IF(CW33=CW30,CY30,
IF(CW33=CW31,CY31,
IF(CW33=CW32,CY32,
""
))))</f>
        <v/>
      </c>
      <c r="CZ36" s="82"/>
      <c r="DA36" s="100"/>
      <c r="DB36" s="16"/>
      <c r="DC36" s="16" t="str">
        <f>IF($C30="","",
IF(DA33=DA30,DC30,
IF(DA33=DA31,DC31,
IF(DA33=DA32,DC32,
""
))))</f>
        <v/>
      </c>
      <c r="DD36" s="82"/>
      <c r="DE36" s="100"/>
      <c r="DF36" s="16"/>
      <c r="DG36" s="16" t="str">
        <f>IF($C30="","",
IF(DE33=DE30,DG30,
IF(DE33=DE31,DG31,
IF(DE33=DE32,DG32,
""
))))</f>
        <v/>
      </c>
      <c r="DH36" s="82"/>
      <c r="DI36" s="100"/>
      <c r="DJ36" s="16"/>
      <c r="DK36" s="16" t="str">
        <f>IF($C30="","",
IF(DI33=DI30,DK30,
IF(DI33=DI31,DK31,
IF(DI33=DI32,DK32,
""
))))</f>
        <v/>
      </c>
      <c r="DL36" s="82"/>
      <c r="DM36" s="100"/>
      <c r="DN36" s="16"/>
      <c r="DO36" s="16" t="str">
        <f>IF($C30="","",
IF(DM33=DM30,DO30,
IF(DM33=DM31,DO31,
IF(DM33=DM32,DO32,
""
))))</f>
        <v/>
      </c>
      <c r="DP36" s="82"/>
      <c r="DQ36" s="100"/>
      <c r="DR36" s="16"/>
      <c r="DS36" s="16" t="str">
        <f>IF($C30="","",
IF(DQ33=DQ30,DS30,
IF(DQ33=DQ31,DS31,
IF(DQ33=DQ32,DS32,
""
))))</f>
        <v/>
      </c>
      <c r="DT36" s="82"/>
      <c r="DU36" s="100"/>
      <c r="DV36" s="16"/>
      <c r="DW36" s="16" t="str">
        <f>IF($C30="","",
IF(DU33=DU30,DW30,
IF(DU33=DU31,DW31,
IF(DU33=DU32,DW32,
""
))))</f>
        <v/>
      </c>
      <c r="DX36" s="82"/>
      <c r="DY36" s="100"/>
      <c r="DZ36" s="16"/>
      <c r="EA36" s="16" t="str">
        <f>IF($C30="","",
IF(DY33=DY30,EA30,
IF(DY33=DY31,EA31,
IF(DY33=DY32,EA32,
""
))))</f>
        <v/>
      </c>
      <c r="EB36" s="82"/>
      <c r="EC36" s="100"/>
      <c r="ED36" s="16"/>
      <c r="EE36" s="16" t="str">
        <f>IF($C30="","",
IF(EC33=EC30,EE30,
IF(EC33=EC31,EE31,
IF(EC33=EC32,EE32,
""
))))</f>
        <v/>
      </c>
      <c r="EF36" s="82"/>
      <c r="EG36" s="100"/>
      <c r="EH36" s="16"/>
      <c r="EI36" s="16" t="str">
        <f>IF($C30="","",
IF(EG33=EG30,EI30,
IF(EG33=EG31,EI31,
IF(EG33=EG32,EI32,
""
))))</f>
        <v/>
      </c>
      <c r="EJ36" s="82"/>
      <c r="EK36" s="100"/>
      <c r="EL36" s="16"/>
      <c r="EM36" s="16" t="str">
        <f>IF($C30="","",
IF(EK33=EK30,EM30,
IF(EK33=EK31,EM31,
IF(EK33=EK32,EM32,
""
))))</f>
        <v/>
      </c>
      <c r="EN36" s="82"/>
      <c r="EO36" s="100"/>
      <c r="EP36" s="16"/>
      <c r="EQ36" s="16" t="str">
        <f>IF($C30="","",
IF(EO33=EO30,EQ30,
IF(EO33=EO31,EQ31,
IF(EO33=EO32,EQ32,
""
))))</f>
        <v/>
      </c>
      <c r="ER36" s="82"/>
    </row>
    <row r="37" spans="1:148" x14ac:dyDescent="0.2">
      <c r="A37" s="204"/>
      <c r="B37" s="115" t="s">
        <v>18</v>
      </c>
      <c r="C37" s="123"/>
      <c r="D37" s="83"/>
      <c r="E37" s="83"/>
      <c r="F37" s="83"/>
      <c r="G37" s="124"/>
      <c r="H37" s="137"/>
      <c r="I37" s="84"/>
      <c r="J37" s="138"/>
      <c r="K37" s="137"/>
      <c r="L37" s="84"/>
      <c r="M37" s="138"/>
      <c r="N37" s="144"/>
      <c r="O37" s="144"/>
      <c r="P37" s="153"/>
      <c r="Q37" s="85"/>
      <c r="R37" s="154"/>
      <c r="S37" s="153"/>
      <c r="T37" s="85"/>
      <c r="U37" s="154"/>
      <c r="V37" s="153"/>
      <c r="W37" s="85"/>
      <c r="X37" s="154"/>
      <c r="Y37" s="102"/>
      <c r="Z37" s="94"/>
      <c r="AA37" s="94"/>
      <c r="AB37" s="103" t="str">
        <f>IFERROR(IF($C30=0,0,(Z55/AA56)*AA36),"")</f>
        <v/>
      </c>
      <c r="AC37" s="102"/>
      <c r="AD37" s="94"/>
      <c r="AE37" s="94"/>
      <c r="AF37" s="103" t="str">
        <f>IFERROR(IF($C30=0,0,(AD55/AE56)*AE36),"")</f>
        <v/>
      </c>
      <c r="AG37" s="102"/>
      <c r="AH37" s="94"/>
      <c r="AI37" s="94"/>
      <c r="AJ37" s="103" t="str">
        <f>IFERROR(IF($C30=0,0,(AH55/AI56)*AI36),"")</f>
        <v/>
      </c>
      <c r="AK37" s="102"/>
      <c r="AL37" s="94"/>
      <c r="AM37" s="94"/>
      <c r="AN37" s="103" t="str">
        <f>IFERROR(IF($C30=0,0,(AL55/AM56)*AM36),"")</f>
        <v/>
      </c>
      <c r="AO37" s="102"/>
      <c r="AP37" s="94"/>
      <c r="AQ37" s="94"/>
      <c r="AR37" s="103" t="str">
        <f>IFERROR(IF($C30=0,0,(AP55/AQ56)*AQ36),"")</f>
        <v/>
      </c>
      <c r="AS37" s="102"/>
      <c r="AT37" s="94"/>
      <c r="AU37" s="94"/>
      <c r="AV37" s="103" t="str">
        <f>IFERROR(IF($C30=0,0,(AT55/AU56)*AU36),"")</f>
        <v/>
      </c>
      <c r="AW37" s="102"/>
      <c r="AX37" s="94"/>
      <c r="AY37" s="94"/>
      <c r="AZ37" s="103" t="str">
        <f>IFERROR(IF($C30=0,0,(AX55/AY56)*AY36),"")</f>
        <v/>
      </c>
      <c r="BA37" s="102"/>
      <c r="BB37" s="94"/>
      <c r="BC37" s="94"/>
      <c r="BD37" s="103" t="str">
        <f>IFERROR(IF($C30=0,0,(BB55/BC56)*BC36),"")</f>
        <v/>
      </c>
      <c r="BE37" s="102"/>
      <c r="BF37" s="94"/>
      <c r="BG37" s="94"/>
      <c r="BH37" s="103" t="str">
        <f>IFERROR(IF($C30=0,0,(BF55/BG56)*BG36),"")</f>
        <v/>
      </c>
      <c r="BI37" s="102"/>
      <c r="BJ37" s="94"/>
      <c r="BK37" s="94"/>
      <c r="BL37" s="103" t="str">
        <f>IFERROR(IF($C30=0,0,(BJ55/BK56)*BK36),"")</f>
        <v/>
      </c>
      <c r="BM37" s="102"/>
      <c r="BN37" s="94"/>
      <c r="BO37" s="94"/>
      <c r="BP37" s="103" t="str">
        <f>IFERROR(IF($C30=0,0,(BN55/BO56)*BO36),"")</f>
        <v/>
      </c>
      <c r="BQ37" s="102"/>
      <c r="BR37" s="94"/>
      <c r="BS37" s="94"/>
      <c r="BT37" s="103" t="str">
        <f>IFERROR(IF($C30=0,0,(BR55/BS56)*BS36),"")</f>
        <v/>
      </c>
      <c r="BU37" s="102"/>
      <c r="BV37" s="94"/>
      <c r="BW37" s="94"/>
      <c r="BX37" s="103" t="str">
        <f>IFERROR(IF($C30=0,0,(BV55/BW56)*BW36),"")</f>
        <v/>
      </c>
      <c r="BY37" s="102"/>
      <c r="BZ37" s="94"/>
      <c r="CA37" s="94"/>
      <c r="CB37" s="103" t="str">
        <f>IFERROR(IF($C30=0,0,(BZ55/CA56)*CA36),"")</f>
        <v/>
      </c>
      <c r="CC37" s="102"/>
      <c r="CD37" s="94"/>
      <c r="CE37" s="94"/>
      <c r="CF37" s="103" t="str">
        <f>IFERROR(IF($C30=0,0,(CD55/CE56)*CE36),"")</f>
        <v/>
      </c>
      <c r="CG37" s="102"/>
      <c r="CH37" s="94"/>
      <c r="CI37" s="94"/>
      <c r="CJ37" s="103" t="str">
        <f>IFERROR(IF($C30=0,0,(CH55/CI56)*CI36),"")</f>
        <v/>
      </c>
      <c r="CK37" s="102"/>
      <c r="CL37" s="94"/>
      <c r="CM37" s="94"/>
      <c r="CN37" s="103" t="str">
        <f>IFERROR(IF($C30=0,0,(CL55/CM56)*CM36),"")</f>
        <v/>
      </c>
      <c r="CO37" s="102"/>
      <c r="CP37" s="94"/>
      <c r="CQ37" s="94"/>
      <c r="CR37" s="103" t="str">
        <f>IFERROR(IF($C30=0,0,(CP55/CQ56)*CQ36),"")</f>
        <v/>
      </c>
      <c r="CS37" s="102"/>
      <c r="CT37" s="94"/>
      <c r="CU37" s="94"/>
      <c r="CV37" s="103" t="str">
        <f>IFERROR(IF($C30=0,0,(CT55/CU56)*CU36),"")</f>
        <v/>
      </c>
      <c r="CW37" s="102"/>
      <c r="CX37" s="94"/>
      <c r="CY37" s="94"/>
      <c r="CZ37" s="103" t="str">
        <f>IFERROR(IF($C30=0,0,(CX55/CY56)*CY36),"")</f>
        <v/>
      </c>
      <c r="DA37" s="102"/>
      <c r="DB37" s="94"/>
      <c r="DC37" s="94"/>
      <c r="DD37" s="103" t="str">
        <f>IFERROR(IF($C30=0,0,(DB55/DC56)*DC36),"")</f>
        <v/>
      </c>
      <c r="DE37" s="102"/>
      <c r="DF37" s="94"/>
      <c r="DG37" s="94"/>
      <c r="DH37" s="103" t="str">
        <f>IFERROR(IF($C30=0,0,(DF55/DG56)*DG36),"")</f>
        <v/>
      </c>
      <c r="DI37" s="102"/>
      <c r="DJ37" s="94"/>
      <c r="DK37" s="94"/>
      <c r="DL37" s="103" t="str">
        <f>IFERROR(IF($C30=0,0,(DJ55/DK56)*DK36),"")</f>
        <v/>
      </c>
      <c r="DM37" s="102"/>
      <c r="DN37" s="94"/>
      <c r="DO37" s="94"/>
      <c r="DP37" s="103" t="str">
        <f>IFERROR(IF($C30=0,0,(DN55/DO56)*DO36),"")</f>
        <v/>
      </c>
      <c r="DQ37" s="102"/>
      <c r="DR37" s="94"/>
      <c r="DS37" s="94"/>
      <c r="DT37" s="103" t="str">
        <f>IFERROR(IF($C30=0,0,(DR55/DS56)*DS36),"")</f>
        <v/>
      </c>
      <c r="DU37" s="102"/>
      <c r="DV37" s="94"/>
      <c r="DW37" s="94"/>
      <c r="DX37" s="103" t="str">
        <f>IFERROR(IF($C30=0,0,(DV55/DW56)*DW36),"")</f>
        <v/>
      </c>
      <c r="DY37" s="102"/>
      <c r="DZ37" s="94"/>
      <c r="EA37" s="94"/>
      <c r="EB37" s="103" t="str">
        <f>IFERROR(IF($C30=0,0,(DZ55/EA56)*EA36),"")</f>
        <v/>
      </c>
      <c r="EC37" s="102"/>
      <c r="ED37" s="94"/>
      <c r="EE37" s="94"/>
      <c r="EF37" s="103" t="str">
        <f>IFERROR(IF($C30=0,0,(ED55/EE56)*EE36),"")</f>
        <v/>
      </c>
      <c r="EG37" s="102"/>
      <c r="EH37" s="94"/>
      <c r="EI37" s="94"/>
      <c r="EJ37" s="103" t="str">
        <f>IFERROR(IF($C30=0,0,(EH55/EI56)*EI36),"")</f>
        <v/>
      </c>
      <c r="EK37" s="102"/>
      <c r="EL37" s="94"/>
      <c r="EM37" s="94"/>
      <c r="EN37" s="103" t="str">
        <f>IFERROR(IF($C30=0,0,(EL55/EM56)*EM36),"")</f>
        <v/>
      </c>
      <c r="EO37" s="102"/>
      <c r="EP37" s="94"/>
      <c r="EQ37" s="94"/>
      <c r="ER37" s="103" t="str">
        <f>IFERROR(IF($C30=0,0,(EP55/EQ56)*EQ36),"")</f>
        <v/>
      </c>
    </row>
    <row r="38" spans="1:148" ht="12.75" customHeight="1" x14ac:dyDescent="0.2">
      <c r="A38" s="202" t="s">
        <v>8</v>
      </c>
      <c r="B38" s="95" t="s">
        <v>55</v>
      </c>
      <c r="C38" s="117" t="str">
        <f>IF(Dreisatzmethode!G24="","",Dreisatzmethode!G24)</f>
        <v/>
      </c>
      <c r="D38" s="75" t="str">
        <f>IF(Dreisatzmethode!I24="","",Dreisatzmethode!I24)</f>
        <v/>
      </c>
      <c r="E38" s="75" t="str">
        <f>IF(Dreisatzmethode!K24="","",Dreisatzmethode!K24)</f>
        <v/>
      </c>
      <c r="F38" s="38" t="str">
        <f xml:space="preserve">
IF($C38="","",
IF(Dreisatzmethode!M24=16,DATE(YEAR($C38)+16, MONTH($C38), DAY($C38)),
""
))</f>
        <v/>
      </c>
      <c r="G38" s="118" t="str">
        <f xml:space="preserve">
IF($C38="","",
IF(Dreisatzmethode!M24=18,DATE(YEAR($C38)+18, MONTH($C38), DAY($C38)),""
))</f>
        <v/>
      </c>
      <c r="H38" s="131" t="str">
        <f>IF(Dreisatzmethode!H24="","",Dreisatzmethode!H24)</f>
        <v/>
      </c>
      <c r="I38" s="76" t="str">
        <f>IF(Dreisatzmethode!J24="","",Dreisatzmethode!J24)</f>
        <v/>
      </c>
      <c r="J38" s="132" t="str">
        <f>IF(Dreisatzmethode!L24="","",Dreisatzmethode!L24)</f>
        <v/>
      </c>
      <c r="K38" s="131" t="str">
        <f>IF(H38="","",100%-H38)</f>
        <v/>
      </c>
      <c r="L38" s="76" t="str">
        <f t="shared" ref="L38:M40" si="326">IF(I38="","",100%-I38)</f>
        <v/>
      </c>
      <c r="M38" s="132" t="str">
        <f t="shared" si="326"/>
        <v/>
      </c>
      <c r="N38" s="141" t="str">
        <f>IF($C38="","",Dreisatzmethode!$C$9)</f>
        <v/>
      </c>
      <c r="O38" s="141" t="str">
        <f>IF(C38="","",Dreisatzmethode!$C$10)</f>
        <v/>
      </c>
      <c r="P38" s="148" t="str">
        <f t="shared" ref="P38:R40" si="327">IF($C38="","",$C$64*H38)</f>
        <v/>
      </c>
      <c r="Q38" s="77" t="str">
        <f t="shared" si="327"/>
        <v/>
      </c>
      <c r="R38" s="149" t="str">
        <f t="shared" si="327"/>
        <v/>
      </c>
      <c r="S38" s="148" t="str">
        <f>IF($C38="","",IF($N38-(_xlfn.AGGREGATE(14,6,($O38,P38),1))&gt;=0,$N38-(_xlfn.AGGREGATE(14,6,($O38,P38),1)),0))</f>
        <v/>
      </c>
      <c r="T38" s="77" t="str">
        <f>IF($C38="","",IF($N38-(_xlfn.AGGREGATE(14,6,($O38,Q38),1))&gt;=0,$N38-(_xlfn.AGGREGATE(14,6,($O38,Q38),1)),0))</f>
        <v/>
      </c>
      <c r="U38" s="149" t="str">
        <f>IF($C38="","",IF($N38-(_xlfn.AGGREGATE(14,6,($O38,R38),1))&gt;=0,$N38-(_xlfn.AGGREGATE(14,6,($O38,R38),1)),0))</f>
        <v/>
      </c>
      <c r="V38" s="148" t="str">
        <f t="shared" ref="V38:X40" si="328">IF($C38="","",IF(($N38-P38)&gt;0,($N38-P38),0))</f>
        <v/>
      </c>
      <c r="W38" s="77" t="str">
        <f t="shared" si="328"/>
        <v/>
      </c>
      <c r="X38" s="149" t="str">
        <f t="shared" si="328"/>
        <v/>
      </c>
      <c r="Y38" s="98" t="str">
        <f xml:space="preserve">
IF($C38="","",
IF(Y$4&lt;$D38,$K38,
IF(AND(Y$4&gt;=$D38,Y$4&lt;$E38),$L38,
IF(AND(Y$4&gt;=$E38,Y$4&lt;(LARGE($F38:$G38,1))),$M38,
IF(Y$4&gt;=(LARGE($F38:$G38,1)),""
)))))</f>
        <v/>
      </c>
      <c r="Z38" s="78" t="str">
        <f>IF(Y38="","",
IF(Y38=$K38,$S38,
IF(Y38=$L38,$T38,
IF(Y38=$M38,$U38,""
))))</f>
        <v/>
      </c>
      <c r="AA38" s="78" t="str">
        <f>IF(Y38="","",
IF(Y38=$K38,$V38,
IF(Y38=$L38,$W38,
IF(Y38=$M38,$X38,""
))))</f>
        <v/>
      </c>
      <c r="AB38" s="79" t="str">
        <f>IFERROR(IF($C38="","",(AB$45/Y$42)*Y38),"")</f>
        <v/>
      </c>
      <c r="AC38" s="98" t="str">
        <f xml:space="preserve">
IF($C38="","",
IF(AC$4&lt;$D38,$K38,
IF(AND(AC$4&gt;=$D38,AC$4&lt;$E38),$L38,
IF(AND(AC$4&gt;=$E38,AC$4&lt;(LARGE($F38:$G38,1))),$M38,
IF(AC$4&gt;=(LARGE($F38:$G38,1)),""
)))))</f>
        <v/>
      </c>
      <c r="AD38" s="78" t="str">
        <f>IF(AC38="","",
IF(AC38=$K38,$S38,
IF(AC38=$L38,$T38,
IF(AC38=$M38,$U38,""
))))</f>
        <v/>
      </c>
      <c r="AE38" s="78" t="str">
        <f>IF(AC38="","",
IF(AC38=$K38,$V38,
IF(AC38=$L38,$W38,
IF(AC38=$M38,$X38,""
))))</f>
        <v/>
      </c>
      <c r="AF38" s="79" t="str">
        <f>IFERROR(IF($C38="","",(AF$45/AC$42)*AC38),"")</f>
        <v/>
      </c>
      <c r="AG38" s="98" t="str">
        <f xml:space="preserve">
IF($C38="","",
IF(AG$4&lt;$D38,$K38,
IF(AND(AG$4&gt;=$D38,AG$4&lt;$E38),$L38,
IF(AND(AG$4&gt;=$E38,AG$4&lt;(LARGE($F38:$G38,1))),$M38,
IF(AG$4&gt;=(LARGE($F38:$G38,1)),""
)))))</f>
        <v/>
      </c>
      <c r="AH38" s="78" t="str">
        <f>IF(AG38="","",
IF(AG38=$K38,$S38,
IF(AG38=$L38,$T38,
IF(AG38=$M38,$U38,""
))))</f>
        <v/>
      </c>
      <c r="AI38" s="78" t="str">
        <f>IF(AG38="","",
IF(AG38=$K38,$V38,
IF(AG38=$L38,$W38,
IF(AG38=$M38,$X38,""
))))</f>
        <v/>
      </c>
      <c r="AJ38" s="79" t="str">
        <f>IFERROR(IF($C38="","",(AJ$45/AG$42)*AG38),"")</f>
        <v/>
      </c>
      <c r="AK38" s="98" t="str">
        <f xml:space="preserve">
IF($C38="","",
IF(AK$4&lt;$D38,$K38,
IF(AND(AK$4&gt;=$D38,AK$4&lt;$E38),$L38,
IF(AND(AK$4&gt;=$E38,AK$4&lt;(LARGE($F38:$G38,1))),$M38,
IF(AK$4&gt;=(LARGE($F38:$G38,1)),""
)))))</f>
        <v/>
      </c>
      <c r="AL38" s="78" t="str">
        <f>IF(AK38="","",
IF(AK38=$K38,$S38,
IF(AK38=$L38,$T38,
IF(AK38=$M38,$U38,""
))))</f>
        <v/>
      </c>
      <c r="AM38" s="78" t="str">
        <f>IF(AK38="","",
IF(AK38=$K38,$V38,
IF(AK38=$L38,$W38,
IF(AK38=$M38,$X38,""
))))</f>
        <v/>
      </c>
      <c r="AN38" s="79" t="str">
        <f>IFERROR(IF($C38="","",(AN$45/AK$42)*AK38),"")</f>
        <v/>
      </c>
      <c r="AO38" s="98" t="str">
        <f xml:space="preserve">
IF($C38="","",
IF(AO$4&lt;$D38,$K38,
IF(AND(AO$4&gt;=$D38,AO$4&lt;$E38),$L38,
IF(AND(AO$4&gt;=$E38,AO$4&lt;(LARGE($F38:$G38,1))),$M38,
IF(AO$4&gt;=(LARGE($F38:$G38,1)),""
)))))</f>
        <v/>
      </c>
      <c r="AP38" s="78" t="str">
        <f>IF(AO38="","",
IF(AO38=$K38,$S38,
IF(AO38=$L38,$T38,
IF(AO38=$M38,$U38,""
))))</f>
        <v/>
      </c>
      <c r="AQ38" s="78" t="str">
        <f>IF(AO38="","",
IF(AO38=$K38,$V38,
IF(AO38=$L38,$W38,
IF(AO38=$M38,$X38,""
))))</f>
        <v/>
      </c>
      <c r="AR38" s="79" t="str">
        <f>IFERROR(IF($C38="","",(AR$45/AO$42)*AO38),"")</f>
        <v/>
      </c>
      <c r="AS38" s="98" t="str">
        <f xml:space="preserve">
IF($C38="","",
IF(AS$4&lt;$D38,$K38,
IF(AND(AS$4&gt;=$D38,AS$4&lt;$E38),$L38,
IF(AND(AS$4&gt;=$E38,AS$4&lt;(LARGE($F38:$G38,1))),$M38,
IF(AS$4&gt;=(LARGE($F38:$G38,1)),""
)))))</f>
        <v/>
      </c>
      <c r="AT38" s="78" t="str">
        <f>IF(AS38="","",
IF(AS38=$K38,$S38,
IF(AS38=$L38,$T38,
IF(AS38=$M38,$U38,""
))))</f>
        <v/>
      </c>
      <c r="AU38" s="78" t="str">
        <f>IF(AS38="","",
IF(AS38=$K38,$V38,
IF(AS38=$L38,$W38,
IF(AS38=$M38,$X38,""
))))</f>
        <v/>
      </c>
      <c r="AV38" s="79" t="str">
        <f>IFERROR(IF($C38="","",(AV$45/AS$42)*AS38),"")</f>
        <v/>
      </c>
      <c r="AW38" s="98" t="str">
        <f xml:space="preserve">
IF($C38="","",
IF(AW$4&lt;$D38,$K38,
IF(AND(AW$4&gt;=$D38,AW$4&lt;$E38),$L38,
IF(AND(AW$4&gt;=$E38,AW$4&lt;(LARGE($F38:$G38,1))),$M38,
IF(AW$4&gt;=(LARGE($F38:$G38,1)),""
)))))</f>
        <v/>
      </c>
      <c r="AX38" s="78" t="str">
        <f>IF(AW38="","",
IF(AW38=$K38,$S38,
IF(AW38=$L38,$T38,
IF(AW38=$M38,$U38,""
))))</f>
        <v/>
      </c>
      <c r="AY38" s="78" t="str">
        <f>IF(AW38="","",
IF(AW38=$K38,$V38,
IF(AW38=$L38,$W38,
IF(AW38=$M38,$X38,""
))))</f>
        <v/>
      </c>
      <c r="AZ38" s="79" t="str">
        <f>IFERROR(IF($C38="","",(AZ$45/AW$42)*AW38),"")</f>
        <v/>
      </c>
      <c r="BA38" s="98" t="str">
        <f xml:space="preserve">
IF($C38="","",
IF(BA$4&lt;$D38,$K38,
IF(AND(BA$4&gt;=$D38,BA$4&lt;$E38),$L38,
IF(AND(BA$4&gt;=$E38,BA$4&lt;(LARGE($F38:$G38,1))),$M38,
IF(BA$4&gt;=(LARGE($F38:$G38,1)),""
)))))</f>
        <v/>
      </c>
      <c r="BB38" s="78" t="str">
        <f>IF(BA38="","",
IF(BA38=$K38,$S38,
IF(BA38=$L38,$T38,
IF(BA38=$M38,$U38,""
))))</f>
        <v/>
      </c>
      <c r="BC38" s="78" t="str">
        <f>IF(BA38="","",
IF(BA38=$K38,$V38,
IF(BA38=$L38,$W38,
IF(BA38=$M38,$X38,""
))))</f>
        <v/>
      </c>
      <c r="BD38" s="79" t="str">
        <f>IFERROR(IF($C38="","",(BD$45/BA$42)*BA38),"")</f>
        <v/>
      </c>
      <c r="BE38" s="98" t="str">
        <f xml:space="preserve">
IF($C38="","",
IF(BE$4&lt;$D38,$K38,
IF(AND(BE$4&gt;=$D38,BE$4&lt;$E38),$L38,
IF(AND(BE$4&gt;=$E38,BE$4&lt;(LARGE($F38:$G38,1))),$M38,
IF(BE$4&gt;=(LARGE($F38:$G38,1)),""
)))))</f>
        <v/>
      </c>
      <c r="BF38" s="78" t="str">
        <f>IF(BE38="","",
IF(BE38=$K38,$S38,
IF(BE38=$L38,$T38,
IF(BE38=$M38,$U38,""
))))</f>
        <v/>
      </c>
      <c r="BG38" s="78" t="str">
        <f>IF(BE38="","",
IF(BE38=$K38,$V38,
IF(BE38=$L38,$W38,
IF(BE38=$M38,$X38,""
))))</f>
        <v/>
      </c>
      <c r="BH38" s="79" t="str">
        <f>IFERROR(IF($C38="","",(BH$45/BE$42)*BE38),"")</f>
        <v/>
      </c>
      <c r="BI38" s="98" t="str">
        <f xml:space="preserve">
IF($C38="","",
IF(BI$4&lt;$D38,$K38,
IF(AND(BI$4&gt;=$D38,BI$4&lt;$E38),$L38,
IF(AND(BI$4&gt;=$E38,BI$4&lt;(LARGE($F38:$G38,1))),$M38,
IF(BI$4&gt;=(LARGE($F38:$G38,1)),""
)))))</f>
        <v/>
      </c>
      <c r="BJ38" s="78" t="str">
        <f>IF(BI38="","",
IF(BI38=$K38,$S38,
IF(BI38=$L38,$T38,
IF(BI38=$M38,$U38,""
))))</f>
        <v/>
      </c>
      <c r="BK38" s="78" t="str">
        <f>IF(BI38="","",
IF(BI38=$K38,$V38,
IF(BI38=$L38,$W38,
IF(BI38=$M38,$X38,""
))))</f>
        <v/>
      </c>
      <c r="BL38" s="79" t="str">
        <f>IFERROR(IF($C38="","",(BL$45/BI$42)*BI38),"")</f>
        <v/>
      </c>
      <c r="BM38" s="98" t="str">
        <f xml:space="preserve">
IF($C38="","",
IF(BM$4&lt;$D38,$K38,
IF(AND(BM$4&gt;=$D38,BM$4&lt;$E38),$L38,
IF(AND(BM$4&gt;=$E38,BM$4&lt;(LARGE($F38:$G38,1))),$M38,
IF(BM$4&gt;=(LARGE($F38:$G38,1)),""
)))))</f>
        <v/>
      </c>
      <c r="BN38" s="78" t="str">
        <f>IF(BM38="","",
IF(BM38=$K38,$S38,
IF(BM38=$L38,$T38,
IF(BM38=$M38,$U38,""
))))</f>
        <v/>
      </c>
      <c r="BO38" s="78" t="str">
        <f>IF(BM38="","",
IF(BM38=$K38,$V38,
IF(BM38=$L38,$W38,
IF(BM38=$M38,$X38,""
))))</f>
        <v/>
      </c>
      <c r="BP38" s="79" t="str">
        <f>IFERROR(IF($C38="","",(BP$45/BM$42)*BM38),"")</f>
        <v/>
      </c>
      <c r="BQ38" s="98" t="str">
        <f xml:space="preserve">
IF($C38="","",
IF(BQ$4&lt;$D38,$K38,
IF(AND(BQ$4&gt;=$D38,BQ$4&lt;$E38),$L38,
IF(AND(BQ$4&gt;=$E38,BQ$4&lt;(LARGE($F38:$G38,1))),$M38,
IF(BQ$4&gt;=(LARGE($F38:$G38,1)),""
)))))</f>
        <v/>
      </c>
      <c r="BR38" s="78" t="str">
        <f>IF(BQ38="","",
IF(BQ38=$K38,$S38,
IF(BQ38=$L38,$T38,
IF(BQ38=$M38,$U38,""
))))</f>
        <v/>
      </c>
      <c r="BS38" s="78" t="str">
        <f>IF(BQ38="","",
IF(BQ38=$K38,$V38,
IF(BQ38=$L38,$W38,
IF(BQ38=$M38,$X38,""
))))</f>
        <v/>
      </c>
      <c r="BT38" s="79" t="str">
        <f>IFERROR(IF($C38="","",(BT$45/BQ$42)*BQ38),"")</f>
        <v/>
      </c>
      <c r="BU38" s="98" t="str">
        <f xml:space="preserve">
IF($C38="","",
IF(BU$4&lt;$D38,$K38,
IF(AND(BU$4&gt;=$D38,BU$4&lt;$E38),$L38,
IF(AND(BU$4&gt;=$E38,BU$4&lt;(LARGE($F38:$G38,1))),$M38,
IF(BU$4&gt;=(LARGE($F38:$G38,1)),""
)))))</f>
        <v/>
      </c>
      <c r="BV38" s="78" t="str">
        <f>IF(BU38="","",
IF(BU38=$K38,$S38,
IF(BU38=$L38,$T38,
IF(BU38=$M38,$U38,""
))))</f>
        <v/>
      </c>
      <c r="BW38" s="78" t="str">
        <f>IF(BU38="","",
IF(BU38=$K38,$V38,
IF(BU38=$L38,$W38,
IF(BU38=$M38,$X38,""
))))</f>
        <v/>
      </c>
      <c r="BX38" s="79" t="str">
        <f>IFERROR(IF($C38="","",(BX$45/BU$42)*BU38),"")</f>
        <v/>
      </c>
      <c r="BY38" s="98" t="str">
        <f xml:space="preserve">
IF($C38="","",
IF(BY$4&lt;$D38,$K38,
IF(AND(BY$4&gt;=$D38,BY$4&lt;$E38),$L38,
IF(AND(BY$4&gt;=$E38,BY$4&lt;(LARGE($F38:$G38,1))),$M38,
IF(BY$4&gt;=(LARGE($F38:$G38,1)),""
)))))</f>
        <v/>
      </c>
      <c r="BZ38" s="78" t="str">
        <f>IF(BY38="","",
IF(BY38=$K38,$S38,
IF(BY38=$L38,$T38,
IF(BY38=$M38,$U38,""
))))</f>
        <v/>
      </c>
      <c r="CA38" s="78" t="str">
        <f>IF(BY38="","",
IF(BY38=$K38,$V38,
IF(BY38=$L38,$W38,
IF(BY38=$M38,$X38,""
))))</f>
        <v/>
      </c>
      <c r="CB38" s="79" t="str">
        <f>IFERROR(IF($C38="","",(CB$45/BY$42)*BY38),"")</f>
        <v/>
      </c>
      <c r="CC38" s="98" t="str">
        <f xml:space="preserve">
IF($C38="","",
IF(CC$4&lt;$D38,$K38,
IF(AND(CC$4&gt;=$D38,CC$4&lt;$E38),$L38,
IF(AND(CC$4&gt;=$E38,CC$4&lt;(LARGE($F38:$G38,1))),$M38,
IF(CC$4&gt;=(LARGE($F38:$G38,1)),""
)))))</f>
        <v/>
      </c>
      <c r="CD38" s="78" t="str">
        <f>IF(CC38="","",
IF(CC38=$K38,$S38,
IF(CC38=$L38,$T38,
IF(CC38=$M38,$U38,""
))))</f>
        <v/>
      </c>
      <c r="CE38" s="78" t="str">
        <f>IF(CC38="","",
IF(CC38=$K38,$V38,
IF(CC38=$L38,$W38,
IF(CC38=$M38,$X38,""
))))</f>
        <v/>
      </c>
      <c r="CF38" s="79" t="str">
        <f>IFERROR(IF($C38="","",(CF$45/CC$42)*CC38),"")</f>
        <v/>
      </c>
      <c r="CG38" s="98" t="str">
        <f xml:space="preserve">
IF($C38="","",
IF(CG$4&lt;$D38,$K38,
IF(AND(CG$4&gt;=$D38,CG$4&lt;$E38),$L38,
IF(AND(CG$4&gt;=$E38,CG$4&lt;(LARGE($F38:$G38,1))),$M38,
IF(CG$4&gt;=(LARGE($F38:$G38,1)),""
)))))</f>
        <v/>
      </c>
      <c r="CH38" s="78" t="str">
        <f>IF(CG38="","",
IF(CG38=$K38,$S38,
IF(CG38=$L38,$T38,
IF(CG38=$M38,$U38,""
))))</f>
        <v/>
      </c>
      <c r="CI38" s="78" t="str">
        <f>IF(CG38="","",
IF(CG38=$K38,$V38,
IF(CG38=$L38,$W38,
IF(CG38=$M38,$X38,""
))))</f>
        <v/>
      </c>
      <c r="CJ38" s="79" t="str">
        <f>IFERROR(IF($C38="","",(CJ$45/CG$42)*CG38),"")</f>
        <v/>
      </c>
      <c r="CK38" s="98" t="str">
        <f xml:space="preserve">
IF($C38="","",
IF(CK$4&lt;$D38,$K38,
IF(AND(CK$4&gt;=$D38,CK$4&lt;$E38),$L38,
IF(AND(CK$4&gt;=$E38,CK$4&lt;(LARGE($F38:$G38,1))),$M38,
IF(CK$4&gt;=(LARGE($F38:$G38,1)),""
)))))</f>
        <v/>
      </c>
      <c r="CL38" s="78" t="str">
        <f>IF(CK38="","",
IF(CK38=$K38,$S38,
IF(CK38=$L38,$T38,
IF(CK38=$M38,$U38,""
))))</f>
        <v/>
      </c>
      <c r="CM38" s="78" t="str">
        <f>IF(CK38="","",
IF(CK38=$K38,$V38,
IF(CK38=$L38,$W38,
IF(CK38=$M38,$X38,""
))))</f>
        <v/>
      </c>
      <c r="CN38" s="79" t="str">
        <f>IFERROR(IF($C38="","",(CN$45/CK$42)*CK38),"")</f>
        <v/>
      </c>
      <c r="CO38" s="98" t="str">
        <f xml:space="preserve">
IF($C38="","",
IF(CO$4&lt;$D38,$K38,
IF(AND(CO$4&gt;=$D38,CO$4&lt;$E38),$L38,
IF(AND(CO$4&gt;=$E38,CO$4&lt;(LARGE($F38:$G38,1))),$M38,
IF(CO$4&gt;=(LARGE($F38:$G38,1)),""
)))))</f>
        <v/>
      </c>
      <c r="CP38" s="78" t="str">
        <f>IF(CO38="","",
IF(CO38=$K38,$S38,
IF(CO38=$L38,$T38,
IF(CO38=$M38,$U38,""
))))</f>
        <v/>
      </c>
      <c r="CQ38" s="78" t="str">
        <f>IF(CO38="","",
IF(CO38=$K38,$V38,
IF(CO38=$L38,$W38,
IF(CO38=$M38,$X38,""
))))</f>
        <v/>
      </c>
      <c r="CR38" s="79" t="str">
        <f>IFERROR(IF($C38="","",(CR$45/CO$42)*CO38),"")</f>
        <v/>
      </c>
      <c r="CS38" s="98" t="str">
        <f xml:space="preserve">
IF($C38="","",
IF(CS$4&lt;$D38,$K38,
IF(AND(CS$4&gt;=$D38,CS$4&lt;$E38),$L38,
IF(AND(CS$4&gt;=$E38,CS$4&lt;(LARGE($F38:$G38,1))),$M38,
IF(CS$4&gt;=(LARGE($F38:$G38,1)),""
)))))</f>
        <v/>
      </c>
      <c r="CT38" s="78" t="str">
        <f>IF(CS38="","",
IF(CS38=$K38,$S38,
IF(CS38=$L38,$T38,
IF(CS38=$M38,$U38,""
))))</f>
        <v/>
      </c>
      <c r="CU38" s="78" t="str">
        <f>IF(CS38="","",
IF(CS38=$K38,$V38,
IF(CS38=$L38,$W38,
IF(CS38=$M38,$X38,""
))))</f>
        <v/>
      </c>
      <c r="CV38" s="79" t="str">
        <f>IFERROR(IF($C38="","",(CV$45/CS$42)*CS38),"")</f>
        <v/>
      </c>
      <c r="CW38" s="98" t="str">
        <f xml:space="preserve">
IF($C38="","",
IF(CW$4&lt;$D38,$K38,
IF(AND(CW$4&gt;=$D38,CW$4&lt;$E38),$L38,
IF(AND(CW$4&gt;=$E38,CW$4&lt;(LARGE($F38:$G38,1))),$M38,
IF(CW$4&gt;=(LARGE($F38:$G38,1)),""
)))))</f>
        <v/>
      </c>
      <c r="CX38" s="78" t="str">
        <f>IF(CW38="","",
IF(CW38=$K38,$S38,
IF(CW38=$L38,$T38,
IF(CW38=$M38,$U38,""
))))</f>
        <v/>
      </c>
      <c r="CY38" s="78" t="str">
        <f>IF(CW38="","",
IF(CW38=$K38,$V38,
IF(CW38=$L38,$W38,
IF(CW38=$M38,$X38,""
))))</f>
        <v/>
      </c>
      <c r="CZ38" s="79" t="str">
        <f>IFERROR(IF($C38="","",(CZ$45/CW$42)*CW38),"")</f>
        <v/>
      </c>
      <c r="DA38" s="98" t="str">
        <f xml:space="preserve">
IF($C38="","",
IF(DA$4&lt;$D38,$K38,
IF(AND(DA$4&gt;=$D38,DA$4&lt;$E38),$L38,
IF(AND(DA$4&gt;=$E38,DA$4&lt;(LARGE($F38:$G38,1))),$M38,
IF(DA$4&gt;=(LARGE($F38:$G38,1)),""
)))))</f>
        <v/>
      </c>
      <c r="DB38" s="78" t="str">
        <f>IF(DA38="","",
IF(DA38=$K38,$S38,
IF(DA38=$L38,$T38,
IF(DA38=$M38,$U38,""
))))</f>
        <v/>
      </c>
      <c r="DC38" s="78" t="str">
        <f>IF(DA38="","",
IF(DA38=$K38,$V38,
IF(DA38=$L38,$W38,
IF(DA38=$M38,$X38,""
))))</f>
        <v/>
      </c>
      <c r="DD38" s="79" t="str">
        <f>IFERROR(IF($C38="","",(DD$45/DA$42)*DA38),"")</f>
        <v/>
      </c>
      <c r="DE38" s="98" t="str">
        <f xml:space="preserve">
IF($C38="","",
IF(DE$4&lt;$D38,$K38,
IF(AND(DE$4&gt;=$D38,DE$4&lt;$E38),$L38,
IF(AND(DE$4&gt;=$E38,DE$4&lt;(LARGE($F38:$G38,1))),$M38,
IF(DE$4&gt;=(LARGE($F38:$G38,1)),""
)))))</f>
        <v/>
      </c>
      <c r="DF38" s="78" t="str">
        <f>IF(DE38="","",
IF(DE38=$K38,$S38,
IF(DE38=$L38,$T38,
IF(DE38=$M38,$U38,""
))))</f>
        <v/>
      </c>
      <c r="DG38" s="78" t="str">
        <f>IF(DE38="","",
IF(DE38=$K38,$V38,
IF(DE38=$L38,$W38,
IF(DE38=$M38,$X38,""
))))</f>
        <v/>
      </c>
      <c r="DH38" s="79" t="str">
        <f>IFERROR(IF($C38="","",(DH$45/DE$42)*DE38),"")</f>
        <v/>
      </c>
      <c r="DI38" s="98" t="str">
        <f xml:space="preserve">
IF($C38="","",
IF(DI$4&lt;$D38,$K38,
IF(AND(DI$4&gt;=$D38,DI$4&lt;$E38),$L38,
IF(AND(DI$4&gt;=$E38,DI$4&lt;(LARGE($F38:$G38,1))),$M38,
IF(DI$4&gt;=(LARGE($F38:$G38,1)),""
)))))</f>
        <v/>
      </c>
      <c r="DJ38" s="78" t="str">
        <f>IF(DI38="","",
IF(DI38=$K38,$S38,
IF(DI38=$L38,$T38,
IF(DI38=$M38,$U38,""
))))</f>
        <v/>
      </c>
      <c r="DK38" s="78" t="str">
        <f>IF(DI38="","",
IF(DI38=$K38,$V38,
IF(DI38=$L38,$W38,
IF(DI38=$M38,$X38,""
))))</f>
        <v/>
      </c>
      <c r="DL38" s="79" t="str">
        <f>IFERROR(IF($C38="","",(DL$45/DI$42)*DI38),"")</f>
        <v/>
      </c>
      <c r="DM38" s="98" t="str">
        <f xml:space="preserve">
IF($C38="","",
IF(DM$4&lt;$D38,$K38,
IF(AND(DM$4&gt;=$D38,DM$4&lt;$E38),$L38,
IF(AND(DM$4&gt;=$E38,DM$4&lt;(LARGE($F38:$G38,1))),$M38,
IF(DM$4&gt;=(LARGE($F38:$G38,1)),""
)))))</f>
        <v/>
      </c>
      <c r="DN38" s="78" t="str">
        <f>IF(DM38="","",
IF(DM38=$K38,$S38,
IF(DM38=$L38,$T38,
IF(DM38=$M38,$U38,""
))))</f>
        <v/>
      </c>
      <c r="DO38" s="78" t="str">
        <f>IF(DM38="","",
IF(DM38=$K38,$V38,
IF(DM38=$L38,$W38,
IF(DM38=$M38,$X38,""
))))</f>
        <v/>
      </c>
      <c r="DP38" s="79" t="str">
        <f>IFERROR(IF($C38="","",(DP$45/DM$42)*DM38),"")</f>
        <v/>
      </c>
      <c r="DQ38" s="98" t="str">
        <f xml:space="preserve">
IF($C38="","",
IF(DQ$4&lt;$D38,$K38,
IF(AND(DQ$4&gt;=$D38,DQ$4&lt;$E38),$L38,
IF(AND(DQ$4&gt;=$E38,DQ$4&lt;(LARGE($F38:$G38,1))),$M38,
IF(DQ$4&gt;=(LARGE($F38:$G38,1)),""
)))))</f>
        <v/>
      </c>
      <c r="DR38" s="78" t="str">
        <f>IF(DQ38="","",
IF(DQ38=$K38,$S38,
IF(DQ38=$L38,$T38,
IF(DQ38=$M38,$U38,""
))))</f>
        <v/>
      </c>
      <c r="DS38" s="78" t="str">
        <f>IF(DQ38="","",
IF(DQ38=$K38,$V38,
IF(DQ38=$L38,$W38,
IF(DQ38=$M38,$X38,""
))))</f>
        <v/>
      </c>
      <c r="DT38" s="79" t="str">
        <f>IFERROR(IF($C38="","",(DT$45/DQ$42)*DQ38),"")</f>
        <v/>
      </c>
      <c r="DU38" s="98" t="str">
        <f xml:space="preserve">
IF($C38="","",
IF(DU$4&lt;$D38,$K38,
IF(AND(DU$4&gt;=$D38,DU$4&lt;$E38),$L38,
IF(AND(DU$4&gt;=$E38,DU$4&lt;(LARGE($F38:$G38,1))),$M38,
IF(DU$4&gt;=(LARGE($F38:$G38,1)),""
)))))</f>
        <v/>
      </c>
      <c r="DV38" s="78" t="str">
        <f>IF(DU38="","",
IF(DU38=$K38,$S38,
IF(DU38=$L38,$T38,
IF(DU38=$M38,$U38,""
))))</f>
        <v/>
      </c>
      <c r="DW38" s="78" t="str">
        <f>IF(DU38="","",
IF(DU38=$K38,$V38,
IF(DU38=$L38,$W38,
IF(DU38=$M38,$X38,""
))))</f>
        <v/>
      </c>
      <c r="DX38" s="79" t="str">
        <f>IFERROR(IF($C38="","",(DX$45/DU$42)*DU38),"")</f>
        <v/>
      </c>
      <c r="DY38" s="98" t="str">
        <f xml:space="preserve">
IF($C38="","",
IF(DY$4&lt;$D38,$K38,
IF(AND(DY$4&gt;=$D38,DY$4&lt;$E38),$L38,
IF(AND(DY$4&gt;=$E38,DY$4&lt;(LARGE($F38:$G38,1))),$M38,
IF(DY$4&gt;=(LARGE($F38:$G38,1)),""
)))))</f>
        <v/>
      </c>
      <c r="DZ38" s="78" t="str">
        <f>IF(DY38="","",
IF(DY38=$K38,$S38,
IF(DY38=$L38,$T38,
IF(DY38=$M38,$U38,""
))))</f>
        <v/>
      </c>
      <c r="EA38" s="78" t="str">
        <f>IF(DY38="","",
IF(DY38=$K38,$V38,
IF(DY38=$L38,$W38,
IF(DY38=$M38,$X38,""
))))</f>
        <v/>
      </c>
      <c r="EB38" s="79" t="str">
        <f>IFERROR(IF($C38="","",(EB$45/DY$42)*DY38),"")</f>
        <v/>
      </c>
      <c r="EC38" s="98" t="str">
        <f xml:space="preserve">
IF($C38="","",
IF(EC$4&lt;$D38,$K38,
IF(AND(EC$4&gt;=$D38,EC$4&lt;$E38),$L38,
IF(AND(EC$4&gt;=$E38,EC$4&lt;(LARGE($F38:$G38,1))),$M38,
IF(EC$4&gt;=(LARGE($F38:$G38,1)),""
)))))</f>
        <v/>
      </c>
      <c r="ED38" s="78" t="str">
        <f>IF(EC38="","",
IF(EC38=$K38,$S38,
IF(EC38=$L38,$T38,
IF(EC38=$M38,$U38,""
))))</f>
        <v/>
      </c>
      <c r="EE38" s="78" t="str">
        <f>IF(EC38="","",
IF(EC38=$K38,$V38,
IF(EC38=$L38,$W38,
IF(EC38=$M38,$X38,""
))))</f>
        <v/>
      </c>
      <c r="EF38" s="79" t="str">
        <f>IFERROR(IF($C38="","",(EF$45/EC$42)*EC38),"")</f>
        <v/>
      </c>
      <c r="EG38" s="98" t="str">
        <f xml:space="preserve">
IF($C38="","",
IF(EG$4&lt;$D38,$K38,
IF(AND(EG$4&gt;=$D38,EG$4&lt;$E38),$L38,
IF(AND(EG$4&gt;=$E38,EG$4&lt;(LARGE($F38:$G38,1))),$M38,
IF(EG$4&gt;=(LARGE($F38:$G38,1)),""
)))))</f>
        <v/>
      </c>
      <c r="EH38" s="78" t="str">
        <f>IF(EG38="","",
IF(EG38=$K38,$S38,
IF(EG38=$L38,$T38,
IF(EG38=$M38,$U38,""
))))</f>
        <v/>
      </c>
      <c r="EI38" s="78" t="str">
        <f>IF(EG38="","",
IF(EG38=$K38,$V38,
IF(EG38=$L38,$W38,
IF(EG38=$M38,$X38,""
))))</f>
        <v/>
      </c>
      <c r="EJ38" s="79" t="str">
        <f>IFERROR(IF($C38="","",(EJ$45/EG$42)*EG38),"")</f>
        <v/>
      </c>
      <c r="EK38" s="98" t="str">
        <f xml:space="preserve">
IF($C38="","",
IF(EK$4&lt;$D38,$K38,
IF(AND(EK$4&gt;=$D38,EK$4&lt;$E38),$L38,
IF(AND(EK$4&gt;=$E38,EK$4&lt;(LARGE($F38:$G38,1))),$M38,
IF(EK$4&gt;=(LARGE($F38:$G38,1)),""
)))))</f>
        <v/>
      </c>
      <c r="EL38" s="78" t="str">
        <f>IF(EK38="","",
IF(EK38=$K38,$S38,
IF(EK38=$L38,$T38,
IF(EK38=$M38,$U38,""
))))</f>
        <v/>
      </c>
      <c r="EM38" s="78" t="str">
        <f>IF(EK38="","",
IF(EK38=$K38,$V38,
IF(EK38=$L38,$W38,
IF(EK38=$M38,$X38,""
))))</f>
        <v/>
      </c>
      <c r="EN38" s="79" t="str">
        <f>IFERROR(IF($C38="","",(EN$45/EK$42)*EK38),"")</f>
        <v/>
      </c>
      <c r="EO38" s="98" t="str">
        <f xml:space="preserve">
IF($C38="","",
IF(EO$4&lt;$D38,$K38,
IF(AND(EO$4&gt;=$D38,EO$4&lt;$E38),$L38,
IF(AND(EO$4&gt;=$E38,EO$4&lt;(LARGE($F38:$G38,1))),$M38,
IF(EO$4&gt;=(LARGE($F38:$G38,1)),""
)))))</f>
        <v/>
      </c>
      <c r="EP38" s="78" t="str">
        <f>IF(EO38="","",
IF(EO38=$K38,$S38,
IF(EO38=$L38,$T38,
IF(EO38=$M38,$U38,""
))))</f>
        <v/>
      </c>
      <c r="EQ38" s="78" t="str">
        <f>IF(EO38="","",
IF(EO38=$K38,$V38,
IF(EO38=$L38,$W38,
IF(EO38=$M38,$X38,""
))))</f>
        <v/>
      </c>
      <c r="ER38" s="79" t="str">
        <f>IFERROR(IF($C38="","",(ER$45/EO$42)*EO38),"")</f>
        <v/>
      </c>
    </row>
    <row r="39" spans="1:148" x14ac:dyDescent="0.2">
      <c r="A39" s="203"/>
      <c r="B39" s="96" t="s">
        <v>56</v>
      </c>
      <c r="C39" s="119" t="str">
        <f>IF(Dreisatzmethode!G25="","",Dreisatzmethode!G25)</f>
        <v/>
      </c>
      <c r="D39" s="74" t="str">
        <f>IF(Dreisatzmethode!I25="","",Dreisatzmethode!I25)</f>
        <v/>
      </c>
      <c r="E39" s="74" t="str">
        <f>IF(Dreisatzmethode!K25="","",Dreisatzmethode!K25)</f>
        <v/>
      </c>
      <c r="F39" s="39" t="str">
        <f xml:space="preserve">
IF($C39="","",
IF(Dreisatzmethode!M25=16,DATE(YEAR($C39)+16, MONTH($C39), DAY($C39)),
""
))</f>
        <v/>
      </c>
      <c r="G39" s="120" t="str">
        <f xml:space="preserve">
IF($C39="","",
IF(Dreisatzmethode!M25=18,DATE(YEAR($C39)+18, MONTH($C39), DAY($C39)),""
))</f>
        <v/>
      </c>
      <c r="H39" s="133" t="str">
        <f>IF(Dreisatzmethode!H25="","",Dreisatzmethode!H25)</f>
        <v/>
      </c>
      <c r="I39" s="5" t="str">
        <f>IF(Dreisatzmethode!J25="","",Dreisatzmethode!J25)</f>
        <v/>
      </c>
      <c r="J39" s="134" t="str">
        <f>IF(Dreisatzmethode!L25="","",Dreisatzmethode!L25)</f>
        <v/>
      </c>
      <c r="K39" s="133" t="str">
        <f t="shared" ref="K39:K40" si="329">IF(H39="","",100%-H39)</f>
        <v/>
      </c>
      <c r="L39" s="5" t="str">
        <f t="shared" si="326"/>
        <v/>
      </c>
      <c r="M39" s="134" t="str">
        <f t="shared" si="326"/>
        <v/>
      </c>
      <c r="N39" s="142" t="str">
        <f>IF($C39="","",Dreisatzmethode!$C$9)</f>
        <v/>
      </c>
      <c r="O39" s="142" t="str">
        <f>IF(C39="","",Dreisatzmethode!$C$10)</f>
        <v/>
      </c>
      <c r="P39" s="150" t="str">
        <f t="shared" si="327"/>
        <v/>
      </c>
      <c r="Q39" s="6" t="str">
        <f t="shared" si="327"/>
        <v/>
      </c>
      <c r="R39" s="151" t="str">
        <f t="shared" si="327"/>
        <v/>
      </c>
      <c r="S39" s="150" t="str">
        <f>IF($C39="","",IF($N39-(_xlfn.AGGREGATE(14,6,($O39,P39),1))&gt;=0,$N39-(_xlfn.AGGREGATE(14,6,($O39,P39),1)),0))</f>
        <v/>
      </c>
      <c r="T39" s="6" t="str">
        <f>IF($C39="","",IF($N39-(_xlfn.AGGREGATE(14,6,($O39,Q39),1))&gt;=0,$N39-(_xlfn.AGGREGATE(14,6,($O39,Q39),1)),0))</f>
        <v/>
      </c>
      <c r="U39" s="151" t="str">
        <f>IF($C39="","",IF($N39-(_xlfn.AGGREGATE(14,6,($O39,R39),1))&gt;=0,$N39-(_xlfn.AGGREGATE(14,6,($O39,R39),1)),0))</f>
        <v/>
      </c>
      <c r="V39" s="150" t="str">
        <f t="shared" si="328"/>
        <v/>
      </c>
      <c r="W39" s="6" t="str">
        <f t="shared" si="328"/>
        <v/>
      </c>
      <c r="X39" s="151" t="str">
        <f t="shared" si="328"/>
        <v/>
      </c>
      <c r="Y39" s="99" t="str">
        <f t="shared" ref="Y39:Y40" si="330" xml:space="preserve">
IF($C39="","",
IF(Y$4&lt;$D39,$K39,
IF(AND(Y$4&gt;=$D39,Y$4&lt;$E39),$L39,
IF(AND(Y$4&gt;=$E39,Y$4&lt;(LARGE($F39:$G39,1))),$M39,
IF(Y$4&gt;=(LARGE($F39:$G39,1)),""
)))))</f>
        <v/>
      </c>
      <c r="Z39" s="11" t="str">
        <f t="shared" ref="Z39:Z40" si="331">IF(Y39="","",
IF(Y39=$K39,$S39,
IF(Y39=$L39,$T39,
IF(Y39=$M39,$U39,""
))))</f>
        <v/>
      </c>
      <c r="AA39" s="11" t="str">
        <f t="shared" ref="AA39:AA40" si="332">IF(Y39="","",
IF(Y39=$K39,$V39,
IF(Y39=$L39,$W39,
IF(Y39=$M39,$X39,""
))))</f>
        <v/>
      </c>
      <c r="AB39" s="80" t="str">
        <f>IFERROR(IF($C39="","",(AB$45/Y$42)*Y39),"")</f>
        <v/>
      </c>
      <c r="AC39" s="99" t="str">
        <f t="shared" ref="AC39:AC40" si="333" xml:space="preserve">
IF($C39="","",
IF(AC$4&lt;$D39,$K39,
IF(AND(AC$4&gt;=$D39,AC$4&lt;$E39),$L39,
IF(AND(AC$4&gt;=$E39,AC$4&lt;(LARGE($F39:$G39,1))),$M39,
IF(AC$4&gt;=(LARGE($F39:$G39,1)),""
)))))</f>
        <v/>
      </c>
      <c r="AD39" s="11" t="str">
        <f t="shared" ref="AD39:AD40" si="334">IF(AC39="","",
IF(AC39=$K39,$S39,
IF(AC39=$L39,$T39,
IF(AC39=$M39,$U39,""
))))</f>
        <v/>
      </c>
      <c r="AE39" s="11" t="str">
        <f t="shared" ref="AE39:AE40" si="335">IF(AC39="","",
IF(AC39=$K39,$V39,
IF(AC39=$L39,$W39,
IF(AC39=$M39,$X39,""
))))</f>
        <v/>
      </c>
      <c r="AF39" s="80" t="str">
        <f>IFERROR(IF($C39="","",(AF$45/AC$42)*AC39),"")</f>
        <v/>
      </c>
      <c r="AG39" s="99" t="str">
        <f t="shared" ref="AG39:AG40" si="336" xml:space="preserve">
IF($C39="","",
IF(AG$4&lt;$D39,$K39,
IF(AND(AG$4&gt;=$D39,AG$4&lt;$E39),$L39,
IF(AND(AG$4&gt;=$E39,AG$4&lt;(LARGE($F39:$G39,1))),$M39,
IF(AG$4&gt;=(LARGE($F39:$G39,1)),""
)))))</f>
        <v/>
      </c>
      <c r="AH39" s="11" t="str">
        <f t="shared" ref="AH39:AH40" si="337">IF(AG39="","",
IF(AG39=$K39,$S39,
IF(AG39=$L39,$T39,
IF(AG39=$M39,$U39,""
))))</f>
        <v/>
      </c>
      <c r="AI39" s="11" t="str">
        <f t="shared" ref="AI39:AI40" si="338">IF(AG39="","",
IF(AG39=$K39,$V39,
IF(AG39=$L39,$W39,
IF(AG39=$M39,$X39,""
))))</f>
        <v/>
      </c>
      <c r="AJ39" s="80" t="str">
        <f>IFERROR(IF($C39="","",(AJ$45/AG$42)*AG39),"")</f>
        <v/>
      </c>
      <c r="AK39" s="99" t="str">
        <f t="shared" ref="AK39:AK40" si="339" xml:space="preserve">
IF($C39="","",
IF(AK$4&lt;$D39,$K39,
IF(AND(AK$4&gt;=$D39,AK$4&lt;$E39),$L39,
IF(AND(AK$4&gt;=$E39,AK$4&lt;(LARGE($F39:$G39,1))),$M39,
IF(AK$4&gt;=(LARGE($F39:$G39,1)),""
)))))</f>
        <v/>
      </c>
      <c r="AL39" s="11" t="str">
        <f t="shared" ref="AL39:AL40" si="340">IF(AK39="","",
IF(AK39=$K39,$S39,
IF(AK39=$L39,$T39,
IF(AK39=$M39,$U39,""
))))</f>
        <v/>
      </c>
      <c r="AM39" s="11" t="str">
        <f t="shared" ref="AM39:AM40" si="341">IF(AK39="","",
IF(AK39=$K39,$V39,
IF(AK39=$L39,$W39,
IF(AK39=$M39,$X39,""
))))</f>
        <v/>
      </c>
      <c r="AN39" s="80" t="str">
        <f>IFERROR(IF($C39="","",(AN$45/AK$42)*AK39),"")</f>
        <v/>
      </c>
      <c r="AO39" s="99" t="str">
        <f t="shared" ref="AO39:AO40" si="342" xml:space="preserve">
IF($C39="","",
IF(AO$4&lt;$D39,$K39,
IF(AND(AO$4&gt;=$D39,AO$4&lt;$E39),$L39,
IF(AND(AO$4&gt;=$E39,AO$4&lt;(LARGE($F39:$G39,1))),$M39,
IF(AO$4&gt;=(LARGE($F39:$G39,1)),""
)))))</f>
        <v/>
      </c>
      <c r="AP39" s="11" t="str">
        <f t="shared" ref="AP39:AP40" si="343">IF(AO39="","",
IF(AO39=$K39,$S39,
IF(AO39=$L39,$T39,
IF(AO39=$M39,$U39,""
))))</f>
        <v/>
      </c>
      <c r="AQ39" s="11" t="str">
        <f t="shared" ref="AQ39:AQ40" si="344">IF(AO39="","",
IF(AO39=$K39,$V39,
IF(AO39=$L39,$W39,
IF(AO39=$M39,$X39,""
))))</f>
        <v/>
      </c>
      <c r="AR39" s="80" t="str">
        <f>IFERROR(IF($C39="","",(AR$45/AO$42)*AO39),"")</f>
        <v/>
      </c>
      <c r="AS39" s="99" t="str">
        <f t="shared" ref="AS39:AS40" si="345" xml:space="preserve">
IF($C39="","",
IF(AS$4&lt;$D39,$K39,
IF(AND(AS$4&gt;=$D39,AS$4&lt;$E39),$L39,
IF(AND(AS$4&gt;=$E39,AS$4&lt;(LARGE($F39:$G39,1))),$M39,
IF(AS$4&gt;=(LARGE($F39:$G39,1)),""
)))))</f>
        <v/>
      </c>
      <c r="AT39" s="11" t="str">
        <f t="shared" ref="AT39:AT40" si="346">IF(AS39="","",
IF(AS39=$K39,$S39,
IF(AS39=$L39,$T39,
IF(AS39=$M39,$U39,""
))))</f>
        <v/>
      </c>
      <c r="AU39" s="11" t="str">
        <f t="shared" ref="AU39:AU40" si="347">IF(AS39="","",
IF(AS39=$K39,$V39,
IF(AS39=$L39,$W39,
IF(AS39=$M39,$X39,""
))))</f>
        <v/>
      </c>
      <c r="AV39" s="80" t="str">
        <f>IFERROR(IF($C39="","",(AV$45/AS$42)*AS39),"")</f>
        <v/>
      </c>
      <c r="AW39" s="99" t="str">
        <f t="shared" ref="AW39:AW40" si="348" xml:space="preserve">
IF($C39="","",
IF(AW$4&lt;$D39,$K39,
IF(AND(AW$4&gt;=$D39,AW$4&lt;$E39),$L39,
IF(AND(AW$4&gt;=$E39,AW$4&lt;(LARGE($F39:$G39,1))),$M39,
IF(AW$4&gt;=(LARGE($F39:$G39,1)),""
)))))</f>
        <v/>
      </c>
      <c r="AX39" s="11" t="str">
        <f t="shared" ref="AX39:AX40" si="349">IF(AW39="","",
IF(AW39=$K39,$S39,
IF(AW39=$L39,$T39,
IF(AW39=$M39,$U39,""
))))</f>
        <v/>
      </c>
      <c r="AY39" s="11" t="str">
        <f t="shared" ref="AY39:AY40" si="350">IF(AW39="","",
IF(AW39=$K39,$V39,
IF(AW39=$L39,$W39,
IF(AW39=$M39,$X39,""
))))</f>
        <v/>
      </c>
      <c r="AZ39" s="80" t="str">
        <f>IFERROR(IF($C39="","",(AZ$45/AW$42)*AW39),"")</f>
        <v/>
      </c>
      <c r="BA39" s="99" t="str">
        <f t="shared" ref="BA39:BA40" si="351" xml:space="preserve">
IF($C39="","",
IF(BA$4&lt;$D39,$K39,
IF(AND(BA$4&gt;=$D39,BA$4&lt;$E39),$L39,
IF(AND(BA$4&gt;=$E39,BA$4&lt;(LARGE($F39:$G39,1))),$M39,
IF(BA$4&gt;=(LARGE($F39:$G39,1)),""
)))))</f>
        <v/>
      </c>
      <c r="BB39" s="11" t="str">
        <f t="shared" ref="BB39:BB40" si="352">IF(BA39="","",
IF(BA39=$K39,$S39,
IF(BA39=$L39,$T39,
IF(BA39=$M39,$U39,""
))))</f>
        <v/>
      </c>
      <c r="BC39" s="11" t="str">
        <f t="shared" ref="BC39:BC40" si="353">IF(BA39="","",
IF(BA39=$K39,$V39,
IF(BA39=$L39,$W39,
IF(BA39=$M39,$X39,""
))))</f>
        <v/>
      </c>
      <c r="BD39" s="80" t="str">
        <f>IFERROR(IF($C39="","",(BD$45/BA$42)*BA39),"")</f>
        <v/>
      </c>
      <c r="BE39" s="99" t="str">
        <f t="shared" ref="BE39:BE40" si="354" xml:space="preserve">
IF($C39="","",
IF(BE$4&lt;$D39,$K39,
IF(AND(BE$4&gt;=$D39,BE$4&lt;$E39),$L39,
IF(AND(BE$4&gt;=$E39,BE$4&lt;(LARGE($F39:$G39,1))),$M39,
IF(BE$4&gt;=(LARGE($F39:$G39,1)),""
)))))</f>
        <v/>
      </c>
      <c r="BF39" s="11" t="str">
        <f t="shared" ref="BF39:BF40" si="355">IF(BE39="","",
IF(BE39=$K39,$S39,
IF(BE39=$L39,$T39,
IF(BE39=$M39,$U39,""
))))</f>
        <v/>
      </c>
      <c r="BG39" s="11" t="str">
        <f t="shared" ref="BG39:BG40" si="356">IF(BE39="","",
IF(BE39=$K39,$V39,
IF(BE39=$L39,$W39,
IF(BE39=$M39,$X39,""
))))</f>
        <v/>
      </c>
      <c r="BH39" s="80" t="str">
        <f>IFERROR(IF($C39="","",(BH$45/BE$42)*BE39),"")</f>
        <v/>
      </c>
      <c r="BI39" s="99" t="str">
        <f t="shared" ref="BI39:BI40" si="357" xml:space="preserve">
IF($C39="","",
IF(BI$4&lt;$D39,$K39,
IF(AND(BI$4&gt;=$D39,BI$4&lt;$E39),$L39,
IF(AND(BI$4&gt;=$E39,BI$4&lt;(LARGE($F39:$G39,1))),$M39,
IF(BI$4&gt;=(LARGE($F39:$G39,1)),""
)))))</f>
        <v/>
      </c>
      <c r="BJ39" s="11" t="str">
        <f t="shared" ref="BJ39:BJ40" si="358">IF(BI39="","",
IF(BI39=$K39,$S39,
IF(BI39=$L39,$T39,
IF(BI39=$M39,$U39,""
))))</f>
        <v/>
      </c>
      <c r="BK39" s="11" t="str">
        <f t="shared" ref="BK39:BK40" si="359">IF(BI39="","",
IF(BI39=$K39,$V39,
IF(BI39=$L39,$W39,
IF(BI39=$M39,$X39,""
))))</f>
        <v/>
      </c>
      <c r="BL39" s="80" t="str">
        <f>IFERROR(IF($C39="","",(BL$45/BI$42)*BI39),"")</f>
        <v/>
      </c>
      <c r="BM39" s="99" t="str">
        <f t="shared" ref="BM39:BM40" si="360" xml:space="preserve">
IF($C39="","",
IF(BM$4&lt;$D39,$K39,
IF(AND(BM$4&gt;=$D39,BM$4&lt;$E39),$L39,
IF(AND(BM$4&gt;=$E39,BM$4&lt;(LARGE($F39:$G39,1))),$M39,
IF(BM$4&gt;=(LARGE($F39:$G39,1)),""
)))))</f>
        <v/>
      </c>
      <c r="BN39" s="11" t="str">
        <f t="shared" ref="BN39:BN40" si="361">IF(BM39="","",
IF(BM39=$K39,$S39,
IF(BM39=$L39,$T39,
IF(BM39=$M39,$U39,""
))))</f>
        <v/>
      </c>
      <c r="BO39" s="11" t="str">
        <f t="shared" ref="BO39:BO40" si="362">IF(BM39="","",
IF(BM39=$K39,$V39,
IF(BM39=$L39,$W39,
IF(BM39=$M39,$X39,""
))))</f>
        <v/>
      </c>
      <c r="BP39" s="80" t="str">
        <f>IFERROR(IF($C39="","",(BP$45/BM$42)*BM39),"")</f>
        <v/>
      </c>
      <c r="BQ39" s="99" t="str">
        <f t="shared" ref="BQ39:BQ40" si="363" xml:space="preserve">
IF($C39="","",
IF(BQ$4&lt;$D39,$K39,
IF(AND(BQ$4&gt;=$D39,BQ$4&lt;$E39),$L39,
IF(AND(BQ$4&gt;=$E39,BQ$4&lt;(LARGE($F39:$G39,1))),$M39,
IF(BQ$4&gt;=(LARGE($F39:$G39,1)),""
)))))</f>
        <v/>
      </c>
      <c r="BR39" s="11" t="str">
        <f t="shared" ref="BR39:BR40" si="364">IF(BQ39="","",
IF(BQ39=$K39,$S39,
IF(BQ39=$L39,$T39,
IF(BQ39=$M39,$U39,""
))))</f>
        <v/>
      </c>
      <c r="BS39" s="11" t="str">
        <f t="shared" ref="BS39:BS40" si="365">IF(BQ39="","",
IF(BQ39=$K39,$V39,
IF(BQ39=$L39,$W39,
IF(BQ39=$M39,$X39,""
))))</f>
        <v/>
      </c>
      <c r="BT39" s="80" t="str">
        <f>IFERROR(IF($C39="","",(BT$45/BQ$42)*BQ39),"")</f>
        <v/>
      </c>
      <c r="BU39" s="99" t="str">
        <f t="shared" ref="BU39:BU40" si="366" xml:space="preserve">
IF($C39="","",
IF(BU$4&lt;$D39,$K39,
IF(AND(BU$4&gt;=$D39,BU$4&lt;$E39),$L39,
IF(AND(BU$4&gt;=$E39,BU$4&lt;(LARGE($F39:$G39,1))),$M39,
IF(BU$4&gt;=(LARGE($F39:$G39,1)),""
)))))</f>
        <v/>
      </c>
      <c r="BV39" s="11" t="str">
        <f t="shared" ref="BV39:BV40" si="367">IF(BU39="","",
IF(BU39=$K39,$S39,
IF(BU39=$L39,$T39,
IF(BU39=$M39,$U39,""
))))</f>
        <v/>
      </c>
      <c r="BW39" s="11" t="str">
        <f t="shared" ref="BW39:BW40" si="368">IF(BU39="","",
IF(BU39=$K39,$V39,
IF(BU39=$L39,$W39,
IF(BU39=$M39,$X39,""
))))</f>
        <v/>
      </c>
      <c r="BX39" s="80" t="str">
        <f>IFERROR(IF($C39="","",(BX$45/BU$42)*BU39),"")</f>
        <v/>
      </c>
      <c r="BY39" s="99" t="str">
        <f t="shared" ref="BY39:BY40" si="369" xml:space="preserve">
IF($C39="","",
IF(BY$4&lt;$D39,$K39,
IF(AND(BY$4&gt;=$D39,BY$4&lt;$E39),$L39,
IF(AND(BY$4&gt;=$E39,BY$4&lt;(LARGE($F39:$G39,1))),$M39,
IF(BY$4&gt;=(LARGE($F39:$G39,1)),""
)))))</f>
        <v/>
      </c>
      <c r="BZ39" s="11" t="str">
        <f t="shared" ref="BZ39:BZ40" si="370">IF(BY39="","",
IF(BY39=$K39,$S39,
IF(BY39=$L39,$T39,
IF(BY39=$M39,$U39,""
))))</f>
        <v/>
      </c>
      <c r="CA39" s="11" t="str">
        <f t="shared" ref="CA39:CA40" si="371">IF(BY39="","",
IF(BY39=$K39,$V39,
IF(BY39=$L39,$W39,
IF(BY39=$M39,$X39,""
))))</f>
        <v/>
      </c>
      <c r="CB39" s="80" t="str">
        <f>IFERROR(IF($C39="","",(CB$45/BY$42)*BY39),"")</f>
        <v/>
      </c>
      <c r="CC39" s="99" t="str">
        <f t="shared" ref="CC39:CC40" si="372" xml:space="preserve">
IF($C39="","",
IF(CC$4&lt;$D39,$K39,
IF(AND(CC$4&gt;=$D39,CC$4&lt;$E39),$L39,
IF(AND(CC$4&gt;=$E39,CC$4&lt;(LARGE($F39:$G39,1))),$M39,
IF(CC$4&gt;=(LARGE($F39:$G39,1)),""
)))))</f>
        <v/>
      </c>
      <c r="CD39" s="11" t="str">
        <f t="shared" ref="CD39:CD40" si="373">IF(CC39="","",
IF(CC39=$K39,$S39,
IF(CC39=$L39,$T39,
IF(CC39=$M39,$U39,""
))))</f>
        <v/>
      </c>
      <c r="CE39" s="11" t="str">
        <f t="shared" ref="CE39:CE40" si="374">IF(CC39="","",
IF(CC39=$K39,$V39,
IF(CC39=$L39,$W39,
IF(CC39=$M39,$X39,""
))))</f>
        <v/>
      </c>
      <c r="CF39" s="80" t="str">
        <f>IFERROR(IF($C39="","",(CF$45/CC$42)*CC39),"")</f>
        <v/>
      </c>
      <c r="CG39" s="99" t="str">
        <f t="shared" ref="CG39:CG40" si="375" xml:space="preserve">
IF($C39="","",
IF(CG$4&lt;$D39,$K39,
IF(AND(CG$4&gt;=$D39,CG$4&lt;$E39),$L39,
IF(AND(CG$4&gt;=$E39,CG$4&lt;(LARGE($F39:$G39,1))),$M39,
IF(CG$4&gt;=(LARGE($F39:$G39,1)),""
)))))</f>
        <v/>
      </c>
      <c r="CH39" s="11" t="str">
        <f t="shared" ref="CH39:CH40" si="376">IF(CG39="","",
IF(CG39=$K39,$S39,
IF(CG39=$L39,$T39,
IF(CG39=$M39,$U39,""
))))</f>
        <v/>
      </c>
      <c r="CI39" s="11" t="str">
        <f t="shared" ref="CI39:CI40" si="377">IF(CG39="","",
IF(CG39=$K39,$V39,
IF(CG39=$L39,$W39,
IF(CG39=$M39,$X39,""
))))</f>
        <v/>
      </c>
      <c r="CJ39" s="80" t="str">
        <f>IFERROR(IF($C39="","",(CJ$45/CG$42)*CG39),"")</f>
        <v/>
      </c>
      <c r="CK39" s="99" t="str">
        <f t="shared" ref="CK39:CK40" si="378" xml:space="preserve">
IF($C39="","",
IF(CK$4&lt;$D39,$K39,
IF(AND(CK$4&gt;=$D39,CK$4&lt;$E39),$L39,
IF(AND(CK$4&gt;=$E39,CK$4&lt;(LARGE($F39:$G39,1))),$M39,
IF(CK$4&gt;=(LARGE($F39:$G39,1)),""
)))))</f>
        <v/>
      </c>
      <c r="CL39" s="11" t="str">
        <f t="shared" ref="CL39:CL40" si="379">IF(CK39="","",
IF(CK39=$K39,$S39,
IF(CK39=$L39,$T39,
IF(CK39=$M39,$U39,""
))))</f>
        <v/>
      </c>
      <c r="CM39" s="11" t="str">
        <f t="shared" ref="CM39:CM40" si="380">IF(CK39="","",
IF(CK39=$K39,$V39,
IF(CK39=$L39,$W39,
IF(CK39=$M39,$X39,""
))))</f>
        <v/>
      </c>
      <c r="CN39" s="80" t="str">
        <f>IFERROR(IF($C39="","",(CN$45/CK$42)*CK39),"")</f>
        <v/>
      </c>
      <c r="CO39" s="99" t="str">
        <f t="shared" ref="CO39:CO40" si="381" xml:space="preserve">
IF($C39="","",
IF(CO$4&lt;$D39,$K39,
IF(AND(CO$4&gt;=$D39,CO$4&lt;$E39),$L39,
IF(AND(CO$4&gt;=$E39,CO$4&lt;(LARGE($F39:$G39,1))),$M39,
IF(CO$4&gt;=(LARGE($F39:$G39,1)),""
)))))</f>
        <v/>
      </c>
      <c r="CP39" s="11" t="str">
        <f t="shared" ref="CP39:CP40" si="382">IF(CO39="","",
IF(CO39=$K39,$S39,
IF(CO39=$L39,$T39,
IF(CO39=$M39,$U39,""
))))</f>
        <v/>
      </c>
      <c r="CQ39" s="11" t="str">
        <f t="shared" ref="CQ39:CQ40" si="383">IF(CO39="","",
IF(CO39=$K39,$V39,
IF(CO39=$L39,$W39,
IF(CO39=$M39,$X39,""
))))</f>
        <v/>
      </c>
      <c r="CR39" s="80" t="str">
        <f>IFERROR(IF($C39="","",(CR$45/CO$42)*CO39),"")</f>
        <v/>
      </c>
      <c r="CS39" s="99" t="str">
        <f t="shared" ref="CS39:CS40" si="384" xml:space="preserve">
IF($C39="","",
IF(CS$4&lt;$D39,$K39,
IF(AND(CS$4&gt;=$D39,CS$4&lt;$E39),$L39,
IF(AND(CS$4&gt;=$E39,CS$4&lt;(LARGE($F39:$G39,1))),$M39,
IF(CS$4&gt;=(LARGE($F39:$G39,1)),""
)))))</f>
        <v/>
      </c>
      <c r="CT39" s="11" t="str">
        <f t="shared" ref="CT39:CT40" si="385">IF(CS39="","",
IF(CS39=$K39,$S39,
IF(CS39=$L39,$T39,
IF(CS39=$M39,$U39,""
))))</f>
        <v/>
      </c>
      <c r="CU39" s="11" t="str">
        <f t="shared" ref="CU39:CU40" si="386">IF(CS39="","",
IF(CS39=$K39,$V39,
IF(CS39=$L39,$W39,
IF(CS39=$M39,$X39,""
))))</f>
        <v/>
      </c>
      <c r="CV39" s="80" t="str">
        <f>IFERROR(IF($C39="","",(CV$45/CS$42)*CS39),"")</f>
        <v/>
      </c>
      <c r="CW39" s="99" t="str">
        <f t="shared" ref="CW39:CW40" si="387" xml:space="preserve">
IF($C39="","",
IF(CW$4&lt;$D39,$K39,
IF(AND(CW$4&gt;=$D39,CW$4&lt;$E39),$L39,
IF(AND(CW$4&gt;=$E39,CW$4&lt;(LARGE($F39:$G39,1))),$M39,
IF(CW$4&gt;=(LARGE($F39:$G39,1)),""
)))))</f>
        <v/>
      </c>
      <c r="CX39" s="11" t="str">
        <f t="shared" ref="CX39:CX40" si="388">IF(CW39="","",
IF(CW39=$K39,$S39,
IF(CW39=$L39,$T39,
IF(CW39=$M39,$U39,""
))))</f>
        <v/>
      </c>
      <c r="CY39" s="11" t="str">
        <f t="shared" ref="CY39:CY40" si="389">IF(CW39="","",
IF(CW39=$K39,$V39,
IF(CW39=$L39,$W39,
IF(CW39=$M39,$X39,""
))))</f>
        <v/>
      </c>
      <c r="CZ39" s="80" t="str">
        <f>IFERROR(IF($C39="","",(CZ$45/CW$42)*CW39),"")</f>
        <v/>
      </c>
      <c r="DA39" s="99" t="str">
        <f t="shared" ref="DA39:DA40" si="390" xml:space="preserve">
IF($C39="","",
IF(DA$4&lt;$D39,$K39,
IF(AND(DA$4&gt;=$D39,DA$4&lt;$E39),$L39,
IF(AND(DA$4&gt;=$E39,DA$4&lt;(LARGE($F39:$G39,1))),$M39,
IF(DA$4&gt;=(LARGE($F39:$G39,1)),""
)))))</f>
        <v/>
      </c>
      <c r="DB39" s="11" t="str">
        <f t="shared" ref="DB39:DB40" si="391">IF(DA39="","",
IF(DA39=$K39,$S39,
IF(DA39=$L39,$T39,
IF(DA39=$M39,$U39,""
))))</f>
        <v/>
      </c>
      <c r="DC39" s="11" t="str">
        <f t="shared" ref="DC39:DC40" si="392">IF(DA39="","",
IF(DA39=$K39,$V39,
IF(DA39=$L39,$W39,
IF(DA39=$M39,$X39,""
))))</f>
        <v/>
      </c>
      <c r="DD39" s="80" t="str">
        <f>IFERROR(IF($C39="","",(DD$45/DA$42)*DA39),"")</f>
        <v/>
      </c>
      <c r="DE39" s="99" t="str">
        <f t="shared" ref="DE39:DE40" si="393" xml:space="preserve">
IF($C39="","",
IF(DE$4&lt;$D39,$K39,
IF(AND(DE$4&gt;=$D39,DE$4&lt;$E39),$L39,
IF(AND(DE$4&gt;=$E39,DE$4&lt;(LARGE($F39:$G39,1))),$M39,
IF(DE$4&gt;=(LARGE($F39:$G39,1)),""
)))))</f>
        <v/>
      </c>
      <c r="DF39" s="11" t="str">
        <f t="shared" ref="DF39:DF40" si="394">IF(DE39="","",
IF(DE39=$K39,$S39,
IF(DE39=$L39,$T39,
IF(DE39=$M39,$U39,""
))))</f>
        <v/>
      </c>
      <c r="DG39" s="11" t="str">
        <f t="shared" ref="DG39:DG40" si="395">IF(DE39="","",
IF(DE39=$K39,$V39,
IF(DE39=$L39,$W39,
IF(DE39=$M39,$X39,""
))))</f>
        <v/>
      </c>
      <c r="DH39" s="80" t="str">
        <f>IFERROR(IF($C39="","",(DH$45/DE$42)*DE39),"")</f>
        <v/>
      </c>
      <c r="DI39" s="99" t="str">
        <f t="shared" ref="DI39:DI40" si="396" xml:space="preserve">
IF($C39="","",
IF(DI$4&lt;$D39,$K39,
IF(AND(DI$4&gt;=$D39,DI$4&lt;$E39),$L39,
IF(AND(DI$4&gt;=$E39,DI$4&lt;(LARGE($F39:$G39,1))),$M39,
IF(DI$4&gt;=(LARGE($F39:$G39,1)),""
)))))</f>
        <v/>
      </c>
      <c r="DJ39" s="11" t="str">
        <f t="shared" ref="DJ39:DJ40" si="397">IF(DI39="","",
IF(DI39=$K39,$S39,
IF(DI39=$L39,$T39,
IF(DI39=$M39,$U39,""
))))</f>
        <v/>
      </c>
      <c r="DK39" s="11" t="str">
        <f t="shared" ref="DK39:DK40" si="398">IF(DI39="","",
IF(DI39=$K39,$V39,
IF(DI39=$L39,$W39,
IF(DI39=$M39,$X39,""
))))</f>
        <v/>
      </c>
      <c r="DL39" s="80" t="str">
        <f>IFERROR(IF($C39="","",(DL$45/DI$42)*DI39),"")</f>
        <v/>
      </c>
      <c r="DM39" s="99" t="str">
        <f t="shared" ref="DM39:DM40" si="399" xml:space="preserve">
IF($C39="","",
IF(DM$4&lt;$D39,$K39,
IF(AND(DM$4&gt;=$D39,DM$4&lt;$E39),$L39,
IF(AND(DM$4&gt;=$E39,DM$4&lt;(LARGE($F39:$G39,1))),$M39,
IF(DM$4&gt;=(LARGE($F39:$G39,1)),""
)))))</f>
        <v/>
      </c>
      <c r="DN39" s="11" t="str">
        <f t="shared" ref="DN39:DN40" si="400">IF(DM39="","",
IF(DM39=$K39,$S39,
IF(DM39=$L39,$T39,
IF(DM39=$M39,$U39,""
))))</f>
        <v/>
      </c>
      <c r="DO39" s="11" t="str">
        <f t="shared" ref="DO39:DO40" si="401">IF(DM39="","",
IF(DM39=$K39,$V39,
IF(DM39=$L39,$W39,
IF(DM39=$M39,$X39,""
))))</f>
        <v/>
      </c>
      <c r="DP39" s="80" t="str">
        <f>IFERROR(IF($C39="","",(DP$45/DM$42)*DM39),"")</f>
        <v/>
      </c>
      <c r="DQ39" s="99" t="str">
        <f t="shared" ref="DQ39:DQ40" si="402" xml:space="preserve">
IF($C39="","",
IF(DQ$4&lt;$D39,$K39,
IF(AND(DQ$4&gt;=$D39,DQ$4&lt;$E39),$L39,
IF(AND(DQ$4&gt;=$E39,DQ$4&lt;(LARGE($F39:$G39,1))),$M39,
IF(DQ$4&gt;=(LARGE($F39:$G39,1)),""
)))))</f>
        <v/>
      </c>
      <c r="DR39" s="11" t="str">
        <f t="shared" ref="DR39:DR40" si="403">IF(DQ39="","",
IF(DQ39=$K39,$S39,
IF(DQ39=$L39,$T39,
IF(DQ39=$M39,$U39,""
))))</f>
        <v/>
      </c>
      <c r="DS39" s="11" t="str">
        <f t="shared" ref="DS39:DS40" si="404">IF(DQ39="","",
IF(DQ39=$K39,$V39,
IF(DQ39=$L39,$W39,
IF(DQ39=$M39,$X39,""
))))</f>
        <v/>
      </c>
      <c r="DT39" s="80" t="str">
        <f>IFERROR(IF($C39="","",(DT$45/DQ$42)*DQ39),"")</f>
        <v/>
      </c>
      <c r="DU39" s="99" t="str">
        <f t="shared" ref="DU39:DU40" si="405" xml:space="preserve">
IF($C39="","",
IF(DU$4&lt;$D39,$K39,
IF(AND(DU$4&gt;=$D39,DU$4&lt;$E39),$L39,
IF(AND(DU$4&gt;=$E39,DU$4&lt;(LARGE($F39:$G39,1))),$M39,
IF(DU$4&gt;=(LARGE($F39:$G39,1)),""
)))))</f>
        <v/>
      </c>
      <c r="DV39" s="11" t="str">
        <f t="shared" ref="DV39:DV40" si="406">IF(DU39="","",
IF(DU39=$K39,$S39,
IF(DU39=$L39,$T39,
IF(DU39=$M39,$U39,""
))))</f>
        <v/>
      </c>
      <c r="DW39" s="11" t="str">
        <f t="shared" ref="DW39:DW40" si="407">IF(DU39="","",
IF(DU39=$K39,$V39,
IF(DU39=$L39,$W39,
IF(DU39=$M39,$X39,""
))))</f>
        <v/>
      </c>
      <c r="DX39" s="80" t="str">
        <f>IFERROR(IF($C39="","",(DX$45/DU$42)*DU39),"")</f>
        <v/>
      </c>
      <c r="DY39" s="99" t="str">
        <f t="shared" ref="DY39:DY40" si="408" xml:space="preserve">
IF($C39="","",
IF(DY$4&lt;$D39,$K39,
IF(AND(DY$4&gt;=$D39,DY$4&lt;$E39),$L39,
IF(AND(DY$4&gt;=$E39,DY$4&lt;(LARGE($F39:$G39,1))),$M39,
IF(DY$4&gt;=(LARGE($F39:$G39,1)),""
)))))</f>
        <v/>
      </c>
      <c r="DZ39" s="11" t="str">
        <f t="shared" ref="DZ39:DZ40" si="409">IF(DY39="","",
IF(DY39=$K39,$S39,
IF(DY39=$L39,$T39,
IF(DY39=$M39,$U39,""
))))</f>
        <v/>
      </c>
      <c r="EA39" s="11" t="str">
        <f t="shared" ref="EA39:EA40" si="410">IF(DY39="","",
IF(DY39=$K39,$V39,
IF(DY39=$L39,$W39,
IF(DY39=$M39,$X39,""
))))</f>
        <v/>
      </c>
      <c r="EB39" s="80" t="str">
        <f>IFERROR(IF($C39="","",(EB$45/DY$42)*DY39),"")</f>
        <v/>
      </c>
      <c r="EC39" s="99" t="str">
        <f t="shared" ref="EC39:EC40" si="411" xml:space="preserve">
IF($C39="","",
IF(EC$4&lt;$D39,$K39,
IF(AND(EC$4&gt;=$D39,EC$4&lt;$E39),$L39,
IF(AND(EC$4&gt;=$E39,EC$4&lt;(LARGE($F39:$G39,1))),$M39,
IF(EC$4&gt;=(LARGE($F39:$G39,1)),""
)))))</f>
        <v/>
      </c>
      <c r="ED39" s="11" t="str">
        <f t="shared" ref="ED39:ED40" si="412">IF(EC39="","",
IF(EC39=$K39,$S39,
IF(EC39=$L39,$T39,
IF(EC39=$M39,$U39,""
))))</f>
        <v/>
      </c>
      <c r="EE39" s="11" t="str">
        <f t="shared" ref="EE39:EE40" si="413">IF(EC39="","",
IF(EC39=$K39,$V39,
IF(EC39=$L39,$W39,
IF(EC39=$M39,$X39,""
))))</f>
        <v/>
      </c>
      <c r="EF39" s="80" t="str">
        <f>IFERROR(IF($C39="","",(EF$45/EC$42)*EC39),"")</f>
        <v/>
      </c>
      <c r="EG39" s="99" t="str">
        <f t="shared" ref="EG39:EG40" si="414" xml:space="preserve">
IF($C39="","",
IF(EG$4&lt;$D39,$K39,
IF(AND(EG$4&gt;=$D39,EG$4&lt;$E39),$L39,
IF(AND(EG$4&gt;=$E39,EG$4&lt;(LARGE($F39:$G39,1))),$M39,
IF(EG$4&gt;=(LARGE($F39:$G39,1)),""
)))))</f>
        <v/>
      </c>
      <c r="EH39" s="11" t="str">
        <f t="shared" ref="EH39:EH40" si="415">IF(EG39="","",
IF(EG39=$K39,$S39,
IF(EG39=$L39,$T39,
IF(EG39=$M39,$U39,""
))))</f>
        <v/>
      </c>
      <c r="EI39" s="11" t="str">
        <f t="shared" ref="EI39:EI40" si="416">IF(EG39="","",
IF(EG39=$K39,$V39,
IF(EG39=$L39,$W39,
IF(EG39=$M39,$X39,""
))))</f>
        <v/>
      </c>
      <c r="EJ39" s="80" t="str">
        <f>IFERROR(IF($C39="","",(EJ$45/EG$42)*EG39),"")</f>
        <v/>
      </c>
      <c r="EK39" s="99" t="str">
        <f t="shared" ref="EK39:EK40" si="417" xml:space="preserve">
IF($C39="","",
IF(EK$4&lt;$D39,$K39,
IF(AND(EK$4&gt;=$D39,EK$4&lt;$E39),$L39,
IF(AND(EK$4&gt;=$E39,EK$4&lt;(LARGE($F39:$G39,1))),$M39,
IF(EK$4&gt;=(LARGE($F39:$G39,1)),""
)))))</f>
        <v/>
      </c>
      <c r="EL39" s="11" t="str">
        <f t="shared" ref="EL39:EL40" si="418">IF(EK39="","",
IF(EK39=$K39,$S39,
IF(EK39=$L39,$T39,
IF(EK39=$M39,$U39,""
))))</f>
        <v/>
      </c>
      <c r="EM39" s="11" t="str">
        <f t="shared" ref="EM39:EM40" si="419">IF(EK39="","",
IF(EK39=$K39,$V39,
IF(EK39=$L39,$W39,
IF(EK39=$M39,$X39,""
))))</f>
        <v/>
      </c>
      <c r="EN39" s="80" t="str">
        <f>IFERROR(IF($C39="","",(EN$45/EK$42)*EK39),"")</f>
        <v/>
      </c>
      <c r="EO39" s="99" t="str">
        <f t="shared" ref="EO39:EO40" si="420" xml:space="preserve">
IF($C39="","",
IF(EO$4&lt;$D39,$K39,
IF(AND(EO$4&gt;=$D39,EO$4&lt;$E39),$L39,
IF(AND(EO$4&gt;=$E39,EO$4&lt;(LARGE($F39:$G39,1))),$M39,
IF(EO$4&gt;=(LARGE($F39:$G39,1)),""
)))))</f>
        <v/>
      </c>
      <c r="EP39" s="11" t="str">
        <f t="shared" ref="EP39:EP40" si="421">IF(EO39="","",
IF(EO39=$K39,$S39,
IF(EO39=$L39,$T39,
IF(EO39=$M39,$U39,""
))))</f>
        <v/>
      </c>
      <c r="EQ39" s="11" t="str">
        <f t="shared" ref="EQ39:EQ40" si="422">IF(EO39="","",
IF(EO39=$K39,$V39,
IF(EO39=$L39,$W39,
IF(EO39=$M39,$X39,""
))))</f>
        <v/>
      </c>
      <c r="ER39" s="80" t="str">
        <f>IFERROR(IF($C39="","",(ER$45/EO$42)*EO39),"")</f>
        <v/>
      </c>
    </row>
    <row r="40" spans="1:148" x14ac:dyDescent="0.2">
      <c r="A40" s="203"/>
      <c r="B40" s="96" t="s">
        <v>57</v>
      </c>
      <c r="C40" s="119" t="str">
        <f>IF(Dreisatzmethode!G26="","",Dreisatzmethode!G26)</f>
        <v/>
      </c>
      <c r="D40" s="74" t="str">
        <f>IF(Dreisatzmethode!I26="","",Dreisatzmethode!I26)</f>
        <v/>
      </c>
      <c r="E40" s="74" t="str">
        <f>IF(Dreisatzmethode!K26="","",Dreisatzmethode!K26)</f>
        <v/>
      </c>
      <c r="F40" s="39" t="str">
        <f xml:space="preserve">
IF($C40="","",
IF(Dreisatzmethode!M26=16,DATE(YEAR($C40)+16, MONTH($C40), DAY($C40)),
""
))</f>
        <v/>
      </c>
      <c r="G40" s="120" t="str">
        <f xml:space="preserve">
IF($C40="","",
IF(Dreisatzmethode!M26=18,DATE(YEAR($C40)+18, MONTH($C40), DAY($C40)),""
))</f>
        <v/>
      </c>
      <c r="H40" s="133" t="str">
        <f>IF(Dreisatzmethode!H26="","",Dreisatzmethode!H26)</f>
        <v/>
      </c>
      <c r="I40" s="5" t="str">
        <f>IF(Dreisatzmethode!J26="","",Dreisatzmethode!J26)</f>
        <v/>
      </c>
      <c r="J40" s="134" t="str">
        <f>IF(Dreisatzmethode!L26="","",Dreisatzmethode!L26)</f>
        <v/>
      </c>
      <c r="K40" s="133" t="str">
        <f t="shared" si="329"/>
        <v/>
      </c>
      <c r="L40" s="5" t="str">
        <f t="shared" si="326"/>
        <v/>
      </c>
      <c r="M40" s="134" t="str">
        <f t="shared" si="326"/>
        <v/>
      </c>
      <c r="N40" s="142" t="str">
        <f>IF($C40="","",Dreisatzmethode!$C$9)</f>
        <v/>
      </c>
      <c r="O40" s="142" t="str">
        <f>IF(C40="","",Dreisatzmethode!$C$10)</f>
        <v/>
      </c>
      <c r="P40" s="150" t="str">
        <f t="shared" si="327"/>
        <v/>
      </c>
      <c r="Q40" s="6" t="str">
        <f t="shared" si="327"/>
        <v/>
      </c>
      <c r="R40" s="151" t="str">
        <f t="shared" si="327"/>
        <v/>
      </c>
      <c r="S40" s="150" t="str">
        <f>IF($C40="","",IF($N40-(_xlfn.AGGREGATE(14,6,($O40,P40),1))&gt;=0,$N40-(_xlfn.AGGREGATE(14,6,($O40,P40),1)),0))</f>
        <v/>
      </c>
      <c r="T40" s="6" t="str">
        <f>IF($C40="","",IF($N40-(_xlfn.AGGREGATE(14,6,($O40,Q40),1))&gt;=0,$N40-(_xlfn.AGGREGATE(14,6,($O40,Q40),1)),0))</f>
        <v/>
      </c>
      <c r="U40" s="151" t="str">
        <f>IF($C40="","",IF($N40-(_xlfn.AGGREGATE(14,6,($O40,R40),1))&gt;=0,$N40-(_xlfn.AGGREGATE(14,6,($O40,R40),1)),0))</f>
        <v/>
      </c>
      <c r="V40" s="150" t="str">
        <f t="shared" si="328"/>
        <v/>
      </c>
      <c r="W40" s="6" t="str">
        <f t="shared" si="328"/>
        <v/>
      </c>
      <c r="X40" s="151" t="str">
        <f t="shared" si="328"/>
        <v/>
      </c>
      <c r="Y40" s="99" t="str">
        <f t="shared" si="330"/>
        <v/>
      </c>
      <c r="Z40" s="11" t="str">
        <f t="shared" si="331"/>
        <v/>
      </c>
      <c r="AA40" s="11" t="str">
        <f t="shared" si="332"/>
        <v/>
      </c>
      <c r="AB40" s="80" t="str">
        <f>IFERROR(IF($C40="","",(AB$45/Y$42)*Y40),"")</f>
        <v/>
      </c>
      <c r="AC40" s="99" t="str">
        <f t="shared" si="333"/>
        <v/>
      </c>
      <c r="AD40" s="11" t="str">
        <f t="shared" si="334"/>
        <v/>
      </c>
      <c r="AE40" s="11" t="str">
        <f t="shared" si="335"/>
        <v/>
      </c>
      <c r="AF40" s="80" t="str">
        <f>IFERROR(IF($C40="","",(AF$45/AC$42)*AC40),"")</f>
        <v/>
      </c>
      <c r="AG40" s="99" t="str">
        <f t="shared" si="336"/>
        <v/>
      </c>
      <c r="AH40" s="11" t="str">
        <f t="shared" si="337"/>
        <v/>
      </c>
      <c r="AI40" s="11" t="str">
        <f t="shared" si="338"/>
        <v/>
      </c>
      <c r="AJ40" s="80" t="str">
        <f>IFERROR(IF($C40="","",(AJ$45/AG$42)*AG40),"")</f>
        <v/>
      </c>
      <c r="AK40" s="99" t="str">
        <f t="shared" si="339"/>
        <v/>
      </c>
      <c r="AL40" s="11" t="str">
        <f t="shared" si="340"/>
        <v/>
      </c>
      <c r="AM40" s="11" t="str">
        <f t="shared" si="341"/>
        <v/>
      </c>
      <c r="AN40" s="80" t="str">
        <f>IFERROR(IF($C40="","",(AN$45/AK$42)*AK40),"")</f>
        <v/>
      </c>
      <c r="AO40" s="99" t="str">
        <f t="shared" si="342"/>
        <v/>
      </c>
      <c r="AP40" s="11" t="str">
        <f t="shared" si="343"/>
        <v/>
      </c>
      <c r="AQ40" s="11" t="str">
        <f t="shared" si="344"/>
        <v/>
      </c>
      <c r="AR40" s="80" t="str">
        <f>IFERROR(IF($C40="","",(AR$45/AO$42)*AO40),"")</f>
        <v/>
      </c>
      <c r="AS40" s="99" t="str">
        <f t="shared" si="345"/>
        <v/>
      </c>
      <c r="AT40" s="11" t="str">
        <f t="shared" si="346"/>
        <v/>
      </c>
      <c r="AU40" s="11" t="str">
        <f t="shared" si="347"/>
        <v/>
      </c>
      <c r="AV40" s="80" t="str">
        <f>IFERROR(IF($C40="","",(AV$45/AS$42)*AS40),"")</f>
        <v/>
      </c>
      <c r="AW40" s="99" t="str">
        <f t="shared" si="348"/>
        <v/>
      </c>
      <c r="AX40" s="11" t="str">
        <f t="shared" si="349"/>
        <v/>
      </c>
      <c r="AY40" s="11" t="str">
        <f t="shared" si="350"/>
        <v/>
      </c>
      <c r="AZ40" s="80" t="str">
        <f>IFERROR(IF($C40="","",(AZ$45/AW$42)*AW40),"")</f>
        <v/>
      </c>
      <c r="BA40" s="99" t="str">
        <f t="shared" si="351"/>
        <v/>
      </c>
      <c r="BB40" s="11" t="str">
        <f t="shared" si="352"/>
        <v/>
      </c>
      <c r="BC40" s="11" t="str">
        <f t="shared" si="353"/>
        <v/>
      </c>
      <c r="BD40" s="80" t="str">
        <f>IFERROR(IF($C40="","",(BD$45/BA$42)*BA40),"")</f>
        <v/>
      </c>
      <c r="BE40" s="99" t="str">
        <f t="shared" si="354"/>
        <v/>
      </c>
      <c r="BF40" s="11" t="str">
        <f t="shared" si="355"/>
        <v/>
      </c>
      <c r="BG40" s="11" t="str">
        <f t="shared" si="356"/>
        <v/>
      </c>
      <c r="BH40" s="80" t="str">
        <f>IFERROR(IF($C40="","",(BH$45/BE$42)*BE40),"")</f>
        <v/>
      </c>
      <c r="BI40" s="99" t="str">
        <f t="shared" si="357"/>
        <v/>
      </c>
      <c r="BJ40" s="11" t="str">
        <f t="shared" si="358"/>
        <v/>
      </c>
      <c r="BK40" s="11" t="str">
        <f t="shared" si="359"/>
        <v/>
      </c>
      <c r="BL40" s="80" t="str">
        <f>IFERROR(IF($C40="","",(BL$45/BI$42)*BI40),"")</f>
        <v/>
      </c>
      <c r="BM40" s="99" t="str">
        <f t="shared" si="360"/>
        <v/>
      </c>
      <c r="BN40" s="11" t="str">
        <f t="shared" si="361"/>
        <v/>
      </c>
      <c r="BO40" s="11" t="str">
        <f t="shared" si="362"/>
        <v/>
      </c>
      <c r="BP40" s="80" t="str">
        <f>IFERROR(IF($C40="","",(BP$45/BM$42)*BM40),"")</f>
        <v/>
      </c>
      <c r="BQ40" s="99" t="str">
        <f t="shared" si="363"/>
        <v/>
      </c>
      <c r="BR40" s="11" t="str">
        <f t="shared" si="364"/>
        <v/>
      </c>
      <c r="BS40" s="11" t="str">
        <f t="shared" si="365"/>
        <v/>
      </c>
      <c r="BT40" s="80" t="str">
        <f>IFERROR(IF($C40="","",(BT$45/BQ$42)*BQ40),"")</f>
        <v/>
      </c>
      <c r="BU40" s="99" t="str">
        <f t="shared" si="366"/>
        <v/>
      </c>
      <c r="BV40" s="11" t="str">
        <f t="shared" si="367"/>
        <v/>
      </c>
      <c r="BW40" s="11" t="str">
        <f t="shared" si="368"/>
        <v/>
      </c>
      <c r="BX40" s="80" t="str">
        <f>IFERROR(IF($C40="","",(BX$45/BU$42)*BU40),"")</f>
        <v/>
      </c>
      <c r="BY40" s="99" t="str">
        <f t="shared" si="369"/>
        <v/>
      </c>
      <c r="BZ40" s="11" t="str">
        <f t="shared" si="370"/>
        <v/>
      </c>
      <c r="CA40" s="11" t="str">
        <f t="shared" si="371"/>
        <v/>
      </c>
      <c r="CB40" s="80" t="str">
        <f>IFERROR(IF($C40="","",(CB$45/BY$42)*BY40),"")</f>
        <v/>
      </c>
      <c r="CC40" s="99" t="str">
        <f t="shared" si="372"/>
        <v/>
      </c>
      <c r="CD40" s="11" t="str">
        <f t="shared" si="373"/>
        <v/>
      </c>
      <c r="CE40" s="11" t="str">
        <f t="shared" si="374"/>
        <v/>
      </c>
      <c r="CF40" s="80" t="str">
        <f>IFERROR(IF($C40="","",(CF$45/CC$42)*CC40),"")</f>
        <v/>
      </c>
      <c r="CG40" s="99" t="str">
        <f t="shared" si="375"/>
        <v/>
      </c>
      <c r="CH40" s="11" t="str">
        <f t="shared" si="376"/>
        <v/>
      </c>
      <c r="CI40" s="11" t="str">
        <f t="shared" si="377"/>
        <v/>
      </c>
      <c r="CJ40" s="80" t="str">
        <f>IFERROR(IF($C40="","",(CJ$45/CG$42)*CG40),"")</f>
        <v/>
      </c>
      <c r="CK40" s="99" t="str">
        <f t="shared" si="378"/>
        <v/>
      </c>
      <c r="CL40" s="11" t="str">
        <f t="shared" si="379"/>
        <v/>
      </c>
      <c r="CM40" s="11" t="str">
        <f t="shared" si="380"/>
        <v/>
      </c>
      <c r="CN40" s="80" t="str">
        <f>IFERROR(IF($C40="","",(CN$45/CK$42)*CK40),"")</f>
        <v/>
      </c>
      <c r="CO40" s="99" t="str">
        <f t="shared" si="381"/>
        <v/>
      </c>
      <c r="CP40" s="11" t="str">
        <f t="shared" si="382"/>
        <v/>
      </c>
      <c r="CQ40" s="11" t="str">
        <f t="shared" si="383"/>
        <v/>
      </c>
      <c r="CR40" s="80" t="str">
        <f>IFERROR(IF($C40="","",(CR$45/CO$42)*CO40),"")</f>
        <v/>
      </c>
      <c r="CS40" s="99" t="str">
        <f t="shared" si="384"/>
        <v/>
      </c>
      <c r="CT40" s="11" t="str">
        <f t="shared" si="385"/>
        <v/>
      </c>
      <c r="CU40" s="11" t="str">
        <f t="shared" si="386"/>
        <v/>
      </c>
      <c r="CV40" s="80" t="str">
        <f>IFERROR(IF($C40="","",(CV$45/CS$42)*CS40),"")</f>
        <v/>
      </c>
      <c r="CW40" s="99" t="str">
        <f t="shared" si="387"/>
        <v/>
      </c>
      <c r="CX40" s="11" t="str">
        <f t="shared" si="388"/>
        <v/>
      </c>
      <c r="CY40" s="11" t="str">
        <f t="shared" si="389"/>
        <v/>
      </c>
      <c r="CZ40" s="80" t="str">
        <f>IFERROR(IF($C40="","",(CZ$45/CW$42)*CW40),"")</f>
        <v/>
      </c>
      <c r="DA40" s="99" t="str">
        <f t="shared" si="390"/>
        <v/>
      </c>
      <c r="DB40" s="11" t="str">
        <f t="shared" si="391"/>
        <v/>
      </c>
      <c r="DC40" s="11" t="str">
        <f t="shared" si="392"/>
        <v/>
      </c>
      <c r="DD40" s="80" t="str">
        <f>IFERROR(IF($C40="","",(DD$45/DA$42)*DA40),"")</f>
        <v/>
      </c>
      <c r="DE40" s="99" t="str">
        <f t="shared" si="393"/>
        <v/>
      </c>
      <c r="DF40" s="11" t="str">
        <f t="shared" si="394"/>
        <v/>
      </c>
      <c r="DG40" s="11" t="str">
        <f t="shared" si="395"/>
        <v/>
      </c>
      <c r="DH40" s="80" t="str">
        <f>IFERROR(IF($C40="","",(DH$45/DE$42)*DE40),"")</f>
        <v/>
      </c>
      <c r="DI40" s="99" t="str">
        <f t="shared" si="396"/>
        <v/>
      </c>
      <c r="DJ40" s="11" t="str">
        <f t="shared" si="397"/>
        <v/>
      </c>
      <c r="DK40" s="11" t="str">
        <f t="shared" si="398"/>
        <v/>
      </c>
      <c r="DL40" s="80" t="str">
        <f>IFERROR(IF($C40="","",(DL$45/DI$42)*DI40),"")</f>
        <v/>
      </c>
      <c r="DM40" s="99" t="str">
        <f t="shared" si="399"/>
        <v/>
      </c>
      <c r="DN40" s="11" t="str">
        <f t="shared" si="400"/>
        <v/>
      </c>
      <c r="DO40" s="11" t="str">
        <f t="shared" si="401"/>
        <v/>
      </c>
      <c r="DP40" s="80" t="str">
        <f>IFERROR(IF($C40="","",(DP$45/DM$42)*DM40),"")</f>
        <v/>
      </c>
      <c r="DQ40" s="99" t="str">
        <f t="shared" si="402"/>
        <v/>
      </c>
      <c r="DR40" s="11" t="str">
        <f t="shared" si="403"/>
        <v/>
      </c>
      <c r="DS40" s="11" t="str">
        <f t="shared" si="404"/>
        <v/>
      </c>
      <c r="DT40" s="80" t="str">
        <f>IFERROR(IF($C40="","",(DT$45/DQ$42)*DQ40),"")</f>
        <v/>
      </c>
      <c r="DU40" s="99" t="str">
        <f t="shared" si="405"/>
        <v/>
      </c>
      <c r="DV40" s="11" t="str">
        <f t="shared" si="406"/>
        <v/>
      </c>
      <c r="DW40" s="11" t="str">
        <f t="shared" si="407"/>
        <v/>
      </c>
      <c r="DX40" s="80" t="str">
        <f>IFERROR(IF($C40="","",(DX$45/DU$42)*DU40),"")</f>
        <v/>
      </c>
      <c r="DY40" s="99" t="str">
        <f t="shared" si="408"/>
        <v/>
      </c>
      <c r="DZ40" s="11" t="str">
        <f t="shared" si="409"/>
        <v/>
      </c>
      <c r="EA40" s="11" t="str">
        <f t="shared" si="410"/>
        <v/>
      </c>
      <c r="EB40" s="80" t="str">
        <f>IFERROR(IF($C40="","",(EB$45/DY$42)*DY40),"")</f>
        <v/>
      </c>
      <c r="EC40" s="99" t="str">
        <f t="shared" si="411"/>
        <v/>
      </c>
      <c r="ED40" s="11" t="str">
        <f t="shared" si="412"/>
        <v/>
      </c>
      <c r="EE40" s="11" t="str">
        <f t="shared" si="413"/>
        <v/>
      </c>
      <c r="EF40" s="80" t="str">
        <f>IFERROR(IF($C40="","",(EF$45/EC$42)*EC40),"")</f>
        <v/>
      </c>
      <c r="EG40" s="99" t="str">
        <f t="shared" si="414"/>
        <v/>
      </c>
      <c r="EH40" s="11" t="str">
        <f t="shared" si="415"/>
        <v/>
      </c>
      <c r="EI40" s="11" t="str">
        <f t="shared" si="416"/>
        <v/>
      </c>
      <c r="EJ40" s="80" t="str">
        <f>IFERROR(IF($C40="","",(EJ$45/EG$42)*EG40),"")</f>
        <v/>
      </c>
      <c r="EK40" s="99" t="str">
        <f t="shared" si="417"/>
        <v/>
      </c>
      <c r="EL40" s="11" t="str">
        <f t="shared" si="418"/>
        <v/>
      </c>
      <c r="EM40" s="11" t="str">
        <f t="shared" si="419"/>
        <v/>
      </c>
      <c r="EN40" s="80" t="str">
        <f>IFERROR(IF($C40="","",(EN$45/EK$42)*EK40),"")</f>
        <v/>
      </c>
      <c r="EO40" s="99" t="str">
        <f t="shared" si="420"/>
        <v/>
      </c>
      <c r="EP40" s="11" t="str">
        <f t="shared" si="421"/>
        <v/>
      </c>
      <c r="EQ40" s="11" t="str">
        <f t="shared" si="422"/>
        <v/>
      </c>
      <c r="ER40" s="80" t="str">
        <f>IFERROR(IF($C40="","",(ER$45/EO$42)*EO40),"")</f>
        <v/>
      </c>
    </row>
    <row r="41" spans="1:148" x14ac:dyDescent="0.2">
      <c r="A41" s="203"/>
      <c r="B41" s="114" t="s">
        <v>11</v>
      </c>
      <c r="C41" s="121"/>
      <c r="D41" s="69"/>
      <c r="E41" s="69"/>
      <c r="F41" s="69"/>
      <c r="G41" s="122"/>
      <c r="H41" s="135"/>
      <c r="I41" s="15"/>
      <c r="J41" s="136"/>
      <c r="K41" s="135"/>
      <c r="L41" s="15"/>
      <c r="M41" s="136"/>
      <c r="N41" s="143"/>
      <c r="O41" s="143"/>
      <c r="P41" s="101"/>
      <c r="Q41" s="17"/>
      <c r="R41" s="152"/>
      <c r="S41" s="101"/>
      <c r="T41" s="17"/>
      <c r="U41" s="152"/>
      <c r="V41" s="101"/>
      <c r="W41" s="17"/>
      <c r="X41" s="152"/>
      <c r="Y41" s="100" t="str">
        <f>IF($C38="","",
IF(COUNTIF(Y38:Y40,"&gt;0")=0,"",
LARGE(Y38:Y40,1)
))</f>
        <v/>
      </c>
      <c r="Z41" s="16"/>
      <c r="AA41" s="16"/>
      <c r="AB41" s="81"/>
      <c r="AC41" s="100" t="str">
        <f>IF($C38="","",
IF(COUNTIF(AC38:AC40,"&gt;0")=0,"",
LARGE(AC38:AC40,1)
))</f>
        <v/>
      </c>
      <c r="AD41" s="16"/>
      <c r="AE41" s="16"/>
      <c r="AF41" s="81"/>
      <c r="AG41" s="100" t="str">
        <f>IF($C38="","",
IF(COUNTIF(AG38:AG40,"&gt;0")=0,"",
LARGE(AG38:AG40,1)
))</f>
        <v/>
      </c>
      <c r="AH41" s="16"/>
      <c r="AI41" s="16"/>
      <c r="AJ41" s="81"/>
      <c r="AK41" s="100" t="str">
        <f>IF($C38="","",
IF(COUNTIF(AK38:AK40,"&gt;0")=0,"",
LARGE(AK38:AK40,1)
))</f>
        <v/>
      </c>
      <c r="AL41" s="16"/>
      <c r="AM41" s="16"/>
      <c r="AN41" s="81"/>
      <c r="AO41" s="100" t="str">
        <f>IF($C38="","",
IF(COUNTIF(AO38:AO40,"&gt;0")=0,"",
LARGE(AO38:AO40,1)
))</f>
        <v/>
      </c>
      <c r="AP41" s="16"/>
      <c r="AQ41" s="16"/>
      <c r="AR41" s="81"/>
      <c r="AS41" s="100" t="str">
        <f>IF($C38="","",
IF(COUNTIF(AS38:AS40,"&gt;0")=0,"",
LARGE(AS38:AS40,1)
))</f>
        <v/>
      </c>
      <c r="AT41" s="16"/>
      <c r="AU41" s="16"/>
      <c r="AV41" s="81"/>
      <c r="AW41" s="100" t="str">
        <f>IF($C38="","",
IF(COUNTIF(AW38:AW40,"&gt;0")=0,"",
LARGE(AW38:AW40,1)
))</f>
        <v/>
      </c>
      <c r="AX41" s="16"/>
      <c r="AY41" s="16"/>
      <c r="AZ41" s="81"/>
      <c r="BA41" s="100" t="str">
        <f>IF($C38="","",
IF(COUNTIF(BA38:BA40,"&gt;0")=0,"",
LARGE(BA38:BA40,1)
))</f>
        <v/>
      </c>
      <c r="BB41" s="16"/>
      <c r="BC41" s="16"/>
      <c r="BD41" s="81"/>
      <c r="BE41" s="100" t="str">
        <f>IF($C38="","",
IF(COUNTIF(BE38:BE40,"&gt;0")=0,"",
LARGE(BE38:BE40,1)
))</f>
        <v/>
      </c>
      <c r="BF41" s="16"/>
      <c r="BG41" s="16"/>
      <c r="BH41" s="81"/>
      <c r="BI41" s="100" t="str">
        <f>IF($C38="","",
IF(COUNTIF(BI38:BI40,"&gt;0")=0,"",
LARGE(BI38:BI40,1)
))</f>
        <v/>
      </c>
      <c r="BJ41" s="16"/>
      <c r="BK41" s="16"/>
      <c r="BL41" s="81"/>
      <c r="BM41" s="100" t="str">
        <f>IF($C38="","",
IF(COUNTIF(BM38:BM40,"&gt;0")=0,"",
LARGE(BM38:BM40,1)
))</f>
        <v/>
      </c>
      <c r="BN41" s="16"/>
      <c r="BO41" s="16"/>
      <c r="BP41" s="81"/>
      <c r="BQ41" s="100" t="str">
        <f>IF($C38="","",
IF(COUNTIF(BQ38:BQ40,"&gt;0")=0,"",
LARGE(BQ38:BQ40,1)
))</f>
        <v/>
      </c>
      <c r="BR41" s="16"/>
      <c r="BS41" s="16"/>
      <c r="BT41" s="81"/>
      <c r="BU41" s="100" t="str">
        <f>IF($C38="","",
IF(COUNTIF(BU38:BU40,"&gt;0")=0,"",
LARGE(BU38:BU40,1)
))</f>
        <v/>
      </c>
      <c r="BV41" s="16"/>
      <c r="BW41" s="16"/>
      <c r="BX41" s="81"/>
      <c r="BY41" s="100" t="str">
        <f>IF($C38="","",
IF(COUNTIF(BY38:BY40,"&gt;0")=0,"",
LARGE(BY38:BY40,1)
))</f>
        <v/>
      </c>
      <c r="BZ41" s="16"/>
      <c r="CA41" s="16"/>
      <c r="CB41" s="81"/>
      <c r="CC41" s="100" t="str">
        <f>IF($C38="","",
IF(COUNTIF(CC38:CC40,"&gt;0")=0,"",
LARGE(CC38:CC40,1)
))</f>
        <v/>
      </c>
      <c r="CD41" s="16"/>
      <c r="CE41" s="16"/>
      <c r="CF41" s="81"/>
      <c r="CG41" s="100" t="str">
        <f>IF($C38="","",
IF(COUNTIF(CG38:CG40,"&gt;0")=0,"",
LARGE(CG38:CG40,1)
))</f>
        <v/>
      </c>
      <c r="CH41" s="16"/>
      <c r="CI41" s="16"/>
      <c r="CJ41" s="81"/>
      <c r="CK41" s="100" t="str">
        <f>IF($C38="","",
IF(COUNTIF(CK38:CK40,"&gt;0")=0,"",
LARGE(CK38:CK40,1)
))</f>
        <v/>
      </c>
      <c r="CL41" s="16"/>
      <c r="CM41" s="16"/>
      <c r="CN41" s="81"/>
      <c r="CO41" s="100" t="str">
        <f>IF($C38="","",
IF(COUNTIF(CO38:CO40,"&gt;0")=0,"",
LARGE(CO38:CO40,1)
))</f>
        <v/>
      </c>
      <c r="CP41" s="16"/>
      <c r="CQ41" s="16"/>
      <c r="CR41" s="81"/>
      <c r="CS41" s="100" t="str">
        <f>IF($C38="","",
IF(COUNTIF(CS38:CS40,"&gt;0")=0,"",
LARGE(CS38:CS40,1)
))</f>
        <v/>
      </c>
      <c r="CT41" s="16"/>
      <c r="CU41" s="16"/>
      <c r="CV41" s="81"/>
      <c r="CW41" s="100" t="str">
        <f>IF($C38="","",
IF(COUNTIF(CW38:CW40,"&gt;0")=0,"",
LARGE(CW38:CW40,1)
))</f>
        <v/>
      </c>
      <c r="CX41" s="16"/>
      <c r="CY41" s="16"/>
      <c r="CZ41" s="81"/>
      <c r="DA41" s="100" t="str">
        <f>IF($C38="","",
IF(COUNTIF(DA38:DA40,"&gt;0")=0,"",
LARGE(DA38:DA40,1)
))</f>
        <v/>
      </c>
      <c r="DB41" s="16"/>
      <c r="DC41" s="16"/>
      <c r="DD41" s="81"/>
      <c r="DE41" s="100" t="str">
        <f>IF($C38="","",
IF(COUNTIF(DE38:DE40,"&gt;0")=0,"",
LARGE(DE38:DE40,1)
))</f>
        <v/>
      </c>
      <c r="DF41" s="16"/>
      <c r="DG41" s="16"/>
      <c r="DH41" s="81"/>
      <c r="DI41" s="100" t="str">
        <f>IF($C38="","",
IF(COUNTIF(DI38:DI40,"&gt;0")=0,"",
LARGE(DI38:DI40,1)
))</f>
        <v/>
      </c>
      <c r="DJ41" s="16"/>
      <c r="DK41" s="16"/>
      <c r="DL41" s="81"/>
      <c r="DM41" s="100" t="str">
        <f>IF($C38="","",
IF(COUNTIF(DM38:DM40,"&gt;0")=0,"",
LARGE(DM38:DM40,1)
))</f>
        <v/>
      </c>
      <c r="DN41" s="16"/>
      <c r="DO41" s="16"/>
      <c r="DP41" s="81"/>
      <c r="DQ41" s="100" t="str">
        <f>IF($C38="","",
IF(COUNTIF(DQ38:DQ40,"&gt;0")=0,"",
LARGE(DQ38:DQ40,1)
))</f>
        <v/>
      </c>
      <c r="DR41" s="16"/>
      <c r="DS41" s="16"/>
      <c r="DT41" s="81"/>
      <c r="DU41" s="100" t="str">
        <f>IF($C38="","",
IF(COUNTIF(DU38:DU40,"&gt;0")=0,"",
LARGE(DU38:DU40,1)
))</f>
        <v/>
      </c>
      <c r="DV41" s="16"/>
      <c r="DW41" s="16"/>
      <c r="DX41" s="81"/>
      <c r="DY41" s="100" t="str">
        <f>IF($C38="","",
IF(COUNTIF(DY38:DY40,"&gt;0")=0,"",
LARGE(DY38:DY40,1)
))</f>
        <v/>
      </c>
      <c r="DZ41" s="16"/>
      <c r="EA41" s="16"/>
      <c r="EB41" s="81"/>
      <c r="EC41" s="100" t="str">
        <f>IF($C38="","",
IF(COUNTIF(EC38:EC40,"&gt;0")=0,"",
LARGE(EC38:EC40,1)
))</f>
        <v/>
      </c>
      <c r="ED41" s="16"/>
      <c r="EE41" s="16"/>
      <c r="EF41" s="81"/>
      <c r="EG41" s="100" t="str">
        <f>IF($C38="","",
IF(COUNTIF(EG38:EG40,"&gt;0")=0,"",
LARGE(EG38:EG40,1)
))</f>
        <v/>
      </c>
      <c r="EH41" s="16"/>
      <c r="EI41" s="16"/>
      <c r="EJ41" s="81"/>
      <c r="EK41" s="100" t="str">
        <f>IF($C38="","",
IF(COUNTIF(EK38:EK40,"&gt;0")=0,"",
LARGE(EK38:EK40,1)
))</f>
        <v/>
      </c>
      <c r="EL41" s="16"/>
      <c r="EM41" s="16"/>
      <c r="EN41" s="81"/>
      <c r="EO41" s="100" t="str">
        <f>IF($C38="","",
IF(COUNTIF(EO38:EO40,"&gt;0")=0,"",
LARGE(EO38:EO40,1)
))</f>
        <v/>
      </c>
      <c r="EP41" s="16"/>
      <c r="EQ41" s="16"/>
      <c r="ER41" s="81"/>
    </row>
    <row r="42" spans="1:148" x14ac:dyDescent="0.2">
      <c r="A42" s="203"/>
      <c r="B42" s="114" t="s">
        <v>14</v>
      </c>
      <c r="C42" s="121"/>
      <c r="D42" s="69"/>
      <c r="E42" s="69"/>
      <c r="F42" s="69"/>
      <c r="G42" s="122"/>
      <c r="H42" s="135"/>
      <c r="I42" s="15"/>
      <c r="J42" s="136"/>
      <c r="K42" s="135"/>
      <c r="L42" s="15"/>
      <c r="M42" s="136"/>
      <c r="N42" s="143"/>
      <c r="O42" s="143"/>
      <c r="P42" s="101"/>
      <c r="Q42" s="17"/>
      <c r="R42" s="152"/>
      <c r="S42" s="101"/>
      <c r="T42" s="17"/>
      <c r="U42" s="152"/>
      <c r="V42" s="101"/>
      <c r="W42" s="17"/>
      <c r="X42" s="152"/>
      <c r="Y42" s="100" t="str">
        <f>IF($C38="","",
IF(SUM(Y38:Y40)=0,"",
SUM(Y38:Y40)
))</f>
        <v/>
      </c>
      <c r="Z42" s="16"/>
      <c r="AA42" s="16"/>
      <c r="AB42" s="81"/>
      <c r="AC42" s="100" t="str">
        <f>IF($C38="","",
IF(SUM(AC38:AC40)=0,"",
SUM(AC38:AC40)
))</f>
        <v/>
      </c>
      <c r="AD42" s="16"/>
      <c r="AE42" s="16"/>
      <c r="AF42" s="81"/>
      <c r="AG42" s="100" t="str">
        <f>IF($C38="","",
IF(SUM(AG38:AG40)=0,"",
SUM(AG38:AG40)
))</f>
        <v/>
      </c>
      <c r="AH42" s="16"/>
      <c r="AI42" s="16"/>
      <c r="AJ42" s="81"/>
      <c r="AK42" s="100" t="str">
        <f>IF($C38="","",
IF(SUM(AK38:AK40)=0,"",
SUM(AK38:AK40)
))</f>
        <v/>
      </c>
      <c r="AL42" s="16"/>
      <c r="AM42" s="16"/>
      <c r="AN42" s="81"/>
      <c r="AO42" s="100" t="str">
        <f>IF($C38="","",
IF(SUM(AO38:AO40)=0,"",
SUM(AO38:AO40)
))</f>
        <v/>
      </c>
      <c r="AP42" s="16"/>
      <c r="AQ42" s="16"/>
      <c r="AR42" s="81"/>
      <c r="AS42" s="100" t="str">
        <f>IF($C38="","",
IF(SUM(AS38:AS40)=0,"",
SUM(AS38:AS40)
))</f>
        <v/>
      </c>
      <c r="AT42" s="16"/>
      <c r="AU42" s="16"/>
      <c r="AV42" s="81"/>
      <c r="AW42" s="100" t="str">
        <f>IF($C38="","",
IF(SUM(AW38:AW40)=0,"",
SUM(AW38:AW40)
))</f>
        <v/>
      </c>
      <c r="AX42" s="16"/>
      <c r="AY42" s="16"/>
      <c r="AZ42" s="81"/>
      <c r="BA42" s="100" t="str">
        <f>IF($C38="","",
IF(SUM(BA38:BA40)=0,"",
SUM(BA38:BA40)
))</f>
        <v/>
      </c>
      <c r="BB42" s="16"/>
      <c r="BC42" s="16"/>
      <c r="BD42" s="81"/>
      <c r="BE42" s="100" t="str">
        <f>IF($C38="","",
IF(SUM(BE38:BE40)=0,"",
SUM(BE38:BE40)
))</f>
        <v/>
      </c>
      <c r="BF42" s="16"/>
      <c r="BG42" s="16"/>
      <c r="BH42" s="81"/>
      <c r="BI42" s="100" t="str">
        <f>IF($C38="","",
IF(SUM(BI38:BI40)=0,"",
SUM(BI38:BI40)
))</f>
        <v/>
      </c>
      <c r="BJ42" s="16"/>
      <c r="BK42" s="16"/>
      <c r="BL42" s="81"/>
      <c r="BM42" s="100" t="str">
        <f>IF($C38="","",
IF(SUM(BM38:BM40)=0,"",
SUM(BM38:BM40)
))</f>
        <v/>
      </c>
      <c r="BN42" s="16"/>
      <c r="BO42" s="16"/>
      <c r="BP42" s="81"/>
      <c r="BQ42" s="100" t="str">
        <f>IF($C38="","",
IF(SUM(BQ38:BQ40)=0,"",
SUM(BQ38:BQ40)
))</f>
        <v/>
      </c>
      <c r="BR42" s="16"/>
      <c r="BS42" s="16"/>
      <c r="BT42" s="81"/>
      <c r="BU42" s="100" t="str">
        <f>IF($C38="","",
IF(SUM(BU38:BU40)=0,"",
SUM(BU38:BU40)
))</f>
        <v/>
      </c>
      <c r="BV42" s="16"/>
      <c r="BW42" s="16"/>
      <c r="BX42" s="81"/>
      <c r="BY42" s="100" t="str">
        <f>IF($C38="","",
IF(SUM(BY38:BY40)=0,"",
SUM(BY38:BY40)
))</f>
        <v/>
      </c>
      <c r="BZ42" s="16"/>
      <c r="CA42" s="16"/>
      <c r="CB42" s="81"/>
      <c r="CC42" s="100" t="str">
        <f>IF($C38="","",
IF(SUM(CC38:CC40)=0,"",
SUM(CC38:CC40)
))</f>
        <v/>
      </c>
      <c r="CD42" s="16"/>
      <c r="CE42" s="16"/>
      <c r="CF42" s="81"/>
      <c r="CG42" s="100" t="str">
        <f>IF($C38="","",
IF(SUM(CG38:CG40)=0,"",
SUM(CG38:CG40)
))</f>
        <v/>
      </c>
      <c r="CH42" s="16"/>
      <c r="CI42" s="16"/>
      <c r="CJ42" s="81"/>
      <c r="CK42" s="100" t="str">
        <f>IF($C38="","",
IF(SUM(CK38:CK40)=0,"",
SUM(CK38:CK40)
))</f>
        <v/>
      </c>
      <c r="CL42" s="16"/>
      <c r="CM42" s="16"/>
      <c r="CN42" s="81"/>
      <c r="CO42" s="100" t="str">
        <f>IF($C38="","",
IF(SUM(CO38:CO40)=0,"",
SUM(CO38:CO40)
))</f>
        <v/>
      </c>
      <c r="CP42" s="16"/>
      <c r="CQ42" s="16"/>
      <c r="CR42" s="81"/>
      <c r="CS42" s="100" t="str">
        <f>IF($C38="","",
IF(SUM(CS38:CS40)=0,"",
SUM(CS38:CS40)
))</f>
        <v/>
      </c>
      <c r="CT42" s="16"/>
      <c r="CU42" s="16"/>
      <c r="CV42" s="81"/>
      <c r="CW42" s="100" t="str">
        <f>IF($C38="","",
IF(SUM(CW38:CW40)=0,"",
SUM(CW38:CW40)
))</f>
        <v/>
      </c>
      <c r="CX42" s="16"/>
      <c r="CY42" s="16"/>
      <c r="CZ42" s="81"/>
      <c r="DA42" s="100" t="str">
        <f>IF($C38="","",
IF(SUM(DA38:DA40)=0,"",
SUM(DA38:DA40)
))</f>
        <v/>
      </c>
      <c r="DB42" s="16"/>
      <c r="DC42" s="16"/>
      <c r="DD42" s="81"/>
      <c r="DE42" s="100" t="str">
        <f>IF($C38="","",
IF(SUM(DE38:DE40)=0,"",
SUM(DE38:DE40)
))</f>
        <v/>
      </c>
      <c r="DF42" s="16"/>
      <c r="DG42" s="16"/>
      <c r="DH42" s="81"/>
      <c r="DI42" s="100" t="str">
        <f>IF($C38="","",
IF(SUM(DI38:DI40)=0,"",
SUM(DI38:DI40)
))</f>
        <v/>
      </c>
      <c r="DJ42" s="16"/>
      <c r="DK42" s="16"/>
      <c r="DL42" s="81"/>
      <c r="DM42" s="100" t="str">
        <f>IF($C38="","",
IF(SUM(DM38:DM40)=0,"",
SUM(DM38:DM40)
))</f>
        <v/>
      </c>
      <c r="DN42" s="16"/>
      <c r="DO42" s="16"/>
      <c r="DP42" s="81"/>
      <c r="DQ42" s="100" t="str">
        <f>IF($C38="","",
IF(SUM(DQ38:DQ40)=0,"",
SUM(DQ38:DQ40)
))</f>
        <v/>
      </c>
      <c r="DR42" s="16"/>
      <c r="DS42" s="16"/>
      <c r="DT42" s="81"/>
      <c r="DU42" s="100" t="str">
        <f>IF($C38="","",
IF(SUM(DU38:DU40)=0,"",
SUM(DU38:DU40)
))</f>
        <v/>
      </c>
      <c r="DV42" s="16"/>
      <c r="DW42" s="16"/>
      <c r="DX42" s="81"/>
      <c r="DY42" s="100" t="str">
        <f>IF($C38="","",
IF(SUM(DY38:DY40)=0,"",
SUM(DY38:DY40)
))</f>
        <v/>
      </c>
      <c r="DZ42" s="16"/>
      <c r="EA42" s="16"/>
      <c r="EB42" s="81"/>
      <c r="EC42" s="100" t="str">
        <f>IF($C38="","",
IF(SUM(EC38:EC40)=0,"",
SUM(EC38:EC40)
))</f>
        <v/>
      </c>
      <c r="ED42" s="16"/>
      <c r="EE42" s="16"/>
      <c r="EF42" s="81"/>
      <c r="EG42" s="100" t="str">
        <f>IF($C38="","",
IF(SUM(EG38:EG40)=0,"",
SUM(EG38:EG40)
))</f>
        <v/>
      </c>
      <c r="EH42" s="16"/>
      <c r="EI42" s="16"/>
      <c r="EJ42" s="81"/>
      <c r="EK42" s="100" t="str">
        <f>IF($C38="","",
IF(SUM(EK38:EK40)=0,"",
SUM(EK38:EK40)
))</f>
        <v/>
      </c>
      <c r="EL42" s="16"/>
      <c r="EM42" s="16"/>
      <c r="EN42" s="81"/>
      <c r="EO42" s="100" t="str">
        <f>IF($C38="","",
IF(SUM(EO38:EO40)=0,"",
SUM(EO38:EO40)
))</f>
        <v/>
      </c>
      <c r="EP42" s="16"/>
      <c r="EQ42" s="16"/>
      <c r="ER42" s="81"/>
    </row>
    <row r="43" spans="1:148" x14ac:dyDescent="0.2">
      <c r="A43" s="203"/>
      <c r="B43" s="114" t="s">
        <v>10</v>
      </c>
      <c r="C43" s="121"/>
      <c r="D43" s="69"/>
      <c r="E43" s="69"/>
      <c r="F43" s="69"/>
      <c r="G43" s="122"/>
      <c r="H43" s="135"/>
      <c r="I43" s="15"/>
      <c r="J43" s="136"/>
      <c r="K43" s="135"/>
      <c r="L43" s="15"/>
      <c r="M43" s="136"/>
      <c r="N43" s="143"/>
      <c r="O43" s="143"/>
      <c r="P43" s="101"/>
      <c r="Q43" s="17"/>
      <c r="R43" s="152"/>
      <c r="S43" s="101"/>
      <c r="T43" s="17"/>
      <c r="U43" s="152"/>
      <c r="V43" s="101"/>
      <c r="W43" s="17"/>
      <c r="X43" s="152"/>
      <c r="Y43" s="100"/>
      <c r="Z43" s="16" t="str">
        <f>IF($C38="","",
IF(Y41=Y38,Z38,
IF(Y41=Y39,Z39,
IF(Y41=Y40,Z40,
""
))))</f>
        <v/>
      </c>
      <c r="AA43" s="16"/>
      <c r="AB43" s="81"/>
      <c r="AC43" s="100"/>
      <c r="AD43" s="16" t="str">
        <f>IF($C38="","",
IF(AC41=AC38,AD38,
IF(AC41=AC39,AD39,
IF(AC41=AC40,AD40,
""
))))</f>
        <v/>
      </c>
      <c r="AE43" s="16"/>
      <c r="AF43" s="81"/>
      <c r="AG43" s="100"/>
      <c r="AH43" s="16" t="str">
        <f>IF($C38="","",
IF(AG41=AG38,AH38,
IF(AG41=AG39,AH39,
IF(AG41=AG40,AH40,
""
))))</f>
        <v/>
      </c>
      <c r="AI43" s="16"/>
      <c r="AJ43" s="81"/>
      <c r="AK43" s="100"/>
      <c r="AL43" s="16" t="str">
        <f>IF($C38="","",
IF(AK41=AK38,AL38,
IF(AK41=AK39,AL39,
IF(AK41=AK40,AL40,
""
))))</f>
        <v/>
      </c>
      <c r="AM43" s="16"/>
      <c r="AN43" s="81"/>
      <c r="AO43" s="100"/>
      <c r="AP43" s="16" t="str">
        <f>IF($C38="","",
IF(AO41=AO38,AP38,
IF(AO41=AO39,AP39,
IF(AO41=AO40,AP40,
""
))))</f>
        <v/>
      </c>
      <c r="AQ43" s="16"/>
      <c r="AR43" s="81"/>
      <c r="AS43" s="100"/>
      <c r="AT43" s="16" t="str">
        <f>IF($C38="","",
IF(AS41=AS38,AT38,
IF(AS41=AS39,AT39,
IF(AS41=AS40,AT40,
""
))))</f>
        <v/>
      </c>
      <c r="AU43" s="16"/>
      <c r="AV43" s="81"/>
      <c r="AW43" s="100"/>
      <c r="AX43" s="16" t="str">
        <f>IF($C38="","",
IF(AW41=AW38,AX38,
IF(AW41=AW39,AX39,
IF(AW41=AW40,AX40,
""
))))</f>
        <v/>
      </c>
      <c r="AY43" s="16"/>
      <c r="AZ43" s="81"/>
      <c r="BA43" s="100"/>
      <c r="BB43" s="16" t="str">
        <f>IF($C38="","",
IF(BA41=BA38,BB38,
IF(BA41=BA39,BB39,
IF(BA41=BA40,BB40,
""
))))</f>
        <v/>
      </c>
      <c r="BC43" s="16"/>
      <c r="BD43" s="81"/>
      <c r="BE43" s="100"/>
      <c r="BF43" s="16" t="str">
        <f>IF($C38="","",
IF(BE41=BE38,BF38,
IF(BE41=BE39,BF39,
IF(BE41=BE40,BF40,
""
))))</f>
        <v/>
      </c>
      <c r="BG43" s="16"/>
      <c r="BH43" s="81"/>
      <c r="BI43" s="100"/>
      <c r="BJ43" s="16" t="str">
        <f>IF($C38="","",
IF(BI41=BI38,BJ38,
IF(BI41=BI39,BJ39,
IF(BI41=BI40,BJ40,
""
))))</f>
        <v/>
      </c>
      <c r="BK43" s="16"/>
      <c r="BL43" s="81"/>
      <c r="BM43" s="100"/>
      <c r="BN43" s="16" t="str">
        <f>IF($C38="","",
IF(BM41=BM38,BN38,
IF(BM41=BM39,BN39,
IF(BM41=BM40,BN40,
""
))))</f>
        <v/>
      </c>
      <c r="BO43" s="16"/>
      <c r="BP43" s="81"/>
      <c r="BQ43" s="100"/>
      <c r="BR43" s="16" t="str">
        <f>IF($C38="","",
IF(BQ41=BQ38,BR38,
IF(BQ41=BQ39,BR39,
IF(BQ41=BQ40,BR40,
""
))))</f>
        <v/>
      </c>
      <c r="BS43" s="16"/>
      <c r="BT43" s="81"/>
      <c r="BU43" s="100"/>
      <c r="BV43" s="16" t="str">
        <f>IF($C38="","",
IF(BU41=BU38,BV38,
IF(BU41=BU39,BV39,
IF(BU41=BU40,BV40,
""
))))</f>
        <v/>
      </c>
      <c r="BW43" s="16"/>
      <c r="BX43" s="81"/>
      <c r="BY43" s="100"/>
      <c r="BZ43" s="16" t="str">
        <f>IF($C38="","",
IF(BY41=BY38,BZ38,
IF(BY41=BY39,BZ39,
IF(BY41=BY40,BZ40,
""
))))</f>
        <v/>
      </c>
      <c r="CA43" s="16"/>
      <c r="CB43" s="81"/>
      <c r="CC43" s="100"/>
      <c r="CD43" s="16" t="str">
        <f>IF($C38="","",
IF(CC41=CC38,CD38,
IF(CC41=CC39,CD39,
IF(CC41=CC40,CD40,
""
))))</f>
        <v/>
      </c>
      <c r="CE43" s="16"/>
      <c r="CF43" s="81"/>
      <c r="CG43" s="100"/>
      <c r="CH43" s="16" t="str">
        <f>IF($C38="","",
IF(CG41=CG38,CH38,
IF(CG41=CG39,CH39,
IF(CG41=CG40,CH40,
""
))))</f>
        <v/>
      </c>
      <c r="CI43" s="16"/>
      <c r="CJ43" s="81"/>
      <c r="CK43" s="100"/>
      <c r="CL43" s="16" t="str">
        <f>IF($C38="","",
IF(CK41=CK38,CL38,
IF(CK41=CK39,CL39,
IF(CK41=CK40,CL40,
""
))))</f>
        <v/>
      </c>
      <c r="CM43" s="16"/>
      <c r="CN43" s="81"/>
      <c r="CO43" s="100"/>
      <c r="CP43" s="16" t="str">
        <f>IF($C38="","",
IF(CO41=CO38,CP38,
IF(CO41=CO39,CP39,
IF(CO41=CO40,CP40,
""
))))</f>
        <v/>
      </c>
      <c r="CQ43" s="16"/>
      <c r="CR43" s="81"/>
      <c r="CS43" s="100"/>
      <c r="CT43" s="16" t="str">
        <f>IF($C38="","",
IF(CS41=CS38,CT38,
IF(CS41=CS39,CT39,
IF(CS41=CS40,CT40,
""
))))</f>
        <v/>
      </c>
      <c r="CU43" s="16"/>
      <c r="CV43" s="81"/>
      <c r="CW43" s="100"/>
      <c r="CX43" s="16" t="str">
        <f>IF($C38="","",
IF(CW41=CW38,CX38,
IF(CW41=CW39,CX39,
IF(CW41=CW40,CX40,
""
))))</f>
        <v/>
      </c>
      <c r="CY43" s="16"/>
      <c r="CZ43" s="81"/>
      <c r="DA43" s="100"/>
      <c r="DB43" s="16" t="str">
        <f>IF($C38="","",
IF(DA41=DA38,DB38,
IF(DA41=DA39,DB39,
IF(DA41=DA40,DB40,
""
))))</f>
        <v/>
      </c>
      <c r="DC43" s="16"/>
      <c r="DD43" s="81"/>
      <c r="DE43" s="100"/>
      <c r="DF43" s="16" t="str">
        <f>IF($C38="","",
IF(DE41=DE38,DF38,
IF(DE41=DE39,DF39,
IF(DE41=DE40,DF40,
""
))))</f>
        <v/>
      </c>
      <c r="DG43" s="16"/>
      <c r="DH43" s="81"/>
      <c r="DI43" s="100"/>
      <c r="DJ43" s="16" t="str">
        <f>IF($C38="","",
IF(DI41=DI38,DJ38,
IF(DI41=DI39,DJ39,
IF(DI41=DI40,DJ40,
""
))))</f>
        <v/>
      </c>
      <c r="DK43" s="16"/>
      <c r="DL43" s="81"/>
      <c r="DM43" s="100"/>
      <c r="DN43" s="16" t="str">
        <f>IF($C38="","",
IF(DM41=DM38,DN38,
IF(DM41=DM39,DN39,
IF(DM41=DM40,DN40,
""
))))</f>
        <v/>
      </c>
      <c r="DO43" s="16"/>
      <c r="DP43" s="81"/>
      <c r="DQ43" s="100"/>
      <c r="DR43" s="16" t="str">
        <f>IF($C38="","",
IF(DQ41=DQ38,DR38,
IF(DQ41=DQ39,DR39,
IF(DQ41=DQ40,DR40,
""
))))</f>
        <v/>
      </c>
      <c r="DS43" s="16"/>
      <c r="DT43" s="81"/>
      <c r="DU43" s="100"/>
      <c r="DV43" s="16" t="str">
        <f>IF($C38="","",
IF(DU41=DU38,DV38,
IF(DU41=DU39,DV39,
IF(DU41=DU40,DV40,
""
))))</f>
        <v/>
      </c>
      <c r="DW43" s="16"/>
      <c r="DX43" s="81"/>
      <c r="DY43" s="100"/>
      <c r="DZ43" s="16" t="str">
        <f>IF($C38="","",
IF(DY41=DY38,DZ38,
IF(DY41=DY39,DZ39,
IF(DY41=DY40,DZ40,
""
))))</f>
        <v/>
      </c>
      <c r="EA43" s="16"/>
      <c r="EB43" s="81"/>
      <c r="EC43" s="100"/>
      <c r="ED43" s="16" t="str">
        <f>IF($C38="","",
IF(EC41=EC38,ED38,
IF(EC41=EC39,ED39,
IF(EC41=EC40,ED40,
""
))))</f>
        <v/>
      </c>
      <c r="EE43" s="16"/>
      <c r="EF43" s="81"/>
      <c r="EG43" s="100"/>
      <c r="EH43" s="16" t="str">
        <f>IF($C38="","",
IF(EG41=EG38,EH38,
IF(EG41=EG39,EH39,
IF(EG41=EG40,EH40,
""
))))</f>
        <v/>
      </c>
      <c r="EI43" s="16"/>
      <c r="EJ43" s="81"/>
      <c r="EK43" s="100"/>
      <c r="EL43" s="16" t="str">
        <f>IF($C38="","",
IF(EK41=EK38,EL38,
IF(EK41=EK39,EL39,
IF(EK41=EK40,EL40,
""
))))</f>
        <v/>
      </c>
      <c r="EM43" s="16"/>
      <c r="EN43" s="81"/>
      <c r="EO43" s="100"/>
      <c r="EP43" s="16" t="str">
        <f>IF($C38="","",
IF(EO41=EO38,EP38,
IF(EO41=EO39,EP39,
IF(EO41=EO40,EP40,
""
))))</f>
        <v/>
      </c>
      <c r="EQ43" s="16"/>
      <c r="ER43" s="81"/>
    </row>
    <row r="44" spans="1:148" x14ac:dyDescent="0.2">
      <c r="A44" s="203"/>
      <c r="B44" s="114" t="s">
        <v>16</v>
      </c>
      <c r="C44" s="121"/>
      <c r="D44" s="69"/>
      <c r="E44" s="69"/>
      <c r="F44" s="69"/>
      <c r="G44" s="122"/>
      <c r="H44" s="135"/>
      <c r="I44" s="15"/>
      <c r="J44" s="136"/>
      <c r="K44" s="135"/>
      <c r="L44" s="15"/>
      <c r="M44" s="136"/>
      <c r="N44" s="143"/>
      <c r="O44" s="143"/>
      <c r="P44" s="101"/>
      <c r="Q44" s="17"/>
      <c r="R44" s="152"/>
      <c r="S44" s="101"/>
      <c r="T44" s="17"/>
      <c r="U44" s="152"/>
      <c r="V44" s="101"/>
      <c r="W44" s="17"/>
      <c r="X44" s="152"/>
      <c r="Y44" s="100"/>
      <c r="Z44" s="16"/>
      <c r="AA44" s="16" t="str">
        <f>IF($C38="","",
IF(Y41=Y38,AA38,
IF(Y41=Y39,AA39,
IF(Y41=Y40,AA40,
""
))))</f>
        <v/>
      </c>
      <c r="AB44" s="82"/>
      <c r="AC44" s="100"/>
      <c r="AD44" s="16"/>
      <c r="AE44" s="16" t="str">
        <f>IF($C38="","",
IF(AC41=AC38,AE38,
IF(AC41=AC39,AE39,
IF(AC41=AC40,AE40,
""
))))</f>
        <v/>
      </c>
      <c r="AF44" s="82"/>
      <c r="AG44" s="100"/>
      <c r="AH44" s="16"/>
      <c r="AI44" s="16" t="str">
        <f>IF($C38="","",
IF(AG41=AG38,AI38,
IF(AG41=AG39,AI39,
IF(AG41=AG40,AI40,
""
))))</f>
        <v/>
      </c>
      <c r="AJ44" s="82"/>
      <c r="AK44" s="100"/>
      <c r="AL44" s="16"/>
      <c r="AM44" s="16" t="str">
        <f>IF($C38="","",
IF(AK41=AK38,AM38,
IF(AK41=AK39,AM39,
IF(AK41=AK40,AM40,
""
))))</f>
        <v/>
      </c>
      <c r="AN44" s="82"/>
      <c r="AO44" s="100"/>
      <c r="AP44" s="16"/>
      <c r="AQ44" s="16" t="str">
        <f>IF($C38="","",
IF(AO41=AO38,AQ38,
IF(AO41=AO39,AQ39,
IF(AO41=AO40,AQ40,
""
))))</f>
        <v/>
      </c>
      <c r="AR44" s="82"/>
      <c r="AS44" s="100"/>
      <c r="AT44" s="16"/>
      <c r="AU44" s="16" t="str">
        <f>IF($C38="","",
IF(AS41=AS38,AU38,
IF(AS41=AS39,AU39,
IF(AS41=AS40,AU40,
""
))))</f>
        <v/>
      </c>
      <c r="AV44" s="82"/>
      <c r="AW44" s="100"/>
      <c r="AX44" s="16"/>
      <c r="AY44" s="16" t="str">
        <f>IF($C38="","",
IF(AW41=AW38,AY38,
IF(AW41=AW39,AY39,
IF(AW41=AW40,AY40,
""
))))</f>
        <v/>
      </c>
      <c r="AZ44" s="82"/>
      <c r="BA44" s="100"/>
      <c r="BB44" s="16"/>
      <c r="BC44" s="16" t="str">
        <f>IF($C38="","",
IF(BA41=BA38,BC38,
IF(BA41=BA39,BC39,
IF(BA41=BA40,BC40,
""
))))</f>
        <v/>
      </c>
      <c r="BD44" s="82"/>
      <c r="BE44" s="100"/>
      <c r="BF44" s="16"/>
      <c r="BG44" s="16" t="str">
        <f>IF($C38="","",
IF(BE41=BE38,BG38,
IF(BE41=BE39,BG39,
IF(BE41=BE40,BG40,
""
))))</f>
        <v/>
      </c>
      <c r="BH44" s="82"/>
      <c r="BI44" s="100"/>
      <c r="BJ44" s="16"/>
      <c r="BK44" s="16" t="str">
        <f>IF($C38="","",
IF(BI41=BI38,BK38,
IF(BI41=BI39,BK39,
IF(BI41=BI40,BK40,
""
))))</f>
        <v/>
      </c>
      <c r="BL44" s="82"/>
      <c r="BM44" s="100"/>
      <c r="BN44" s="16"/>
      <c r="BO44" s="16" t="str">
        <f>IF($C38="","",
IF(BM41=BM38,BO38,
IF(BM41=BM39,BO39,
IF(BM41=BM40,BO40,
""
))))</f>
        <v/>
      </c>
      <c r="BP44" s="82"/>
      <c r="BQ44" s="100"/>
      <c r="BR44" s="16"/>
      <c r="BS44" s="16" t="str">
        <f>IF($C38="","",
IF(BQ41=BQ38,BS38,
IF(BQ41=BQ39,BS39,
IF(BQ41=BQ40,BS40,
""
))))</f>
        <v/>
      </c>
      <c r="BT44" s="82"/>
      <c r="BU44" s="100"/>
      <c r="BV44" s="16"/>
      <c r="BW44" s="16" t="str">
        <f>IF($C38="","",
IF(BU41=BU38,BW38,
IF(BU41=BU39,BW39,
IF(BU41=BU40,BW40,
""
))))</f>
        <v/>
      </c>
      <c r="BX44" s="82"/>
      <c r="BY44" s="100"/>
      <c r="BZ44" s="16"/>
      <c r="CA44" s="16" t="str">
        <f>IF($C38="","",
IF(BY41=BY38,CA38,
IF(BY41=BY39,CA39,
IF(BY41=BY40,CA40,
""
))))</f>
        <v/>
      </c>
      <c r="CB44" s="82"/>
      <c r="CC44" s="100"/>
      <c r="CD44" s="16"/>
      <c r="CE44" s="16" t="str">
        <f>IF($C38="","",
IF(CC41=CC38,CE38,
IF(CC41=CC39,CE39,
IF(CC41=CC40,CE40,
""
))))</f>
        <v/>
      </c>
      <c r="CF44" s="82"/>
      <c r="CG44" s="100"/>
      <c r="CH44" s="16"/>
      <c r="CI44" s="16" t="str">
        <f>IF($C38="","",
IF(CG41=CG38,CI38,
IF(CG41=CG39,CI39,
IF(CG41=CG40,CI40,
""
))))</f>
        <v/>
      </c>
      <c r="CJ44" s="82"/>
      <c r="CK44" s="100"/>
      <c r="CL44" s="16"/>
      <c r="CM44" s="16" t="str">
        <f>IF($C38="","",
IF(CK41=CK38,CM38,
IF(CK41=CK39,CM39,
IF(CK41=CK40,CM40,
""
))))</f>
        <v/>
      </c>
      <c r="CN44" s="82"/>
      <c r="CO44" s="100"/>
      <c r="CP44" s="16"/>
      <c r="CQ44" s="16" t="str">
        <f>IF($C38="","",
IF(CO41=CO38,CQ38,
IF(CO41=CO39,CQ39,
IF(CO41=CO40,CQ40,
""
))))</f>
        <v/>
      </c>
      <c r="CR44" s="82"/>
      <c r="CS44" s="100"/>
      <c r="CT44" s="16"/>
      <c r="CU44" s="16" t="str">
        <f>IF($C38="","",
IF(CS41=CS38,CU38,
IF(CS41=CS39,CU39,
IF(CS41=CS40,CU40,
""
))))</f>
        <v/>
      </c>
      <c r="CV44" s="82"/>
      <c r="CW44" s="100"/>
      <c r="CX44" s="16"/>
      <c r="CY44" s="16" t="str">
        <f>IF($C38="","",
IF(CW41=CW38,CY38,
IF(CW41=CW39,CY39,
IF(CW41=CW40,CY40,
""
))))</f>
        <v/>
      </c>
      <c r="CZ44" s="82"/>
      <c r="DA44" s="100"/>
      <c r="DB44" s="16"/>
      <c r="DC44" s="16" t="str">
        <f>IF($C38="","",
IF(DA41=DA38,DC38,
IF(DA41=DA39,DC39,
IF(DA41=DA40,DC40,
""
))))</f>
        <v/>
      </c>
      <c r="DD44" s="82"/>
      <c r="DE44" s="100"/>
      <c r="DF44" s="16"/>
      <c r="DG44" s="16" t="str">
        <f>IF($C38="","",
IF(DE41=DE38,DG38,
IF(DE41=DE39,DG39,
IF(DE41=DE40,DG40,
""
))))</f>
        <v/>
      </c>
      <c r="DH44" s="82"/>
      <c r="DI44" s="100"/>
      <c r="DJ44" s="16"/>
      <c r="DK44" s="16" t="str">
        <f>IF($C38="","",
IF(DI41=DI38,DK38,
IF(DI41=DI39,DK39,
IF(DI41=DI40,DK40,
""
))))</f>
        <v/>
      </c>
      <c r="DL44" s="82"/>
      <c r="DM44" s="100"/>
      <c r="DN44" s="16"/>
      <c r="DO44" s="16" t="str">
        <f>IF($C38="","",
IF(DM41=DM38,DO38,
IF(DM41=DM39,DO39,
IF(DM41=DM40,DO40,
""
))))</f>
        <v/>
      </c>
      <c r="DP44" s="82"/>
      <c r="DQ44" s="100"/>
      <c r="DR44" s="16"/>
      <c r="DS44" s="16" t="str">
        <f>IF($C38="","",
IF(DQ41=DQ38,DS38,
IF(DQ41=DQ39,DS39,
IF(DQ41=DQ40,DS40,
""
))))</f>
        <v/>
      </c>
      <c r="DT44" s="82"/>
      <c r="DU44" s="100"/>
      <c r="DV44" s="16"/>
      <c r="DW44" s="16" t="str">
        <f>IF($C38="","",
IF(DU41=DU38,DW38,
IF(DU41=DU39,DW39,
IF(DU41=DU40,DW40,
""
))))</f>
        <v/>
      </c>
      <c r="DX44" s="82"/>
      <c r="DY44" s="100"/>
      <c r="DZ44" s="16"/>
      <c r="EA44" s="16" t="str">
        <f>IF($C38="","",
IF(DY41=DY38,EA38,
IF(DY41=DY39,EA39,
IF(DY41=DY40,EA40,
""
))))</f>
        <v/>
      </c>
      <c r="EB44" s="82"/>
      <c r="EC44" s="100"/>
      <c r="ED44" s="16"/>
      <c r="EE44" s="16" t="str">
        <f>IF($C38="","",
IF(EC41=EC38,EE38,
IF(EC41=EC39,EE39,
IF(EC41=EC40,EE40,
""
))))</f>
        <v/>
      </c>
      <c r="EF44" s="82"/>
      <c r="EG44" s="100"/>
      <c r="EH44" s="16"/>
      <c r="EI44" s="16" t="str">
        <f>IF($C38="","",
IF(EG41=EG38,EI38,
IF(EG41=EG39,EI39,
IF(EG41=EG40,EI40,
""
))))</f>
        <v/>
      </c>
      <c r="EJ44" s="82"/>
      <c r="EK44" s="100"/>
      <c r="EL44" s="16"/>
      <c r="EM44" s="16" t="str">
        <f>IF($C38="","",
IF(EK41=EK38,EM38,
IF(EK41=EK39,EM39,
IF(EK41=EK40,EM40,
""
))))</f>
        <v/>
      </c>
      <c r="EN44" s="82"/>
      <c r="EO44" s="100"/>
      <c r="EP44" s="16"/>
      <c r="EQ44" s="16" t="str">
        <f>IF($C38="","",
IF(EO41=EO38,EQ38,
IF(EO41=EO39,EQ39,
IF(EO41=EO40,EQ40,
""
))))</f>
        <v/>
      </c>
      <c r="ER44" s="82"/>
    </row>
    <row r="45" spans="1:148" x14ac:dyDescent="0.2">
      <c r="A45" s="204"/>
      <c r="B45" s="115" t="s">
        <v>18</v>
      </c>
      <c r="C45" s="123"/>
      <c r="D45" s="83"/>
      <c r="E45" s="83"/>
      <c r="F45" s="83"/>
      <c r="G45" s="124"/>
      <c r="H45" s="137"/>
      <c r="I45" s="84"/>
      <c r="J45" s="138"/>
      <c r="K45" s="137"/>
      <c r="L45" s="84"/>
      <c r="M45" s="138"/>
      <c r="N45" s="144"/>
      <c r="O45" s="144"/>
      <c r="P45" s="153"/>
      <c r="Q45" s="85"/>
      <c r="R45" s="154"/>
      <c r="S45" s="153"/>
      <c r="T45" s="85"/>
      <c r="U45" s="154"/>
      <c r="V45" s="153"/>
      <c r="W45" s="85"/>
      <c r="X45" s="154"/>
      <c r="Y45" s="102"/>
      <c r="Z45" s="94"/>
      <c r="AA45" s="94"/>
      <c r="AB45" s="103" t="str">
        <f>IFERROR(IF($C38=0,0,(Z55/AA56)*AA44),"")</f>
        <v/>
      </c>
      <c r="AC45" s="102"/>
      <c r="AD45" s="94"/>
      <c r="AE45" s="94"/>
      <c r="AF45" s="103" t="str">
        <f>IFERROR(IF($C38=0,0,(AD55/AE56)*AE44),"")</f>
        <v/>
      </c>
      <c r="AG45" s="102"/>
      <c r="AH45" s="94"/>
      <c r="AI45" s="94"/>
      <c r="AJ45" s="103" t="str">
        <f>IFERROR(IF($C38=0,0,(AH55/AI56)*AI44),"")</f>
        <v/>
      </c>
      <c r="AK45" s="102"/>
      <c r="AL45" s="94"/>
      <c r="AM45" s="94"/>
      <c r="AN45" s="103" t="str">
        <f>IFERROR(IF($C38=0,0,(AL55/AM56)*AM44),"")</f>
        <v/>
      </c>
      <c r="AO45" s="102"/>
      <c r="AP45" s="94"/>
      <c r="AQ45" s="94"/>
      <c r="AR45" s="103" t="str">
        <f>IFERROR(IF($C38=0,0,(AP55/AQ56)*AQ44),"")</f>
        <v/>
      </c>
      <c r="AS45" s="102"/>
      <c r="AT45" s="94"/>
      <c r="AU45" s="94"/>
      <c r="AV45" s="103" t="str">
        <f>IFERROR(IF($C38=0,0,(AT55/AU56)*AU44),"")</f>
        <v/>
      </c>
      <c r="AW45" s="102"/>
      <c r="AX45" s="94"/>
      <c r="AY45" s="94"/>
      <c r="AZ45" s="103" t="str">
        <f>IFERROR(IF($C38=0,0,(AX55/AY56)*AY44),"")</f>
        <v/>
      </c>
      <c r="BA45" s="102"/>
      <c r="BB45" s="94"/>
      <c r="BC45" s="94"/>
      <c r="BD45" s="103" t="str">
        <f>IFERROR(IF($C38=0,0,(BB55/BC56)*BC44),"")</f>
        <v/>
      </c>
      <c r="BE45" s="102"/>
      <c r="BF45" s="94"/>
      <c r="BG45" s="94"/>
      <c r="BH45" s="103" t="str">
        <f>IFERROR(IF($C38=0,0,(BF55/BG56)*BG44),"")</f>
        <v/>
      </c>
      <c r="BI45" s="102"/>
      <c r="BJ45" s="94"/>
      <c r="BK45" s="94"/>
      <c r="BL45" s="103" t="str">
        <f>IFERROR(IF($C38=0,0,(BJ55/BK56)*BK44),"")</f>
        <v/>
      </c>
      <c r="BM45" s="102"/>
      <c r="BN45" s="94"/>
      <c r="BO45" s="94"/>
      <c r="BP45" s="103" t="str">
        <f>IFERROR(IF($C38=0,0,(BN55/BO56)*BO44),"")</f>
        <v/>
      </c>
      <c r="BQ45" s="102"/>
      <c r="BR45" s="94"/>
      <c r="BS45" s="94"/>
      <c r="BT45" s="103" t="str">
        <f>IFERROR(IF($C38=0,0,(BR55/BS56)*BS44),"")</f>
        <v/>
      </c>
      <c r="BU45" s="102"/>
      <c r="BV45" s="94"/>
      <c r="BW45" s="94"/>
      <c r="BX45" s="103" t="str">
        <f>IFERROR(IF($C38=0,0,(BV55/BW56)*BW44),"")</f>
        <v/>
      </c>
      <c r="BY45" s="102"/>
      <c r="BZ45" s="94"/>
      <c r="CA45" s="94"/>
      <c r="CB45" s="103" t="str">
        <f>IFERROR(IF($C38=0,0,(BZ55/CA56)*CA44),"")</f>
        <v/>
      </c>
      <c r="CC45" s="102"/>
      <c r="CD45" s="94"/>
      <c r="CE45" s="94"/>
      <c r="CF45" s="103" t="str">
        <f>IFERROR(IF($C38=0,0,(CD55/CE56)*CE44),"")</f>
        <v/>
      </c>
      <c r="CG45" s="102"/>
      <c r="CH45" s="94"/>
      <c r="CI45" s="94"/>
      <c r="CJ45" s="103" t="str">
        <f>IFERROR(IF($C38=0,0,(CH55/CI56)*CI44),"")</f>
        <v/>
      </c>
      <c r="CK45" s="102"/>
      <c r="CL45" s="94"/>
      <c r="CM45" s="94"/>
      <c r="CN45" s="103" t="str">
        <f>IFERROR(IF($C38=0,0,(CL55/CM56)*CM44),"")</f>
        <v/>
      </c>
      <c r="CO45" s="102"/>
      <c r="CP45" s="94"/>
      <c r="CQ45" s="94"/>
      <c r="CR45" s="103" t="str">
        <f>IFERROR(IF($C38=0,0,(CP55/CQ56)*CQ44),"")</f>
        <v/>
      </c>
      <c r="CS45" s="102"/>
      <c r="CT45" s="94"/>
      <c r="CU45" s="94"/>
      <c r="CV45" s="103" t="str">
        <f>IFERROR(IF($C38=0,0,(CT55/CU56)*CU44),"")</f>
        <v/>
      </c>
      <c r="CW45" s="102"/>
      <c r="CX45" s="94"/>
      <c r="CY45" s="94"/>
      <c r="CZ45" s="103" t="str">
        <f>IFERROR(IF($C38=0,0,(CX55/CY56)*CY44),"")</f>
        <v/>
      </c>
      <c r="DA45" s="102"/>
      <c r="DB45" s="94"/>
      <c r="DC45" s="94"/>
      <c r="DD45" s="103" t="str">
        <f>IFERROR(IF($C38=0,0,(DB55/DC56)*DC44),"")</f>
        <v/>
      </c>
      <c r="DE45" s="102"/>
      <c r="DF45" s="94"/>
      <c r="DG45" s="94"/>
      <c r="DH45" s="103" t="str">
        <f>IFERROR(IF($C38=0,0,(DF55/DG56)*DG44),"")</f>
        <v/>
      </c>
      <c r="DI45" s="102"/>
      <c r="DJ45" s="94"/>
      <c r="DK45" s="94"/>
      <c r="DL45" s="103" t="str">
        <f>IFERROR(IF($C38=0,0,(DJ55/DK56)*DK44),"")</f>
        <v/>
      </c>
      <c r="DM45" s="102"/>
      <c r="DN45" s="94"/>
      <c r="DO45" s="94"/>
      <c r="DP45" s="103" t="str">
        <f>IFERROR(IF($C38=0,0,(DN55/DO56)*DO44),"")</f>
        <v/>
      </c>
      <c r="DQ45" s="102"/>
      <c r="DR45" s="94"/>
      <c r="DS45" s="94"/>
      <c r="DT45" s="103" t="str">
        <f>IFERROR(IF($C38=0,0,(DR55/DS56)*DS44),"")</f>
        <v/>
      </c>
      <c r="DU45" s="102"/>
      <c r="DV45" s="94"/>
      <c r="DW45" s="94"/>
      <c r="DX45" s="103" t="str">
        <f>IFERROR(IF($C38=0,0,(DV55/DW56)*DW44),"")</f>
        <v/>
      </c>
      <c r="DY45" s="102"/>
      <c r="DZ45" s="94"/>
      <c r="EA45" s="94"/>
      <c r="EB45" s="103" t="str">
        <f>IFERROR(IF($C38=0,0,(DZ55/EA56)*EA44),"")</f>
        <v/>
      </c>
      <c r="EC45" s="102"/>
      <c r="ED45" s="94"/>
      <c r="EE45" s="94"/>
      <c r="EF45" s="103" t="str">
        <f>IFERROR(IF($C38=0,0,(ED55/EE56)*EE44),"")</f>
        <v/>
      </c>
      <c r="EG45" s="102"/>
      <c r="EH45" s="94"/>
      <c r="EI45" s="94"/>
      <c r="EJ45" s="103" t="str">
        <f>IFERROR(IF($C38=0,0,(EH55/EI56)*EI44),"")</f>
        <v/>
      </c>
      <c r="EK45" s="102"/>
      <c r="EL45" s="94"/>
      <c r="EM45" s="94"/>
      <c r="EN45" s="103" t="str">
        <f>IFERROR(IF($C38=0,0,(EL55/EM56)*EM44),"")</f>
        <v/>
      </c>
      <c r="EO45" s="102"/>
      <c r="EP45" s="94"/>
      <c r="EQ45" s="94"/>
      <c r="ER45" s="103" t="str">
        <f>IFERROR(IF($C38=0,0,(EP55/EQ56)*EQ44),"")</f>
        <v/>
      </c>
    </row>
    <row r="46" spans="1:148" ht="12.75" customHeight="1" x14ac:dyDescent="0.2">
      <c r="A46" s="202" t="s">
        <v>9</v>
      </c>
      <c r="B46" s="95" t="s">
        <v>58</v>
      </c>
      <c r="C46" s="117" t="str">
        <f>IF(Dreisatzmethode!G27="","",Dreisatzmethode!G27)</f>
        <v/>
      </c>
      <c r="D46" s="75" t="str">
        <f>IF(Dreisatzmethode!I27="","",Dreisatzmethode!I27)</f>
        <v/>
      </c>
      <c r="E46" s="75" t="str">
        <f>IF(Dreisatzmethode!K27="","",Dreisatzmethode!K27)</f>
        <v/>
      </c>
      <c r="F46" s="38" t="str">
        <f xml:space="preserve">
IF($C46="","",
IF(Dreisatzmethode!M27=16,DATE(YEAR($C46)+16, MONTH($C46), DAY($C46)),
""
))</f>
        <v/>
      </c>
      <c r="G46" s="118" t="str">
        <f xml:space="preserve">
IF($C46="","",
IF(Dreisatzmethode!M27=18,DATE(YEAR($C46)+18, MONTH($C46), DAY($C46)),""
))</f>
        <v/>
      </c>
      <c r="H46" s="131" t="str">
        <f>IF(Dreisatzmethode!H27="","",Dreisatzmethode!H27)</f>
        <v/>
      </c>
      <c r="I46" s="76" t="str">
        <f>IF(Dreisatzmethode!J27="","",Dreisatzmethode!J27)</f>
        <v/>
      </c>
      <c r="J46" s="132" t="str">
        <f>IF(Dreisatzmethode!L27="","",Dreisatzmethode!L27)</f>
        <v/>
      </c>
      <c r="K46" s="131" t="str">
        <f>IF(H46="","",100%-H46)</f>
        <v/>
      </c>
      <c r="L46" s="76" t="str">
        <f t="shared" ref="L46:L48" si="423">IF(I46="","",100%-I46)</f>
        <v/>
      </c>
      <c r="M46" s="132" t="str">
        <f t="shared" ref="M46:M48" si="424">IF(J46="","",100%-J46)</f>
        <v/>
      </c>
      <c r="N46" s="141" t="str">
        <f>IF($C46="","",Dreisatzmethode!$C$9)</f>
        <v/>
      </c>
      <c r="O46" s="141" t="str">
        <f>IF(C46="","",Dreisatzmethode!$C$10)</f>
        <v/>
      </c>
      <c r="P46" s="148" t="str">
        <f t="shared" ref="P46:R48" si="425">IF($C46="","",$C$64*H46)</f>
        <v/>
      </c>
      <c r="Q46" s="77" t="str">
        <f t="shared" si="425"/>
        <v/>
      </c>
      <c r="R46" s="149" t="str">
        <f t="shared" si="425"/>
        <v/>
      </c>
      <c r="S46" s="148" t="str">
        <f>IF($C46="","",IF($N46-(_xlfn.AGGREGATE(14,6,($O46,P46),1))&gt;=0,$N46-(_xlfn.AGGREGATE(14,6,($O46,P46),1)),0))</f>
        <v/>
      </c>
      <c r="T46" s="77" t="str">
        <f>IF($C46="","",IF($N46-(_xlfn.AGGREGATE(14,6,($O46,Q46),1))&gt;=0,$N46-(_xlfn.AGGREGATE(14,6,($O46,Q46),1)),0))</f>
        <v/>
      </c>
      <c r="U46" s="149" t="str">
        <f>IF($C46="","",IF($N46-(_xlfn.AGGREGATE(14,6,($O46,R46),1))&gt;=0,$N46-(_xlfn.AGGREGATE(14,6,($O46,R46),1)),0))</f>
        <v/>
      </c>
      <c r="V46" s="148" t="str">
        <f t="shared" ref="V46:X48" si="426">IF($C46="","",IF(($N46-P46)&gt;0,($N46-P46),0))</f>
        <v/>
      </c>
      <c r="W46" s="77" t="str">
        <f t="shared" si="426"/>
        <v/>
      </c>
      <c r="X46" s="149" t="str">
        <f t="shared" si="426"/>
        <v/>
      </c>
      <c r="Y46" s="98" t="str">
        <f xml:space="preserve">
IF($C46="","",
IF(Y$4&lt;$D46,$K46,
IF(AND(Y$4&gt;=$D46,Y$4&lt;$E46),$L46,
IF(AND(Y$4&gt;=$E46,Y$4&lt;(LARGE($F46:$G46,1))),$M46,
IF(Y$4&gt;=(LARGE($F46:$G46,1)),""
)))))</f>
        <v/>
      </c>
      <c r="Z46" s="78" t="str">
        <f>IF(Y46="","",
IF(Y46=$K46,$S46,
IF(Y46=$L46,$T46,
IF(Y46=$M46,$U46,""
))))</f>
        <v/>
      </c>
      <c r="AA46" s="78" t="str">
        <f>IF(Y46="","",
IF(Y46=$K46,$V46,
IF(Y46=$L46,$W46,
IF(Y46=$M46,$X46,""
))))</f>
        <v/>
      </c>
      <c r="AB46" s="79" t="str">
        <f>IFERROR(IF($C46="","",(AB$53/Y$50)*Y46),"")</f>
        <v/>
      </c>
      <c r="AC46" s="98" t="str">
        <f xml:space="preserve">
IF($C46="","",
IF(AC$4&lt;$D46,$K46,
IF(AND(AC$4&gt;=$D46,AC$4&lt;$E46),$L46,
IF(AND(AC$4&gt;=$E46,AC$4&lt;(LARGE($F46:$G46,1))),$M46,
IF(AC$4&gt;=(LARGE($F46:$G46,1)),""
)))))</f>
        <v/>
      </c>
      <c r="AD46" s="78" t="str">
        <f>IF(AC46="","",
IF(AC46=$K46,$S46,
IF(AC46=$L46,$T46,
IF(AC46=$M46,$U46,""
))))</f>
        <v/>
      </c>
      <c r="AE46" s="78" t="str">
        <f>IF(AC46="","",
IF(AC46=$K46,$V46,
IF(AC46=$L46,$W46,
IF(AC46=$M46,$X46,""
))))</f>
        <v/>
      </c>
      <c r="AF46" s="79" t="str">
        <f>IFERROR(IF($C46="","",(AF$53/AC$50)*AC46),"")</f>
        <v/>
      </c>
      <c r="AG46" s="98" t="str">
        <f xml:space="preserve">
IF($C46="","",
IF(AG$4&lt;$D46,$K46,
IF(AND(AG$4&gt;=$D46,AG$4&lt;$E46),$L46,
IF(AND(AG$4&gt;=$E46,AG$4&lt;(LARGE($F46:$G46,1))),$M46,
IF(AG$4&gt;=(LARGE($F46:$G46,1)),""
)))))</f>
        <v/>
      </c>
      <c r="AH46" s="78" t="str">
        <f>IF(AG46="","",
IF(AG46=$K46,$S46,
IF(AG46=$L46,$T46,
IF(AG46=$M46,$U46,""
))))</f>
        <v/>
      </c>
      <c r="AI46" s="78" t="str">
        <f>IF(AG46="","",
IF(AG46=$K46,$V46,
IF(AG46=$L46,$W46,
IF(AG46=$M46,$X46,""
))))</f>
        <v/>
      </c>
      <c r="AJ46" s="79" t="str">
        <f>IFERROR(IF($C46="","",(AJ$53/AG$50)*AG46),"")</f>
        <v/>
      </c>
      <c r="AK46" s="98" t="str">
        <f xml:space="preserve">
IF($C46="","",
IF(AK$4&lt;$D46,$K46,
IF(AND(AK$4&gt;=$D46,AK$4&lt;$E46),$L46,
IF(AND(AK$4&gt;=$E46,AK$4&lt;(LARGE($F46:$G46,1))),$M46,
IF(AK$4&gt;=(LARGE($F46:$G46,1)),""
)))))</f>
        <v/>
      </c>
      <c r="AL46" s="78" t="str">
        <f>IF(AK46="","",
IF(AK46=$K46,$S46,
IF(AK46=$L46,$T46,
IF(AK46=$M46,$U46,""
))))</f>
        <v/>
      </c>
      <c r="AM46" s="78" t="str">
        <f>IF(AK46="","",
IF(AK46=$K46,$V46,
IF(AK46=$L46,$W46,
IF(AK46=$M46,$X46,""
))))</f>
        <v/>
      </c>
      <c r="AN46" s="79" t="str">
        <f>IFERROR(IF($C46="","",(AN$53/AK$50)*AK46),"")</f>
        <v/>
      </c>
      <c r="AO46" s="98" t="str">
        <f xml:space="preserve">
IF($C46="","",
IF(AO$4&lt;$D46,$K46,
IF(AND(AO$4&gt;=$D46,AO$4&lt;$E46),$L46,
IF(AND(AO$4&gt;=$E46,AO$4&lt;(LARGE($F46:$G46,1))),$M46,
IF(AO$4&gt;=(LARGE($F46:$G46,1)),""
)))))</f>
        <v/>
      </c>
      <c r="AP46" s="78" t="str">
        <f>IF(AO46="","",
IF(AO46=$K46,$S46,
IF(AO46=$L46,$T46,
IF(AO46=$M46,$U46,""
))))</f>
        <v/>
      </c>
      <c r="AQ46" s="78" t="str">
        <f>IF(AO46="","",
IF(AO46=$K46,$V46,
IF(AO46=$L46,$W46,
IF(AO46=$M46,$X46,""
))))</f>
        <v/>
      </c>
      <c r="AR46" s="79" t="str">
        <f>IFERROR(IF($C46="","",(AR$53/AO$50)*AO46),"")</f>
        <v/>
      </c>
      <c r="AS46" s="98" t="str">
        <f xml:space="preserve">
IF($C46="","",
IF(AS$4&lt;$D46,$K46,
IF(AND(AS$4&gt;=$D46,AS$4&lt;$E46),$L46,
IF(AND(AS$4&gt;=$E46,AS$4&lt;(LARGE($F46:$G46,1))),$M46,
IF(AS$4&gt;=(LARGE($F46:$G46,1)),""
)))))</f>
        <v/>
      </c>
      <c r="AT46" s="78" t="str">
        <f>IF(AS46="","",
IF(AS46=$K46,$S46,
IF(AS46=$L46,$T46,
IF(AS46=$M46,$U46,""
))))</f>
        <v/>
      </c>
      <c r="AU46" s="78" t="str">
        <f>IF(AS46="","",
IF(AS46=$K46,$V46,
IF(AS46=$L46,$W46,
IF(AS46=$M46,$X46,""
))))</f>
        <v/>
      </c>
      <c r="AV46" s="79" t="str">
        <f>IFERROR(IF($C46="","",(AV$53/AS$50)*AS46),"")</f>
        <v/>
      </c>
      <c r="AW46" s="98" t="str">
        <f xml:space="preserve">
IF($C46="","",
IF(AW$4&lt;$D46,$K46,
IF(AND(AW$4&gt;=$D46,AW$4&lt;$E46),$L46,
IF(AND(AW$4&gt;=$E46,AW$4&lt;(LARGE($F46:$G46,1))),$M46,
IF(AW$4&gt;=(LARGE($F46:$G46,1)),""
)))))</f>
        <v/>
      </c>
      <c r="AX46" s="78" t="str">
        <f>IF(AW46="","",
IF(AW46=$K46,$S46,
IF(AW46=$L46,$T46,
IF(AW46=$M46,$U46,""
))))</f>
        <v/>
      </c>
      <c r="AY46" s="78" t="str">
        <f>IF(AW46="","",
IF(AW46=$K46,$V46,
IF(AW46=$L46,$W46,
IF(AW46=$M46,$X46,""
))))</f>
        <v/>
      </c>
      <c r="AZ46" s="79" t="str">
        <f>IFERROR(IF($C46="","",(AZ$53/AW$50)*AW46),"")</f>
        <v/>
      </c>
      <c r="BA46" s="98" t="str">
        <f xml:space="preserve">
IF($C46="","",
IF(BA$4&lt;$D46,$K46,
IF(AND(BA$4&gt;=$D46,BA$4&lt;$E46),$L46,
IF(AND(BA$4&gt;=$E46,BA$4&lt;(LARGE($F46:$G46,1))),$M46,
IF(BA$4&gt;=(LARGE($F46:$G46,1)),""
)))))</f>
        <v/>
      </c>
      <c r="BB46" s="78" t="str">
        <f>IF(BA46="","",
IF(BA46=$K46,$S46,
IF(BA46=$L46,$T46,
IF(BA46=$M46,$U46,""
))))</f>
        <v/>
      </c>
      <c r="BC46" s="78" t="str">
        <f>IF(BA46="","",
IF(BA46=$K46,$V46,
IF(BA46=$L46,$W46,
IF(BA46=$M46,$X46,""
))))</f>
        <v/>
      </c>
      <c r="BD46" s="79" t="str">
        <f>IFERROR(IF($C46="","",(BD$53/BA$50)*BA46),"")</f>
        <v/>
      </c>
      <c r="BE46" s="98" t="str">
        <f xml:space="preserve">
IF($C46="","",
IF(BE$4&lt;$D46,$K46,
IF(AND(BE$4&gt;=$D46,BE$4&lt;$E46),$L46,
IF(AND(BE$4&gt;=$E46,BE$4&lt;(LARGE($F46:$G46,1))),$M46,
IF(BE$4&gt;=(LARGE($F46:$G46,1)),""
)))))</f>
        <v/>
      </c>
      <c r="BF46" s="78" t="str">
        <f>IF(BE46="","",
IF(BE46=$K46,$S46,
IF(BE46=$L46,$T46,
IF(BE46=$M46,$U46,""
))))</f>
        <v/>
      </c>
      <c r="BG46" s="78" t="str">
        <f>IF(BE46="","",
IF(BE46=$K46,$V46,
IF(BE46=$L46,$W46,
IF(BE46=$M46,$X46,""
))))</f>
        <v/>
      </c>
      <c r="BH46" s="79" t="str">
        <f>IFERROR(IF($C46="","",(BH$53/BE$50)*BE46),"")</f>
        <v/>
      </c>
      <c r="BI46" s="98" t="str">
        <f xml:space="preserve">
IF($C46="","",
IF(BI$4&lt;$D46,$K46,
IF(AND(BI$4&gt;=$D46,BI$4&lt;$E46),$L46,
IF(AND(BI$4&gt;=$E46,BI$4&lt;(LARGE($F46:$G46,1))),$M46,
IF(BI$4&gt;=(LARGE($F46:$G46,1)),""
)))))</f>
        <v/>
      </c>
      <c r="BJ46" s="78" t="str">
        <f>IF(BI46="","",
IF(BI46=$K46,$S46,
IF(BI46=$L46,$T46,
IF(BI46=$M46,$U46,""
))))</f>
        <v/>
      </c>
      <c r="BK46" s="78" t="str">
        <f>IF(BI46="","",
IF(BI46=$K46,$V46,
IF(BI46=$L46,$W46,
IF(BI46=$M46,$X46,""
))))</f>
        <v/>
      </c>
      <c r="BL46" s="79" t="str">
        <f>IFERROR(IF($C46="","",(BL$53/BI$50)*BI46),"")</f>
        <v/>
      </c>
      <c r="BM46" s="98" t="str">
        <f xml:space="preserve">
IF($C46="","",
IF(BM$4&lt;$D46,$K46,
IF(AND(BM$4&gt;=$D46,BM$4&lt;$E46),$L46,
IF(AND(BM$4&gt;=$E46,BM$4&lt;(LARGE($F46:$G46,1))),$M46,
IF(BM$4&gt;=(LARGE($F46:$G46,1)),""
)))))</f>
        <v/>
      </c>
      <c r="BN46" s="78" t="str">
        <f>IF(BM46="","",
IF(BM46=$K46,$S46,
IF(BM46=$L46,$T46,
IF(BM46=$M46,$U46,""
))))</f>
        <v/>
      </c>
      <c r="BO46" s="78" t="str">
        <f>IF(BM46="","",
IF(BM46=$K46,$V46,
IF(BM46=$L46,$W46,
IF(BM46=$M46,$X46,""
))))</f>
        <v/>
      </c>
      <c r="BP46" s="79" t="str">
        <f>IFERROR(IF($C46="","",(BP$53/BM$50)*BM46),"")</f>
        <v/>
      </c>
      <c r="BQ46" s="98" t="str">
        <f xml:space="preserve">
IF($C46="","",
IF(BQ$4&lt;$D46,$K46,
IF(AND(BQ$4&gt;=$D46,BQ$4&lt;$E46),$L46,
IF(AND(BQ$4&gt;=$E46,BQ$4&lt;(LARGE($F46:$G46,1))),$M46,
IF(BQ$4&gt;=(LARGE($F46:$G46,1)),""
)))))</f>
        <v/>
      </c>
      <c r="BR46" s="78" t="str">
        <f>IF(BQ46="","",
IF(BQ46=$K46,$S46,
IF(BQ46=$L46,$T46,
IF(BQ46=$M46,$U46,""
))))</f>
        <v/>
      </c>
      <c r="BS46" s="78" t="str">
        <f>IF(BQ46="","",
IF(BQ46=$K46,$V46,
IF(BQ46=$L46,$W46,
IF(BQ46=$M46,$X46,""
))))</f>
        <v/>
      </c>
      <c r="BT46" s="79" t="str">
        <f>IFERROR(IF($C46="","",(BT$53/BQ$50)*BQ46),"")</f>
        <v/>
      </c>
      <c r="BU46" s="98" t="str">
        <f xml:space="preserve">
IF($C46="","",
IF(BU$4&lt;$D46,$K46,
IF(AND(BU$4&gt;=$D46,BU$4&lt;$E46),$L46,
IF(AND(BU$4&gt;=$E46,BU$4&lt;(LARGE($F46:$G46,1))),$M46,
IF(BU$4&gt;=(LARGE($F46:$G46,1)),""
)))))</f>
        <v/>
      </c>
      <c r="BV46" s="78" t="str">
        <f>IF(BU46="","",
IF(BU46=$K46,$S46,
IF(BU46=$L46,$T46,
IF(BU46=$M46,$U46,""
))))</f>
        <v/>
      </c>
      <c r="BW46" s="78" t="str">
        <f>IF(BU46="","",
IF(BU46=$K46,$V46,
IF(BU46=$L46,$W46,
IF(BU46=$M46,$X46,""
))))</f>
        <v/>
      </c>
      <c r="BX46" s="79" t="str">
        <f>IFERROR(IF($C46="","",(BX$53/BU$50)*BU46),"")</f>
        <v/>
      </c>
      <c r="BY46" s="98" t="str">
        <f xml:space="preserve">
IF($C46="","",
IF(BY$4&lt;$D46,$K46,
IF(AND(BY$4&gt;=$D46,BY$4&lt;$E46),$L46,
IF(AND(BY$4&gt;=$E46,BY$4&lt;(LARGE($F46:$G46,1))),$M46,
IF(BY$4&gt;=(LARGE($F46:$G46,1)),""
)))))</f>
        <v/>
      </c>
      <c r="BZ46" s="78" t="str">
        <f>IF(BY46="","",
IF(BY46=$K46,$S46,
IF(BY46=$L46,$T46,
IF(BY46=$M46,$U46,""
))))</f>
        <v/>
      </c>
      <c r="CA46" s="78" t="str">
        <f>IF(BY46="","",
IF(BY46=$K46,$V46,
IF(BY46=$L46,$W46,
IF(BY46=$M46,$X46,""
))))</f>
        <v/>
      </c>
      <c r="CB46" s="79" t="str">
        <f>IFERROR(IF($C46="","",(CB$53/BY$50)*BY46),"")</f>
        <v/>
      </c>
      <c r="CC46" s="98" t="str">
        <f xml:space="preserve">
IF($C46="","",
IF(CC$4&lt;$D46,$K46,
IF(AND(CC$4&gt;=$D46,CC$4&lt;$E46),$L46,
IF(AND(CC$4&gt;=$E46,CC$4&lt;(LARGE($F46:$G46,1))),$M46,
IF(CC$4&gt;=(LARGE($F46:$G46,1)),""
)))))</f>
        <v/>
      </c>
      <c r="CD46" s="78" t="str">
        <f>IF(CC46="","",
IF(CC46=$K46,$S46,
IF(CC46=$L46,$T46,
IF(CC46=$M46,$U46,""
))))</f>
        <v/>
      </c>
      <c r="CE46" s="78" t="str">
        <f>IF(CC46="","",
IF(CC46=$K46,$V46,
IF(CC46=$L46,$W46,
IF(CC46=$M46,$X46,""
))))</f>
        <v/>
      </c>
      <c r="CF46" s="79" t="str">
        <f>IFERROR(IF($C46="","",(CF$53/CC$50)*CC46),"")</f>
        <v/>
      </c>
      <c r="CG46" s="98" t="str">
        <f xml:space="preserve">
IF($C46="","",
IF(CG$4&lt;$D46,$K46,
IF(AND(CG$4&gt;=$D46,CG$4&lt;$E46),$L46,
IF(AND(CG$4&gt;=$E46,CG$4&lt;(LARGE($F46:$G46,1))),$M46,
IF(CG$4&gt;=(LARGE($F46:$G46,1)),""
)))))</f>
        <v/>
      </c>
      <c r="CH46" s="78" t="str">
        <f>IF(CG46="","",
IF(CG46=$K46,$S46,
IF(CG46=$L46,$T46,
IF(CG46=$M46,$U46,""
))))</f>
        <v/>
      </c>
      <c r="CI46" s="78" t="str">
        <f>IF(CG46="","",
IF(CG46=$K46,$V46,
IF(CG46=$L46,$W46,
IF(CG46=$M46,$X46,""
))))</f>
        <v/>
      </c>
      <c r="CJ46" s="79" t="str">
        <f>IFERROR(IF($C46="","",(CJ$53/CG$50)*CG46),"")</f>
        <v/>
      </c>
      <c r="CK46" s="98" t="str">
        <f xml:space="preserve">
IF($C46="","",
IF(CK$4&lt;$D46,$K46,
IF(AND(CK$4&gt;=$D46,CK$4&lt;$E46),$L46,
IF(AND(CK$4&gt;=$E46,CK$4&lt;(LARGE($F46:$G46,1))),$M46,
IF(CK$4&gt;=(LARGE($F46:$G46,1)),""
)))))</f>
        <v/>
      </c>
      <c r="CL46" s="78" t="str">
        <f>IF(CK46="","",
IF(CK46=$K46,$S46,
IF(CK46=$L46,$T46,
IF(CK46=$M46,$U46,""
))))</f>
        <v/>
      </c>
      <c r="CM46" s="78" t="str">
        <f>IF(CK46="","",
IF(CK46=$K46,$V46,
IF(CK46=$L46,$W46,
IF(CK46=$M46,$X46,""
))))</f>
        <v/>
      </c>
      <c r="CN46" s="79" t="str">
        <f>IFERROR(IF($C46="","",(CN$53/CK$50)*CK46),"")</f>
        <v/>
      </c>
      <c r="CO46" s="98" t="str">
        <f xml:space="preserve">
IF($C46="","",
IF(CO$4&lt;$D46,$K46,
IF(AND(CO$4&gt;=$D46,CO$4&lt;$E46),$L46,
IF(AND(CO$4&gt;=$E46,CO$4&lt;(LARGE($F46:$G46,1))),$M46,
IF(CO$4&gt;=(LARGE($F46:$G46,1)),""
)))))</f>
        <v/>
      </c>
      <c r="CP46" s="78" t="str">
        <f>IF(CO46="","",
IF(CO46=$K46,$S46,
IF(CO46=$L46,$T46,
IF(CO46=$M46,$U46,""
))))</f>
        <v/>
      </c>
      <c r="CQ46" s="78" t="str">
        <f>IF(CO46="","",
IF(CO46=$K46,$V46,
IF(CO46=$L46,$W46,
IF(CO46=$M46,$X46,""
))))</f>
        <v/>
      </c>
      <c r="CR46" s="79" t="str">
        <f>IFERROR(IF($C46="","",(CR$53/CO$50)*CO46),"")</f>
        <v/>
      </c>
      <c r="CS46" s="98" t="str">
        <f xml:space="preserve">
IF($C46="","",
IF(CS$4&lt;$D46,$K46,
IF(AND(CS$4&gt;=$D46,CS$4&lt;$E46),$L46,
IF(AND(CS$4&gt;=$E46,CS$4&lt;(LARGE($F46:$G46,1))),$M46,
IF(CS$4&gt;=(LARGE($F46:$G46,1)),""
)))))</f>
        <v/>
      </c>
      <c r="CT46" s="78" t="str">
        <f>IF(CS46="","",
IF(CS46=$K46,$S46,
IF(CS46=$L46,$T46,
IF(CS46=$M46,$U46,""
))))</f>
        <v/>
      </c>
      <c r="CU46" s="78" t="str">
        <f>IF(CS46="","",
IF(CS46=$K46,$V46,
IF(CS46=$L46,$W46,
IF(CS46=$M46,$X46,""
))))</f>
        <v/>
      </c>
      <c r="CV46" s="79" t="str">
        <f>IFERROR(IF($C46="","",(CV$53/CS$50)*CS46),"")</f>
        <v/>
      </c>
      <c r="CW46" s="98" t="str">
        <f xml:space="preserve">
IF($C46="","",
IF(CW$4&lt;$D46,$K46,
IF(AND(CW$4&gt;=$D46,CW$4&lt;$E46),$L46,
IF(AND(CW$4&gt;=$E46,CW$4&lt;(LARGE($F46:$G46,1))),$M46,
IF(CW$4&gt;=(LARGE($F46:$G46,1)),""
)))))</f>
        <v/>
      </c>
      <c r="CX46" s="78" t="str">
        <f>IF(CW46="","",
IF(CW46=$K46,$S46,
IF(CW46=$L46,$T46,
IF(CW46=$M46,$U46,""
))))</f>
        <v/>
      </c>
      <c r="CY46" s="78" t="str">
        <f>IF(CW46="","",
IF(CW46=$K46,$V46,
IF(CW46=$L46,$W46,
IF(CW46=$M46,$X46,""
))))</f>
        <v/>
      </c>
      <c r="CZ46" s="79" t="str">
        <f>IFERROR(IF($C46="","",(CZ$53/CW$50)*CW46),"")</f>
        <v/>
      </c>
      <c r="DA46" s="98" t="str">
        <f xml:space="preserve">
IF($C46="","",
IF(DA$4&lt;$D46,$K46,
IF(AND(DA$4&gt;=$D46,DA$4&lt;$E46),$L46,
IF(AND(DA$4&gt;=$E46,DA$4&lt;(LARGE($F46:$G46,1))),$M46,
IF(DA$4&gt;=(LARGE($F46:$G46,1)),""
)))))</f>
        <v/>
      </c>
      <c r="DB46" s="78" t="str">
        <f>IF(DA46="","",
IF(DA46=$K46,$S46,
IF(DA46=$L46,$T46,
IF(DA46=$M46,$U46,""
))))</f>
        <v/>
      </c>
      <c r="DC46" s="78" t="str">
        <f>IF(DA46="","",
IF(DA46=$K46,$V46,
IF(DA46=$L46,$W46,
IF(DA46=$M46,$X46,""
))))</f>
        <v/>
      </c>
      <c r="DD46" s="79" t="str">
        <f>IFERROR(IF($C46="","",(DD$53/DA$50)*DA46),"")</f>
        <v/>
      </c>
      <c r="DE46" s="98" t="str">
        <f xml:space="preserve">
IF($C46="","",
IF(DE$4&lt;$D46,$K46,
IF(AND(DE$4&gt;=$D46,DE$4&lt;$E46),$L46,
IF(AND(DE$4&gt;=$E46,DE$4&lt;(LARGE($F46:$G46,1))),$M46,
IF(DE$4&gt;=(LARGE($F46:$G46,1)),""
)))))</f>
        <v/>
      </c>
      <c r="DF46" s="78" t="str">
        <f>IF(DE46="","",
IF(DE46=$K46,$S46,
IF(DE46=$L46,$T46,
IF(DE46=$M46,$U46,""
))))</f>
        <v/>
      </c>
      <c r="DG46" s="78" t="str">
        <f>IF(DE46="","",
IF(DE46=$K46,$V46,
IF(DE46=$L46,$W46,
IF(DE46=$M46,$X46,""
))))</f>
        <v/>
      </c>
      <c r="DH46" s="79" t="str">
        <f>IFERROR(IF($C46="","",(DH$53/DE$50)*DE46),"")</f>
        <v/>
      </c>
      <c r="DI46" s="98" t="str">
        <f xml:space="preserve">
IF($C46="","",
IF(DI$4&lt;$D46,$K46,
IF(AND(DI$4&gt;=$D46,DI$4&lt;$E46),$L46,
IF(AND(DI$4&gt;=$E46,DI$4&lt;(LARGE($F46:$G46,1))),$M46,
IF(DI$4&gt;=(LARGE($F46:$G46,1)),""
)))))</f>
        <v/>
      </c>
      <c r="DJ46" s="78" t="str">
        <f>IF(DI46="","",
IF(DI46=$K46,$S46,
IF(DI46=$L46,$T46,
IF(DI46=$M46,$U46,""
))))</f>
        <v/>
      </c>
      <c r="DK46" s="78" t="str">
        <f>IF(DI46="","",
IF(DI46=$K46,$V46,
IF(DI46=$L46,$W46,
IF(DI46=$M46,$X46,""
))))</f>
        <v/>
      </c>
      <c r="DL46" s="79" t="str">
        <f>IFERROR(IF($C46="","",(DL$53/DI$50)*DI46),"")</f>
        <v/>
      </c>
      <c r="DM46" s="98" t="str">
        <f xml:space="preserve">
IF($C46="","",
IF(DM$4&lt;$D46,$K46,
IF(AND(DM$4&gt;=$D46,DM$4&lt;$E46),$L46,
IF(AND(DM$4&gt;=$E46,DM$4&lt;(LARGE($F46:$G46,1))),$M46,
IF(DM$4&gt;=(LARGE($F46:$G46,1)),""
)))))</f>
        <v/>
      </c>
      <c r="DN46" s="78" t="str">
        <f>IF(DM46="","",
IF(DM46=$K46,$S46,
IF(DM46=$L46,$T46,
IF(DM46=$M46,$U46,""
))))</f>
        <v/>
      </c>
      <c r="DO46" s="78" t="str">
        <f>IF(DM46="","",
IF(DM46=$K46,$V46,
IF(DM46=$L46,$W46,
IF(DM46=$M46,$X46,""
))))</f>
        <v/>
      </c>
      <c r="DP46" s="79" t="str">
        <f>IFERROR(IF($C46="","",(DP$53/DM$50)*DM46),"")</f>
        <v/>
      </c>
      <c r="DQ46" s="98" t="str">
        <f xml:space="preserve">
IF($C46="","",
IF(DQ$4&lt;$D46,$K46,
IF(AND(DQ$4&gt;=$D46,DQ$4&lt;$E46),$L46,
IF(AND(DQ$4&gt;=$E46,DQ$4&lt;(LARGE($F46:$G46,1))),$M46,
IF(DQ$4&gt;=(LARGE($F46:$G46,1)),""
)))))</f>
        <v/>
      </c>
      <c r="DR46" s="78" t="str">
        <f>IF(DQ46="","",
IF(DQ46=$K46,$S46,
IF(DQ46=$L46,$T46,
IF(DQ46=$M46,$U46,""
))))</f>
        <v/>
      </c>
      <c r="DS46" s="78" t="str">
        <f>IF(DQ46="","",
IF(DQ46=$K46,$V46,
IF(DQ46=$L46,$W46,
IF(DQ46=$M46,$X46,""
))))</f>
        <v/>
      </c>
      <c r="DT46" s="79" t="str">
        <f>IFERROR(IF($C46="","",(DT$53/DQ$50)*DQ46),"")</f>
        <v/>
      </c>
      <c r="DU46" s="98" t="str">
        <f xml:space="preserve">
IF($C46="","",
IF(DU$4&lt;$D46,$K46,
IF(AND(DU$4&gt;=$D46,DU$4&lt;$E46),$L46,
IF(AND(DU$4&gt;=$E46,DU$4&lt;(LARGE($F46:$G46,1))),$M46,
IF(DU$4&gt;=(LARGE($F46:$G46,1)),""
)))))</f>
        <v/>
      </c>
      <c r="DV46" s="78" t="str">
        <f>IF(DU46="","",
IF(DU46=$K46,$S46,
IF(DU46=$L46,$T46,
IF(DU46=$M46,$U46,""
))))</f>
        <v/>
      </c>
      <c r="DW46" s="78" t="str">
        <f>IF(DU46="","",
IF(DU46=$K46,$V46,
IF(DU46=$L46,$W46,
IF(DU46=$M46,$X46,""
))))</f>
        <v/>
      </c>
      <c r="DX46" s="79" t="str">
        <f>IFERROR(IF($C46="","",(DX$53/DU$50)*DU46),"")</f>
        <v/>
      </c>
      <c r="DY46" s="98" t="str">
        <f xml:space="preserve">
IF($C46="","",
IF(DY$4&lt;$D46,$K46,
IF(AND(DY$4&gt;=$D46,DY$4&lt;$E46),$L46,
IF(AND(DY$4&gt;=$E46,DY$4&lt;(LARGE($F46:$G46,1))),$M46,
IF(DY$4&gt;=(LARGE($F46:$G46,1)),""
)))))</f>
        <v/>
      </c>
      <c r="DZ46" s="78" t="str">
        <f>IF(DY46="","",
IF(DY46=$K46,$S46,
IF(DY46=$L46,$T46,
IF(DY46=$M46,$U46,""
))))</f>
        <v/>
      </c>
      <c r="EA46" s="78" t="str">
        <f>IF(DY46="","",
IF(DY46=$K46,$V46,
IF(DY46=$L46,$W46,
IF(DY46=$M46,$X46,""
))))</f>
        <v/>
      </c>
      <c r="EB46" s="79" t="str">
        <f>IFERROR(IF($C46="","",(EB$53/DY$50)*DY46),"")</f>
        <v/>
      </c>
      <c r="EC46" s="98" t="str">
        <f xml:space="preserve">
IF($C46="","",
IF(EC$4&lt;$D46,$K46,
IF(AND(EC$4&gt;=$D46,EC$4&lt;$E46),$L46,
IF(AND(EC$4&gt;=$E46,EC$4&lt;(LARGE($F46:$G46,1))),$M46,
IF(EC$4&gt;=(LARGE($F46:$G46,1)),""
)))))</f>
        <v/>
      </c>
      <c r="ED46" s="78" t="str">
        <f>IF(EC46="","",
IF(EC46=$K46,$S46,
IF(EC46=$L46,$T46,
IF(EC46=$M46,$U46,""
))))</f>
        <v/>
      </c>
      <c r="EE46" s="78" t="str">
        <f>IF(EC46="","",
IF(EC46=$K46,$V46,
IF(EC46=$L46,$W46,
IF(EC46=$M46,$X46,""
))))</f>
        <v/>
      </c>
      <c r="EF46" s="79" t="str">
        <f>IFERROR(IF($C46="","",(EF$53/EC$50)*EC46),"")</f>
        <v/>
      </c>
      <c r="EG46" s="98" t="str">
        <f xml:space="preserve">
IF($C46="","",
IF(EG$4&lt;$D46,$K46,
IF(AND(EG$4&gt;=$D46,EG$4&lt;$E46),$L46,
IF(AND(EG$4&gt;=$E46,EG$4&lt;(LARGE($F46:$G46,1))),$M46,
IF(EG$4&gt;=(LARGE($F46:$G46,1)),""
)))))</f>
        <v/>
      </c>
      <c r="EH46" s="78" t="str">
        <f>IF(EG46="","",
IF(EG46=$K46,$S46,
IF(EG46=$L46,$T46,
IF(EG46=$M46,$U46,""
))))</f>
        <v/>
      </c>
      <c r="EI46" s="78" t="str">
        <f>IF(EG46="","",
IF(EG46=$K46,$V46,
IF(EG46=$L46,$W46,
IF(EG46=$M46,$X46,""
))))</f>
        <v/>
      </c>
      <c r="EJ46" s="79" t="str">
        <f>IFERROR(IF($C46="","",(EJ$53/EG$50)*EG46),"")</f>
        <v/>
      </c>
      <c r="EK46" s="98" t="str">
        <f xml:space="preserve">
IF($C46="","",
IF(EK$4&lt;$D46,$K46,
IF(AND(EK$4&gt;=$D46,EK$4&lt;$E46),$L46,
IF(AND(EK$4&gt;=$E46,EK$4&lt;(LARGE($F46:$G46,1))),$M46,
IF(EK$4&gt;=(LARGE($F46:$G46,1)),""
)))))</f>
        <v/>
      </c>
      <c r="EL46" s="78" t="str">
        <f>IF(EK46="","",
IF(EK46=$K46,$S46,
IF(EK46=$L46,$T46,
IF(EK46=$M46,$U46,""
))))</f>
        <v/>
      </c>
      <c r="EM46" s="78" t="str">
        <f>IF(EK46="","",
IF(EK46=$K46,$V46,
IF(EK46=$L46,$W46,
IF(EK46=$M46,$X46,""
))))</f>
        <v/>
      </c>
      <c r="EN46" s="79" t="str">
        <f>IFERROR(IF($C46="","",(EN$53/EK$50)*EK46),"")</f>
        <v/>
      </c>
      <c r="EO46" s="98" t="str">
        <f xml:space="preserve">
IF($C46="","",
IF(EO$4&lt;$D46,$K46,
IF(AND(EO$4&gt;=$D46,EO$4&lt;$E46),$L46,
IF(AND(EO$4&gt;=$E46,EO$4&lt;(LARGE($F46:$G46,1))),$M46,
IF(EO$4&gt;=(LARGE($F46:$G46,1)),""
)))))</f>
        <v/>
      </c>
      <c r="EP46" s="78" t="str">
        <f>IF(EO46="","",
IF(EO46=$K46,$S46,
IF(EO46=$L46,$T46,
IF(EO46=$M46,$U46,""
))))</f>
        <v/>
      </c>
      <c r="EQ46" s="78" t="str">
        <f>IF(EO46="","",
IF(EO46=$K46,$V46,
IF(EO46=$L46,$W46,
IF(EO46=$M46,$X46,""
))))</f>
        <v/>
      </c>
      <c r="ER46" s="79" t="str">
        <f>IFERROR(IF($C46="","",(ER$53/EO$50)*EO46),"")</f>
        <v/>
      </c>
    </row>
    <row r="47" spans="1:148" x14ac:dyDescent="0.2">
      <c r="A47" s="203"/>
      <c r="B47" s="96" t="s">
        <v>59</v>
      </c>
      <c r="C47" s="119" t="str">
        <f>IF(Dreisatzmethode!G28="","",Dreisatzmethode!G28)</f>
        <v/>
      </c>
      <c r="D47" s="74" t="str">
        <f>IF(Dreisatzmethode!I28="","",Dreisatzmethode!I28)</f>
        <v/>
      </c>
      <c r="E47" s="74" t="str">
        <f>IF(Dreisatzmethode!K28="","",Dreisatzmethode!K28)</f>
        <v/>
      </c>
      <c r="F47" s="39" t="str">
        <f xml:space="preserve">
IF($C47="","",
IF(Dreisatzmethode!M28=16,DATE(YEAR($C47)+16, MONTH($C47), DAY($C47)),
""
))</f>
        <v/>
      </c>
      <c r="G47" s="120" t="str">
        <f xml:space="preserve">
IF($C47="","",
IF(Dreisatzmethode!M28=18,DATE(YEAR($C47)+18, MONTH($C47), DAY($C47)),""
))</f>
        <v/>
      </c>
      <c r="H47" s="133" t="str">
        <f>IF(Dreisatzmethode!H28="","",Dreisatzmethode!H28)</f>
        <v/>
      </c>
      <c r="I47" s="5" t="str">
        <f>IF(Dreisatzmethode!J28="","",Dreisatzmethode!J28)</f>
        <v/>
      </c>
      <c r="J47" s="134" t="str">
        <f>IF(Dreisatzmethode!L28="","",Dreisatzmethode!L28)</f>
        <v/>
      </c>
      <c r="K47" s="133" t="str">
        <f t="shared" ref="K47:K48" si="427">IF(H47="","",100%-H47)</f>
        <v/>
      </c>
      <c r="L47" s="5" t="str">
        <f t="shared" si="423"/>
        <v/>
      </c>
      <c r="M47" s="134" t="str">
        <f t="shared" si="424"/>
        <v/>
      </c>
      <c r="N47" s="142" t="str">
        <f>IF($C47="","",Dreisatzmethode!$C$9)</f>
        <v/>
      </c>
      <c r="O47" s="142" t="str">
        <f>IF(C47="","",Dreisatzmethode!$C$10)</f>
        <v/>
      </c>
      <c r="P47" s="150" t="str">
        <f t="shared" si="425"/>
        <v/>
      </c>
      <c r="Q47" s="6" t="str">
        <f t="shared" si="425"/>
        <v/>
      </c>
      <c r="R47" s="151" t="str">
        <f t="shared" si="425"/>
        <v/>
      </c>
      <c r="S47" s="150" t="str">
        <f>IF($C47="","",IF($N47-(_xlfn.AGGREGATE(14,6,($O47,P47),1))&gt;=0,$N47-(_xlfn.AGGREGATE(14,6,($O47,P47),1)),0))</f>
        <v/>
      </c>
      <c r="T47" s="6" t="str">
        <f>IF($C47="","",IF($N47-(_xlfn.AGGREGATE(14,6,($O47,Q47),1))&gt;=0,$N47-(_xlfn.AGGREGATE(14,6,($O47,Q47),1)),0))</f>
        <v/>
      </c>
      <c r="U47" s="151" t="str">
        <f>IF($C47="","",IF($N47-(_xlfn.AGGREGATE(14,6,($O47,R47),1))&gt;=0,$N47-(_xlfn.AGGREGATE(14,6,($O47,R47),1)),0))</f>
        <v/>
      </c>
      <c r="V47" s="150" t="str">
        <f t="shared" si="426"/>
        <v/>
      </c>
      <c r="W47" s="6" t="str">
        <f t="shared" si="426"/>
        <v/>
      </c>
      <c r="X47" s="151" t="str">
        <f t="shared" si="426"/>
        <v/>
      </c>
      <c r="Y47" s="99" t="str">
        <f t="shared" ref="Y47:Y48" si="428" xml:space="preserve">
IF($C47="","",
IF(Y$4&lt;$D47,$K47,
IF(AND(Y$4&gt;=$D47,Y$4&lt;$E47),$L47,
IF(AND(Y$4&gt;=$E47,Y$4&lt;(LARGE($F47:$G47,1))),$M47,
IF(Y$4&gt;=(LARGE($F47:$G47,1)),""
)))))</f>
        <v/>
      </c>
      <c r="Z47" s="11" t="str">
        <f t="shared" ref="Z47:Z48" si="429">IF(Y47="","",
IF(Y47=$K47,$S47,
IF(Y47=$L47,$T47,
IF(Y47=$M47,$U47,""
))))</f>
        <v/>
      </c>
      <c r="AA47" s="11" t="str">
        <f t="shared" ref="AA47:AA48" si="430">IF(Y47="","",
IF(Y47=$K47,$V47,
IF(Y47=$L47,$W47,
IF(Y47=$M47,$X47,""
))))</f>
        <v/>
      </c>
      <c r="AB47" s="80" t="str">
        <f>IFERROR(IF($C47="","",(AB$53/Y$50)*Y47),"")</f>
        <v/>
      </c>
      <c r="AC47" s="99" t="str">
        <f t="shared" ref="AC47:AC48" si="431" xml:space="preserve">
IF($C47="","",
IF(AC$4&lt;$D47,$K47,
IF(AND(AC$4&gt;=$D47,AC$4&lt;$E47),$L47,
IF(AND(AC$4&gt;=$E47,AC$4&lt;(LARGE($F47:$G47,1))),$M47,
IF(AC$4&gt;=(LARGE($F47:$G47,1)),""
)))))</f>
        <v/>
      </c>
      <c r="AD47" s="11" t="str">
        <f t="shared" ref="AD47:AD48" si="432">IF(AC47="","",
IF(AC47=$K47,$S47,
IF(AC47=$L47,$T47,
IF(AC47=$M47,$U47,""
))))</f>
        <v/>
      </c>
      <c r="AE47" s="11" t="str">
        <f t="shared" ref="AE47:AE48" si="433">IF(AC47="","",
IF(AC47=$K47,$V47,
IF(AC47=$L47,$W47,
IF(AC47=$M47,$X47,""
))))</f>
        <v/>
      </c>
      <c r="AF47" s="80" t="str">
        <f>IFERROR(IF($C47="","",(AF$53/AC$50)*AC47),"")</f>
        <v/>
      </c>
      <c r="AG47" s="99" t="str">
        <f t="shared" ref="AG47:AG48" si="434" xml:space="preserve">
IF($C47="","",
IF(AG$4&lt;$D47,$K47,
IF(AND(AG$4&gt;=$D47,AG$4&lt;$E47),$L47,
IF(AND(AG$4&gt;=$E47,AG$4&lt;(LARGE($F47:$G47,1))),$M47,
IF(AG$4&gt;=(LARGE($F47:$G47,1)),""
)))))</f>
        <v/>
      </c>
      <c r="AH47" s="11" t="str">
        <f t="shared" ref="AH47:AH48" si="435">IF(AG47="","",
IF(AG47=$K47,$S47,
IF(AG47=$L47,$T47,
IF(AG47=$M47,$U47,""
))))</f>
        <v/>
      </c>
      <c r="AI47" s="11" t="str">
        <f t="shared" ref="AI47:AI48" si="436">IF(AG47="","",
IF(AG47=$K47,$V47,
IF(AG47=$L47,$W47,
IF(AG47=$M47,$X47,""
))))</f>
        <v/>
      </c>
      <c r="AJ47" s="80" t="str">
        <f>IFERROR(IF($C47="","",(AJ$53/AG$50)*AG47),"")</f>
        <v/>
      </c>
      <c r="AK47" s="99" t="str">
        <f t="shared" ref="AK47:AK48" si="437" xml:space="preserve">
IF($C47="","",
IF(AK$4&lt;$D47,$K47,
IF(AND(AK$4&gt;=$D47,AK$4&lt;$E47),$L47,
IF(AND(AK$4&gt;=$E47,AK$4&lt;(LARGE($F47:$G47,1))),$M47,
IF(AK$4&gt;=(LARGE($F47:$G47,1)),""
)))))</f>
        <v/>
      </c>
      <c r="AL47" s="11" t="str">
        <f t="shared" ref="AL47:AL48" si="438">IF(AK47="","",
IF(AK47=$K47,$S47,
IF(AK47=$L47,$T47,
IF(AK47=$M47,$U47,""
))))</f>
        <v/>
      </c>
      <c r="AM47" s="11" t="str">
        <f t="shared" ref="AM47:AM48" si="439">IF(AK47="","",
IF(AK47=$K47,$V47,
IF(AK47=$L47,$W47,
IF(AK47=$M47,$X47,""
))))</f>
        <v/>
      </c>
      <c r="AN47" s="80" t="str">
        <f>IFERROR(IF($C47="","",(AN$53/AK$50)*AK47),"")</f>
        <v/>
      </c>
      <c r="AO47" s="99" t="str">
        <f t="shared" ref="AO47:AO48" si="440" xml:space="preserve">
IF($C47="","",
IF(AO$4&lt;$D47,$K47,
IF(AND(AO$4&gt;=$D47,AO$4&lt;$E47),$L47,
IF(AND(AO$4&gt;=$E47,AO$4&lt;(LARGE($F47:$G47,1))),$M47,
IF(AO$4&gt;=(LARGE($F47:$G47,1)),""
)))))</f>
        <v/>
      </c>
      <c r="AP47" s="11" t="str">
        <f t="shared" ref="AP47:AP48" si="441">IF(AO47="","",
IF(AO47=$K47,$S47,
IF(AO47=$L47,$T47,
IF(AO47=$M47,$U47,""
))))</f>
        <v/>
      </c>
      <c r="AQ47" s="11" t="str">
        <f t="shared" ref="AQ47:AQ48" si="442">IF(AO47="","",
IF(AO47=$K47,$V47,
IF(AO47=$L47,$W47,
IF(AO47=$M47,$X47,""
))))</f>
        <v/>
      </c>
      <c r="AR47" s="80" t="str">
        <f>IFERROR(IF($C47="","",(AR$53/AO$50)*AO47),"")</f>
        <v/>
      </c>
      <c r="AS47" s="99" t="str">
        <f t="shared" ref="AS47:AS48" si="443" xml:space="preserve">
IF($C47="","",
IF(AS$4&lt;$D47,$K47,
IF(AND(AS$4&gt;=$D47,AS$4&lt;$E47),$L47,
IF(AND(AS$4&gt;=$E47,AS$4&lt;(LARGE($F47:$G47,1))),$M47,
IF(AS$4&gt;=(LARGE($F47:$G47,1)),""
)))))</f>
        <v/>
      </c>
      <c r="AT47" s="11" t="str">
        <f t="shared" ref="AT47:AT48" si="444">IF(AS47="","",
IF(AS47=$K47,$S47,
IF(AS47=$L47,$T47,
IF(AS47=$M47,$U47,""
))))</f>
        <v/>
      </c>
      <c r="AU47" s="11" t="str">
        <f t="shared" ref="AU47:AU48" si="445">IF(AS47="","",
IF(AS47=$K47,$V47,
IF(AS47=$L47,$W47,
IF(AS47=$M47,$X47,""
))))</f>
        <v/>
      </c>
      <c r="AV47" s="80" t="str">
        <f>IFERROR(IF($C47="","",(AV$53/AS$50)*AS47),"")</f>
        <v/>
      </c>
      <c r="AW47" s="99" t="str">
        <f t="shared" ref="AW47:AW48" si="446" xml:space="preserve">
IF($C47="","",
IF(AW$4&lt;$D47,$K47,
IF(AND(AW$4&gt;=$D47,AW$4&lt;$E47),$L47,
IF(AND(AW$4&gt;=$E47,AW$4&lt;(LARGE($F47:$G47,1))),$M47,
IF(AW$4&gt;=(LARGE($F47:$G47,1)),""
)))))</f>
        <v/>
      </c>
      <c r="AX47" s="11" t="str">
        <f t="shared" ref="AX47:AX48" si="447">IF(AW47="","",
IF(AW47=$K47,$S47,
IF(AW47=$L47,$T47,
IF(AW47=$M47,$U47,""
))))</f>
        <v/>
      </c>
      <c r="AY47" s="11" t="str">
        <f t="shared" ref="AY47:AY48" si="448">IF(AW47="","",
IF(AW47=$K47,$V47,
IF(AW47=$L47,$W47,
IF(AW47=$M47,$X47,""
))))</f>
        <v/>
      </c>
      <c r="AZ47" s="80" t="str">
        <f>IFERROR(IF($C47="","",(AZ$53/AW$50)*AW47),"")</f>
        <v/>
      </c>
      <c r="BA47" s="99" t="str">
        <f t="shared" ref="BA47:BA48" si="449" xml:space="preserve">
IF($C47="","",
IF(BA$4&lt;$D47,$K47,
IF(AND(BA$4&gt;=$D47,BA$4&lt;$E47),$L47,
IF(AND(BA$4&gt;=$E47,BA$4&lt;(LARGE($F47:$G47,1))),$M47,
IF(BA$4&gt;=(LARGE($F47:$G47,1)),""
)))))</f>
        <v/>
      </c>
      <c r="BB47" s="11" t="str">
        <f t="shared" ref="BB47:BB48" si="450">IF(BA47="","",
IF(BA47=$K47,$S47,
IF(BA47=$L47,$T47,
IF(BA47=$M47,$U47,""
))))</f>
        <v/>
      </c>
      <c r="BC47" s="11" t="str">
        <f t="shared" ref="BC47:BC48" si="451">IF(BA47="","",
IF(BA47=$K47,$V47,
IF(BA47=$L47,$W47,
IF(BA47=$M47,$X47,""
))))</f>
        <v/>
      </c>
      <c r="BD47" s="80" t="str">
        <f>IFERROR(IF($C47="","",(BD$53/BA$50)*BA47),"")</f>
        <v/>
      </c>
      <c r="BE47" s="99" t="str">
        <f t="shared" ref="BE47:BE48" si="452" xml:space="preserve">
IF($C47="","",
IF(BE$4&lt;$D47,$K47,
IF(AND(BE$4&gt;=$D47,BE$4&lt;$E47),$L47,
IF(AND(BE$4&gt;=$E47,BE$4&lt;(LARGE($F47:$G47,1))),$M47,
IF(BE$4&gt;=(LARGE($F47:$G47,1)),""
)))))</f>
        <v/>
      </c>
      <c r="BF47" s="11" t="str">
        <f t="shared" ref="BF47:BF48" si="453">IF(BE47="","",
IF(BE47=$K47,$S47,
IF(BE47=$L47,$T47,
IF(BE47=$M47,$U47,""
))))</f>
        <v/>
      </c>
      <c r="BG47" s="11" t="str">
        <f t="shared" ref="BG47:BG48" si="454">IF(BE47="","",
IF(BE47=$K47,$V47,
IF(BE47=$L47,$W47,
IF(BE47=$M47,$X47,""
))))</f>
        <v/>
      </c>
      <c r="BH47" s="80" t="str">
        <f>IFERROR(IF($C47="","",(BH$53/BE$50)*BE47),"")</f>
        <v/>
      </c>
      <c r="BI47" s="99" t="str">
        <f t="shared" ref="BI47:BI48" si="455" xml:space="preserve">
IF($C47="","",
IF(BI$4&lt;$D47,$K47,
IF(AND(BI$4&gt;=$D47,BI$4&lt;$E47),$L47,
IF(AND(BI$4&gt;=$E47,BI$4&lt;(LARGE($F47:$G47,1))),$M47,
IF(BI$4&gt;=(LARGE($F47:$G47,1)),""
)))))</f>
        <v/>
      </c>
      <c r="BJ47" s="11" t="str">
        <f t="shared" ref="BJ47:BJ48" si="456">IF(BI47="","",
IF(BI47=$K47,$S47,
IF(BI47=$L47,$T47,
IF(BI47=$M47,$U47,""
))))</f>
        <v/>
      </c>
      <c r="BK47" s="11" t="str">
        <f t="shared" ref="BK47:BK48" si="457">IF(BI47="","",
IF(BI47=$K47,$V47,
IF(BI47=$L47,$W47,
IF(BI47=$M47,$X47,""
))))</f>
        <v/>
      </c>
      <c r="BL47" s="80" t="str">
        <f>IFERROR(IF($C47="","",(BL$53/BI$50)*BI47),"")</f>
        <v/>
      </c>
      <c r="BM47" s="99" t="str">
        <f t="shared" ref="BM47:BM48" si="458" xml:space="preserve">
IF($C47="","",
IF(BM$4&lt;$D47,$K47,
IF(AND(BM$4&gt;=$D47,BM$4&lt;$E47),$L47,
IF(AND(BM$4&gt;=$E47,BM$4&lt;(LARGE($F47:$G47,1))),$M47,
IF(BM$4&gt;=(LARGE($F47:$G47,1)),""
)))))</f>
        <v/>
      </c>
      <c r="BN47" s="11" t="str">
        <f t="shared" ref="BN47:BN48" si="459">IF(BM47="","",
IF(BM47=$K47,$S47,
IF(BM47=$L47,$T47,
IF(BM47=$M47,$U47,""
))))</f>
        <v/>
      </c>
      <c r="BO47" s="11" t="str">
        <f t="shared" ref="BO47:BO48" si="460">IF(BM47="","",
IF(BM47=$K47,$V47,
IF(BM47=$L47,$W47,
IF(BM47=$M47,$X47,""
))))</f>
        <v/>
      </c>
      <c r="BP47" s="80" t="str">
        <f>IFERROR(IF($C47="","",(BP$53/BM$50)*BM47),"")</f>
        <v/>
      </c>
      <c r="BQ47" s="99" t="str">
        <f t="shared" ref="BQ47:BQ48" si="461" xml:space="preserve">
IF($C47="","",
IF(BQ$4&lt;$D47,$K47,
IF(AND(BQ$4&gt;=$D47,BQ$4&lt;$E47),$L47,
IF(AND(BQ$4&gt;=$E47,BQ$4&lt;(LARGE($F47:$G47,1))),$M47,
IF(BQ$4&gt;=(LARGE($F47:$G47,1)),""
)))))</f>
        <v/>
      </c>
      <c r="BR47" s="11" t="str">
        <f t="shared" ref="BR47:BR48" si="462">IF(BQ47="","",
IF(BQ47=$K47,$S47,
IF(BQ47=$L47,$T47,
IF(BQ47=$M47,$U47,""
))))</f>
        <v/>
      </c>
      <c r="BS47" s="11" t="str">
        <f t="shared" ref="BS47:BS48" si="463">IF(BQ47="","",
IF(BQ47=$K47,$V47,
IF(BQ47=$L47,$W47,
IF(BQ47=$M47,$X47,""
))))</f>
        <v/>
      </c>
      <c r="BT47" s="80" t="str">
        <f>IFERROR(IF($C47="","",(BT$53/BQ$50)*BQ47),"")</f>
        <v/>
      </c>
      <c r="BU47" s="99" t="str">
        <f t="shared" ref="BU47:BU48" si="464" xml:space="preserve">
IF($C47="","",
IF(BU$4&lt;$D47,$K47,
IF(AND(BU$4&gt;=$D47,BU$4&lt;$E47),$L47,
IF(AND(BU$4&gt;=$E47,BU$4&lt;(LARGE($F47:$G47,1))),$M47,
IF(BU$4&gt;=(LARGE($F47:$G47,1)),""
)))))</f>
        <v/>
      </c>
      <c r="BV47" s="11" t="str">
        <f t="shared" ref="BV47:BV48" si="465">IF(BU47="","",
IF(BU47=$K47,$S47,
IF(BU47=$L47,$T47,
IF(BU47=$M47,$U47,""
))))</f>
        <v/>
      </c>
      <c r="BW47" s="11" t="str">
        <f t="shared" ref="BW47:BW48" si="466">IF(BU47="","",
IF(BU47=$K47,$V47,
IF(BU47=$L47,$W47,
IF(BU47=$M47,$X47,""
))))</f>
        <v/>
      </c>
      <c r="BX47" s="80" t="str">
        <f>IFERROR(IF($C47="","",(BX$53/BU$50)*BU47),"")</f>
        <v/>
      </c>
      <c r="BY47" s="99" t="str">
        <f t="shared" ref="BY47:BY48" si="467" xml:space="preserve">
IF($C47="","",
IF(BY$4&lt;$D47,$K47,
IF(AND(BY$4&gt;=$D47,BY$4&lt;$E47),$L47,
IF(AND(BY$4&gt;=$E47,BY$4&lt;(LARGE($F47:$G47,1))),$M47,
IF(BY$4&gt;=(LARGE($F47:$G47,1)),""
)))))</f>
        <v/>
      </c>
      <c r="BZ47" s="11" t="str">
        <f t="shared" ref="BZ47:BZ48" si="468">IF(BY47="","",
IF(BY47=$K47,$S47,
IF(BY47=$L47,$T47,
IF(BY47=$M47,$U47,""
))))</f>
        <v/>
      </c>
      <c r="CA47" s="11" t="str">
        <f t="shared" ref="CA47:CA48" si="469">IF(BY47="","",
IF(BY47=$K47,$V47,
IF(BY47=$L47,$W47,
IF(BY47=$M47,$X47,""
))))</f>
        <v/>
      </c>
      <c r="CB47" s="80" t="str">
        <f>IFERROR(IF($C47="","",(CB$53/BY$50)*BY47),"")</f>
        <v/>
      </c>
      <c r="CC47" s="99" t="str">
        <f t="shared" ref="CC47:CC48" si="470" xml:space="preserve">
IF($C47="","",
IF(CC$4&lt;$D47,$K47,
IF(AND(CC$4&gt;=$D47,CC$4&lt;$E47),$L47,
IF(AND(CC$4&gt;=$E47,CC$4&lt;(LARGE($F47:$G47,1))),$M47,
IF(CC$4&gt;=(LARGE($F47:$G47,1)),""
)))))</f>
        <v/>
      </c>
      <c r="CD47" s="11" t="str">
        <f t="shared" ref="CD47:CD48" si="471">IF(CC47="","",
IF(CC47=$K47,$S47,
IF(CC47=$L47,$T47,
IF(CC47=$M47,$U47,""
))))</f>
        <v/>
      </c>
      <c r="CE47" s="11" t="str">
        <f t="shared" ref="CE47:CE48" si="472">IF(CC47="","",
IF(CC47=$K47,$V47,
IF(CC47=$L47,$W47,
IF(CC47=$M47,$X47,""
))))</f>
        <v/>
      </c>
      <c r="CF47" s="80" t="str">
        <f>IFERROR(IF($C47="","",(CF$53/CC$50)*CC47),"")</f>
        <v/>
      </c>
      <c r="CG47" s="99" t="str">
        <f t="shared" ref="CG47:CG48" si="473" xml:space="preserve">
IF($C47="","",
IF(CG$4&lt;$D47,$K47,
IF(AND(CG$4&gt;=$D47,CG$4&lt;$E47),$L47,
IF(AND(CG$4&gt;=$E47,CG$4&lt;(LARGE($F47:$G47,1))),$M47,
IF(CG$4&gt;=(LARGE($F47:$G47,1)),""
)))))</f>
        <v/>
      </c>
      <c r="CH47" s="11" t="str">
        <f t="shared" ref="CH47:CH48" si="474">IF(CG47="","",
IF(CG47=$K47,$S47,
IF(CG47=$L47,$T47,
IF(CG47=$M47,$U47,""
))))</f>
        <v/>
      </c>
      <c r="CI47" s="11" t="str">
        <f t="shared" ref="CI47:CI48" si="475">IF(CG47="","",
IF(CG47=$K47,$V47,
IF(CG47=$L47,$W47,
IF(CG47=$M47,$X47,""
))))</f>
        <v/>
      </c>
      <c r="CJ47" s="80" t="str">
        <f>IFERROR(IF($C47="","",(CJ$53/CG$50)*CG47),"")</f>
        <v/>
      </c>
      <c r="CK47" s="99" t="str">
        <f t="shared" ref="CK47:CK48" si="476" xml:space="preserve">
IF($C47="","",
IF(CK$4&lt;$D47,$K47,
IF(AND(CK$4&gt;=$D47,CK$4&lt;$E47),$L47,
IF(AND(CK$4&gt;=$E47,CK$4&lt;(LARGE($F47:$G47,1))),$M47,
IF(CK$4&gt;=(LARGE($F47:$G47,1)),""
)))))</f>
        <v/>
      </c>
      <c r="CL47" s="11" t="str">
        <f t="shared" ref="CL47:CL48" si="477">IF(CK47="","",
IF(CK47=$K47,$S47,
IF(CK47=$L47,$T47,
IF(CK47=$M47,$U47,""
))))</f>
        <v/>
      </c>
      <c r="CM47" s="11" t="str">
        <f t="shared" ref="CM47:CM48" si="478">IF(CK47="","",
IF(CK47=$K47,$V47,
IF(CK47=$L47,$W47,
IF(CK47=$M47,$X47,""
))))</f>
        <v/>
      </c>
      <c r="CN47" s="80" t="str">
        <f>IFERROR(IF($C47="","",(CN$53/CK$50)*CK47),"")</f>
        <v/>
      </c>
      <c r="CO47" s="99" t="str">
        <f t="shared" ref="CO47:CO48" si="479" xml:space="preserve">
IF($C47="","",
IF(CO$4&lt;$D47,$K47,
IF(AND(CO$4&gt;=$D47,CO$4&lt;$E47),$L47,
IF(AND(CO$4&gt;=$E47,CO$4&lt;(LARGE($F47:$G47,1))),$M47,
IF(CO$4&gt;=(LARGE($F47:$G47,1)),""
)))))</f>
        <v/>
      </c>
      <c r="CP47" s="11" t="str">
        <f t="shared" ref="CP47:CP48" si="480">IF(CO47="","",
IF(CO47=$K47,$S47,
IF(CO47=$L47,$T47,
IF(CO47=$M47,$U47,""
))))</f>
        <v/>
      </c>
      <c r="CQ47" s="11" t="str">
        <f t="shared" ref="CQ47:CQ48" si="481">IF(CO47="","",
IF(CO47=$K47,$V47,
IF(CO47=$L47,$W47,
IF(CO47=$M47,$X47,""
))))</f>
        <v/>
      </c>
      <c r="CR47" s="80" t="str">
        <f>IFERROR(IF($C47="","",(CR$53/CO$50)*CO47),"")</f>
        <v/>
      </c>
      <c r="CS47" s="99" t="str">
        <f t="shared" ref="CS47:CS48" si="482" xml:space="preserve">
IF($C47="","",
IF(CS$4&lt;$D47,$K47,
IF(AND(CS$4&gt;=$D47,CS$4&lt;$E47),$L47,
IF(AND(CS$4&gt;=$E47,CS$4&lt;(LARGE($F47:$G47,1))),$M47,
IF(CS$4&gt;=(LARGE($F47:$G47,1)),""
)))))</f>
        <v/>
      </c>
      <c r="CT47" s="11" t="str">
        <f t="shared" ref="CT47:CT48" si="483">IF(CS47="","",
IF(CS47=$K47,$S47,
IF(CS47=$L47,$T47,
IF(CS47=$M47,$U47,""
))))</f>
        <v/>
      </c>
      <c r="CU47" s="11" t="str">
        <f t="shared" ref="CU47:CU48" si="484">IF(CS47="","",
IF(CS47=$K47,$V47,
IF(CS47=$L47,$W47,
IF(CS47=$M47,$X47,""
))))</f>
        <v/>
      </c>
      <c r="CV47" s="80" t="str">
        <f>IFERROR(IF($C47="","",(CV$53/CS$50)*CS47),"")</f>
        <v/>
      </c>
      <c r="CW47" s="99" t="str">
        <f t="shared" ref="CW47:CW48" si="485" xml:space="preserve">
IF($C47="","",
IF(CW$4&lt;$D47,$K47,
IF(AND(CW$4&gt;=$D47,CW$4&lt;$E47),$L47,
IF(AND(CW$4&gt;=$E47,CW$4&lt;(LARGE($F47:$G47,1))),$M47,
IF(CW$4&gt;=(LARGE($F47:$G47,1)),""
)))))</f>
        <v/>
      </c>
      <c r="CX47" s="11" t="str">
        <f t="shared" ref="CX47:CX48" si="486">IF(CW47="","",
IF(CW47=$K47,$S47,
IF(CW47=$L47,$T47,
IF(CW47=$M47,$U47,""
))))</f>
        <v/>
      </c>
      <c r="CY47" s="11" t="str">
        <f t="shared" ref="CY47:CY48" si="487">IF(CW47="","",
IF(CW47=$K47,$V47,
IF(CW47=$L47,$W47,
IF(CW47=$M47,$X47,""
))))</f>
        <v/>
      </c>
      <c r="CZ47" s="80" t="str">
        <f>IFERROR(IF($C47="","",(CZ$53/CW$50)*CW47),"")</f>
        <v/>
      </c>
      <c r="DA47" s="99" t="str">
        <f t="shared" ref="DA47:DA48" si="488" xml:space="preserve">
IF($C47="","",
IF(DA$4&lt;$D47,$K47,
IF(AND(DA$4&gt;=$D47,DA$4&lt;$E47),$L47,
IF(AND(DA$4&gt;=$E47,DA$4&lt;(LARGE($F47:$G47,1))),$M47,
IF(DA$4&gt;=(LARGE($F47:$G47,1)),""
)))))</f>
        <v/>
      </c>
      <c r="DB47" s="11" t="str">
        <f t="shared" ref="DB47:DB48" si="489">IF(DA47="","",
IF(DA47=$K47,$S47,
IF(DA47=$L47,$T47,
IF(DA47=$M47,$U47,""
))))</f>
        <v/>
      </c>
      <c r="DC47" s="11" t="str">
        <f t="shared" ref="DC47:DC48" si="490">IF(DA47="","",
IF(DA47=$K47,$V47,
IF(DA47=$L47,$W47,
IF(DA47=$M47,$X47,""
))))</f>
        <v/>
      </c>
      <c r="DD47" s="80" t="str">
        <f>IFERROR(IF($C47="","",(DD$53/DA$50)*DA47),"")</f>
        <v/>
      </c>
      <c r="DE47" s="99" t="str">
        <f t="shared" ref="DE47:DE48" si="491" xml:space="preserve">
IF($C47="","",
IF(DE$4&lt;$D47,$K47,
IF(AND(DE$4&gt;=$D47,DE$4&lt;$E47),$L47,
IF(AND(DE$4&gt;=$E47,DE$4&lt;(LARGE($F47:$G47,1))),$M47,
IF(DE$4&gt;=(LARGE($F47:$G47,1)),""
)))))</f>
        <v/>
      </c>
      <c r="DF47" s="11" t="str">
        <f t="shared" ref="DF47:DF48" si="492">IF(DE47="","",
IF(DE47=$K47,$S47,
IF(DE47=$L47,$T47,
IF(DE47=$M47,$U47,""
))))</f>
        <v/>
      </c>
      <c r="DG47" s="11" t="str">
        <f t="shared" ref="DG47:DG48" si="493">IF(DE47="","",
IF(DE47=$K47,$V47,
IF(DE47=$L47,$W47,
IF(DE47=$M47,$X47,""
))))</f>
        <v/>
      </c>
      <c r="DH47" s="80" t="str">
        <f>IFERROR(IF($C47="","",(DH$53/DE$50)*DE47),"")</f>
        <v/>
      </c>
      <c r="DI47" s="99" t="str">
        <f t="shared" ref="DI47:DI48" si="494" xml:space="preserve">
IF($C47="","",
IF(DI$4&lt;$D47,$K47,
IF(AND(DI$4&gt;=$D47,DI$4&lt;$E47),$L47,
IF(AND(DI$4&gt;=$E47,DI$4&lt;(LARGE($F47:$G47,1))),$M47,
IF(DI$4&gt;=(LARGE($F47:$G47,1)),""
)))))</f>
        <v/>
      </c>
      <c r="DJ47" s="11" t="str">
        <f t="shared" ref="DJ47:DJ48" si="495">IF(DI47="","",
IF(DI47=$K47,$S47,
IF(DI47=$L47,$T47,
IF(DI47=$M47,$U47,""
))))</f>
        <v/>
      </c>
      <c r="DK47" s="11" t="str">
        <f t="shared" ref="DK47:DK48" si="496">IF(DI47="","",
IF(DI47=$K47,$V47,
IF(DI47=$L47,$W47,
IF(DI47=$M47,$X47,""
))))</f>
        <v/>
      </c>
      <c r="DL47" s="80" t="str">
        <f>IFERROR(IF($C47="","",(DL$53/DI$50)*DI47),"")</f>
        <v/>
      </c>
      <c r="DM47" s="99" t="str">
        <f t="shared" ref="DM47:DM48" si="497" xml:space="preserve">
IF($C47="","",
IF(DM$4&lt;$D47,$K47,
IF(AND(DM$4&gt;=$D47,DM$4&lt;$E47),$L47,
IF(AND(DM$4&gt;=$E47,DM$4&lt;(LARGE($F47:$G47,1))),$M47,
IF(DM$4&gt;=(LARGE($F47:$G47,1)),""
)))))</f>
        <v/>
      </c>
      <c r="DN47" s="11" t="str">
        <f t="shared" ref="DN47:DN48" si="498">IF(DM47="","",
IF(DM47=$K47,$S47,
IF(DM47=$L47,$T47,
IF(DM47=$M47,$U47,""
))))</f>
        <v/>
      </c>
      <c r="DO47" s="11" t="str">
        <f t="shared" ref="DO47:DO48" si="499">IF(DM47="","",
IF(DM47=$K47,$V47,
IF(DM47=$L47,$W47,
IF(DM47=$M47,$X47,""
))))</f>
        <v/>
      </c>
      <c r="DP47" s="80" t="str">
        <f>IFERROR(IF($C47="","",(DP$53/DM$50)*DM47),"")</f>
        <v/>
      </c>
      <c r="DQ47" s="99" t="str">
        <f t="shared" ref="DQ47:DQ48" si="500" xml:space="preserve">
IF($C47="","",
IF(DQ$4&lt;$D47,$K47,
IF(AND(DQ$4&gt;=$D47,DQ$4&lt;$E47),$L47,
IF(AND(DQ$4&gt;=$E47,DQ$4&lt;(LARGE($F47:$G47,1))),$M47,
IF(DQ$4&gt;=(LARGE($F47:$G47,1)),""
)))))</f>
        <v/>
      </c>
      <c r="DR47" s="11" t="str">
        <f t="shared" ref="DR47:DR48" si="501">IF(DQ47="","",
IF(DQ47=$K47,$S47,
IF(DQ47=$L47,$T47,
IF(DQ47=$M47,$U47,""
))))</f>
        <v/>
      </c>
      <c r="DS47" s="11" t="str">
        <f t="shared" ref="DS47:DS48" si="502">IF(DQ47="","",
IF(DQ47=$K47,$V47,
IF(DQ47=$L47,$W47,
IF(DQ47=$M47,$X47,""
))))</f>
        <v/>
      </c>
      <c r="DT47" s="80" t="str">
        <f>IFERROR(IF($C47="","",(DT$53/DQ$50)*DQ47),"")</f>
        <v/>
      </c>
      <c r="DU47" s="99" t="str">
        <f t="shared" ref="DU47:DU48" si="503" xml:space="preserve">
IF($C47="","",
IF(DU$4&lt;$D47,$K47,
IF(AND(DU$4&gt;=$D47,DU$4&lt;$E47),$L47,
IF(AND(DU$4&gt;=$E47,DU$4&lt;(LARGE($F47:$G47,1))),$M47,
IF(DU$4&gt;=(LARGE($F47:$G47,1)),""
)))))</f>
        <v/>
      </c>
      <c r="DV47" s="11" t="str">
        <f t="shared" ref="DV47:DV48" si="504">IF(DU47="","",
IF(DU47=$K47,$S47,
IF(DU47=$L47,$T47,
IF(DU47=$M47,$U47,""
))))</f>
        <v/>
      </c>
      <c r="DW47" s="11" t="str">
        <f t="shared" ref="DW47:DW48" si="505">IF(DU47="","",
IF(DU47=$K47,$V47,
IF(DU47=$L47,$W47,
IF(DU47=$M47,$X47,""
))))</f>
        <v/>
      </c>
      <c r="DX47" s="80" t="str">
        <f>IFERROR(IF($C47="","",(DX$53/DU$50)*DU47),"")</f>
        <v/>
      </c>
      <c r="DY47" s="99" t="str">
        <f t="shared" ref="DY47:DY48" si="506" xml:space="preserve">
IF($C47="","",
IF(DY$4&lt;$D47,$K47,
IF(AND(DY$4&gt;=$D47,DY$4&lt;$E47),$L47,
IF(AND(DY$4&gt;=$E47,DY$4&lt;(LARGE($F47:$G47,1))),$M47,
IF(DY$4&gt;=(LARGE($F47:$G47,1)),""
)))))</f>
        <v/>
      </c>
      <c r="DZ47" s="11" t="str">
        <f t="shared" ref="DZ47:DZ48" si="507">IF(DY47="","",
IF(DY47=$K47,$S47,
IF(DY47=$L47,$T47,
IF(DY47=$M47,$U47,""
))))</f>
        <v/>
      </c>
      <c r="EA47" s="11" t="str">
        <f t="shared" ref="EA47:EA48" si="508">IF(DY47="","",
IF(DY47=$K47,$V47,
IF(DY47=$L47,$W47,
IF(DY47=$M47,$X47,""
))))</f>
        <v/>
      </c>
      <c r="EB47" s="80" t="str">
        <f>IFERROR(IF($C47="","",(EB$53/DY$50)*DY47),"")</f>
        <v/>
      </c>
      <c r="EC47" s="99" t="str">
        <f t="shared" ref="EC47:EC48" si="509" xml:space="preserve">
IF($C47="","",
IF(EC$4&lt;$D47,$K47,
IF(AND(EC$4&gt;=$D47,EC$4&lt;$E47),$L47,
IF(AND(EC$4&gt;=$E47,EC$4&lt;(LARGE($F47:$G47,1))),$M47,
IF(EC$4&gt;=(LARGE($F47:$G47,1)),""
)))))</f>
        <v/>
      </c>
      <c r="ED47" s="11" t="str">
        <f t="shared" ref="ED47:ED48" si="510">IF(EC47="","",
IF(EC47=$K47,$S47,
IF(EC47=$L47,$T47,
IF(EC47=$M47,$U47,""
))))</f>
        <v/>
      </c>
      <c r="EE47" s="11" t="str">
        <f t="shared" ref="EE47:EE48" si="511">IF(EC47="","",
IF(EC47=$K47,$V47,
IF(EC47=$L47,$W47,
IF(EC47=$M47,$X47,""
))))</f>
        <v/>
      </c>
      <c r="EF47" s="80" t="str">
        <f>IFERROR(IF($C47="","",(EF$53/EC$50)*EC47),"")</f>
        <v/>
      </c>
      <c r="EG47" s="99" t="str">
        <f t="shared" ref="EG47:EG48" si="512" xml:space="preserve">
IF($C47="","",
IF(EG$4&lt;$D47,$K47,
IF(AND(EG$4&gt;=$D47,EG$4&lt;$E47),$L47,
IF(AND(EG$4&gt;=$E47,EG$4&lt;(LARGE($F47:$G47,1))),$M47,
IF(EG$4&gt;=(LARGE($F47:$G47,1)),""
)))))</f>
        <v/>
      </c>
      <c r="EH47" s="11" t="str">
        <f t="shared" ref="EH47:EH48" si="513">IF(EG47="","",
IF(EG47=$K47,$S47,
IF(EG47=$L47,$T47,
IF(EG47=$M47,$U47,""
))))</f>
        <v/>
      </c>
      <c r="EI47" s="11" t="str">
        <f t="shared" ref="EI47:EI48" si="514">IF(EG47="","",
IF(EG47=$K47,$V47,
IF(EG47=$L47,$W47,
IF(EG47=$M47,$X47,""
))))</f>
        <v/>
      </c>
      <c r="EJ47" s="80" t="str">
        <f>IFERROR(IF($C47="","",(EJ$53/EG$50)*EG47),"")</f>
        <v/>
      </c>
      <c r="EK47" s="99" t="str">
        <f t="shared" ref="EK47:EK48" si="515" xml:space="preserve">
IF($C47="","",
IF(EK$4&lt;$D47,$K47,
IF(AND(EK$4&gt;=$D47,EK$4&lt;$E47),$L47,
IF(AND(EK$4&gt;=$E47,EK$4&lt;(LARGE($F47:$G47,1))),$M47,
IF(EK$4&gt;=(LARGE($F47:$G47,1)),""
)))))</f>
        <v/>
      </c>
      <c r="EL47" s="11" t="str">
        <f t="shared" ref="EL47:EL48" si="516">IF(EK47="","",
IF(EK47=$K47,$S47,
IF(EK47=$L47,$T47,
IF(EK47=$M47,$U47,""
))))</f>
        <v/>
      </c>
      <c r="EM47" s="11" t="str">
        <f t="shared" ref="EM47:EM48" si="517">IF(EK47="","",
IF(EK47=$K47,$V47,
IF(EK47=$L47,$W47,
IF(EK47=$M47,$X47,""
))))</f>
        <v/>
      </c>
      <c r="EN47" s="80" t="str">
        <f>IFERROR(IF($C47="","",(EN$53/EK$50)*EK47),"")</f>
        <v/>
      </c>
      <c r="EO47" s="99" t="str">
        <f t="shared" ref="EO47:EO48" si="518" xml:space="preserve">
IF($C47="","",
IF(EO$4&lt;$D47,$K47,
IF(AND(EO$4&gt;=$D47,EO$4&lt;$E47),$L47,
IF(AND(EO$4&gt;=$E47,EO$4&lt;(LARGE($F47:$G47,1))),$M47,
IF(EO$4&gt;=(LARGE($F47:$G47,1)),""
)))))</f>
        <v/>
      </c>
      <c r="EP47" s="11" t="str">
        <f t="shared" ref="EP47:EP48" si="519">IF(EO47="","",
IF(EO47=$K47,$S47,
IF(EO47=$L47,$T47,
IF(EO47=$M47,$U47,""
))))</f>
        <v/>
      </c>
      <c r="EQ47" s="11" t="str">
        <f t="shared" ref="EQ47:EQ48" si="520">IF(EO47="","",
IF(EO47=$K47,$V47,
IF(EO47=$L47,$W47,
IF(EO47=$M47,$X47,""
))))</f>
        <v/>
      </c>
      <c r="ER47" s="80" t="str">
        <f>IFERROR(IF($C47="","",(ER$53/EO$50)*EO47),"")</f>
        <v/>
      </c>
    </row>
    <row r="48" spans="1:148" x14ac:dyDescent="0.2">
      <c r="A48" s="203"/>
      <c r="B48" s="96" t="s">
        <v>60</v>
      </c>
      <c r="C48" s="119" t="str">
        <f>IF(Dreisatzmethode!G29="","",Dreisatzmethode!G29)</f>
        <v/>
      </c>
      <c r="D48" s="74" t="str">
        <f>IF(Dreisatzmethode!I29="","",Dreisatzmethode!I29)</f>
        <v/>
      </c>
      <c r="E48" s="74" t="str">
        <f>IF(Dreisatzmethode!K29="","",Dreisatzmethode!K29)</f>
        <v/>
      </c>
      <c r="F48" s="39" t="str">
        <f xml:space="preserve">
IF($C48="","",
IF(Dreisatzmethode!M29=16,DATE(YEAR($C48)+16, MONTH($C48), DAY($C48)),
""
))</f>
        <v/>
      </c>
      <c r="G48" s="120" t="str">
        <f xml:space="preserve">
IF($C48="","",
IF(Dreisatzmethode!M29=18,DATE(YEAR($C48)+18, MONTH($C48), DAY($C48)),""
))</f>
        <v/>
      </c>
      <c r="H48" s="133" t="str">
        <f>IF(Dreisatzmethode!H29="","",Dreisatzmethode!H29)</f>
        <v/>
      </c>
      <c r="I48" s="5" t="str">
        <f>IF(Dreisatzmethode!J29="","",Dreisatzmethode!J29)</f>
        <v/>
      </c>
      <c r="J48" s="134" t="str">
        <f>IF(Dreisatzmethode!L29="","",Dreisatzmethode!L29)</f>
        <v/>
      </c>
      <c r="K48" s="133" t="str">
        <f t="shared" si="427"/>
        <v/>
      </c>
      <c r="L48" s="5" t="str">
        <f t="shared" si="423"/>
        <v/>
      </c>
      <c r="M48" s="134" t="str">
        <f t="shared" si="424"/>
        <v/>
      </c>
      <c r="N48" s="142" t="str">
        <f>IF($C48="","",Dreisatzmethode!$C$9)</f>
        <v/>
      </c>
      <c r="O48" s="142" t="str">
        <f>IF(C48="","",Dreisatzmethode!$C$10)</f>
        <v/>
      </c>
      <c r="P48" s="150" t="str">
        <f t="shared" si="425"/>
        <v/>
      </c>
      <c r="Q48" s="6" t="str">
        <f t="shared" si="425"/>
        <v/>
      </c>
      <c r="R48" s="151" t="str">
        <f t="shared" si="425"/>
        <v/>
      </c>
      <c r="S48" s="150" t="str">
        <f>IF($C48="","",IF($N48-(_xlfn.AGGREGATE(14,6,($O48,P48),1))&gt;=0,$N48-(_xlfn.AGGREGATE(14,6,($O48,P48),1)),0))</f>
        <v/>
      </c>
      <c r="T48" s="6" t="str">
        <f>IF($C48="","",IF($N48-(_xlfn.AGGREGATE(14,6,($O48,Q48),1))&gt;=0,$N48-(_xlfn.AGGREGATE(14,6,($O48,Q48),1)),0))</f>
        <v/>
      </c>
      <c r="U48" s="151" t="str">
        <f>IF($C48="","",IF($N48-(_xlfn.AGGREGATE(14,6,($O48,R48),1))&gt;=0,$N48-(_xlfn.AGGREGATE(14,6,($O48,R48),1)),0))</f>
        <v/>
      </c>
      <c r="V48" s="150" t="str">
        <f t="shared" si="426"/>
        <v/>
      </c>
      <c r="W48" s="6" t="str">
        <f t="shared" si="426"/>
        <v/>
      </c>
      <c r="X48" s="151" t="str">
        <f t="shared" si="426"/>
        <v/>
      </c>
      <c r="Y48" s="99" t="str">
        <f t="shared" si="428"/>
        <v/>
      </c>
      <c r="Z48" s="11" t="str">
        <f t="shared" si="429"/>
        <v/>
      </c>
      <c r="AA48" s="11" t="str">
        <f t="shared" si="430"/>
        <v/>
      </c>
      <c r="AB48" s="80" t="str">
        <f>IFERROR(IF($C48="","",(AB$53/Y$50)*Y48),"")</f>
        <v/>
      </c>
      <c r="AC48" s="99" t="str">
        <f t="shared" si="431"/>
        <v/>
      </c>
      <c r="AD48" s="11" t="str">
        <f t="shared" si="432"/>
        <v/>
      </c>
      <c r="AE48" s="11" t="str">
        <f t="shared" si="433"/>
        <v/>
      </c>
      <c r="AF48" s="80" t="str">
        <f>IFERROR(IF($C48="","",(AF$53/AC$50)*AC48),"")</f>
        <v/>
      </c>
      <c r="AG48" s="99" t="str">
        <f t="shared" si="434"/>
        <v/>
      </c>
      <c r="AH48" s="11" t="str">
        <f t="shared" si="435"/>
        <v/>
      </c>
      <c r="AI48" s="11" t="str">
        <f t="shared" si="436"/>
        <v/>
      </c>
      <c r="AJ48" s="80" t="str">
        <f>IFERROR(IF($C48="","",(AJ$53/AG$50)*AG48),"")</f>
        <v/>
      </c>
      <c r="AK48" s="99" t="str">
        <f t="shared" si="437"/>
        <v/>
      </c>
      <c r="AL48" s="11" t="str">
        <f t="shared" si="438"/>
        <v/>
      </c>
      <c r="AM48" s="11" t="str">
        <f t="shared" si="439"/>
        <v/>
      </c>
      <c r="AN48" s="80" t="str">
        <f>IFERROR(IF($C48="","",(AN$53/AK$50)*AK48),"")</f>
        <v/>
      </c>
      <c r="AO48" s="99" t="str">
        <f t="shared" si="440"/>
        <v/>
      </c>
      <c r="AP48" s="11" t="str">
        <f t="shared" si="441"/>
        <v/>
      </c>
      <c r="AQ48" s="11" t="str">
        <f t="shared" si="442"/>
        <v/>
      </c>
      <c r="AR48" s="80" t="str">
        <f>IFERROR(IF($C48="","",(AR$53/AO$50)*AO48),"")</f>
        <v/>
      </c>
      <c r="AS48" s="99" t="str">
        <f t="shared" si="443"/>
        <v/>
      </c>
      <c r="AT48" s="11" t="str">
        <f t="shared" si="444"/>
        <v/>
      </c>
      <c r="AU48" s="11" t="str">
        <f t="shared" si="445"/>
        <v/>
      </c>
      <c r="AV48" s="80" t="str">
        <f>IFERROR(IF($C48="","",(AV$53/AS$50)*AS48),"")</f>
        <v/>
      </c>
      <c r="AW48" s="99" t="str">
        <f t="shared" si="446"/>
        <v/>
      </c>
      <c r="AX48" s="11" t="str">
        <f t="shared" si="447"/>
        <v/>
      </c>
      <c r="AY48" s="11" t="str">
        <f t="shared" si="448"/>
        <v/>
      </c>
      <c r="AZ48" s="80" t="str">
        <f>IFERROR(IF($C48="","",(AZ$53/AW$50)*AW48),"")</f>
        <v/>
      </c>
      <c r="BA48" s="99" t="str">
        <f t="shared" si="449"/>
        <v/>
      </c>
      <c r="BB48" s="11" t="str">
        <f t="shared" si="450"/>
        <v/>
      </c>
      <c r="BC48" s="11" t="str">
        <f t="shared" si="451"/>
        <v/>
      </c>
      <c r="BD48" s="80" t="str">
        <f>IFERROR(IF($C48="","",(BD$53/BA$50)*BA48),"")</f>
        <v/>
      </c>
      <c r="BE48" s="99" t="str">
        <f t="shared" si="452"/>
        <v/>
      </c>
      <c r="BF48" s="11" t="str">
        <f t="shared" si="453"/>
        <v/>
      </c>
      <c r="BG48" s="11" t="str">
        <f t="shared" si="454"/>
        <v/>
      </c>
      <c r="BH48" s="80" t="str">
        <f>IFERROR(IF($C48="","",(BH$53/BE$50)*BE48),"")</f>
        <v/>
      </c>
      <c r="BI48" s="99" t="str">
        <f t="shared" si="455"/>
        <v/>
      </c>
      <c r="BJ48" s="11" t="str">
        <f t="shared" si="456"/>
        <v/>
      </c>
      <c r="BK48" s="11" t="str">
        <f t="shared" si="457"/>
        <v/>
      </c>
      <c r="BL48" s="80" t="str">
        <f>IFERROR(IF($C48="","",(BL$53/BI$50)*BI48),"")</f>
        <v/>
      </c>
      <c r="BM48" s="99" t="str">
        <f t="shared" si="458"/>
        <v/>
      </c>
      <c r="BN48" s="11" t="str">
        <f t="shared" si="459"/>
        <v/>
      </c>
      <c r="BO48" s="11" t="str">
        <f t="shared" si="460"/>
        <v/>
      </c>
      <c r="BP48" s="80" t="str">
        <f>IFERROR(IF($C48="","",(BP$53/BM$50)*BM48),"")</f>
        <v/>
      </c>
      <c r="BQ48" s="99" t="str">
        <f t="shared" si="461"/>
        <v/>
      </c>
      <c r="BR48" s="11" t="str">
        <f t="shared" si="462"/>
        <v/>
      </c>
      <c r="BS48" s="11" t="str">
        <f t="shared" si="463"/>
        <v/>
      </c>
      <c r="BT48" s="80" t="str">
        <f>IFERROR(IF($C48="","",(BT$53/BQ$50)*BQ48),"")</f>
        <v/>
      </c>
      <c r="BU48" s="99" t="str">
        <f t="shared" si="464"/>
        <v/>
      </c>
      <c r="BV48" s="11" t="str">
        <f t="shared" si="465"/>
        <v/>
      </c>
      <c r="BW48" s="11" t="str">
        <f t="shared" si="466"/>
        <v/>
      </c>
      <c r="BX48" s="80" t="str">
        <f>IFERROR(IF($C48="","",(BX$53/BU$50)*BU48),"")</f>
        <v/>
      </c>
      <c r="BY48" s="99" t="str">
        <f t="shared" si="467"/>
        <v/>
      </c>
      <c r="BZ48" s="11" t="str">
        <f t="shared" si="468"/>
        <v/>
      </c>
      <c r="CA48" s="11" t="str">
        <f t="shared" si="469"/>
        <v/>
      </c>
      <c r="CB48" s="80" t="str">
        <f>IFERROR(IF($C48="","",(CB$53/BY$50)*BY48),"")</f>
        <v/>
      </c>
      <c r="CC48" s="99" t="str">
        <f t="shared" si="470"/>
        <v/>
      </c>
      <c r="CD48" s="11" t="str">
        <f t="shared" si="471"/>
        <v/>
      </c>
      <c r="CE48" s="11" t="str">
        <f t="shared" si="472"/>
        <v/>
      </c>
      <c r="CF48" s="80" t="str">
        <f>IFERROR(IF($C48="","",(CF$53/CC$50)*CC48),"")</f>
        <v/>
      </c>
      <c r="CG48" s="99" t="str">
        <f t="shared" si="473"/>
        <v/>
      </c>
      <c r="CH48" s="11" t="str">
        <f t="shared" si="474"/>
        <v/>
      </c>
      <c r="CI48" s="11" t="str">
        <f t="shared" si="475"/>
        <v/>
      </c>
      <c r="CJ48" s="80" t="str">
        <f>IFERROR(IF($C48="","",(CJ$53/CG$50)*CG48),"")</f>
        <v/>
      </c>
      <c r="CK48" s="99" t="str">
        <f t="shared" si="476"/>
        <v/>
      </c>
      <c r="CL48" s="11" t="str">
        <f t="shared" si="477"/>
        <v/>
      </c>
      <c r="CM48" s="11" t="str">
        <f t="shared" si="478"/>
        <v/>
      </c>
      <c r="CN48" s="80" t="str">
        <f>IFERROR(IF($C48="","",(CN$53/CK$50)*CK48),"")</f>
        <v/>
      </c>
      <c r="CO48" s="99" t="str">
        <f t="shared" si="479"/>
        <v/>
      </c>
      <c r="CP48" s="11" t="str">
        <f t="shared" si="480"/>
        <v/>
      </c>
      <c r="CQ48" s="11" t="str">
        <f t="shared" si="481"/>
        <v/>
      </c>
      <c r="CR48" s="80" t="str">
        <f>IFERROR(IF($C48="","",(CR$53/CO$50)*CO48),"")</f>
        <v/>
      </c>
      <c r="CS48" s="99" t="str">
        <f t="shared" si="482"/>
        <v/>
      </c>
      <c r="CT48" s="11" t="str">
        <f t="shared" si="483"/>
        <v/>
      </c>
      <c r="CU48" s="11" t="str">
        <f t="shared" si="484"/>
        <v/>
      </c>
      <c r="CV48" s="80" t="str">
        <f>IFERROR(IF($C48="","",(CV$53/CS$50)*CS48),"")</f>
        <v/>
      </c>
      <c r="CW48" s="99" t="str">
        <f t="shared" si="485"/>
        <v/>
      </c>
      <c r="CX48" s="11" t="str">
        <f t="shared" si="486"/>
        <v/>
      </c>
      <c r="CY48" s="11" t="str">
        <f t="shared" si="487"/>
        <v/>
      </c>
      <c r="CZ48" s="80" t="str">
        <f>IFERROR(IF($C48="","",(CZ$53/CW$50)*CW48),"")</f>
        <v/>
      </c>
      <c r="DA48" s="99" t="str">
        <f t="shared" si="488"/>
        <v/>
      </c>
      <c r="DB48" s="11" t="str">
        <f t="shared" si="489"/>
        <v/>
      </c>
      <c r="DC48" s="11" t="str">
        <f t="shared" si="490"/>
        <v/>
      </c>
      <c r="DD48" s="80" t="str">
        <f>IFERROR(IF($C48="","",(DD$53/DA$50)*DA48),"")</f>
        <v/>
      </c>
      <c r="DE48" s="99" t="str">
        <f t="shared" si="491"/>
        <v/>
      </c>
      <c r="DF48" s="11" t="str">
        <f t="shared" si="492"/>
        <v/>
      </c>
      <c r="DG48" s="11" t="str">
        <f t="shared" si="493"/>
        <v/>
      </c>
      <c r="DH48" s="80" t="str">
        <f>IFERROR(IF($C48="","",(DH$53/DE$50)*DE48),"")</f>
        <v/>
      </c>
      <c r="DI48" s="99" t="str">
        <f t="shared" si="494"/>
        <v/>
      </c>
      <c r="DJ48" s="11" t="str">
        <f t="shared" si="495"/>
        <v/>
      </c>
      <c r="DK48" s="11" t="str">
        <f t="shared" si="496"/>
        <v/>
      </c>
      <c r="DL48" s="80" t="str">
        <f>IFERROR(IF($C48="","",(DL$53/DI$50)*DI48),"")</f>
        <v/>
      </c>
      <c r="DM48" s="99" t="str">
        <f t="shared" si="497"/>
        <v/>
      </c>
      <c r="DN48" s="11" t="str">
        <f t="shared" si="498"/>
        <v/>
      </c>
      <c r="DO48" s="11" t="str">
        <f t="shared" si="499"/>
        <v/>
      </c>
      <c r="DP48" s="80" t="str">
        <f>IFERROR(IF($C48="","",(DP$53/DM$50)*DM48),"")</f>
        <v/>
      </c>
      <c r="DQ48" s="99" t="str">
        <f t="shared" si="500"/>
        <v/>
      </c>
      <c r="DR48" s="11" t="str">
        <f t="shared" si="501"/>
        <v/>
      </c>
      <c r="DS48" s="11" t="str">
        <f t="shared" si="502"/>
        <v/>
      </c>
      <c r="DT48" s="80" t="str">
        <f>IFERROR(IF($C48="","",(DT$53/DQ$50)*DQ48),"")</f>
        <v/>
      </c>
      <c r="DU48" s="99" t="str">
        <f t="shared" si="503"/>
        <v/>
      </c>
      <c r="DV48" s="11" t="str">
        <f t="shared" si="504"/>
        <v/>
      </c>
      <c r="DW48" s="11" t="str">
        <f t="shared" si="505"/>
        <v/>
      </c>
      <c r="DX48" s="80" t="str">
        <f>IFERROR(IF($C48="","",(DX$53/DU$50)*DU48),"")</f>
        <v/>
      </c>
      <c r="DY48" s="99" t="str">
        <f t="shared" si="506"/>
        <v/>
      </c>
      <c r="DZ48" s="11" t="str">
        <f t="shared" si="507"/>
        <v/>
      </c>
      <c r="EA48" s="11" t="str">
        <f t="shared" si="508"/>
        <v/>
      </c>
      <c r="EB48" s="80" t="str">
        <f>IFERROR(IF($C48="","",(EB$53/DY$50)*DY48),"")</f>
        <v/>
      </c>
      <c r="EC48" s="99" t="str">
        <f t="shared" si="509"/>
        <v/>
      </c>
      <c r="ED48" s="11" t="str">
        <f t="shared" si="510"/>
        <v/>
      </c>
      <c r="EE48" s="11" t="str">
        <f t="shared" si="511"/>
        <v/>
      </c>
      <c r="EF48" s="80" t="str">
        <f>IFERROR(IF($C48="","",(EF$53/EC$50)*EC48),"")</f>
        <v/>
      </c>
      <c r="EG48" s="99" t="str">
        <f t="shared" si="512"/>
        <v/>
      </c>
      <c r="EH48" s="11" t="str">
        <f t="shared" si="513"/>
        <v/>
      </c>
      <c r="EI48" s="11" t="str">
        <f t="shared" si="514"/>
        <v/>
      </c>
      <c r="EJ48" s="80" t="str">
        <f>IFERROR(IF($C48="","",(EJ$53/EG$50)*EG48),"")</f>
        <v/>
      </c>
      <c r="EK48" s="99" t="str">
        <f t="shared" si="515"/>
        <v/>
      </c>
      <c r="EL48" s="11" t="str">
        <f t="shared" si="516"/>
        <v/>
      </c>
      <c r="EM48" s="11" t="str">
        <f t="shared" si="517"/>
        <v/>
      </c>
      <c r="EN48" s="80" t="str">
        <f>IFERROR(IF($C48="","",(EN$53/EK$50)*EK48),"")</f>
        <v/>
      </c>
      <c r="EO48" s="99" t="str">
        <f t="shared" si="518"/>
        <v/>
      </c>
      <c r="EP48" s="11" t="str">
        <f t="shared" si="519"/>
        <v/>
      </c>
      <c r="EQ48" s="11" t="str">
        <f t="shared" si="520"/>
        <v/>
      </c>
      <c r="ER48" s="80" t="str">
        <f>IFERROR(IF($C48="","",(ER$53/EO$50)*EO48),"")</f>
        <v/>
      </c>
    </row>
    <row r="49" spans="1:148" x14ac:dyDescent="0.2">
      <c r="A49" s="203"/>
      <c r="B49" s="114" t="s">
        <v>11</v>
      </c>
      <c r="C49" s="121"/>
      <c r="D49" s="69"/>
      <c r="E49" s="69"/>
      <c r="F49" s="69"/>
      <c r="G49" s="122"/>
      <c r="H49" s="135"/>
      <c r="I49" s="15"/>
      <c r="J49" s="136"/>
      <c r="K49" s="135"/>
      <c r="L49" s="15"/>
      <c r="M49" s="136"/>
      <c r="N49" s="143"/>
      <c r="O49" s="143"/>
      <c r="P49" s="101"/>
      <c r="Q49" s="17"/>
      <c r="R49" s="152"/>
      <c r="S49" s="101"/>
      <c r="T49" s="17"/>
      <c r="U49" s="152"/>
      <c r="V49" s="101"/>
      <c r="W49" s="17"/>
      <c r="X49" s="152"/>
      <c r="Y49" s="100" t="str">
        <f>IF($C46="","",
IF(COUNTIF(Y46:Y48,"&gt;0")=0,"",
LARGE(Y46:Y48,1)
))</f>
        <v/>
      </c>
      <c r="Z49" s="16"/>
      <c r="AA49" s="16"/>
      <c r="AB49" s="81"/>
      <c r="AC49" s="100" t="str">
        <f>IF($C46="","",
IF(COUNTIF(AC46:AC48,"&gt;0")=0,"",
LARGE(AC46:AC48,1)
))</f>
        <v/>
      </c>
      <c r="AD49" s="16"/>
      <c r="AE49" s="16"/>
      <c r="AF49" s="81"/>
      <c r="AG49" s="100" t="str">
        <f>IF($C46="","",
IF(COUNTIF(AG46:AG48,"&gt;0")=0,"",
LARGE(AG46:AG48,1)
))</f>
        <v/>
      </c>
      <c r="AH49" s="16"/>
      <c r="AI49" s="16"/>
      <c r="AJ49" s="81"/>
      <c r="AK49" s="100" t="str">
        <f>IF($C46="","",
IF(COUNTIF(AK46:AK48,"&gt;0")=0,"",
LARGE(AK46:AK48,1)
))</f>
        <v/>
      </c>
      <c r="AL49" s="16"/>
      <c r="AM49" s="16"/>
      <c r="AN49" s="81"/>
      <c r="AO49" s="100" t="str">
        <f>IF($C46="","",
IF(COUNTIF(AO46:AO48,"&gt;0")=0,"",
LARGE(AO46:AO48,1)
))</f>
        <v/>
      </c>
      <c r="AP49" s="16"/>
      <c r="AQ49" s="16"/>
      <c r="AR49" s="81"/>
      <c r="AS49" s="100" t="str">
        <f>IF($C46="","",
IF(COUNTIF(AS46:AS48,"&gt;0")=0,"",
LARGE(AS46:AS48,1)
))</f>
        <v/>
      </c>
      <c r="AT49" s="16"/>
      <c r="AU49" s="16"/>
      <c r="AV49" s="81"/>
      <c r="AW49" s="100" t="str">
        <f>IF($C46="","",
IF(COUNTIF(AW46:AW48,"&gt;0")=0,"",
LARGE(AW46:AW48,1)
))</f>
        <v/>
      </c>
      <c r="AX49" s="16"/>
      <c r="AY49" s="16"/>
      <c r="AZ49" s="81"/>
      <c r="BA49" s="100" t="str">
        <f>IF($C46="","",
IF(COUNTIF(BA46:BA48,"&gt;0")=0,"",
LARGE(BA46:BA48,1)
))</f>
        <v/>
      </c>
      <c r="BB49" s="16"/>
      <c r="BC49" s="16"/>
      <c r="BD49" s="81"/>
      <c r="BE49" s="100" t="str">
        <f>IF($C46="","",
IF(COUNTIF(BE46:BE48,"&gt;0")=0,"",
LARGE(BE46:BE48,1)
))</f>
        <v/>
      </c>
      <c r="BF49" s="16"/>
      <c r="BG49" s="16"/>
      <c r="BH49" s="81"/>
      <c r="BI49" s="100" t="str">
        <f>IF($C46="","",
IF(COUNTIF(BI46:BI48,"&gt;0")=0,"",
LARGE(BI46:BI48,1)
))</f>
        <v/>
      </c>
      <c r="BJ49" s="16"/>
      <c r="BK49" s="16"/>
      <c r="BL49" s="81"/>
      <c r="BM49" s="100" t="str">
        <f>IF($C46="","",
IF(COUNTIF(BM46:BM48,"&gt;0")=0,"",
LARGE(BM46:BM48,1)
))</f>
        <v/>
      </c>
      <c r="BN49" s="16"/>
      <c r="BO49" s="16"/>
      <c r="BP49" s="81"/>
      <c r="BQ49" s="100" t="str">
        <f>IF($C46="","",
IF(COUNTIF(BQ46:BQ48,"&gt;0")=0,"",
LARGE(BQ46:BQ48,1)
))</f>
        <v/>
      </c>
      <c r="BR49" s="16"/>
      <c r="BS49" s="16"/>
      <c r="BT49" s="81"/>
      <c r="BU49" s="100" t="str">
        <f>IF($C46="","",
IF(COUNTIF(BU46:BU48,"&gt;0")=0,"",
LARGE(BU46:BU48,1)
))</f>
        <v/>
      </c>
      <c r="BV49" s="16"/>
      <c r="BW49" s="16"/>
      <c r="BX49" s="81"/>
      <c r="BY49" s="100" t="str">
        <f>IF($C46="","",
IF(COUNTIF(BY46:BY48,"&gt;0")=0,"",
LARGE(BY46:BY48,1)
))</f>
        <v/>
      </c>
      <c r="BZ49" s="16"/>
      <c r="CA49" s="16"/>
      <c r="CB49" s="81"/>
      <c r="CC49" s="100" t="str">
        <f>IF($C46="","",
IF(COUNTIF(CC46:CC48,"&gt;0")=0,"",
LARGE(CC46:CC48,1)
))</f>
        <v/>
      </c>
      <c r="CD49" s="16"/>
      <c r="CE49" s="16"/>
      <c r="CF49" s="81"/>
      <c r="CG49" s="100" t="str">
        <f>IF($C46="","",
IF(COUNTIF(CG46:CG48,"&gt;0")=0,"",
LARGE(CG46:CG48,1)
))</f>
        <v/>
      </c>
      <c r="CH49" s="16"/>
      <c r="CI49" s="16"/>
      <c r="CJ49" s="81"/>
      <c r="CK49" s="100" t="str">
        <f>IF($C46="","",
IF(COUNTIF(CK46:CK48,"&gt;0")=0,"",
LARGE(CK46:CK48,1)
))</f>
        <v/>
      </c>
      <c r="CL49" s="16"/>
      <c r="CM49" s="16"/>
      <c r="CN49" s="81"/>
      <c r="CO49" s="100" t="str">
        <f>IF($C46="","",
IF(COUNTIF(CO46:CO48,"&gt;0")=0,"",
LARGE(CO46:CO48,1)
))</f>
        <v/>
      </c>
      <c r="CP49" s="16"/>
      <c r="CQ49" s="16"/>
      <c r="CR49" s="81"/>
      <c r="CS49" s="100" t="str">
        <f>IF($C46="","",
IF(COUNTIF(CS46:CS48,"&gt;0")=0,"",
LARGE(CS46:CS48,1)
))</f>
        <v/>
      </c>
      <c r="CT49" s="16"/>
      <c r="CU49" s="16"/>
      <c r="CV49" s="81"/>
      <c r="CW49" s="100" t="str">
        <f>IF($C46="","",
IF(COUNTIF(CW46:CW48,"&gt;0")=0,"",
LARGE(CW46:CW48,1)
))</f>
        <v/>
      </c>
      <c r="CX49" s="16"/>
      <c r="CY49" s="16"/>
      <c r="CZ49" s="81"/>
      <c r="DA49" s="100" t="str">
        <f>IF($C46="","",
IF(COUNTIF(DA46:DA48,"&gt;0")=0,"",
LARGE(DA46:DA48,1)
))</f>
        <v/>
      </c>
      <c r="DB49" s="16"/>
      <c r="DC49" s="16"/>
      <c r="DD49" s="81"/>
      <c r="DE49" s="100" t="str">
        <f>IF($C46="","",
IF(COUNTIF(DE46:DE48,"&gt;0")=0,"",
LARGE(DE46:DE48,1)
))</f>
        <v/>
      </c>
      <c r="DF49" s="16"/>
      <c r="DG49" s="16"/>
      <c r="DH49" s="81"/>
      <c r="DI49" s="100" t="str">
        <f>IF($C46="","",
IF(COUNTIF(DI46:DI48,"&gt;0")=0,"",
LARGE(DI46:DI48,1)
))</f>
        <v/>
      </c>
      <c r="DJ49" s="16"/>
      <c r="DK49" s="16"/>
      <c r="DL49" s="81"/>
      <c r="DM49" s="100" t="str">
        <f>IF($C46="","",
IF(COUNTIF(DM46:DM48,"&gt;0")=0,"",
LARGE(DM46:DM48,1)
))</f>
        <v/>
      </c>
      <c r="DN49" s="16"/>
      <c r="DO49" s="16"/>
      <c r="DP49" s="81"/>
      <c r="DQ49" s="100" t="str">
        <f>IF($C46="","",
IF(COUNTIF(DQ46:DQ48,"&gt;0")=0,"",
LARGE(DQ46:DQ48,1)
))</f>
        <v/>
      </c>
      <c r="DR49" s="16"/>
      <c r="DS49" s="16"/>
      <c r="DT49" s="81"/>
      <c r="DU49" s="100" t="str">
        <f>IF($C46="","",
IF(COUNTIF(DU46:DU48,"&gt;0")=0,"",
LARGE(DU46:DU48,1)
))</f>
        <v/>
      </c>
      <c r="DV49" s="16"/>
      <c r="DW49" s="16"/>
      <c r="DX49" s="81"/>
      <c r="DY49" s="100" t="str">
        <f>IF($C46="","",
IF(COUNTIF(DY46:DY48,"&gt;0")=0,"",
LARGE(DY46:DY48,1)
))</f>
        <v/>
      </c>
      <c r="DZ49" s="16"/>
      <c r="EA49" s="16"/>
      <c r="EB49" s="81"/>
      <c r="EC49" s="100" t="str">
        <f>IF($C46="","",
IF(COUNTIF(EC46:EC48,"&gt;0")=0,"",
LARGE(EC46:EC48,1)
))</f>
        <v/>
      </c>
      <c r="ED49" s="16"/>
      <c r="EE49" s="16"/>
      <c r="EF49" s="81"/>
      <c r="EG49" s="100" t="str">
        <f>IF($C46="","",
IF(COUNTIF(EG46:EG48,"&gt;0")=0,"",
LARGE(EG46:EG48,1)
))</f>
        <v/>
      </c>
      <c r="EH49" s="16"/>
      <c r="EI49" s="16"/>
      <c r="EJ49" s="81"/>
      <c r="EK49" s="100" t="str">
        <f>IF($C46="","",
IF(COUNTIF(EK46:EK48,"&gt;0")=0,"",
LARGE(EK46:EK48,1)
))</f>
        <v/>
      </c>
      <c r="EL49" s="16"/>
      <c r="EM49" s="16"/>
      <c r="EN49" s="81"/>
      <c r="EO49" s="100" t="str">
        <f>IF($C46="","",
IF(COUNTIF(EO46:EO48,"&gt;0")=0,"",
LARGE(EO46:EO48,1)
))</f>
        <v/>
      </c>
      <c r="EP49" s="16"/>
      <c r="EQ49" s="16"/>
      <c r="ER49" s="81"/>
    </row>
    <row r="50" spans="1:148" x14ac:dyDescent="0.2">
      <c r="A50" s="203"/>
      <c r="B50" s="114" t="s">
        <v>14</v>
      </c>
      <c r="C50" s="121"/>
      <c r="D50" s="69"/>
      <c r="E50" s="69"/>
      <c r="F50" s="69"/>
      <c r="G50" s="122"/>
      <c r="H50" s="135"/>
      <c r="I50" s="15"/>
      <c r="J50" s="136"/>
      <c r="K50" s="135"/>
      <c r="L50" s="15"/>
      <c r="M50" s="136"/>
      <c r="N50" s="143"/>
      <c r="O50" s="143"/>
      <c r="P50" s="101"/>
      <c r="Q50" s="17"/>
      <c r="R50" s="152"/>
      <c r="S50" s="101"/>
      <c r="T50" s="17"/>
      <c r="U50" s="152"/>
      <c r="V50" s="101"/>
      <c r="W50" s="17"/>
      <c r="X50" s="152"/>
      <c r="Y50" s="100" t="str">
        <f>IF($C46="","",
IF(SUM(Y46:Y48)=0,"",
SUM(Y46:Y48)
))</f>
        <v/>
      </c>
      <c r="Z50" s="16"/>
      <c r="AA50" s="16"/>
      <c r="AB50" s="81"/>
      <c r="AC50" s="100" t="str">
        <f>IF($C46="","",
IF(SUM(AC46:AC48)=0,"",
SUM(AC46:AC48)
))</f>
        <v/>
      </c>
      <c r="AD50" s="16"/>
      <c r="AE50" s="16"/>
      <c r="AF50" s="81"/>
      <c r="AG50" s="100" t="str">
        <f>IF($C46="","",
IF(SUM(AG46:AG48)=0,"",
SUM(AG46:AG48)
))</f>
        <v/>
      </c>
      <c r="AH50" s="16"/>
      <c r="AI50" s="16"/>
      <c r="AJ50" s="81"/>
      <c r="AK50" s="100" t="str">
        <f>IF($C46="","",
IF(SUM(AK46:AK48)=0,"",
SUM(AK46:AK48)
))</f>
        <v/>
      </c>
      <c r="AL50" s="16"/>
      <c r="AM50" s="16"/>
      <c r="AN50" s="81"/>
      <c r="AO50" s="100" t="str">
        <f>IF($C46="","",
IF(SUM(AO46:AO48)=0,"",
SUM(AO46:AO48)
))</f>
        <v/>
      </c>
      <c r="AP50" s="16"/>
      <c r="AQ50" s="16"/>
      <c r="AR50" s="81"/>
      <c r="AS50" s="100" t="str">
        <f>IF($C46="","",
IF(SUM(AS46:AS48)=0,"",
SUM(AS46:AS48)
))</f>
        <v/>
      </c>
      <c r="AT50" s="16"/>
      <c r="AU50" s="16"/>
      <c r="AV50" s="81"/>
      <c r="AW50" s="100" t="str">
        <f>IF($C46="","",
IF(SUM(AW46:AW48)=0,"",
SUM(AW46:AW48)
))</f>
        <v/>
      </c>
      <c r="AX50" s="16"/>
      <c r="AY50" s="16"/>
      <c r="AZ50" s="81"/>
      <c r="BA50" s="100" t="str">
        <f>IF($C46="","",
IF(SUM(BA46:BA48)=0,"",
SUM(BA46:BA48)
))</f>
        <v/>
      </c>
      <c r="BB50" s="16"/>
      <c r="BC50" s="16"/>
      <c r="BD50" s="81"/>
      <c r="BE50" s="100" t="str">
        <f>IF($C46="","",
IF(SUM(BE46:BE48)=0,"",
SUM(BE46:BE48)
))</f>
        <v/>
      </c>
      <c r="BF50" s="16"/>
      <c r="BG50" s="16"/>
      <c r="BH50" s="81"/>
      <c r="BI50" s="100" t="str">
        <f>IF($C46="","",
IF(SUM(BI46:BI48)=0,"",
SUM(BI46:BI48)
))</f>
        <v/>
      </c>
      <c r="BJ50" s="16"/>
      <c r="BK50" s="16"/>
      <c r="BL50" s="81"/>
      <c r="BM50" s="100" t="str">
        <f>IF($C46="","",
IF(SUM(BM46:BM48)=0,"",
SUM(BM46:BM48)
))</f>
        <v/>
      </c>
      <c r="BN50" s="16"/>
      <c r="BO50" s="16"/>
      <c r="BP50" s="81"/>
      <c r="BQ50" s="100" t="str">
        <f>IF($C46="","",
IF(SUM(BQ46:BQ48)=0,"",
SUM(BQ46:BQ48)
))</f>
        <v/>
      </c>
      <c r="BR50" s="16"/>
      <c r="BS50" s="16"/>
      <c r="BT50" s="81"/>
      <c r="BU50" s="100" t="str">
        <f>IF($C46="","",
IF(SUM(BU46:BU48)=0,"",
SUM(BU46:BU48)
))</f>
        <v/>
      </c>
      <c r="BV50" s="16"/>
      <c r="BW50" s="16"/>
      <c r="BX50" s="81"/>
      <c r="BY50" s="100" t="str">
        <f>IF($C46="","",
IF(SUM(BY46:BY48)=0,"",
SUM(BY46:BY48)
))</f>
        <v/>
      </c>
      <c r="BZ50" s="16"/>
      <c r="CA50" s="16"/>
      <c r="CB50" s="81"/>
      <c r="CC50" s="100" t="str">
        <f>IF($C46="","",
IF(SUM(CC46:CC48)=0,"",
SUM(CC46:CC48)
))</f>
        <v/>
      </c>
      <c r="CD50" s="16"/>
      <c r="CE50" s="16"/>
      <c r="CF50" s="81"/>
      <c r="CG50" s="100" t="str">
        <f>IF($C46="","",
IF(SUM(CG46:CG48)=0,"",
SUM(CG46:CG48)
))</f>
        <v/>
      </c>
      <c r="CH50" s="16"/>
      <c r="CI50" s="16"/>
      <c r="CJ50" s="81"/>
      <c r="CK50" s="100" t="str">
        <f>IF($C46="","",
IF(SUM(CK46:CK48)=0,"",
SUM(CK46:CK48)
))</f>
        <v/>
      </c>
      <c r="CL50" s="16"/>
      <c r="CM50" s="16"/>
      <c r="CN50" s="81"/>
      <c r="CO50" s="100" t="str">
        <f>IF($C46="","",
IF(SUM(CO46:CO48)=0,"",
SUM(CO46:CO48)
))</f>
        <v/>
      </c>
      <c r="CP50" s="16"/>
      <c r="CQ50" s="16"/>
      <c r="CR50" s="81"/>
      <c r="CS50" s="100" t="str">
        <f>IF($C46="","",
IF(SUM(CS46:CS48)=0,"",
SUM(CS46:CS48)
))</f>
        <v/>
      </c>
      <c r="CT50" s="16"/>
      <c r="CU50" s="16"/>
      <c r="CV50" s="81"/>
      <c r="CW50" s="100" t="str">
        <f>IF($C46="","",
IF(SUM(CW46:CW48)=0,"",
SUM(CW46:CW48)
))</f>
        <v/>
      </c>
      <c r="CX50" s="16"/>
      <c r="CY50" s="16"/>
      <c r="CZ50" s="81"/>
      <c r="DA50" s="100" t="str">
        <f>IF($C46="","",
IF(SUM(DA46:DA48)=0,"",
SUM(DA46:DA48)
))</f>
        <v/>
      </c>
      <c r="DB50" s="16"/>
      <c r="DC50" s="16"/>
      <c r="DD50" s="81"/>
      <c r="DE50" s="100" t="str">
        <f>IF($C46="","",
IF(SUM(DE46:DE48)=0,"",
SUM(DE46:DE48)
))</f>
        <v/>
      </c>
      <c r="DF50" s="16"/>
      <c r="DG50" s="16"/>
      <c r="DH50" s="81"/>
      <c r="DI50" s="100" t="str">
        <f>IF($C46="","",
IF(SUM(DI46:DI48)=0,"",
SUM(DI46:DI48)
))</f>
        <v/>
      </c>
      <c r="DJ50" s="16"/>
      <c r="DK50" s="16"/>
      <c r="DL50" s="81"/>
      <c r="DM50" s="100" t="str">
        <f>IF($C46="","",
IF(SUM(DM46:DM48)=0,"",
SUM(DM46:DM48)
))</f>
        <v/>
      </c>
      <c r="DN50" s="16"/>
      <c r="DO50" s="16"/>
      <c r="DP50" s="81"/>
      <c r="DQ50" s="100" t="str">
        <f>IF($C46="","",
IF(SUM(DQ46:DQ48)=0,"",
SUM(DQ46:DQ48)
))</f>
        <v/>
      </c>
      <c r="DR50" s="16"/>
      <c r="DS50" s="16"/>
      <c r="DT50" s="81"/>
      <c r="DU50" s="100" t="str">
        <f>IF($C46="","",
IF(SUM(DU46:DU48)=0,"",
SUM(DU46:DU48)
))</f>
        <v/>
      </c>
      <c r="DV50" s="16"/>
      <c r="DW50" s="16"/>
      <c r="DX50" s="81"/>
      <c r="DY50" s="100" t="str">
        <f>IF($C46="","",
IF(SUM(DY46:DY48)=0,"",
SUM(DY46:DY48)
))</f>
        <v/>
      </c>
      <c r="DZ50" s="16"/>
      <c r="EA50" s="16"/>
      <c r="EB50" s="81"/>
      <c r="EC50" s="100" t="str">
        <f>IF($C46="","",
IF(SUM(EC46:EC48)=0,"",
SUM(EC46:EC48)
))</f>
        <v/>
      </c>
      <c r="ED50" s="16"/>
      <c r="EE50" s="16"/>
      <c r="EF50" s="81"/>
      <c r="EG50" s="100" t="str">
        <f>IF($C46="","",
IF(SUM(EG46:EG48)=0,"",
SUM(EG46:EG48)
))</f>
        <v/>
      </c>
      <c r="EH50" s="16"/>
      <c r="EI50" s="16"/>
      <c r="EJ50" s="81"/>
      <c r="EK50" s="100" t="str">
        <f>IF($C46="","",
IF(SUM(EK46:EK48)=0,"",
SUM(EK46:EK48)
))</f>
        <v/>
      </c>
      <c r="EL50" s="16"/>
      <c r="EM50" s="16"/>
      <c r="EN50" s="81"/>
      <c r="EO50" s="100" t="str">
        <f>IF($C46="","",
IF(SUM(EO46:EO48)=0,"",
SUM(EO46:EO48)
))</f>
        <v/>
      </c>
      <c r="EP50" s="16"/>
      <c r="EQ50" s="16"/>
      <c r="ER50" s="81"/>
    </row>
    <row r="51" spans="1:148" x14ac:dyDescent="0.2">
      <c r="A51" s="203"/>
      <c r="B51" s="114" t="s">
        <v>10</v>
      </c>
      <c r="C51" s="121"/>
      <c r="D51" s="69"/>
      <c r="E51" s="69"/>
      <c r="F51" s="69"/>
      <c r="G51" s="122"/>
      <c r="H51" s="135"/>
      <c r="I51" s="15"/>
      <c r="J51" s="136"/>
      <c r="K51" s="135"/>
      <c r="L51" s="15"/>
      <c r="M51" s="136"/>
      <c r="N51" s="143"/>
      <c r="O51" s="143"/>
      <c r="P51" s="101"/>
      <c r="Q51" s="17"/>
      <c r="R51" s="152"/>
      <c r="S51" s="101"/>
      <c r="T51" s="17"/>
      <c r="U51" s="152"/>
      <c r="V51" s="101"/>
      <c r="W51" s="17"/>
      <c r="X51" s="152"/>
      <c r="Y51" s="100"/>
      <c r="Z51" s="16" t="str">
        <f>IF($C46="","",
IF(Y49=Y46,Z46,
IF(Y49=Y47,Z47,
IF(Y49=Y48,Z48,
""
))))</f>
        <v/>
      </c>
      <c r="AA51" s="16"/>
      <c r="AB51" s="81"/>
      <c r="AC51" s="100"/>
      <c r="AD51" s="16" t="str">
        <f>IF($C46="","",
IF(AC49=AC46,AD46,
IF(AC49=AC47,AD47,
IF(AC49=AC48,AD48,
""
))))</f>
        <v/>
      </c>
      <c r="AE51" s="16"/>
      <c r="AF51" s="81"/>
      <c r="AG51" s="100"/>
      <c r="AH51" s="16" t="str">
        <f>IF($C46="","",
IF(AG49=AG46,AH46,
IF(AG49=AG47,AH47,
IF(AG49=AG48,AH48,
""
))))</f>
        <v/>
      </c>
      <c r="AI51" s="16"/>
      <c r="AJ51" s="81"/>
      <c r="AK51" s="100"/>
      <c r="AL51" s="16" t="str">
        <f>IF($C46="","",
IF(AK49=AK46,AL46,
IF(AK49=AK47,AL47,
IF(AK49=AK48,AL48,
""
))))</f>
        <v/>
      </c>
      <c r="AM51" s="16"/>
      <c r="AN51" s="81"/>
      <c r="AO51" s="100"/>
      <c r="AP51" s="16" t="str">
        <f>IF($C46="","",
IF(AO49=AO46,AP46,
IF(AO49=AO47,AP47,
IF(AO49=AO48,AP48,
""
))))</f>
        <v/>
      </c>
      <c r="AQ51" s="16"/>
      <c r="AR51" s="81"/>
      <c r="AS51" s="100"/>
      <c r="AT51" s="16" t="str">
        <f>IF($C46="","",
IF(AS49=AS46,AT46,
IF(AS49=AS47,AT47,
IF(AS49=AS48,AT48,
""
))))</f>
        <v/>
      </c>
      <c r="AU51" s="16"/>
      <c r="AV51" s="81"/>
      <c r="AW51" s="100"/>
      <c r="AX51" s="16" t="str">
        <f>IF($C46="","",
IF(AW49=AW46,AX46,
IF(AW49=AW47,AX47,
IF(AW49=AW48,AX48,
""
))))</f>
        <v/>
      </c>
      <c r="AY51" s="16"/>
      <c r="AZ51" s="81"/>
      <c r="BA51" s="100"/>
      <c r="BB51" s="16" t="str">
        <f>IF($C46="","",
IF(BA49=BA46,BB46,
IF(BA49=BA47,BB47,
IF(BA49=BA48,BB48,
""
))))</f>
        <v/>
      </c>
      <c r="BC51" s="16"/>
      <c r="BD51" s="81"/>
      <c r="BE51" s="100"/>
      <c r="BF51" s="16" t="str">
        <f>IF($C46="","",
IF(BE49=BE46,BF46,
IF(BE49=BE47,BF47,
IF(BE49=BE48,BF48,
""
))))</f>
        <v/>
      </c>
      <c r="BG51" s="16"/>
      <c r="BH51" s="81"/>
      <c r="BI51" s="100"/>
      <c r="BJ51" s="16" t="str">
        <f>IF($C46="","",
IF(BI49=BI46,BJ46,
IF(BI49=BI47,BJ47,
IF(BI49=BI48,BJ48,
""
))))</f>
        <v/>
      </c>
      <c r="BK51" s="16"/>
      <c r="BL51" s="81"/>
      <c r="BM51" s="100"/>
      <c r="BN51" s="16" t="str">
        <f>IF($C46="","",
IF(BM49=BM46,BN46,
IF(BM49=BM47,BN47,
IF(BM49=BM48,BN48,
""
))))</f>
        <v/>
      </c>
      <c r="BO51" s="16"/>
      <c r="BP51" s="81"/>
      <c r="BQ51" s="100"/>
      <c r="BR51" s="16" t="str">
        <f>IF($C46="","",
IF(BQ49=BQ46,BR46,
IF(BQ49=BQ47,BR47,
IF(BQ49=BQ48,BR48,
""
))))</f>
        <v/>
      </c>
      <c r="BS51" s="16"/>
      <c r="BT51" s="81"/>
      <c r="BU51" s="100"/>
      <c r="BV51" s="16" t="str">
        <f>IF($C46="","",
IF(BU49=BU46,BV46,
IF(BU49=BU47,BV47,
IF(BU49=BU48,BV48,
""
))))</f>
        <v/>
      </c>
      <c r="BW51" s="16"/>
      <c r="BX51" s="81"/>
      <c r="BY51" s="100"/>
      <c r="BZ51" s="16" t="str">
        <f>IF($C46="","",
IF(BY49=BY46,BZ46,
IF(BY49=BY47,BZ47,
IF(BY49=BY48,BZ48,
""
))))</f>
        <v/>
      </c>
      <c r="CA51" s="16"/>
      <c r="CB51" s="81"/>
      <c r="CC51" s="100"/>
      <c r="CD51" s="16" t="str">
        <f>IF($C46="","",
IF(CC49=CC46,CD46,
IF(CC49=CC47,CD47,
IF(CC49=CC48,CD48,
""
))))</f>
        <v/>
      </c>
      <c r="CE51" s="16"/>
      <c r="CF51" s="81"/>
      <c r="CG51" s="100"/>
      <c r="CH51" s="16" t="str">
        <f>IF($C46="","",
IF(CG49=CG46,CH46,
IF(CG49=CG47,CH47,
IF(CG49=CG48,CH48,
""
))))</f>
        <v/>
      </c>
      <c r="CI51" s="16"/>
      <c r="CJ51" s="81"/>
      <c r="CK51" s="100"/>
      <c r="CL51" s="16" t="str">
        <f>IF($C46="","",
IF(CK49=CK46,CL46,
IF(CK49=CK47,CL47,
IF(CK49=CK48,CL48,
""
))))</f>
        <v/>
      </c>
      <c r="CM51" s="16"/>
      <c r="CN51" s="81"/>
      <c r="CO51" s="100"/>
      <c r="CP51" s="16" t="str">
        <f>IF($C46="","",
IF(CO49=CO46,CP46,
IF(CO49=CO47,CP47,
IF(CO49=CO48,CP48,
""
))))</f>
        <v/>
      </c>
      <c r="CQ51" s="16"/>
      <c r="CR51" s="81"/>
      <c r="CS51" s="100"/>
      <c r="CT51" s="16" t="str">
        <f>IF($C46="","",
IF(CS49=CS46,CT46,
IF(CS49=CS47,CT47,
IF(CS49=CS48,CT48,
""
))))</f>
        <v/>
      </c>
      <c r="CU51" s="16"/>
      <c r="CV51" s="81"/>
      <c r="CW51" s="100"/>
      <c r="CX51" s="16" t="str">
        <f>IF($C46="","",
IF(CW49=CW46,CX46,
IF(CW49=CW47,CX47,
IF(CW49=CW48,CX48,
""
))))</f>
        <v/>
      </c>
      <c r="CY51" s="16"/>
      <c r="CZ51" s="81"/>
      <c r="DA51" s="100"/>
      <c r="DB51" s="16" t="str">
        <f>IF($C46="","",
IF(DA49=DA46,DB46,
IF(DA49=DA47,DB47,
IF(DA49=DA48,DB48,
""
))))</f>
        <v/>
      </c>
      <c r="DC51" s="16"/>
      <c r="DD51" s="81"/>
      <c r="DE51" s="100"/>
      <c r="DF51" s="16" t="str">
        <f>IF($C46="","",
IF(DE49=DE46,DF46,
IF(DE49=DE47,DF47,
IF(DE49=DE48,DF48,
""
))))</f>
        <v/>
      </c>
      <c r="DG51" s="16"/>
      <c r="DH51" s="81"/>
      <c r="DI51" s="100"/>
      <c r="DJ51" s="16" t="str">
        <f>IF($C46="","",
IF(DI49=DI46,DJ46,
IF(DI49=DI47,DJ47,
IF(DI49=DI48,DJ48,
""
))))</f>
        <v/>
      </c>
      <c r="DK51" s="16"/>
      <c r="DL51" s="81"/>
      <c r="DM51" s="100"/>
      <c r="DN51" s="16" t="str">
        <f>IF($C46="","",
IF(DM49=DM46,DN46,
IF(DM49=DM47,DN47,
IF(DM49=DM48,DN48,
""
))))</f>
        <v/>
      </c>
      <c r="DO51" s="16"/>
      <c r="DP51" s="81"/>
      <c r="DQ51" s="100"/>
      <c r="DR51" s="16" t="str">
        <f>IF($C46="","",
IF(DQ49=DQ46,DR46,
IF(DQ49=DQ47,DR47,
IF(DQ49=DQ48,DR48,
""
))))</f>
        <v/>
      </c>
      <c r="DS51" s="16"/>
      <c r="DT51" s="81"/>
      <c r="DU51" s="100"/>
      <c r="DV51" s="16" t="str">
        <f>IF($C46="","",
IF(DU49=DU46,DV46,
IF(DU49=DU47,DV47,
IF(DU49=DU48,DV48,
""
))))</f>
        <v/>
      </c>
      <c r="DW51" s="16"/>
      <c r="DX51" s="81"/>
      <c r="DY51" s="100"/>
      <c r="DZ51" s="16" t="str">
        <f>IF($C46="","",
IF(DY49=DY46,DZ46,
IF(DY49=DY47,DZ47,
IF(DY49=DY48,DZ48,
""
))))</f>
        <v/>
      </c>
      <c r="EA51" s="16"/>
      <c r="EB51" s="81"/>
      <c r="EC51" s="100"/>
      <c r="ED51" s="16" t="str">
        <f>IF($C46="","",
IF(EC49=EC46,ED46,
IF(EC49=EC47,ED47,
IF(EC49=EC48,ED48,
""
))))</f>
        <v/>
      </c>
      <c r="EE51" s="16"/>
      <c r="EF51" s="81"/>
      <c r="EG51" s="100"/>
      <c r="EH51" s="16" t="str">
        <f>IF($C46="","",
IF(EG49=EG46,EH46,
IF(EG49=EG47,EH47,
IF(EG49=EG48,EH48,
""
))))</f>
        <v/>
      </c>
      <c r="EI51" s="16"/>
      <c r="EJ51" s="81"/>
      <c r="EK51" s="100"/>
      <c r="EL51" s="16" t="str">
        <f>IF($C46="","",
IF(EK49=EK46,EL46,
IF(EK49=EK47,EL47,
IF(EK49=EK48,EL48,
""
))))</f>
        <v/>
      </c>
      <c r="EM51" s="16"/>
      <c r="EN51" s="81"/>
      <c r="EO51" s="100"/>
      <c r="EP51" s="16" t="str">
        <f>IF($C46="","",
IF(EO49=EO46,EP46,
IF(EO49=EO47,EP47,
IF(EO49=EO48,EP48,
""
))))</f>
        <v/>
      </c>
      <c r="EQ51" s="16"/>
      <c r="ER51" s="81"/>
    </row>
    <row r="52" spans="1:148" x14ac:dyDescent="0.2">
      <c r="A52" s="203"/>
      <c r="B52" s="114" t="s">
        <v>16</v>
      </c>
      <c r="C52" s="121"/>
      <c r="D52" s="69"/>
      <c r="E52" s="69"/>
      <c r="F52" s="69"/>
      <c r="G52" s="122"/>
      <c r="H52" s="135"/>
      <c r="I52" s="15"/>
      <c r="J52" s="136"/>
      <c r="K52" s="135"/>
      <c r="L52" s="15"/>
      <c r="M52" s="136"/>
      <c r="N52" s="143"/>
      <c r="O52" s="143"/>
      <c r="P52" s="101"/>
      <c r="Q52" s="17"/>
      <c r="R52" s="152"/>
      <c r="S52" s="101"/>
      <c r="T52" s="17"/>
      <c r="U52" s="152"/>
      <c r="V52" s="101"/>
      <c r="W52" s="17"/>
      <c r="X52" s="152"/>
      <c r="Y52" s="100"/>
      <c r="Z52" s="16"/>
      <c r="AA52" s="16" t="str">
        <f>IF($C46="","",
IF(Y49=Y46,AA46,
IF(Y49=Y47,AA47,
IF(Y49=Y48,AA48,
""
))))</f>
        <v/>
      </c>
      <c r="AB52" s="82"/>
      <c r="AC52" s="100"/>
      <c r="AD52" s="16"/>
      <c r="AE52" s="16" t="str">
        <f>IF($C46="","",
IF(AC49=AC46,AE46,
IF(AC49=AC47,AE47,
IF(AC49=AC48,AE48,
""
))))</f>
        <v/>
      </c>
      <c r="AF52" s="82"/>
      <c r="AG52" s="100"/>
      <c r="AH52" s="16"/>
      <c r="AI52" s="16" t="str">
        <f>IF($C46="","",
IF(AG49=AG46,AI46,
IF(AG49=AG47,AI47,
IF(AG49=AG48,AI48,
""
))))</f>
        <v/>
      </c>
      <c r="AJ52" s="82"/>
      <c r="AK52" s="100"/>
      <c r="AL52" s="16"/>
      <c r="AM52" s="16" t="str">
        <f>IF($C46="","",
IF(AK49=AK46,AM46,
IF(AK49=AK47,AM47,
IF(AK49=AK48,AM48,
""
))))</f>
        <v/>
      </c>
      <c r="AN52" s="82"/>
      <c r="AO52" s="100"/>
      <c r="AP52" s="16"/>
      <c r="AQ52" s="16" t="str">
        <f>IF($C46="","",
IF(AO49=AO46,AQ46,
IF(AO49=AO47,AQ47,
IF(AO49=AO48,AQ48,
""
))))</f>
        <v/>
      </c>
      <c r="AR52" s="82"/>
      <c r="AS52" s="100"/>
      <c r="AT52" s="16"/>
      <c r="AU52" s="16" t="str">
        <f>IF($C46="","",
IF(AS49=AS46,AU46,
IF(AS49=AS47,AU47,
IF(AS49=AS48,AU48,
""
))))</f>
        <v/>
      </c>
      <c r="AV52" s="82"/>
      <c r="AW52" s="100"/>
      <c r="AX52" s="16"/>
      <c r="AY52" s="16" t="str">
        <f>IF($C46="","",
IF(AW49=AW46,AY46,
IF(AW49=AW47,AY47,
IF(AW49=AW48,AY48,
""
))))</f>
        <v/>
      </c>
      <c r="AZ52" s="82"/>
      <c r="BA52" s="100"/>
      <c r="BB52" s="16"/>
      <c r="BC52" s="16" t="str">
        <f>IF($C46="","",
IF(BA49=BA46,BC46,
IF(BA49=BA47,BC47,
IF(BA49=BA48,BC48,
""
))))</f>
        <v/>
      </c>
      <c r="BD52" s="82"/>
      <c r="BE52" s="100"/>
      <c r="BF52" s="16"/>
      <c r="BG52" s="16" t="str">
        <f>IF($C46="","",
IF(BE49=BE46,BG46,
IF(BE49=BE47,BG47,
IF(BE49=BE48,BG48,
""
))))</f>
        <v/>
      </c>
      <c r="BH52" s="82"/>
      <c r="BI52" s="100"/>
      <c r="BJ52" s="16"/>
      <c r="BK52" s="16" t="str">
        <f>IF($C46="","",
IF(BI49=BI46,BK46,
IF(BI49=BI47,BK47,
IF(BI49=BI48,BK48,
""
))))</f>
        <v/>
      </c>
      <c r="BL52" s="82"/>
      <c r="BM52" s="100"/>
      <c r="BN52" s="16"/>
      <c r="BO52" s="16" t="str">
        <f>IF($C46="","",
IF(BM49=BM46,BO46,
IF(BM49=BM47,BO47,
IF(BM49=BM48,BO48,
""
))))</f>
        <v/>
      </c>
      <c r="BP52" s="82"/>
      <c r="BQ52" s="100"/>
      <c r="BR52" s="16"/>
      <c r="BS52" s="16" t="str">
        <f>IF($C46="","",
IF(BQ49=BQ46,BS46,
IF(BQ49=BQ47,BS47,
IF(BQ49=BQ48,BS48,
""
))))</f>
        <v/>
      </c>
      <c r="BT52" s="82"/>
      <c r="BU52" s="100"/>
      <c r="BV52" s="16"/>
      <c r="BW52" s="16" t="str">
        <f>IF($C46="","",
IF(BU49=BU46,BW46,
IF(BU49=BU47,BW47,
IF(BU49=BU48,BW48,
""
))))</f>
        <v/>
      </c>
      <c r="BX52" s="82"/>
      <c r="BY52" s="100"/>
      <c r="BZ52" s="16"/>
      <c r="CA52" s="16" t="str">
        <f>IF($C46="","",
IF(BY49=BY46,CA46,
IF(BY49=BY47,CA47,
IF(BY49=BY48,CA48,
""
))))</f>
        <v/>
      </c>
      <c r="CB52" s="82"/>
      <c r="CC52" s="100"/>
      <c r="CD52" s="16"/>
      <c r="CE52" s="16" t="str">
        <f>IF($C46="","",
IF(CC49=CC46,CE46,
IF(CC49=CC47,CE47,
IF(CC49=CC48,CE48,
""
))))</f>
        <v/>
      </c>
      <c r="CF52" s="82"/>
      <c r="CG52" s="100"/>
      <c r="CH52" s="16"/>
      <c r="CI52" s="16" t="str">
        <f>IF($C46="","",
IF(CG49=CG46,CI46,
IF(CG49=CG47,CI47,
IF(CG49=CG48,CI48,
""
))))</f>
        <v/>
      </c>
      <c r="CJ52" s="82"/>
      <c r="CK52" s="100"/>
      <c r="CL52" s="16"/>
      <c r="CM52" s="16" t="str">
        <f>IF($C46="","",
IF(CK49=CK46,CM46,
IF(CK49=CK47,CM47,
IF(CK49=CK48,CM48,
""
))))</f>
        <v/>
      </c>
      <c r="CN52" s="82"/>
      <c r="CO52" s="100"/>
      <c r="CP52" s="16"/>
      <c r="CQ52" s="16" t="str">
        <f>IF($C46="","",
IF(CO49=CO46,CQ46,
IF(CO49=CO47,CQ47,
IF(CO49=CO48,CQ48,
""
))))</f>
        <v/>
      </c>
      <c r="CR52" s="82"/>
      <c r="CS52" s="100"/>
      <c r="CT52" s="16"/>
      <c r="CU52" s="16" t="str">
        <f>IF($C46="","",
IF(CS49=CS46,CU46,
IF(CS49=CS47,CU47,
IF(CS49=CS48,CU48,
""
))))</f>
        <v/>
      </c>
      <c r="CV52" s="82"/>
      <c r="CW52" s="100"/>
      <c r="CX52" s="16"/>
      <c r="CY52" s="16" t="str">
        <f>IF($C46="","",
IF(CW49=CW46,CY46,
IF(CW49=CW47,CY47,
IF(CW49=CW48,CY48,
""
))))</f>
        <v/>
      </c>
      <c r="CZ52" s="82"/>
      <c r="DA52" s="100"/>
      <c r="DB52" s="16"/>
      <c r="DC52" s="16" t="str">
        <f>IF($C46="","",
IF(DA49=DA46,DC46,
IF(DA49=DA47,DC47,
IF(DA49=DA48,DC48,
""
))))</f>
        <v/>
      </c>
      <c r="DD52" s="82"/>
      <c r="DE52" s="100"/>
      <c r="DF52" s="16"/>
      <c r="DG52" s="16" t="str">
        <f>IF($C46="","",
IF(DE49=DE46,DG46,
IF(DE49=DE47,DG47,
IF(DE49=DE48,DG48,
""
))))</f>
        <v/>
      </c>
      <c r="DH52" s="82"/>
      <c r="DI52" s="100"/>
      <c r="DJ52" s="16"/>
      <c r="DK52" s="16" t="str">
        <f>IF($C46="","",
IF(DI49=DI46,DK46,
IF(DI49=DI47,DK47,
IF(DI49=DI48,DK48,
""
))))</f>
        <v/>
      </c>
      <c r="DL52" s="82"/>
      <c r="DM52" s="100"/>
      <c r="DN52" s="16"/>
      <c r="DO52" s="16" t="str">
        <f>IF($C46="","",
IF(DM49=DM46,DO46,
IF(DM49=DM47,DO47,
IF(DM49=DM48,DO48,
""
))))</f>
        <v/>
      </c>
      <c r="DP52" s="82"/>
      <c r="DQ52" s="100"/>
      <c r="DR52" s="16"/>
      <c r="DS52" s="16" t="str">
        <f>IF($C46="","",
IF(DQ49=DQ46,DS46,
IF(DQ49=DQ47,DS47,
IF(DQ49=DQ48,DS48,
""
))))</f>
        <v/>
      </c>
      <c r="DT52" s="82"/>
      <c r="DU52" s="100"/>
      <c r="DV52" s="16"/>
      <c r="DW52" s="16" t="str">
        <f>IF($C46="","",
IF(DU49=DU46,DW46,
IF(DU49=DU47,DW47,
IF(DU49=DU48,DW48,
""
))))</f>
        <v/>
      </c>
      <c r="DX52" s="82"/>
      <c r="DY52" s="100"/>
      <c r="DZ52" s="16"/>
      <c r="EA52" s="16" t="str">
        <f>IF($C46="","",
IF(DY49=DY46,EA46,
IF(DY49=DY47,EA47,
IF(DY49=DY48,EA48,
""
))))</f>
        <v/>
      </c>
      <c r="EB52" s="82"/>
      <c r="EC52" s="100"/>
      <c r="ED52" s="16"/>
      <c r="EE52" s="16" t="str">
        <f>IF($C46="","",
IF(EC49=EC46,EE46,
IF(EC49=EC47,EE47,
IF(EC49=EC48,EE48,
""
))))</f>
        <v/>
      </c>
      <c r="EF52" s="82"/>
      <c r="EG52" s="100"/>
      <c r="EH52" s="16"/>
      <c r="EI52" s="16" t="str">
        <f>IF($C46="","",
IF(EG49=EG46,EI46,
IF(EG49=EG47,EI47,
IF(EG49=EG48,EI48,
""
))))</f>
        <v/>
      </c>
      <c r="EJ52" s="82"/>
      <c r="EK52" s="100"/>
      <c r="EL52" s="16"/>
      <c r="EM52" s="16" t="str">
        <f>IF($C46="","",
IF(EK49=EK46,EM46,
IF(EK49=EK47,EM47,
IF(EK49=EK48,EM48,
""
))))</f>
        <v/>
      </c>
      <c r="EN52" s="82"/>
      <c r="EO52" s="100"/>
      <c r="EP52" s="16"/>
      <c r="EQ52" s="16" t="str">
        <f>IF($C46="","",
IF(EO49=EO46,EQ46,
IF(EO49=EO47,EQ47,
IF(EO49=EO48,EQ48,
""
))))</f>
        <v/>
      </c>
      <c r="ER52" s="82"/>
    </row>
    <row r="53" spans="1:148" x14ac:dyDescent="0.2">
      <c r="A53" s="204"/>
      <c r="B53" s="115" t="s">
        <v>18</v>
      </c>
      <c r="C53" s="123"/>
      <c r="D53" s="83"/>
      <c r="E53" s="83"/>
      <c r="F53" s="83"/>
      <c r="G53" s="124"/>
      <c r="H53" s="137"/>
      <c r="I53" s="84"/>
      <c r="J53" s="138"/>
      <c r="K53" s="137"/>
      <c r="L53" s="84"/>
      <c r="M53" s="138"/>
      <c r="N53" s="144"/>
      <c r="O53" s="144"/>
      <c r="P53" s="153"/>
      <c r="Q53" s="85"/>
      <c r="R53" s="154"/>
      <c r="S53" s="153"/>
      <c r="T53" s="85"/>
      <c r="U53" s="154"/>
      <c r="V53" s="153"/>
      <c r="W53" s="85"/>
      <c r="X53" s="154"/>
      <c r="Y53" s="104"/>
      <c r="Z53" s="86"/>
      <c r="AA53" s="86"/>
      <c r="AB53" s="87" t="str">
        <f>IFERROR(IF($C46=0,0,(Z55/AA56)*AA52),"")</f>
        <v/>
      </c>
      <c r="AC53" s="104"/>
      <c r="AD53" s="86"/>
      <c r="AE53" s="86"/>
      <c r="AF53" s="87" t="str">
        <f>IFERROR(IF($C46=0,0,(AD55/AE56)*AE52),"")</f>
        <v/>
      </c>
      <c r="AG53" s="104"/>
      <c r="AH53" s="86"/>
      <c r="AI53" s="86"/>
      <c r="AJ53" s="87" t="str">
        <f>IFERROR(IF($C46=0,0,(AH55/AI56)*AI52),"")</f>
        <v/>
      </c>
      <c r="AK53" s="104"/>
      <c r="AL53" s="86"/>
      <c r="AM53" s="86"/>
      <c r="AN53" s="87" t="str">
        <f>IFERROR(IF($C46=0,0,(AL55/AM56)*AM52),"")</f>
        <v/>
      </c>
      <c r="AO53" s="104"/>
      <c r="AP53" s="86"/>
      <c r="AQ53" s="86"/>
      <c r="AR53" s="87" t="str">
        <f>IFERROR(IF($C46=0,0,(AP55/AQ56)*AQ52),"")</f>
        <v/>
      </c>
      <c r="AS53" s="104"/>
      <c r="AT53" s="86"/>
      <c r="AU53" s="86"/>
      <c r="AV53" s="87" t="str">
        <f>IFERROR(IF($C46=0,0,(AT55/AU56)*AU52),"")</f>
        <v/>
      </c>
      <c r="AW53" s="104"/>
      <c r="AX53" s="86"/>
      <c r="AY53" s="86"/>
      <c r="AZ53" s="87" t="str">
        <f>IFERROR(IF($C46=0,0,(AX55/AY56)*AY52),"")</f>
        <v/>
      </c>
      <c r="BA53" s="104"/>
      <c r="BB53" s="86"/>
      <c r="BC53" s="86"/>
      <c r="BD53" s="87" t="str">
        <f>IFERROR(IF($C46=0,0,(BB55/BC56)*BC52),"")</f>
        <v/>
      </c>
      <c r="BE53" s="104"/>
      <c r="BF53" s="86"/>
      <c r="BG53" s="86"/>
      <c r="BH53" s="87" t="str">
        <f>IFERROR(IF($C46=0,0,(BF55/BG56)*BG52),"")</f>
        <v/>
      </c>
      <c r="BI53" s="104"/>
      <c r="BJ53" s="86"/>
      <c r="BK53" s="86"/>
      <c r="BL53" s="87" t="str">
        <f>IFERROR(IF($C46=0,0,(BJ55/BK56)*BK52),"")</f>
        <v/>
      </c>
      <c r="BM53" s="104"/>
      <c r="BN53" s="86"/>
      <c r="BO53" s="86"/>
      <c r="BP53" s="87" t="str">
        <f>IFERROR(IF($C46=0,0,(BN55/BO56)*BO52),"")</f>
        <v/>
      </c>
      <c r="BQ53" s="104"/>
      <c r="BR53" s="86"/>
      <c r="BS53" s="86"/>
      <c r="BT53" s="87" t="str">
        <f>IFERROR(IF($C46=0,0,(BR55/BS56)*BS52),"")</f>
        <v/>
      </c>
      <c r="BU53" s="104"/>
      <c r="BV53" s="86"/>
      <c r="BW53" s="86"/>
      <c r="BX53" s="87" t="str">
        <f>IFERROR(IF($C46=0,0,(BV55/BW56)*BW52),"")</f>
        <v/>
      </c>
      <c r="BY53" s="104"/>
      <c r="BZ53" s="86"/>
      <c r="CA53" s="86"/>
      <c r="CB53" s="87" t="str">
        <f>IFERROR(IF($C46=0,0,(BZ55/CA56)*CA52),"")</f>
        <v/>
      </c>
      <c r="CC53" s="104"/>
      <c r="CD53" s="86"/>
      <c r="CE53" s="86"/>
      <c r="CF53" s="87" t="str">
        <f>IFERROR(IF($C46=0,0,(CD55/CE56)*CE52),"")</f>
        <v/>
      </c>
      <c r="CG53" s="104"/>
      <c r="CH53" s="86"/>
      <c r="CI53" s="86"/>
      <c r="CJ53" s="87" t="str">
        <f>IFERROR(IF($C46=0,0,(CH55/CI56)*CI52),"")</f>
        <v/>
      </c>
      <c r="CK53" s="104"/>
      <c r="CL53" s="86"/>
      <c r="CM53" s="86"/>
      <c r="CN53" s="87" t="str">
        <f>IFERROR(IF($C46=0,0,(CL55/CM56)*CM52),"")</f>
        <v/>
      </c>
      <c r="CO53" s="104"/>
      <c r="CP53" s="86"/>
      <c r="CQ53" s="86"/>
      <c r="CR53" s="87" t="str">
        <f>IFERROR(IF($C46=0,0,(CP55/CQ56)*CQ52),"")</f>
        <v/>
      </c>
      <c r="CS53" s="104"/>
      <c r="CT53" s="86"/>
      <c r="CU53" s="86"/>
      <c r="CV53" s="87" t="str">
        <f>IFERROR(IF($C46=0,0,(CT55/CU56)*CU52),"")</f>
        <v/>
      </c>
      <c r="CW53" s="104"/>
      <c r="CX53" s="86"/>
      <c r="CY53" s="86"/>
      <c r="CZ53" s="87" t="str">
        <f>IFERROR(IF($C46=0,0,(CX55/CY56)*CY52),"")</f>
        <v/>
      </c>
      <c r="DA53" s="104"/>
      <c r="DB53" s="86"/>
      <c r="DC53" s="86"/>
      <c r="DD53" s="87" t="str">
        <f>IFERROR(IF($C46=0,0,(DB55/DC56)*DC52),"")</f>
        <v/>
      </c>
      <c r="DE53" s="104"/>
      <c r="DF53" s="86"/>
      <c r="DG53" s="86"/>
      <c r="DH53" s="87" t="str">
        <f>IFERROR(IF($C46=0,0,(DF55/DG56)*DG52),"")</f>
        <v/>
      </c>
      <c r="DI53" s="104"/>
      <c r="DJ53" s="86"/>
      <c r="DK53" s="86"/>
      <c r="DL53" s="87" t="str">
        <f>IFERROR(IF($C46=0,0,(DJ55/DK56)*DK52),"")</f>
        <v/>
      </c>
      <c r="DM53" s="104"/>
      <c r="DN53" s="86"/>
      <c r="DO53" s="86"/>
      <c r="DP53" s="87" t="str">
        <f>IFERROR(IF($C46=0,0,(DN55/DO56)*DO52),"")</f>
        <v/>
      </c>
      <c r="DQ53" s="104"/>
      <c r="DR53" s="86"/>
      <c r="DS53" s="86"/>
      <c r="DT53" s="87" t="str">
        <f>IFERROR(IF($C46=0,0,(DR55/DS56)*DS52),"")</f>
        <v/>
      </c>
      <c r="DU53" s="104"/>
      <c r="DV53" s="86"/>
      <c r="DW53" s="86"/>
      <c r="DX53" s="87" t="str">
        <f>IFERROR(IF($C46=0,0,(DV55/DW56)*DW52),"")</f>
        <v/>
      </c>
      <c r="DY53" s="104"/>
      <c r="DZ53" s="86"/>
      <c r="EA53" s="86"/>
      <c r="EB53" s="87" t="str">
        <f>IFERROR(IF($C46=0,0,(DZ55/EA56)*EA52),"")</f>
        <v/>
      </c>
      <c r="EC53" s="104"/>
      <c r="ED53" s="86"/>
      <c r="EE53" s="86"/>
      <c r="EF53" s="87" t="str">
        <f>IFERROR(IF($C46=0,0,(ED55/EE56)*EE52),"")</f>
        <v/>
      </c>
      <c r="EG53" s="104"/>
      <c r="EH53" s="86"/>
      <c r="EI53" s="86"/>
      <c r="EJ53" s="87" t="str">
        <f>IFERROR(IF($C46=0,0,(EH55/EI56)*EI52),"")</f>
        <v/>
      </c>
      <c r="EK53" s="104"/>
      <c r="EL53" s="86"/>
      <c r="EM53" s="86"/>
      <c r="EN53" s="87" t="str">
        <f>IFERROR(IF($C46=0,0,(EL55/EM56)*EM52),"")</f>
        <v/>
      </c>
      <c r="EO53" s="104"/>
      <c r="EP53" s="86"/>
      <c r="EQ53" s="86"/>
      <c r="ER53" s="87" t="str">
        <f>IFERROR(IF($C46=0,0,(EP55/EQ56)*EQ52),"")</f>
        <v/>
      </c>
    </row>
    <row r="54" spans="1:148" x14ac:dyDescent="0.2">
      <c r="A54" s="202" t="s">
        <v>140</v>
      </c>
      <c r="B54" s="116" t="s">
        <v>11</v>
      </c>
      <c r="C54" s="125"/>
      <c r="D54" s="88"/>
      <c r="E54" s="88"/>
      <c r="F54" s="88"/>
      <c r="G54" s="126"/>
      <c r="H54" s="139"/>
      <c r="I54" s="88"/>
      <c r="J54" s="126"/>
      <c r="K54" s="139"/>
      <c r="L54" s="88"/>
      <c r="M54" s="126"/>
      <c r="N54" s="145"/>
      <c r="O54" s="145"/>
      <c r="P54" s="139"/>
      <c r="Q54" s="88"/>
      <c r="R54" s="126"/>
      <c r="S54" s="139"/>
      <c r="T54" s="88"/>
      <c r="U54" s="126"/>
      <c r="V54" s="139"/>
      <c r="W54" s="88"/>
      <c r="X54" s="126"/>
      <c r="Y54" s="98" t="str">
        <f>IF(AND($C$5="",Y25="",Y33="",Y41="",Y49=""),"",_xlfn.AGGREGATE(14,6,(Y15,Y25,Y33,Y41,Y49),1))</f>
        <v/>
      </c>
      <c r="Z54" s="88"/>
      <c r="AA54" s="88"/>
      <c r="AB54" s="79"/>
      <c r="AC54" s="98" t="str">
        <f>IF(AND($C$5="",AC25="",AC33="",AC41="",AC49=""),"",_xlfn.AGGREGATE(14,6,(AC15,AC25,AC33,AC41,AC49),1))</f>
        <v/>
      </c>
      <c r="AD54" s="88"/>
      <c r="AE54" s="88"/>
      <c r="AF54" s="79"/>
      <c r="AG54" s="98" t="str">
        <f>IF(AND($C$5="",AG25="",AG33="",AG41="",AG49=""),"",_xlfn.AGGREGATE(14,6,(AG15,AG25,AG33,AG41,AG49),1))</f>
        <v/>
      </c>
      <c r="AH54" s="88"/>
      <c r="AI54" s="88"/>
      <c r="AJ54" s="79"/>
      <c r="AK54" s="98" t="str">
        <f>IF(AND($C$5="",AK25="",AK33="",AK41="",AK49=""),"",_xlfn.AGGREGATE(14,6,(AK15,AK25,AK33,AK41,AK49),1))</f>
        <v/>
      </c>
      <c r="AL54" s="88"/>
      <c r="AM54" s="88"/>
      <c r="AN54" s="79"/>
      <c r="AO54" s="98" t="str">
        <f>IF(AND($C$5="",AO25="",AO33="",AO41="",AO49=""),"",_xlfn.AGGREGATE(14,6,(AO15,AO25,AO33,AO41,AO49),1))</f>
        <v/>
      </c>
      <c r="AP54" s="88"/>
      <c r="AQ54" s="88"/>
      <c r="AR54" s="79"/>
      <c r="AS54" s="98" t="str">
        <f>IF(AND($C$5="",AS25="",AS33="",AS41="",AS49=""),"",_xlfn.AGGREGATE(14,6,(AS15,AS25,AS33,AS41,AS49),1))</f>
        <v/>
      </c>
      <c r="AT54" s="88"/>
      <c r="AU54" s="88"/>
      <c r="AV54" s="79"/>
      <c r="AW54" s="98" t="str">
        <f>IF(AND($C$5="",AW25="",AW33="",AW41="",AW49=""),"",_xlfn.AGGREGATE(14,6,(AW15,AW25,AW33,AW41,AW49),1))</f>
        <v/>
      </c>
      <c r="AX54" s="88"/>
      <c r="AY54" s="88"/>
      <c r="AZ54" s="79"/>
      <c r="BA54" s="98" t="str">
        <f>IF(AND($C$5="",BA25="",BA33="",BA41="",BA49=""),"",_xlfn.AGGREGATE(14,6,(BA15,BA25,BA33,BA41,BA49),1))</f>
        <v/>
      </c>
      <c r="BB54" s="88"/>
      <c r="BC54" s="88"/>
      <c r="BD54" s="79"/>
      <c r="BE54" s="98" t="str">
        <f>IF(AND($C$5="",BE25="",BE33="",BE41="",BE49=""),"",_xlfn.AGGREGATE(14,6,(BE15,BE25,BE33,BE41,BE49),1))</f>
        <v/>
      </c>
      <c r="BF54" s="88"/>
      <c r="BG54" s="88"/>
      <c r="BH54" s="79"/>
      <c r="BI54" s="98" t="str">
        <f>IF(AND($C$5="",BI25="",BI33="",BI41="",BI49=""),"",_xlfn.AGGREGATE(14,6,(BI15,BI25,BI33,BI41,BI49),1))</f>
        <v/>
      </c>
      <c r="BJ54" s="88"/>
      <c r="BK54" s="88"/>
      <c r="BL54" s="79"/>
      <c r="BM54" s="98" t="str">
        <f>IF(AND($C$5="",BM25="",BM33="",BM41="",BM49=""),"",_xlfn.AGGREGATE(14,6,(BM15,BM25,BM33,BM41,BM49),1))</f>
        <v/>
      </c>
      <c r="BN54" s="88"/>
      <c r="BO54" s="88"/>
      <c r="BP54" s="79"/>
      <c r="BQ54" s="98" t="str">
        <f>IF(AND($C$5="",BQ25="",BQ33="",BQ41="",BQ49=""),"",_xlfn.AGGREGATE(14,6,(BQ15,BQ25,BQ33,BQ41,BQ49),1))</f>
        <v/>
      </c>
      <c r="BR54" s="88"/>
      <c r="BS54" s="88"/>
      <c r="BT54" s="79"/>
      <c r="BU54" s="98" t="str">
        <f>IF(AND($C$5="",BU25="",BU33="",BU41="",BU49=""),"",_xlfn.AGGREGATE(14,6,(BU15,BU25,BU33,BU41,BU49),1))</f>
        <v/>
      </c>
      <c r="BV54" s="88"/>
      <c r="BW54" s="88"/>
      <c r="BX54" s="79"/>
      <c r="BY54" s="98" t="str">
        <f>IF(AND($C$5="",BY25="",BY33="",BY41="",BY49=""),"",_xlfn.AGGREGATE(14,6,(BY15,BY25,BY33,BY41,BY49),1))</f>
        <v/>
      </c>
      <c r="BZ54" s="88"/>
      <c r="CA54" s="88"/>
      <c r="CB54" s="79"/>
      <c r="CC54" s="98" t="str">
        <f>IF(AND($C$5="",CC25="",CC33="",CC41="",CC49=""),"",_xlfn.AGGREGATE(14,6,(CC15,CC25,CC33,CC41,CC49),1))</f>
        <v/>
      </c>
      <c r="CD54" s="88"/>
      <c r="CE54" s="88"/>
      <c r="CF54" s="79"/>
      <c r="CG54" s="98" t="str">
        <f>IF(AND($C$5="",CG25="",CG33="",CG41="",CG49=""),"",_xlfn.AGGREGATE(14,6,(CG15,CG25,CG33,CG41,CG49),1))</f>
        <v/>
      </c>
      <c r="CH54" s="88"/>
      <c r="CI54" s="88"/>
      <c r="CJ54" s="79"/>
      <c r="CK54" s="98" t="str">
        <f>IF(AND($C$5="",CK25="",CK33="",CK41="",CK49=""),"",_xlfn.AGGREGATE(14,6,(CK15,CK25,CK33,CK41,CK49),1))</f>
        <v/>
      </c>
      <c r="CL54" s="88"/>
      <c r="CM54" s="88"/>
      <c r="CN54" s="79"/>
      <c r="CO54" s="98" t="str">
        <f>IF(AND($C$5="",CO25="",CO33="",CO41="",CO49=""),"",_xlfn.AGGREGATE(14,6,(CO15,CO25,CO33,CO41,CO49),1))</f>
        <v/>
      </c>
      <c r="CP54" s="88"/>
      <c r="CQ54" s="88"/>
      <c r="CR54" s="79"/>
      <c r="CS54" s="98" t="str">
        <f>IF(AND($C$5="",CS25="",CS33="",CS41="",CS49=""),"",_xlfn.AGGREGATE(14,6,(CS15,CS25,CS33,CS41,CS49),1))</f>
        <v/>
      </c>
      <c r="CT54" s="88"/>
      <c r="CU54" s="88"/>
      <c r="CV54" s="79"/>
      <c r="CW54" s="98" t="str">
        <f>IF(AND($C$5="",CW25="",CW33="",CW41="",CW49=""),"",_xlfn.AGGREGATE(14,6,(CW15,CW25,CW33,CW41,CW49),1))</f>
        <v/>
      </c>
      <c r="CX54" s="88"/>
      <c r="CY54" s="88"/>
      <c r="CZ54" s="79"/>
      <c r="DA54" s="98" t="str">
        <f>IF(AND($C$5="",DA25="",DA33="",DA41="",DA49=""),"",_xlfn.AGGREGATE(14,6,(DA15,DA25,DA33,DA41,DA49),1))</f>
        <v/>
      </c>
      <c r="DB54" s="88"/>
      <c r="DC54" s="88"/>
      <c r="DD54" s="79"/>
      <c r="DE54" s="98" t="str">
        <f>IF(AND($C$5="",DE25="",DE33="",DE41="",DE49=""),"",_xlfn.AGGREGATE(14,6,(DE15,DE25,DE33,DE41,DE49),1))</f>
        <v/>
      </c>
      <c r="DF54" s="88"/>
      <c r="DG54" s="88"/>
      <c r="DH54" s="79"/>
      <c r="DI54" s="98" t="str">
        <f>IF(AND($C$5="",DI25="",DI33="",DI41="",DI49=""),"",_xlfn.AGGREGATE(14,6,(DI15,DI25,DI33,DI41,DI49),1))</f>
        <v/>
      </c>
      <c r="DJ54" s="88"/>
      <c r="DK54" s="88"/>
      <c r="DL54" s="79"/>
      <c r="DM54" s="98" t="str">
        <f>IF(AND($C$5="",DM25="",DM33="",DM41="",DM49=""),"",_xlfn.AGGREGATE(14,6,(DM15,DM25,DM33,DM41,DM49),1))</f>
        <v/>
      </c>
      <c r="DN54" s="88"/>
      <c r="DO54" s="88"/>
      <c r="DP54" s="79"/>
      <c r="DQ54" s="98" t="str">
        <f>IF(AND($C$5="",DQ25="",DQ33="",DQ41="",DQ49=""),"",_xlfn.AGGREGATE(14,6,(DQ15,DQ25,DQ33,DQ41,DQ49),1))</f>
        <v/>
      </c>
      <c r="DR54" s="88"/>
      <c r="DS54" s="88"/>
      <c r="DT54" s="79"/>
      <c r="DU54" s="98" t="str">
        <f>IF(AND($C$5="",DU25="",DU33="",DU41="",DU49=""),"",_xlfn.AGGREGATE(14,6,(DU15,DU25,DU33,DU41,DU49),1))</f>
        <v/>
      </c>
      <c r="DV54" s="88"/>
      <c r="DW54" s="88"/>
      <c r="DX54" s="79"/>
      <c r="DY54" s="98" t="str">
        <f>IF(AND($C$5="",DY25="",DY33="",DY41="",DY49=""),"",_xlfn.AGGREGATE(14,6,(DY15,DY25,DY33,DY41,DY49),1))</f>
        <v/>
      </c>
      <c r="DZ54" s="88"/>
      <c r="EA54" s="88"/>
      <c r="EB54" s="79"/>
      <c r="EC54" s="98" t="str">
        <f>IF(AND($C$5="",EC25="",EC33="",EC41="",EC49=""),"",_xlfn.AGGREGATE(14,6,(EC15,EC25,EC33,EC41,EC49),1))</f>
        <v/>
      </c>
      <c r="ED54" s="88"/>
      <c r="EE54" s="88"/>
      <c r="EF54" s="79"/>
      <c r="EG54" s="98" t="str">
        <f>IF(AND($C$5="",EG25="",EG33="",EG41="",EG49=""),"",_xlfn.AGGREGATE(14,6,(EG15,EG25,EG33,EG41,EG49),1))</f>
        <v/>
      </c>
      <c r="EH54" s="88"/>
      <c r="EI54" s="88"/>
      <c r="EJ54" s="79"/>
      <c r="EK54" s="98" t="str">
        <f>IF(AND($C$5="",EK25="",EK33="",EK41="",EK49=""),"",_xlfn.AGGREGATE(14,6,(EK15,EK25,EK33,EK41,EK49),1))</f>
        <v/>
      </c>
      <c r="EL54" s="88"/>
      <c r="EM54" s="88"/>
      <c r="EN54" s="79"/>
      <c r="EO54" s="98" t="str">
        <f>IF(AND($C$5="",EO25="",EO33="",EO41="",EO49=""),"",_xlfn.AGGREGATE(14,6,(EO15,EO25,EO33,EO41,EO49),1))</f>
        <v/>
      </c>
      <c r="EP54" s="88"/>
      <c r="EQ54" s="88"/>
      <c r="ER54" s="79"/>
    </row>
    <row r="55" spans="1:148" x14ac:dyDescent="0.2">
      <c r="A55" s="203"/>
      <c r="B55" s="96" t="s">
        <v>10</v>
      </c>
      <c r="C55" s="127"/>
      <c r="D55" s="9"/>
      <c r="E55" s="9"/>
      <c r="F55" s="9"/>
      <c r="G55" s="128"/>
      <c r="H55" s="105"/>
      <c r="I55" s="9"/>
      <c r="J55" s="128"/>
      <c r="K55" s="105"/>
      <c r="L55" s="9"/>
      <c r="M55" s="128"/>
      <c r="N55" s="146"/>
      <c r="O55" s="146"/>
      <c r="P55" s="105"/>
      <c r="Q55" s="9"/>
      <c r="R55" s="128"/>
      <c r="S55" s="105"/>
      <c r="T55" s="9"/>
      <c r="U55" s="128"/>
      <c r="V55" s="105"/>
      <c r="W55" s="9"/>
      <c r="X55" s="128"/>
      <c r="Y55" s="105"/>
      <c r="Z55" s="11" t="str">
        <f xml:space="preserve">
IF(Y54=Y15,Z17,
IF(Y54=Y25,Z27,
IF(Y54=Y33,Z35,
IF(Y54=Y41,Z43,
IF(Y54=Y49,Z51,
"")))))</f>
        <v/>
      </c>
      <c r="AA55" s="9"/>
      <c r="AB55" s="80"/>
      <c r="AC55" s="105"/>
      <c r="AD55" s="11" t="str">
        <f xml:space="preserve">
IF(AC54=AC15,AD17,
IF(AC54=AC25,AD27,
IF(AC54=AC33,AD35,
IF(AC54=AC41,AD43,
IF(AC54=AC49,AD51,
"")))))</f>
        <v/>
      </c>
      <c r="AE55" s="9"/>
      <c r="AF55" s="80"/>
      <c r="AG55" s="105"/>
      <c r="AH55" s="11" t="str">
        <f xml:space="preserve">
IF(AG54=AG15,AH17,
IF(AG54=AG25,AH27,
IF(AG54=AG33,AH35,
IF(AG54=AG41,AH43,
IF(AG54=AG49,AH51,
"")))))</f>
        <v/>
      </c>
      <c r="AI55" s="9"/>
      <c r="AJ55" s="80"/>
      <c r="AK55" s="105"/>
      <c r="AL55" s="11" t="str">
        <f xml:space="preserve">
IF(AK54=AK15,AL17,
IF(AK54=AK25,AL27,
IF(AK54=AK33,AL35,
IF(AK54=AK41,AL43,
IF(AK54=AK49,AL51,
"")))))</f>
        <v/>
      </c>
      <c r="AM55" s="9"/>
      <c r="AN55" s="80"/>
      <c r="AO55" s="105"/>
      <c r="AP55" s="11" t="str">
        <f xml:space="preserve">
IF(AO54=AO15,AP17,
IF(AO54=AO25,AP27,
IF(AO54=AO33,AP35,
IF(AO54=AO41,AP43,
IF(AO54=AO49,AP51,
"")))))</f>
        <v/>
      </c>
      <c r="AQ55" s="9"/>
      <c r="AR55" s="80"/>
      <c r="AS55" s="105"/>
      <c r="AT55" s="11" t="str">
        <f xml:space="preserve">
IF(AS54=AS15,AT17,
IF(AS54=AS25,AT27,
IF(AS54=AS33,AT35,
IF(AS54=AS41,AT43,
IF(AS54=AS49,AT51,
"")))))</f>
        <v/>
      </c>
      <c r="AU55" s="9"/>
      <c r="AV55" s="80"/>
      <c r="AW55" s="105"/>
      <c r="AX55" s="11" t="str">
        <f xml:space="preserve">
IF(AW54=AW15,AX17,
IF(AW54=AW25,AX27,
IF(AW54=AW33,AX35,
IF(AW54=AW41,AX43,
IF(AW54=AW49,AX51,
"")))))</f>
        <v/>
      </c>
      <c r="AY55" s="9"/>
      <c r="AZ55" s="80"/>
      <c r="BA55" s="105"/>
      <c r="BB55" s="11" t="str">
        <f xml:space="preserve">
IF(BA54=BA15,BB17,
IF(BA54=BA25,BB27,
IF(BA54=BA33,BB35,
IF(BA54=BA41,BB43,
IF(BA54=BA49,BB51,
"")))))</f>
        <v/>
      </c>
      <c r="BC55" s="9"/>
      <c r="BD55" s="80"/>
      <c r="BE55" s="105"/>
      <c r="BF55" s="11" t="str">
        <f xml:space="preserve">
IF(BE54=BE15,BF17,
IF(BE54=BE25,BF27,
IF(BE54=BE33,BF35,
IF(BE54=BE41,BF43,
IF(BE54=BE49,BF51,
"")))))</f>
        <v/>
      </c>
      <c r="BG55" s="9"/>
      <c r="BH55" s="80"/>
      <c r="BI55" s="105"/>
      <c r="BJ55" s="11" t="str">
        <f xml:space="preserve">
IF(BI54=BI15,BJ17,
IF(BI54=BI25,BJ27,
IF(BI54=BI33,BJ35,
IF(BI54=BI41,BJ43,
IF(BI54=BI49,BJ51,
"")))))</f>
        <v/>
      </c>
      <c r="BK55" s="9"/>
      <c r="BL55" s="80"/>
      <c r="BM55" s="105"/>
      <c r="BN55" s="11" t="str">
        <f xml:space="preserve">
IF(BM54=BM15,BN17,
IF(BM54=BM25,BN27,
IF(BM54=BM33,BN35,
IF(BM54=BM41,BN43,
IF(BM54=BM49,BN51,
"")))))</f>
        <v/>
      </c>
      <c r="BO55" s="9"/>
      <c r="BP55" s="80"/>
      <c r="BQ55" s="105"/>
      <c r="BR55" s="11" t="str">
        <f xml:space="preserve">
IF(BQ54=BQ15,BR17,
IF(BQ54=BQ25,BR27,
IF(BQ54=BQ33,BR35,
IF(BQ54=BQ41,BR43,
IF(BQ54=BQ49,BR51,
"")))))</f>
        <v/>
      </c>
      <c r="BS55" s="9"/>
      <c r="BT55" s="80"/>
      <c r="BU55" s="105"/>
      <c r="BV55" s="11" t="str">
        <f xml:space="preserve">
IF(BU54=BU15,BV17,
IF(BU54=BU25,BV27,
IF(BU54=BU33,BV35,
IF(BU54=BU41,BV43,
IF(BU54=BU49,BV51,
"")))))</f>
        <v/>
      </c>
      <c r="BW55" s="9"/>
      <c r="BX55" s="80"/>
      <c r="BY55" s="105"/>
      <c r="BZ55" s="11" t="str">
        <f xml:space="preserve">
IF(BY54=BY15,BZ17,
IF(BY54=BY25,BZ27,
IF(BY54=BY33,BZ35,
IF(BY54=BY41,BZ43,
IF(BY54=BY49,BZ51,
"")))))</f>
        <v/>
      </c>
      <c r="CA55" s="9"/>
      <c r="CB55" s="80"/>
      <c r="CC55" s="105"/>
      <c r="CD55" s="11" t="str">
        <f xml:space="preserve">
IF(CC54=CC15,CD17,
IF(CC54=CC25,CD27,
IF(CC54=CC33,CD35,
IF(CC54=CC41,CD43,
IF(CC54=CC49,CD51,
"")))))</f>
        <v/>
      </c>
      <c r="CE55" s="9"/>
      <c r="CF55" s="80"/>
      <c r="CG55" s="105"/>
      <c r="CH55" s="11" t="str">
        <f xml:space="preserve">
IF(CG54=CG15,CH17,
IF(CG54=CG25,CH27,
IF(CG54=CG33,CH35,
IF(CG54=CG41,CH43,
IF(CG54=CG49,CH51,
"")))))</f>
        <v/>
      </c>
      <c r="CI55" s="9"/>
      <c r="CJ55" s="80"/>
      <c r="CK55" s="105"/>
      <c r="CL55" s="11" t="str">
        <f xml:space="preserve">
IF(CK54=CK15,CL17,
IF(CK54=CK25,CL27,
IF(CK54=CK33,CL35,
IF(CK54=CK41,CL43,
IF(CK54=CK49,CL51,
"")))))</f>
        <v/>
      </c>
      <c r="CM55" s="9"/>
      <c r="CN55" s="80"/>
      <c r="CO55" s="105"/>
      <c r="CP55" s="11" t="str">
        <f xml:space="preserve">
IF(CO54=CO15,CP17,
IF(CO54=CO25,CP27,
IF(CO54=CO33,CP35,
IF(CO54=CO41,CP43,
IF(CO54=CO49,CP51,
"")))))</f>
        <v/>
      </c>
      <c r="CQ55" s="9"/>
      <c r="CR55" s="80"/>
      <c r="CS55" s="105"/>
      <c r="CT55" s="11" t="str">
        <f xml:space="preserve">
IF(CS54=CS15,CT17,
IF(CS54=CS25,CT27,
IF(CS54=CS33,CT35,
IF(CS54=CS41,CT43,
IF(CS54=CS49,CT51,
"")))))</f>
        <v/>
      </c>
      <c r="CU55" s="9"/>
      <c r="CV55" s="80"/>
      <c r="CW55" s="105"/>
      <c r="CX55" s="11" t="str">
        <f xml:space="preserve">
IF(CW54=CW15,CX17,
IF(CW54=CW25,CX27,
IF(CW54=CW33,CX35,
IF(CW54=CW41,CX43,
IF(CW54=CW49,CX51,
"")))))</f>
        <v/>
      </c>
      <c r="CY55" s="9"/>
      <c r="CZ55" s="80"/>
      <c r="DA55" s="105"/>
      <c r="DB55" s="11" t="str">
        <f xml:space="preserve">
IF(DA54=DA15,DB17,
IF(DA54=DA25,DB27,
IF(DA54=DA33,DB35,
IF(DA54=DA41,DB43,
IF(DA54=DA49,DB51,
"")))))</f>
        <v/>
      </c>
      <c r="DC55" s="9"/>
      <c r="DD55" s="80"/>
      <c r="DE55" s="105"/>
      <c r="DF55" s="11" t="str">
        <f xml:space="preserve">
IF(DE54=DE15,DF17,
IF(DE54=DE25,DF27,
IF(DE54=DE33,DF35,
IF(DE54=DE41,DF43,
IF(DE54=DE49,DF51,
"")))))</f>
        <v/>
      </c>
      <c r="DG55" s="9"/>
      <c r="DH55" s="80"/>
      <c r="DI55" s="105"/>
      <c r="DJ55" s="11" t="str">
        <f xml:space="preserve">
IF(DI54=DI15,DJ17,
IF(DI54=DI25,DJ27,
IF(DI54=DI33,DJ35,
IF(DI54=DI41,DJ43,
IF(DI54=DI49,DJ51,
"")))))</f>
        <v/>
      </c>
      <c r="DK55" s="9"/>
      <c r="DL55" s="80"/>
      <c r="DM55" s="105"/>
      <c r="DN55" s="11" t="str">
        <f xml:space="preserve">
IF(DM54=DM15,DN17,
IF(DM54=DM25,DN27,
IF(DM54=DM33,DN35,
IF(DM54=DM41,DN43,
IF(DM54=DM49,DN51,
"")))))</f>
        <v/>
      </c>
      <c r="DO55" s="9"/>
      <c r="DP55" s="80"/>
      <c r="DQ55" s="105"/>
      <c r="DR55" s="11" t="str">
        <f xml:space="preserve">
IF(DQ54=DQ15,DR17,
IF(DQ54=DQ25,DR27,
IF(DQ54=DQ33,DR35,
IF(DQ54=DQ41,DR43,
IF(DQ54=DQ49,DR51,
"")))))</f>
        <v/>
      </c>
      <c r="DS55" s="9"/>
      <c r="DT55" s="80"/>
      <c r="DU55" s="105"/>
      <c r="DV55" s="11" t="str">
        <f xml:space="preserve">
IF(DU54=DU15,DV17,
IF(DU54=DU25,DV27,
IF(DU54=DU33,DV35,
IF(DU54=DU41,DV43,
IF(DU54=DU49,DV51,
"")))))</f>
        <v/>
      </c>
      <c r="DW55" s="9"/>
      <c r="DX55" s="80"/>
      <c r="DY55" s="105"/>
      <c r="DZ55" s="11" t="str">
        <f xml:space="preserve">
IF(DY54=DY15,DZ17,
IF(DY54=DY25,DZ27,
IF(DY54=DY33,DZ35,
IF(DY54=DY41,DZ43,
IF(DY54=DY49,DZ51,
"")))))</f>
        <v/>
      </c>
      <c r="EA55" s="9"/>
      <c r="EB55" s="80"/>
      <c r="EC55" s="105"/>
      <c r="ED55" s="11" t="str">
        <f xml:space="preserve">
IF(EC54=EC15,ED17,
IF(EC54=EC25,ED27,
IF(EC54=EC33,ED35,
IF(EC54=EC41,ED43,
IF(EC54=EC49,ED51,
"")))))</f>
        <v/>
      </c>
      <c r="EE55" s="9"/>
      <c r="EF55" s="80"/>
      <c r="EG55" s="105"/>
      <c r="EH55" s="11" t="str">
        <f xml:space="preserve">
IF(EG54=EG15,EH17,
IF(EG54=EG25,EH27,
IF(EG54=EG33,EH35,
IF(EG54=EG41,EH43,
IF(EG54=EG49,EH51,
"")))))</f>
        <v/>
      </c>
      <c r="EI55" s="9"/>
      <c r="EJ55" s="80"/>
      <c r="EK55" s="105"/>
      <c r="EL55" s="11" t="str">
        <f xml:space="preserve">
IF(EK54=EK15,EL17,
IF(EK54=EK25,EL27,
IF(EK54=EK33,EL35,
IF(EK54=EK41,EL43,
IF(EK54=EK49,EL51,
"")))))</f>
        <v/>
      </c>
      <c r="EM55" s="9"/>
      <c r="EN55" s="80"/>
      <c r="EO55" s="105"/>
      <c r="EP55" s="11" t="str">
        <f xml:space="preserve">
IF(EO54=EO15,EP17,
IF(EO54=EO25,EP27,
IF(EO54=EO33,EP35,
IF(EO54=EO41,EP43,
IF(EO54=EO49,EP51,
"")))))</f>
        <v/>
      </c>
      <c r="EQ55" s="9"/>
      <c r="ER55" s="80"/>
    </row>
    <row r="56" spans="1:148" x14ac:dyDescent="0.2">
      <c r="A56" s="203"/>
      <c r="B56" s="96" t="s">
        <v>112</v>
      </c>
      <c r="C56" s="127"/>
      <c r="D56" s="9"/>
      <c r="E56" s="9"/>
      <c r="F56" s="9"/>
      <c r="G56" s="128"/>
      <c r="H56" s="105"/>
      <c r="I56" s="9"/>
      <c r="J56" s="128"/>
      <c r="K56" s="105"/>
      <c r="L56" s="9"/>
      <c r="M56" s="128"/>
      <c r="N56" s="146"/>
      <c r="O56" s="146"/>
      <c r="P56" s="105"/>
      <c r="Q56" s="9"/>
      <c r="R56" s="128"/>
      <c r="S56" s="105"/>
      <c r="T56" s="9"/>
      <c r="U56" s="128"/>
      <c r="V56" s="105"/>
      <c r="W56" s="9"/>
      <c r="X56" s="128"/>
      <c r="Y56" s="106"/>
      <c r="Z56" s="10"/>
      <c r="AA56" s="10">
        <f>IF(ISNUMBER(AA18),AA18,0) + IF(ISNUMBER(AA28),AA28,0) + IF(ISNUMBER(AA36),AA36,0) + IF(ISNUMBER(AA44),AA44,0) + IF(ISNUMBER(AA52),AA52,0)</f>
        <v>0</v>
      </c>
      <c r="AB56" s="80"/>
      <c r="AC56" s="106"/>
      <c r="AD56" s="10"/>
      <c r="AE56" s="10">
        <f>IF(ISNUMBER(AE18),AE18,0) + IF(ISNUMBER(AE28),AE28,0) + IF(ISNUMBER(AE36),AE36,0) + IF(ISNUMBER(AE44),AE44,0) + IF(ISNUMBER(AE52),AE52,0)</f>
        <v>0</v>
      </c>
      <c r="AF56" s="80"/>
      <c r="AG56" s="106"/>
      <c r="AH56" s="10"/>
      <c r="AI56" s="10">
        <f>IF(ISNUMBER(AI18),AI18,0) + IF(ISNUMBER(AI28),AI28,0) + IF(ISNUMBER(AI36),AI36,0) + IF(ISNUMBER(AI44),AI44,0) + IF(ISNUMBER(AI52),AI52,0)</f>
        <v>0</v>
      </c>
      <c r="AJ56" s="80"/>
      <c r="AK56" s="106"/>
      <c r="AL56" s="10"/>
      <c r="AM56" s="10">
        <f>IF(ISNUMBER(AM18),AM18,0) + IF(ISNUMBER(AM28),AM28,0) + IF(ISNUMBER(AM36),AM36,0) + IF(ISNUMBER(AM44),AM44,0) + IF(ISNUMBER(AM52),AM52,0)</f>
        <v>0</v>
      </c>
      <c r="AN56" s="80"/>
      <c r="AO56" s="106"/>
      <c r="AP56" s="10"/>
      <c r="AQ56" s="10">
        <f>IF(ISNUMBER(AQ18),AQ18,0) + IF(ISNUMBER(AQ28),AQ28,0) + IF(ISNUMBER(AQ36),AQ36,0) + IF(ISNUMBER(AQ44),AQ44,0) + IF(ISNUMBER(AQ52),AQ52,0)</f>
        <v>0</v>
      </c>
      <c r="AR56" s="80"/>
      <c r="AS56" s="106"/>
      <c r="AT56" s="10"/>
      <c r="AU56" s="10">
        <f>IF(ISNUMBER(AU18),AU18,0) + IF(ISNUMBER(AU28),AU28,0) + IF(ISNUMBER(AU36),AU36,0) + IF(ISNUMBER(AU44),AU44,0) + IF(ISNUMBER(AU52),AU52,0)</f>
        <v>0</v>
      </c>
      <c r="AV56" s="80"/>
      <c r="AW56" s="106"/>
      <c r="AX56" s="10"/>
      <c r="AY56" s="10">
        <f>IF(ISNUMBER(AY18),AY18,0) + IF(ISNUMBER(AY28),AY28,0) + IF(ISNUMBER(AY36),AY36,0) + IF(ISNUMBER(AY44),AY44,0) + IF(ISNUMBER(AY52),AY52,0)</f>
        <v>0</v>
      </c>
      <c r="AZ56" s="80"/>
      <c r="BA56" s="106"/>
      <c r="BB56" s="10"/>
      <c r="BC56" s="10">
        <f>IF(ISNUMBER(BC18),BC18,0) + IF(ISNUMBER(BC28),BC28,0) + IF(ISNUMBER(BC36),BC36,0) + IF(ISNUMBER(BC44),BC44,0) + IF(ISNUMBER(BC52),BC52,0)</f>
        <v>0</v>
      </c>
      <c r="BD56" s="80"/>
      <c r="BE56" s="106"/>
      <c r="BF56" s="10"/>
      <c r="BG56" s="10">
        <f>IF(ISNUMBER(BG18),BG18,0) + IF(ISNUMBER(BG28),BG28,0) + IF(ISNUMBER(BG36),BG36,0) + IF(ISNUMBER(BG44),BG44,0) + IF(ISNUMBER(BG52),BG52,0)</f>
        <v>0</v>
      </c>
      <c r="BH56" s="80"/>
      <c r="BI56" s="106"/>
      <c r="BJ56" s="10"/>
      <c r="BK56" s="10">
        <f>IF(ISNUMBER(BK18),BK18,0) + IF(ISNUMBER(BK28),BK28,0) + IF(ISNUMBER(BK36),BK36,0) + IF(ISNUMBER(BK44),BK44,0) + IF(ISNUMBER(BK52),BK52,0)</f>
        <v>0</v>
      </c>
      <c r="BL56" s="80"/>
      <c r="BM56" s="106"/>
      <c r="BN56" s="10"/>
      <c r="BO56" s="10">
        <f>IF(ISNUMBER(BO18),BO18,0) + IF(ISNUMBER(BO28),BO28,0) + IF(ISNUMBER(BO36),BO36,0) + IF(ISNUMBER(BO44),BO44,0) + IF(ISNUMBER(BO52),BO52,0)</f>
        <v>0</v>
      </c>
      <c r="BP56" s="80"/>
      <c r="BQ56" s="106"/>
      <c r="BR56" s="10"/>
      <c r="BS56" s="10">
        <f>IF(ISNUMBER(BS18),BS18,0) + IF(ISNUMBER(BS28),BS28,0) + IF(ISNUMBER(BS36),BS36,0) + IF(ISNUMBER(BS44),BS44,0) + IF(ISNUMBER(BS52),BS52,0)</f>
        <v>0</v>
      </c>
      <c r="BT56" s="80"/>
      <c r="BU56" s="106"/>
      <c r="BV56" s="10"/>
      <c r="BW56" s="10">
        <f>IF(ISNUMBER(BW18),BW18,0) + IF(ISNUMBER(BW28),BW28,0) + IF(ISNUMBER(BW36),BW36,0) + IF(ISNUMBER(BW44),BW44,0) + IF(ISNUMBER(BW52),BW52,0)</f>
        <v>0</v>
      </c>
      <c r="BX56" s="80"/>
      <c r="BY56" s="106"/>
      <c r="BZ56" s="10"/>
      <c r="CA56" s="10">
        <f>IF(ISNUMBER(CA18),CA18,0) + IF(ISNUMBER(CA28),CA28,0) + IF(ISNUMBER(CA36),CA36,0) + IF(ISNUMBER(CA44),CA44,0) + IF(ISNUMBER(CA52),CA52,0)</f>
        <v>0</v>
      </c>
      <c r="CB56" s="80"/>
      <c r="CC56" s="106"/>
      <c r="CD56" s="10"/>
      <c r="CE56" s="10">
        <f>IF(ISNUMBER(CE18),CE18,0) + IF(ISNUMBER(CE28),CE28,0) + IF(ISNUMBER(CE36),CE36,0) + IF(ISNUMBER(CE44),CE44,0) + IF(ISNUMBER(CE52),CE52,0)</f>
        <v>0</v>
      </c>
      <c r="CF56" s="80"/>
      <c r="CG56" s="106"/>
      <c r="CH56" s="10"/>
      <c r="CI56" s="10">
        <f>IF(ISNUMBER(CI18),CI18,0) + IF(ISNUMBER(CI28),CI28,0) + IF(ISNUMBER(CI36),CI36,0) + IF(ISNUMBER(CI44),CI44,0) + IF(ISNUMBER(CI52),CI52,0)</f>
        <v>0</v>
      </c>
      <c r="CJ56" s="80"/>
      <c r="CK56" s="106"/>
      <c r="CL56" s="10"/>
      <c r="CM56" s="10">
        <f>IF(ISNUMBER(CM18),CM18,0) + IF(ISNUMBER(CM28),CM28,0) + IF(ISNUMBER(CM36),CM36,0) + IF(ISNUMBER(CM44),CM44,0) + IF(ISNUMBER(CM52),CM52,0)</f>
        <v>0</v>
      </c>
      <c r="CN56" s="80"/>
      <c r="CO56" s="106"/>
      <c r="CP56" s="10"/>
      <c r="CQ56" s="10">
        <f>IF(ISNUMBER(CQ18),CQ18,0) + IF(ISNUMBER(CQ28),CQ28,0) + IF(ISNUMBER(CQ36),CQ36,0) + IF(ISNUMBER(CQ44),CQ44,0) + IF(ISNUMBER(CQ52),CQ52,0)</f>
        <v>0</v>
      </c>
      <c r="CR56" s="80"/>
      <c r="CS56" s="106"/>
      <c r="CT56" s="10"/>
      <c r="CU56" s="10">
        <f>IF(ISNUMBER(CU18),CU18,0) + IF(ISNUMBER(CU28),CU28,0) + IF(ISNUMBER(CU36),CU36,0) + IF(ISNUMBER(CU44),CU44,0) + IF(ISNUMBER(CU52),CU52,0)</f>
        <v>0</v>
      </c>
      <c r="CV56" s="80"/>
      <c r="CW56" s="106"/>
      <c r="CX56" s="10"/>
      <c r="CY56" s="10">
        <f>IF(ISNUMBER(CY18),CY18,0) + IF(ISNUMBER(CY28),CY28,0) + IF(ISNUMBER(CY36),CY36,0) + IF(ISNUMBER(CY44),CY44,0) + IF(ISNUMBER(CY52),CY52,0)</f>
        <v>0</v>
      </c>
      <c r="CZ56" s="80"/>
      <c r="DA56" s="106"/>
      <c r="DB56" s="10"/>
      <c r="DC56" s="10">
        <f>IF(ISNUMBER(DC18),DC18,0) + IF(ISNUMBER(DC28),DC28,0) + IF(ISNUMBER(DC36),DC36,0) + IF(ISNUMBER(DC44),DC44,0) + IF(ISNUMBER(DC52),DC52,0)</f>
        <v>0</v>
      </c>
      <c r="DD56" s="80"/>
      <c r="DE56" s="106"/>
      <c r="DF56" s="10"/>
      <c r="DG56" s="10">
        <f>IF(ISNUMBER(DG18),DG18,0) + IF(ISNUMBER(DG28),DG28,0) + IF(ISNUMBER(DG36),DG36,0) + IF(ISNUMBER(DG44),DG44,0) + IF(ISNUMBER(DG52),DG52,0)</f>
        <v>0</v>
      </c>
      <c r="DH56" s="80"/>
      <c r="DI56" s="106"/>
      <c r="DJ56" s="10"/>
      <c r="DK56" s="10">
        <f>IF(ISNUMBER(DK18),DK18,0) + IF(ISNUMBER(DK28),DK28,0) + IF(ISNUMBER(DK36),DK36,0) + IF(ISNUMBER(DK44),DK44,0) + IF(ISNUMBER(DK52),DK52,0)</f>
        <v>0</v>
      </c>
      <c r="DL56" s="80"/>
      <c r="DM56" s="106"/>
      <c r="DN56" s="10"/>
      <c r="DO56" s="10">
        <f>IF(ISNUMBER(DO18),DO18,0) + IF(ISNUMBER(DO28),DO28,0) + IF(ISNUMBER(DO36),DO36,0) + IF(ISNUMBER(DO44),DO44,0) + IF(ISNUMBER(DO52),DO52,0)</f>
        <v>0</v>
      </c>
      <c r="DP56" s="80"/>
      <c r="DQ56" s="106"/>
      <c r="DR56" s="10"/>
      <c r="DS56" s="10">
        <f>IF(ISNUMBER(DS18),DS18,0) + IF(ISNUMBER(DS28),DS28,0) + IF(ISNUMBER(DS36),DS36,0) + IF(ISNUMBER(DS44),DS44,0) + IF(ISNUMBER(DS52),DS52,0)</f>
        <v>0</v>
      </c>
      <c r="DT56" s="80"/>
      <c r="DU56" s="106"/>
      <c r="DV56" s="10"/>
      <c r="DW56" s="10">
        <f>IF(ISNUMBER(DW18),DW18,0) + IF(ISNUMBER(DW28),DW28,0) + IF(ISNUMBER(DW36),DW36,0) + IF(ISNUMBER(DW44),DW44,0) + IF(ISNUMBER(DW52),DW52,0)</f>
        <v>0</v>
      </c>
      <c r="DX56" s="80"/>
      <c r="DY56" s="106"/>
      <c r="DZ56" s="10"/>
      <c r="EA56" s="10">
        <f>IF(ISNUMBER(EA18),EA18,0) + IF(ISNUMBER(EA28),EA28,0) + IF(ISNUMBER(EA36),EA36,0) + IF(ISNUMBER(EA44),EA44,0) + IF(ISNUMBER(EA52),EA52,0)</f>
        <v>0</v>
      </c>
      <c r="EB56" s="80"/>
      <c r="EC56" s="106"/>
      <c r="ED56" s="10"/>
      <c r="EE56" s="10">
        <f>IF(ISNUMBER(EE18),EE18,0) + IF(ISNUMBER(EE28),EE28,0) + IF(ISNUMBER(EE36),EE36,0) + IF(ISNUMBER(EE44),EE44,0) + IF(ISNUMBER(EE52),EE52,0)</f>
        <v>0</v>
      </c>
      <c r="EF56" s="80"/>
      <c r="EG56" s="106"/>
      <c r="EH56" s="10"/>
      <c r="EI56" s="10">
        <f>IF(ISNUMBER(EI18),EI18,0) + IF(ISNUMBER(EI28),EI28,0) + IF(ISNUMBER(EI36),EI36,0) + IF(ISNUMBER(EI44),EI44,0) + IF(ISNUMBER(EI52),EI52,0)</f>
        <v>0</v>
      </c>
      <c r="EJ56" s="80"/>
      <c r="EK56" s="106"/>
      <c r="EL56" s="10"/>
      <c r="EM56" s="10">
        <f>IF(ISNUMBER(EM18),EM18,0) + IF(ISNUMBER(EM28),EM28,0) + IF(ISNUMBER(EM36),EM36,0) + IF(ISNUMBER(EM44),EM44,0) + IF(ISNUMBER(EM52),EM52,0)</f>
        <v>0</v>
      </c>
      <c r="EN56" s="80"/>
      <c r="EO56" s="106"/>
      <c r="EP56" s="10"/>
      <c r="EQ56" s="10">
        <f>IF(ISNUMBER(EQ18),EQ18,0) + IF(ISNUMBER(EQ28),EQ28,0) + IF(ISNUMBER(EQ36),EQ36,0) + IF(ISNUMBER(EQ44),EQ44,0) + IF(ISNUMBER(EQ52),EQ52,0)</f>
        <v>0</v>
      </c>
      <c r="ER56" s="80"/>
    </row>
    <row r="57" spans="1:148" x14ac:dyDescent="0.2">
      <c r="A57" s="204"/>
      <c r="B57" s="97" t="s">
        <v>141</v>
      </c>
      <c r="C57" s="129"/>
      <c r="D57" s="89"/>
      <c r="E57" s="89"/>
      <c r="F57" s="89"/>
      <c r="G57" s="130"/>
      <c r="H57" s="140"/>
      <c r="I57" s="89"/>
      <c r="J57" s="130"/>
      <c r="K57" s="140"/>
      <c r="L57" s="89"/>
      <c r="M57" s="130"/>
      <c r="N57" s="147"/>
      <c r="O57" s="147"/>
      <c r="P57" s="140"/>
      <c r="Q57" s="89"/>
      <c r="R57" s="130"/>
      <c r="S57" s="140"/>
      <c r="T57" s="89"/>
      <c r="U57" s="130"/>
      <c r="V57" s="140"/>
      <c r="W57" s="89"/>
      <c r="X57" s="130"/>
      <c r="Y57" s="107"/>
      <c r="Z57" s="90"/>
      <c r="AA57" s="90"/>
      <c r="AB57" s="91">
        <f>IF(ISNUMBER(AB19),AB19,0) + IF(ISNUMBER(AB29),AB29,0) + IF(ISNUMBER(AB37),AB37,0) + IF(ISNUMBER(AB45),AB45,0) + IF(ISNUMBER(AB53),AB53,0)</f>
        <v>0</v>
      </c>
      <c r="AC57" s="107"/>
      <c r="AD57" s="90"/>
      <c r="AE57" s="90"/>
      <c r="AF57" s="91">
        <f>IF(ISNUMBER(AF19),AF19,0) + IF(ISNUMBER(AF29),AF29,0) + IF(ISNUMBER(AF37),AF37,0) + IF(ISNUMBER(AF45),AF45,0) + IF(ISNUMBER(AF53),AF53,0)</f>
        <v>0</v>
      </c>
      <c r="AG57" s="107"/>
      <c r="AH57" s="90"/>
      <c r="AI57" s="90"/>
      <c r="AJ57" s="91">
        <f>IF(ISNUMBER(AJ19),AJ19,0) + IF(ISNUMBER(AJ29),AJ29,0) + IF(ISNUMBER(AJ37),AJ37,0) + IF(ISNUMBER(AJ45),AJ45,0) + IF(ISNUMBER(AJ53),AJ53,0)</f>
        <v>0</v>
      </c>
      <c r="AK57" s="107"/>
      <c r="AL57" s="90"/>
      <c r="AM57" s="90"/>
      <c r="AN57" s="91">
        <f>IF(ISNUMBER(AN19),AN19,0) + IF(ISNUMBER(AN29),AN29,0) + IF(ISNUMBER(AN37),AN37,0) + IF(ISNUMBER(AN45),AN45,0) + IF(ISNUMBER(AN53),AN53,0)</f>
        <v>0</v>
      </c>
      <c r="AO57" s="107"/>
      <c r="AP57" s="90"/>
      <c r="AQ57" s="90"/>
      <c r="AR57" s="91">
        <f>IF(ISNUMBER(AR19),AR19,0) + IF(ISNUMBER(AR29),AR29,0) + IF(ISNUMBER(AR37),AR37,0) + IF(ISNUMBER(AR45),AR45,0) + IF(ISNUMBER(AR53),AR53,0)</f>
        <v>0</v>
      </c>
      <c r="AS57" s="107"/>
      <c r="AT57" s="90"/>
      <c r="AU57" s="90"/>
      <c r="AV57" s="91">
        <f>IF(ISNUMBER(AV19),AV19,0) + IF(ISNUMBER(AV29),AV29,0) + IF(ISNUMBER(AV37),AV37,0) + IF(ISNUMBER(AV45),AV45,0) + IF(ISNUMBER(AV53),AV53,0)</f>
        <v>0</v>
      </c>
      <c r="AW57" s="107"/>
      <c r="AX57" s="90"/>
      <c r="AY57" s="90"/>
      <c r="AZ57" s="91">
        <f>IF(ISNUMBER(AZ19),AZ19,0) + IF(ISNUMBER(AZ29),AZ29,0) + IF(ISNUMBER(AZ37),AZ37,0) + IF(ISNUMBER(AZ45),AZ45,0) + IF(ISNUMBER(AZ53),AZ53,0)</f>
        <v>0</v>
      </c>
      <c r="BA57" s="107"/>
      <c r="BB57" s="90"/>
      <c r="BC57" s="90"/>
      <c r="BD57" s="91">
        <f>IF(ISNUMBER(BD19),BD19,0) + IF(ISNUMBER(BD29),BD29,0) + IF(ISNUMBER(BD37),BD37,0) + IF(ISNUMBER(BD45),BD45,0) + IF(ISNUMBER(BD53),BD53,0)</f>
        <v>0</v>
      </c>
      <c r="BE57" s="107"/>
      <c r="BF57" s="90"/>
      <c r="BG57" s="90"/>
      <c r="BH57" s="91">
        <f>IF(ISNUMBER(BH19),BH19,0) + IF(ISNUMBER(BH29),BH29,0) + IF(ISNUMBER(BH37),BH37,0) + IF(ISNUMBER(BH45),BH45,0) + IF(ISNUMBER(BH53),BH53,0)</f>
        <v>0</v>
      </c>
      <c r="BI57" s="107"/>
      <c r="BJ57" s="90"/>
      <c r="BK57" s="90"/>
      <c r="BL57" s="91">
        <f>IF(ISNUMBER(BL19),BL19,0) + IF(ISNUMBER(BL29),BL29,0) + IF(ISNUMBER(BL37),BL37,0) + IF(ISNUMBER(BL45),BL45,0) + IF(ISNUMBER(BL53),BL53,0)</f>
        <v>0</v>
      </c>
      <c r="BM57" s="107"/>
      <c r="BN57" s="90"/>
      <c r="BO57" s="90"/>
      <c r="BP57" s="91">
        <f>IF(ISNUMBER(BP19),BP19,0) + IF(ISNUMBER(BP29),BP29,0) + IF(ISNUMBER(BP37),BP37,0) + IF(ISNUMBER(BP45),BP45,0) + IF(ISNUMBER(BP53),BP53,0)</f>
        <v>0</v>
      </c>
      <c r="BQ57" s="107"/>
      <c r="BR57" s="90"/>
      <c r="BS57" s="90"/>
      <c r="BT57" s="91">
        <f>IF(ISNUMBER(BT19),BT19,0) + IF(ISNUMBER(BT29),BT29,0) + IF(ISNUMBER(BT37),BT37,0) + IF(ISNUMBER(BT45),BT45,0) + IF(ISNUMBER(BT53),BT53,0)</f>
        <v>0</v>
      </c>
      <c r="BU57" s="107"/>
      <c r="BV57" s="90"/>
      <c r="BW57" s="90"/>
      <c r="BX57" s="91">
        <f>IF(ISNUMBER(BX19),BX19,0) + IF(ISNUMBER(BX29),BX29,0) + IF(ISNUMBER(BX37),BX37,0) + IF(ISNUMBER(BX45),BX45,0) + IF(ISNUMBER(BX53),BX53,0)</f>
        <v>0</v>
      </c>
      <c r="BY57" s="107"/>
      <c r="BZ57" s="90"/>
      <c r="CA57" s="90"/>
      <c r="CB57" s="91">
        <f>IF(ISNUMBER(CB19),CB19,0) + IF(ISNUMBER(CB29),CB29,0) + IF(ISNUMBER(CB37),CB37,0) + IF(ISNUMBER(CB45),CB45,0) + IF(ISNUMBER(CB53),CB53,0)</f>
        <v>0</v>
      </c>
      <c r="CC57" s="107"/>
      <c r="CD57" s="90"/>
      <c r="CE57" s="90"/>
      <c r="CF57" s="91">
        <f>IF(ISNUMBER(CF19),CF19,0) + IF(ISNUMBER(CF29),CF29,0) + IF(ISNUMBER(CF37),CF37,0) + IF(ISNUMBER(CF45),CF45,0) + IF(ISNUMBER(CF53),CF53,0)</f>
        <v>0</v>
      </c>
      <c r="CG57" s="107"/>
      <c r="CH57" s="90"/>
      <c r="CI57" s="90"/>
      <c r="CJ57" s="91">
        <f>IF(ISNUMBER(CJ19),CJ19,0) + IF(ISNUMBER(CJ29),CJ29,0) + IF(ISNUMBER(CJ37),CJ37,0) + IF(ISNUMBER(CJ45),CJ45,0) + IF(ISNUMBER(CJ53),CJ53,0)</f>
        <v>0</v>
      </c>
      <c r="CK57" s="107"/>
      <c r="CL57" s="90"/>
      <c r="CM57" s="90"/>
      <c r="CN57" s="91">
        <f>IF(ISNUMBER(CN19),CN19,0) + IF(ISNUMBER(CN29),CN29,0) + IF(ISNUMBER(CN37),CN37,0) + IF(ISNUMBER(CN45),CN45,0) + IF(ISNUMBER(CN53),CN53,0)</f>
        <v>0</v>
      </c>
      <c r="CO57" s="107"/>
      <c r="CP57" s="90"/>
      <c r="CQ57" s="90"/>
      <c r="CR57" s="91">
        <f>IF(ISNUMBER(CR19),CR19,0) + IF(ISNUMBER(CR29),CR29,0) + IF(ISNUMBER(CR37),CR37,0) + IF(ISNUMBER(CR45),CR45,0) + IF(ISNUMBER(CR53),CR53,0)</f>
        <v>0</v>
      </c>
      <c r="CS57" s="107"/>
      <c r="CT57" s="90"/>
      <c r="CU57" s="90"/>
      <c r="CV57" s="91">
        <f>IF(ISNUMBER(CV19),CV19,0) + IF(ISNUMBER(CV29),CV29,0) + IF(ISNUMBER(CV37),CV37,0) + IF(ISNUMBER(CV45),CV45,0) + IF(ISNUMBER(CV53),CV53,0)</f>
        <v>0</v>
      </c>
      <c r="CW57" s="107"/>
      <c r="CX57" s="90"/>
      <c r="CY57" s="90"/>
      <c r="CZ57" s="91">
        <f>IF(ISNUMBER(CZ19),CZ19,0) + IF(ISNUMBER(CZ29),CZ29,0) + IF(ISNUMBER(CZ37),CZ37,0) + IF(ISNUMBER(CZ45),CZ45,0) + IF(ISNUMBER(CZ53),CZ53,0)</f>
        <v>0</v>
      </c>
      <c r="DA57" s="107"/>
      <c r="DB57" s="90"/>
      <c r="DC57" s="90"/>
      <c r="DD57" s="91">
        <f>IF(ISNUMBER(DD19),DD19,0) + IF(ISNUMBER(DD29),DD29,0) + IF(ISNUMBER(DD37),DD37,0) + IF(ISNUMBER(DD45),DD45,0) + IF(ISNUMBER(DD53),DD53,0)</f>
        <v>0</v>
      </c>
      <c r="DE57" s="107"/>
      <c r="DF57" s="90"/>
      <c r="DG57" s="90"/>
      <c r="DH57" s="91">
        <f>IF(ISNUMBER(DH19),DH19,0) + IF(ISNUMBER(DH29),DH29,0) + IF(ISNUMBER(DH37),DH37,0) + IF(ISNUMBER(DH45),DH45,0) + IF(ISNUMBER(DH53),DH53,0)</f>
        <v>0</v>
      </c>
      <c r="DI57" s="107"/>
      <c r="DJ57" s="90"/>
      <c r="DK57" s="90"/>
      <c r="DL57" s="91">
        <f>IF(ISNUMBER(DL19),DL19,0) + IF(ISNUMBER(DL29),DL29,0) + IF(ISNUMBER(DL37),DL37,0) + IF(ISNUMBER(DL45),DL45,0) + IF(ISNUMBER(DL53),DL53,0)</f>
        <v>0</v>
      </c>
      <c r="DM57" s="107"/>
      <c r="DN57" s="90"/>
      <c r="DO57" s="90"/>
      <c r="DP57" s="91">
        <f>IF(ISNUMBER(DP19),DP19,0) + IF(ISNUMBER(DP29),DP29,0) + IF(ISNUMBER(DP37),DP37,0) + IF(ISNUMBER(DP45),DP45,0) + IF(ISNUMBER(DP53),DP53,0)</f>
        <v>0</v>
      </c>
      <c r="DQ57" s="107"/>
      <c r="DR57" s="90"/>
      <c r="DS57" s="90"/>
      <c r="DT57" s="91">
        <f>IF(ISNUMBER(DT19),DT19,0) + IF(ISNUMBER(DT29),DT29,0) + IF(ISNUMBER(DT37),DT37,0) + IF(ISNUMBER(DT45),DT45,0) + IF(ISNUMBER(DT53),DT53,0)</f>
        <v>0</v>
      </c>
      <c r="DU57" s="107"/>
      <c r="DV57" s="90"/>
      <c r="DW57" s="90"/>
      <c r="DX57" s="91">
        <f>IF(ISNUMBER(DX19),DX19,0) + IF(ISNUMBER(DX29),DX29,0) + IF(ISNUMBER(DX37),DX37,0) + IF(ISNUMBER(DX45),DX45,0) + IF(ISNUMBER(DX53),DX53,0)</f>
        <v>0</v>
      </c>
      <c r="DY57" s="107"/>
      <c r="DZ57" s="90"/>
      <c r="EA57" s="90"/>
      <c r="EB57" s="91">
        <f>IF(ISNUMBER(EB19),EB19,0) + IF(ISNUMBER(EB29),EB29,0) + IF(ISNUMBER(EB37),EB37,0) + IF(ISNUMBER(EB45),EB45,0) + IF(ISNUMBER(EB53),EB53,0)</f>
        <v>0</v>
      </c>
      <c r="EC57" s="107"/>
      <c r="ED57" s="90"/>
      <c r="EE57" s="90"/>
      <c r="EF57" s="91">
        <f>IF(ISNUMBER(EF19),EF19,0) + IF(ISNUMBER(EF29),EF29,0) + IF(ISNUMBER(EF37),EF37,0) + IF(ISNUMBER(EF45),EF45,0) + IF(ISNUMBER(EF53),EF53,0)</f>
        <v>0</v>
      </c>
      <c r="EG57" s="107"/>
      <c r="EH57" s="90"/>
      <c r="EI57" s="90"/>
      <c r="EJ57" s="91">
        <f>IF(ISNUMBER(EJ19),EJ19,0) + IF(ISNUMBER(EJ29),EJ29,0) + IF(ISNUMBER(EJ37),EJ37,0) + IF(ISNUMBER(EJ45),EJ45,0) + IF(ISNUMBER(EJ53),EJ53,0)</f>
        <v>0</v>
      </c>
      <c r="EK57" s="107"/>
      <c r="EL57" s="90"/>
      <c r="EM57" s="90"/>
      <c r="EN57" s="91">
        <f>IF(ISNUMBER(EN19),EN19,0) + IF(ISNUMBER(EN29),EN29,0) + IF(ISNUMBER(EN37),EN37,0) + IF(ISNUMBER(EN45),EN45,0) + IF(ISNUMBER(EN53),EN53,0)</f>
        <v>0</v>
      </c>
      <c r="EO57" s="107"/>
      <c r="EP57" s="90"/>
      <c r="EQ57" s="90"/>
      <c r="ER57" s="91">
        <f>IF(ISNUMBER(ER19),ER19,0) + IF(ISNUMBER(ER29),ER29,0) + IF(ISNUMBER(ER37),ER37,0) + IF(ISNUMBER(ER45),ER45,0) + IF(ISNUMBER(ER53),ER53,0)</f>
        <v>0</v>
      </c>
    </row>
    <row r="58" spans="1:148" x14ac:dyDescent="0.2">
      <c r="AB58" s="12"/>
      <c r="AF58" s="12"/>
      <c r="AJ58" s="12"/>
      <c r="AN58" s="12"/>
      <c r="AR58" s="12"/>
      <c r="AV58" s="12"/>
      <c r="AZ58" s="12"/>
      <c r="BD58" s="12"/>
      <c r="BH58" s="12"/>
      <c r="BL58" s="12"/>
      <c r="BP58" s="12"/>
      <c r="BT58" s="12"/>
      <c r="BX58" s="12"/>
      <c r="CB58" s="12"/>
      <c r="CF58" s="12"/>
      <c r="CJ58" s="12"/>
      <c r="CN58" s="12"/>
      <c r="CR58" s="12"/>
      <c r="CV58" s="12"/>
      <c r="CZ58" s="12"/>
      <c r="DD58" s="12"/>
      <c r="DH58" s="12"/>
      <c r="DL58" s="12"/>
      <c r="DP58" s="12"/>
      <c r="DT58" s="12"/>
      <c r="DX58" s="12"/>
      <c r="EB58" s="12"/>
      <c r="EF58" s="12"/>
      <c r="EJ58" s="12"/>
      <c r="EN58" s="12"/>
      <c r="ER58" s="12"/>
    </row>
    <row r="59" spans="1:148" x14ac:dyDescent="0.2">
      <c r="AB59" s="12"/>
      <c r="AF59" s="12"/>
      <c r="AJ59" s="12"/>
      <c r="AN59" s="12"/>
      <c r="AR59" s="12"/>
      <c r="AV59" s="12"/>
      <c r="AZ59" s="12"/>
      <c r="BD59" s="12"/>
      <c r="BH59" s="12"/>
      <c r="BL59" s="12"/>
      <c r="BP59" s="12"/>
      <c r="BT59" s="12"/>
      <c r="BX59" s="12"/>
      <c r="CB59" s="12"/>
      <c r="CF59" s="12"/>
      <c r="CJ59" s="12"/>
      <c r="CN59" s="12"/>
      <c r="CR59" s="12"/>
      <c r="CV59" s="12"/>
      <c r="CZ59" s="12"/>
      <c r="DD59" s="12"/>
      <c r="DH59" s="12"/>
      <c r="DL59" s="12"/>
      <c r="DP59" s="12"/>
      <c r="DT59" s="12"/>
      <c r="DX59" s="12"/>
      <c r="EB59" s="12"/>
      <c r="EF59" s="12"/>
      <c r="EJ59" s="12"/>
      <c r="EN59" s="12"/>
      <c r="ER59" s="12"/>
    </row>
    <row r="60" spans="1:148" x14ac:dyDescent="0.2">
      <c r="B60" s="3" t="s">
        <v>111</v>
      </c>
      <c r="C60" s="4"/>
      <c r="AB60" s="12"/>
      <c r="AF60" s="12"/>
      <c r="AJ60" s="12"/>
      <c r="AN60" s="12"/>
      <c r="AR60" s="12"/>
      <c r="AV60" s="12"/>
      <c r="AZ60" s="12"/>
      <c r="BD60" s="12"/>
      <c r="BH60" s="12"/>
      <c r="BL60" s="12"/>
      <c r="BP60" s="12"/>
      <c r="BT60" s="12"/>
      <c r="BX60" s="12"/>
      <c r="CB60" s="12"/>
      <c r="CF60" s="12"/>
      <c r="CJ60" s="12"/>
      <c r="CN60" s="12"/>
      <c r="CR60" s="12"/>
      <c r="CV60" s="12"/>
      <c r="CZ60" s="12"/>
      <c r="DD60" s="12"/>
      <c r="DH60" s="12"/>
      <c r="DL60" s="12"/>
      <c r="DP60" s="12"/>
      <c r="DT60" s="12"/>
      <c r="DX60" s="12"/>
      <c r="EB60" s="12"/>
      <c r="EF60" s="12"/>
      <c r="EJ60" s="12"/>
      <c r="EN60" s="12"/>
      <c r="ER60" s="12"/>
    </row>
    <row r="61" spans="1:148" x14ac:dyDescent="0.2">
      <c r="B61" s="2" t="s">
        <v>110</v>
      </c>
      <c r="C61" s="92">
        <f>Dreisatzmethode!C6</f>
        <v>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148" x14ac:dyDescent="0.2">
      <c r="B62" s="2" t="s">
        <v>1</v>
      </c>
      <c r="C62" s="93">
        <f>Dreisatzmethode!C9</f>
        <v>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148" x14ac:dyDescent="0.2">
      <c r="B63" s="2" t="s">
        <v>4</v>
      </c>
      <c r="C63" s="93">
        <f>Dreisatzmethode!C10</f>
        <v>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148" x14ac:dyDescent="0.2">
      <c r="B64" s="2" t="s">
        <v>0</v>
      </c>
      <c r="C64" s="93">
        <f>Dreisatzmethode!C11</f>
        <v>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2:24" x14ac:dyDescent="0.2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2:24" x14ac:dyDescent="0.2">
      <c r="E66" s="185" t="s">
        <v>145</v>
      </c>
      <c r="F66" s="186"/>
    </row>
    <row r="67" spans="2:24" x14ac:dyDescent="0.2">
      <c r="B67" s="3" t="s">
        <v>150</v>
      </c>
      <c r="C67" s="4" t="s">
        <v>133</v>
      </c>
      <c r="D67" s="20" t="s">
        <v>134</v>
      </c>
      <c r="E67" s="156" t="s">
        <v>146</v>
      </c>
      <c r="F67" s="156" t="s">
        <v>147</v>
      </c>
    </row>
    <row r="68" spans="2:24" x14ac:dyDescent="0.2">
      <c r="B68" s="2" t="s">
        <v>37</v>
      </c>
      <c r="C68" s="37" t="str">
        <f t="shared" ref="C68:F77" si="521" xml:space="preserve">
IF(D5="","",
IF(D5&gt;$C$61,D5,""
))</f>
        <v/>
      </c>
      <c r="D68" s="37" t="str">
        <f t="shared" si="521"/>
        <v/>
      </c>
      <c r="E68" s="37" t="str">
        <f t="shared" si="521"/>
        <v/>
      </c>
      <c r="F68" s="37" t="str">
        <f t="shared" si="521"/>
        <v/>
      </c>
    </row>
    <row r="69" spans="2:24" x14ac:dyDescent="0.2">
      <c r="B69" s="2" t="s">
        <v>38</v>
      </c>
      <c r="C69" s="37" t="str">
        <f t="shared" si="521"/>
        <v/>
      </c>
      <c r="D69" s="37" t="str">
        <f t="shared" si="521"/>
        <v/>
      </c>
      <c r="E69" s="37" t="str">
        <f t="shared" si="521"/>
        <v/>
      </c>
      <c r="F69" s="37" t="str">
        <f t="shared" si="521"/>
        <v/>
      </c>
    </row>
    <row r="70" spans="2:24" x14ac:dyDescent="0.2">
      <c r="B70" s="2" t="s">
        <v>39</v>
      </c>
      <c r="C70" s="37" t="str">
        <f t="shared" si="521"/>
        <v/>
      </c>
      <c r="D70" s="37" t="str">
        <f t="shared" si="521"/>
        <v/>
      </c>
      <c r="E70" s="37" t="str">
        <f t="shared" si="521"/>
        <v/>
      </c>
      <c r="F70" s="37" t="str">
        <f t="shared" si="521"/>
        <v/>
      </c>
    </row>
    <row r="71" spans="2:24" x14ac:dyDescent="0.2">
      <c r="B71" s="2" t="s">
        <v>40</v>
      </c>
      <c r="C71" s="37" t="str">
        <f t="shared" si="521"/>
        <v/>
      </c>
      <c r="D71" s="37" t="str">
        <f t="shared" si="521"/>
        <v/>
      </c>
      <c r="E71" s="37" t="str">
        <f t="shared" si="521"/>
        <v/>
      </c>
      <c r="F71" s="37" t="str">
        <f t="shared" si="521"/>
        <v/>
      </c>
    </row>
    <row r="72" spans="2:24" x14ac:dyDescent="0.2">
      <c r="B72" s="2" t="s">
        <v>41</v>
      </c>
      <c r="C72" s="37" t="str">
        <f t="shared" si="521"/>
        <v/>
      </c>
      <c r="D72" s="37" t="str">
        <f t="shared" si="521"/>
        <v/>
      </c>
      <c r="E72" s="37" t="str">
        <f t="shared" si="521"/>
        <v/>
      </c>
      <c r="F72" s="37" t="str">
        <f t="shared" si="521"/>
        <v/>
      </c>
    </row>
    <row r="73" spans="2:24" x14ac:dyDescent="0.2">
      <c r="B73" s="2" t="s">
        <v>42</v>
      </c>
      <c r="C73" s="37" t="str">
        <f t="shared" si="521"/>
        <v/>
      </c>
      <c r="D73" s="37" t="str">
        <f t="shared" si="521"/>
        <v/>
      </c>
      <c r="E73" s="37" t="str">
        <f t="shared" si="521"/>
        <v/>
      </c>
      <c r="F73" s="37" t="str">
        <f t="shared" si="521"/>
        <v/>
      </c>
    </row>
    <row r="74" spans="2:24" x14ac:dyDescent="0.2">
      <c r="B74" s="2" t="s">
        <v>43</v>
      </c>
      <c r="C74" s="37" t="str">
        <f t="shared" si="521"/>
        <v/>
      </c>
      <c r="D74" s="37" t="str">
        <f t="shared" si="521"/>
        <v/>
      </c>
      <c r="E74" s="37" t="str">
        <f t="shared" si="521"/>
        <v/>
      </c>
      <c r="F74" s="37" t="str">
        <f t="shared" si="521"/>
        <v/>
      </c>
    </row>
    <row r="75" spans="2:24" x14ac:dyDescent="0.2">
      <c r="B75" s="2" t="s">
        <v>44</v>
      </c>
      <c r="C75" s="37" t="str">
        <f t="shared" si="521"/>
        <v/>
      </c>
      <c r="D75" s="37" t="str">
        <f t="shared" si="521"/>
        <v/>
      </c>
      <c r="E75" s="37" t="str">
        <f t="shared" si="521"/>
        <v/>
      </c>
      <c r="F75" s="37" t="str">
        <f t="shared" si="521"/>
        <v/>
      </c>
    </row>
    <row r="76" spans="2:24" x14ac:dyDescent="0.2">
      <c r="B76" s="2" t="s">
        <v>45</v>
      </c>
      <c r="C76" s="37" t="str">
        <f t="shared" si="521"/>
        <v/>
      </c>
      <c r="D76" s="37" t="str">
        <f t="shared" si="521"/>
        <v/>
      </c>
      <c r="E76" s="37" t="str">
        <f t="shared" si="521"/>
        <v/>
      </c>
      <c r="F76" s="37" t="str">
        <f t="shared" si="521"/>
        <v/>
      </c>
    </row>
    <row r="77" spans="2:24" x14ac:dyDescent="0.2">
      <c r="B77" s="2" t="s">
        <v>46</v>
      </c>
      <c r="C77" s="37" t="str">
        <f t="shared" si="521"/>
        <v/>
      </c>
      <c r="D77" s="37" t="str">
        <f t="shared" si="521"/>
        <v/>
      </c>
      <c r="E77" s="37" t="str">
        <f t="shared" si="521"/>
        <v/>
      </c>
      <c r="F77" s="37" t="str">
        <f t="shared" si="521"/>
        <v/>
      </c>
    </row>
    <row r="78" spans="2:24" x14ac:dyDescent="0.2">
      <c r="B78" s="2" t="s">
        <v>47</v>
      </c>
      <c r="C78" s="37" t="str">
        <f t="shared" ref="C78:F82" si="522" xml:space="preserve">
IF(D20="","",
IF(D20&gt;$C$61,D20,""
))</f>
        <v/>
      </c>
      <c r="D78" s="37" t="str">
        <f t="shared" si="522"/>
        <v/>
      </c>
      <c r="E78" s="37" t="str">
        <f t="shared" si="522"/>
        <v/>
      </c>
      <c r="F78" s="37" t="str">
        <f t="shared" si="522"/>
        <v/>
      </c>
    </row>
    <row r="79" spans="2:24" x14ac:dyDescent="0.2">
      <c r="B79" s="2" t="s">
        <v>48</v>
      </c>
      <c r="C79" s="37" t="str">
        <f t="shared" si="522"/>
        <v/>
      </c>
      <c r="D79" s="37" t="str">
        <f t="shared" si="522"/>
        <v/>
      </c>
      <c r="E79" s="37" t="str">
        <f t="shared" si="522"/>
        <v/>
      </c>
      <c r="F79" s="37" t="str">
        <f t="shared" si="522"/>
        <v/>
      </c>
    </row>
    <row r="80" spans="2:24" x14ac:dyDescent="0.2">
      <c r="B80" s="2" t="s">
        <v>49</v>
      </c>
      <c r="C80" s="37" t="str">
        <f t="shared" si="522"/>
        <v/>
      </c>
      <c r="D80" s="37" t="str">
        <f t="shared" si="522"/>
        <v/>
      </c>
      <c r="E80" s="37" t="str">
        <f t="shared" si="522"/>
        <v/>
      </c>
      <c r="F80" s="37" t="str">
        <f t="shared" si="522"/>
        <v/>
      </c>
    </row>
    <row r="81" spans="2:6" x14ac:dyDescent="0.2">
      <c r="B81" s="2" t="s">
        <v>50</v>
      </c>
      <c r="C81" s="37" t="str">
        <f t="shared" si="522"/>
        <v/>
      </c>
      <c r="D81" s="37" t="str">
        <f t="shared" si="522"/>
        <v/>
      </c>
      <c r="E81" s="37" t="str">
        <f t="shared" si="522"/>
        <v/>
      </c>
      <c r="F81" s="37" t="str">
        <f t="shared" si="522"/>
        <v/>
      </c>
    </row>
    <row r="82" spans="2:6" x14ac:dyDescent="0.2">
      <c r="B82" s="2" t="s">
        <v>51</v>
      </c>
      <c r="C82" s="37" t="str">
        <f t="shared" si="522"/>
        <v/>
      </c>
      <c r="D82" s="37" t="str">
        <f t="shared" si="522"/>
        <v/>
      </c>
      <c r="E82" s="37" t="str">
        <f t="shared" si="522"/>
        <v/>
      </c>
      <c r="F82" s="37" t="str">
        <f t="shared" si="522"/>
        <v/>
      </c>
    </row>
    <row r="83" spans="2:6" x14ac:dyDescent="0.2">
      <c r="B83" s="2" t="s">
        <v>52</v>
      </c>
      <c r="C83" s="37" t="str">
        <f t="shared" ref="C83:F85" si="523" xml:space="preserve">
IF(D30="","",
IF(D30&gt;$C$61,D30,""
))</f>
        <v/>
      </c>
      <c r="D83" s="37" t="str">
        <f t="shared" si="523"/>
        <v/>
      </c>
      <c r="E83" s="37" t="str">
        <f t="shared" si="523"/>
        <v/>
      </c>
      <c r="F83" s="37" t="str">
        <f t="shared" si="523"/>
        <v/>
      </c>
    </row>
    <row r="84" spans="2:6" x14ac:dyDescent="0.2">
      <c r="B84" s="2" t="s">
        <v>53</v>
      </c>
      <c r="C84" s="37" t="str">
        <f t="shared" si="523"/>
        <v/>
      </c>
      <c r="D84" s="37" t="str">
        <f t="shared" si="523"/>
        <v/>
      </c>
      <c r="E84" s="37" t="str">
        <f t="shared" si="523"/>
        <v/>
      </c>
      <c r="F84" s="37" t="str">
        <f t="shared" si="523"/>
        <v/>
      </c>
    </row>
    <row r="85" spans="2:6" x14ac:dyDescent="0.2">
      <c r="B85" s="2" t="s">
        <v>54</v>
      </c>
      <c r="C85" s="37" t="str">
        <f t="shared" si="523"/>
        <v/>
      </c>
      <c r="D85" s="37" t="str">
        <f t="shared" si="523"/>
        <v/>
      </c>
      <c r="E85" s="37" t="str">
        <f t="shared" si="523"/>
        <v/>
      </c>
      <c r="F85" s="37" t="str">
        <f t="shared" si="523"/>
        <v/>
      </c>
    </row>
    <row r="86" spans="2:6" x14ac:dyDescent="0.2">
      <c r="B86" s="2" t="s">
        <v>55</v>
      </c>
      <c r="C86" s="37" t="str">
        <f t="shared" ref="C86:F88" si="524" xml:space="preserve">
IF(D38="","",
IF(D38&gt;$C$61,D38,""
))</f>
        <v/>
      </c>
      <c r="D86" s="37" t="str">
        <f t="shared" si="524"/>
        <v/>
      </c>
      <c r="E86" s="37" t="str">
        <f t="shared" si="524"/>
        <v/>
      </c>
      <c r="F86" s="37" t="str">
        <f t="shared" si="524"/>
        <v/>
      </c>
    </row>
    <row r="87" spans="2:6" x14ac:dyDescent="0.2">
      <c r="B87" s="2" t="s">
        <v>56</v>
      </c>
      <c r="C87" s="37" t="str">
        <f t="shared" si="524"/>
        <v/>
      </c>
      <c r="D87" s="37" t="str">
        <f t="shared" si="524"/>
        <v/>
      </c>
      <c r="E87" s="37" t="str">
        <f t="shared" si="524"/>
        <v/>
      </c>
      <c r="F87" s="37" t="str">
        <f t="shared" si="524"/>
        <v/>
      </c>
    </row>
    <row r="88" spans="2:6" x14ac:dyDescent="0.2">
      <c r="B88" s="2" t="s">
        <v>57</v>
      </c>
      <c r="C88" s="37" t="str">
        <f t="shared" si="524"/>
        <v/>
      </c>
      <c r="D88" s="37" t="str">
        <f t="shared" si="524"/>
        <v/>
      </c>
      <c r="E88" s="37" t="str">
        <f t="shared" si="524"/>
        <v/>
      </c>
      <c r="F88" s="37" t="str">
        <f t="shared" si="524"/>
        <v/>
      </c>
    </row>
    <row r="89" spans="2:6" x14ac:dyDescent="0.2">
      <c r="B89" s="2" t="s">
        <v>58</v>
      </c>
      <c r="C89" s="37" t="str">
        <f t="shared" ref="C89:F91" si="525" xml:space="preserve">
IF(D46="","",
IF(D46&gt;$C$61,D46,""
))</f>
        <v/>
      </c>
      <c r="D89" s="37" t="str">
        <f t="shared" si="525"/>
        <v/>
      </c>
      <c r="E89" s="37" t="str">
        <f t="shared" si="525"/>
        <v/>
      </c>
      <c r="F89" s="37" t="str">
        <f t="shared" si="525"/>
        <v/>
      </c>
    </row>
    <row r="90" spans="2:6" x14ac:dyDescent="0.2">
      <c r="B90" s="2" t="s">
        <v>59</v>
      </c>
      <c r="C90" s="37" t="str">
        <f t="shared" si="525"/>
        <v/>
      </c>
      <c r="D90" s="37" t="str">
        <f t="shared" si="525"/>
        <v/>
      </c>
      <c r="E90" s="37" t="str">
        <f t="shared" si="525"/>
        <v/>
      </c>
      <c r="F90" s="37" t="str">
        <f t="shared" si="525"/>
        <v/>
      </c>
    </row>
    <row r="91" spans="2:6" x14ac:dyDescent="0.2">
      <c r="B91" s="2" t="s">
        <v>60</v>
      </c>
      <c r="C91" s="37" t="str">
        <f t="shared" si="525"/>
        <v/>
      </c>
      <c r="D91" s="37" t="str">
        <f t="shared" si="525"/>
        <v/>
      </c>
      <c r="E91" s="37" t="str">
        <f t="shared" si="525"/>
        <v/>
      </c>
      <c r="F91" s="37" t="str">
        <f t="shared" si="525"/>
        <v/>
      </c>
    </row>
    <row r="94" spans="2:6" x14ac:dyDescent="0.2">
      <c r="B94" s="3" t="s">
        <v>36</v>
      </c>
      <c r="C94" s="4" t="s">
        <v>151</v>
      </c>
      <c r="D94" s="4" t="s">
        <v>149</v>
      </c>
    </row>
    <row r="95" spans="2:6" x14ac:dyDescent="0.2">
      <c r="B95" s="155" t="s">
        <v>3</v>
      </c>
      <c r="C95" s="36">
        <f>$C$61</f>
        <v>0</v>
      </c>
      <c r="D95" s="36">
        <f>$C$61</f>
        <v>0</v>
      </c>
    </row>
    <row r="96" spans="2:6" x14ac:dyDescent="0.2">
      <c r="B96" s="155" t="s">
        <v>21</v>
      </c>
      <c r="C96" s="36" t="str">
        <f>IFERROR(SMALL($C$68:$F$91,1),"")</f>
        <v/>
      </c>
      <c r="D96" s="36" t="str" cm="1">
        <f t="array" ref="D96">IFERROR(SMALL(IF(COUNTIF($D$95:D95,$C$96:$C$125)=0,$C$96:$C$125),1),"")</f>
        <v/>
      </c>
    </row>
    <row r="97" spans="2:4" x14ac:dyDescent="0.2">
      <c r="B97" s="155" t="s">
        <v>22</v>
      </c>
      <c r="C97" s="36" t="str">
        <f>IFERROR(SMALL($C$68:$F$91,2),"")</f>
        <v/>
      </c>
      <c r="D97" s="36" t="str" cm="1">
        <f t="array" ref="D97">IFERROR(SMALL(IF(COUNTIF($D$95:D96,$C$96:$C$125)=0,$C$96:$C$125),1),"")</f>
        <v/>
      </c>
    </row>
    <row r="98" spans="2:4" x14ac:dyDescent="0.2">
      <c r="B98" s="155" t="s">
        <v>23</v>
      </c>
      <c r="C98" s="36" t="str">
        <f>IFERROR(SMALL($C$68:$F$91,3),"")</f>
        <v/>
      </c>
      <c r="D98" s="36" t="str" cm="1">
        <f t="array" ref="D98">IFERROR(SMALL(IF(COUNTIF($D$95:D97,$C$96:$C$125)=0,$C$96:$C$125),1),"")</f>
        <v/>
      </c>
    </row>
    <row r="99" spans="2:4" x14ac:dyDescent="0.2">
      <c r="B99" s="155" t="s">
        <v>24</v>
      </c>
      <c r="C99" s="36" t="str">
        <f>IFERROR(SMALL($C$68:$F$91,4),"")</f>
        <v/>
      </c>
      <c r="D99" s="36" t="str" cm="1">
        <f t="array" ref="D99">IFERROR(SMALL(IF(COUNTIF($D$95:D98,$C$96:$C$125)=0,$C$96:$C$125),1),"")</f>
        <v/>
      </c>
    </row>
    <row r="100" spans="2:4" x14ac:dyDescent="0.2">
      <c r="B100" s="155" t="s">
        <v>25</v>
      </c>
      <c r="C100" s="36" t="str">
        <f>IFERROR(SMALL($C$68:$F$91,5),"")</f>
        <v/>
      </c>
      <c r="D100" s="36" t="str" cm="1">
        <f t="array" ref="D100">IFERROR(SMALL(IF(COUNTIF($D$95:D99,$C$96:$C$125)=0,$C$96:$C$125),1),"")</f>
        <v/>
      </c>
    </row>
    <row r="101" spans="2:4" x14ac:dyDescent="0.2">
      <c r="B101" s="155" t="s">
        <v>26</v>
      </c>
      <c r="C101" s="36" t="str">
        <f>IFERROR(SMALL($C$68:$F$91,6),"")</f>
        <v/>
      </c>
      <c r="D101" s="36" t="str" cm="1">
        <f t="array" ref="D101">IFERROR(SMALL(IF(COUNTIF($D$95:D100,$C$96:$C$125)=0,$C$96:$C$125),1),"")</f>
        <v/>
      </c>
    </row>
    <row r="102" spans="2:4" x14ac:dyDescent="0.2">
      <c r="B102" s="155" t="s">
        <v>27</v>
      </c>
      <c r="C102" s="36" t="str">
        <f>IFERROR(SMALL($C$68:$F$91,7),"")</f>
        <v/>
      </c>
      <c r="D102" s="36" t="str" cm="1">
        <f t="array" ref="D102">IFERROR(SMALL(IF(COUNTIF($D$95:D101,$C$96:$C$125)=0,$C$96:$C$125),1),"")</f>
        <v/>
      </c>
    </row>
    <row r="103" spans="2:4" x14ac:dyDescent="0.2">
      <c r="B103" s="155" t="s">
        <v>28</v>
      </c>
      <c r="C103" s="36" t="str">
        <f>IFERROR(SMALL($C$68:$F$91,8),"")</f>
        <v/>
      </c>
      <c r="D103" s="36" t="str" cm="1">
        <f t="array" ref="D103">IFERROR(SMALL(IF(COUNTIF($D$95:D102,$C$96:$C$125)=0,$C$96:$C$125),1),"")</f>
        <v/>
      </c>
    </row>
    <row r="104" spans="2:4" x14ac:dyDescent="0.2">
      <c r="B104" s="155" t="s">
        <v>29</v>
      </c>
      <c r="C104" s="36" t="str">
        <f>IFERROR(SMALL($C$68:$F$91,9),"")</f>
        <v/>
      </c>
      <c r="D104" s="36" t="str" cm="1">
        <f t="array" ref="D104">IFERROR(SMALL(IF(COUNTIF($D$95:D103,$C$96:$C$125)=0,$C$96:$C$125),1),"")</f>
        <v/>
      </c>
    </row>
    <row r="105" spans="2:4" x14ac:dyDescent="0.2">
      <c r="B105" s="155" t="s">
        <v>30</v>
      </c>
      <c r="C105" s="36" t="str">
        <f>IFERROR(SMALL($C$68:$F$91,10),"")</f>
        <v/>
      </c>
      <c r="D105" s="36" t="str" cm="1">
        <f t="array" ref="D105">IFERROR(SMALL(IF(COUNTIF($D$95:D104,$C$96:$C$125)=0,$C$96:$C$125),1),"")</f>
        <v/>
      </c>
    </row>
    <row r="106" spans="2:4" x14ac:dyDescent="0.2">
      <c r="B106" s="155" t="s">
        <v>31</v>
      </c>
      <c r="C106" s="36" t="str">
        <f>IFERROR(SMALL($C$68:$F$91,11),"")</f>
        <v/>
      </c>
      <c r="D106" s="36" t="str" cm="1">
        <f t="array" ref="D106">IFERROR(SMALL(IF(COUNTIF($D$95:D105,$C$96:$C$125)=0,$C$96:$C$125),1),"")</f>
        <v/>
      </c>
    </row>
    <row r="107" spans="2:4" x14ac:dyDescent="0.2">
      <c r="B107" s="155" t="s">
        <v>32</v>
      </c>
      <c r="C107" s="36" t="str">
        <f>IFERROR(SMALL($C$68:$F$91,12),"")</f>
        <v/>
      </c>
      <c r="D107" s="36" t="str" cm="1">
        <f t="array" ref="D107">IFERROR(SMALL(IF(COUNTIF($D$95:D106,$C$96:$C$125)=0,$C$96:$C$125),1),"")</f>
        <v/>
      </c>
    </row>
    <row r="108" spans="2:4" x14ac:dyDescent="0.2">
      <c r="B108" s="155" t="s">
        <v>33</v>
      </c>
      <c r="C108" s="36" t="str">
        <f>IFERROR(SMALL($C$68:$F$91,13),"")</f>
        <v/>
      </c>
      <c r="D108" s="36" t="str" cm="1">
        <f t="array" ref="D108">IFERROR(SMALL(IF(COUNTIF($D$95:D107,$C$96:$C$125)=0,$C$96:$C$125),1),"")</f>
        <v/>
      </c>
    </row>
    <row r="109" spans="2:4" x14ac:dyDescent="0.2">
      <c r="B109" s="155" t="s">
        <v>34</v>
      </c>
      <c r="C109" s="36" t="str">
        <f>IFERROR(SMALL($C$68:$F$91,14),"")</f>
        <v/>
      </c>
      <c r="D109" s="36" t="str" cm="1">
        <f t="array" ref="D109">IFERROR(SMALL(IF(COUNTIF($D$95:D108,$C$96:$C$125)=0,$C$96:$C$125),1),"")</f>
        <v/>
      </c>
    </row>
    <row r="110" spans="2:4" x14ac:dyDescent="0.2">
      <c r="B110" s="155" t="s">
        <v>35</v>
      </c>
      <c r="C110" s="36" t="str">
        <f>IFERROR(SMALL($C$68:$F$91,15),"")</f>
        <v/>
      </c>
      <c r="D110" s="36" t="str" cm="1">
        <f t="array" ref="D110">IFERROR(SMALL(IF(COUNTIF($D$95:D109,$C$96:$C$125)=0,$C$96:$C$125),1),"")</f>
        <v/>
      </c>
    </row>
    <row r="111" spans="2:4" x14ac:dyDescent="0.2">
      <c r="B111" s="155" t="s">
        <v>61</v>
      </c>
      <c r="C111" s="36" t="str">
        <f>IFERROR(SMALL($C$68:$F$91,16),"")</f>
        <v/>
      </c>
      <c r="D111" s="36" t="str" cm="1">
        <f t="array" ref="D111">IFERROR(SMALL(IF(COUNTIF($D$95:D110,$C$96:$C$125)=0,$C$96:$C$125),1),"")</f>
        <v/>
      </c>
    </row>
    <row r="112" spans="2:4" x14ac:dyDescent="0.2">
      <c r="B112" s="155" t="s">
        <v>62</v>
      </c>
      <c r="C112" s="36" t="str">
        <f>IFERROR(SMALL($C$68:$F$91,17),"")</f>
        <v/>
      </c>
      <c r="D112" s="36" t="str" cm="1">
        <f t="array" ref="D112">IFERROR(SMALL(IF(COUNTIF($D$95:D111,$C$96:$C$125)=0,$C$96:$C$125),1),"")</f>
        <v/>
      </c>
    </row>
    <row r="113" spans="2:4" x14ac:dyDescent="0.2">
      <c r="B113" s="155" t="s">
        <v>63</v>
      </c>
      <c r="C113" s="36" t="str">
        <f>IFERROR(SMALL($C$68:$F$91,18),"")</f>
        <v/>
      </c>
      <c r="D113" s="36" t="str" cm="1">
        <f t="array" ref="D113">IFERROR(SMALL(IF(COUNTIF($D$95:D112,$C$96:$C$125)=0,$C$96:$C$125),1),"")</f>
        <v/>
      </c>
    </row>
    <row r="114" spans="2:4" x14ac:dyDescent="0.2">
      <c r="B114" s="155" t="s">
        <v>64</v>
      </c>
      <c r="C114" s="36" t="str">
        <f>IFERROR(SMALL($C$68:$F$91,19),"")</f>
        <v/>
      </c>
      <c r="D114" s="36" t="str" cm="1">
        <f t="array" ref="D114">IFERROR(SMALL(IF(COUNTIF($D$95:D113,$C$96:$C$125)=0,$C$96:$C$125),1),"")</f>
        <v/>
      </c>
    </row>
    <row r="115" spans="2:4" x14ac:dyDescent="0.2">
      <c r="B115" s="155" t="s">
        <v>65</v>
      </c>
      <c r="C115" s="36" t="str">
        <f>IFERROR(SMALL($C$68:$F$91,20),"")</f>
        <v/>
      </c>
      <c r="D115" s="36" t="str" cm="1">
        <f t="array" ref="D115">IFERROR(SMALL(IF(COUNTIF($D$95:D114,$C$96:$C$125)=0,$C$96:$C$125),1),"")</f>
        <v/>
      </c>
    </row>
    <row r="116" spans="2:4" x14ac:dyDescent="0.2">
      <c r="B116" s="155" t="s">
        <v>66</v>
      </c>
      <c r="C116" s="36" t="str">
        <f>IFERROR(SMALL($C$68:$F$91,21),"")</f>
        <v/>
      </c>
      <c r="D116" s="36" t="str" cm="1">
        <f t="array" ref="D116">IFERROR(SMALL(IF(COUNTIF($D$95:D115,$C$96:$C$125)=0,$C$96:$C$125),1),"")</f>
        <v/>
      </c>
    </row>
    <row r="117" spans="2:4" x14ac:dyDescent="0.2">
      <c r="B117" s="155" t="s">
        <v>67</v>
      </c>
      <c r="C117" s="36" t="str">
        <f>IFERROR(SMALL($C$68:$F$91,22),"")</f>
        <v/>
      </c>
      <c r="D117" s="36" t="str" cm="1">
        <f t="array" ref="D117">IFERROR(SMALL(IF(COUNTIF($D$95:D116,$C$96:$C$125)=0,$C$96:$C$125),1),"")</f>
        <v/>
      </c>
    </row>
    <row r="118" spans="2:4" x14ac:dyDescent="0.2">
      <c r="B118" s="155" t="s">
        <v>68</v>
      </c>
      <c r="C118" s="36" t="str">
        <f>IFERROR(SMALL($C$68:$F$91,23),"")</f>
        <v/>
      </c>
      <c r="D118" s="36" t="str" cm="1">
        <f t="array" ref="D118">IFERROR(SMALL(IF(COUNTIF($D$95:D117,$C$96:$C$125)=0,$C$96:$C$125),1),"")</f>
        <v/>
      </c>
    </row>
    <row r="119" spans="2:4" x14ac:dyDescent="0.2">
      <c r="B119" s="155" t="s">
        <v>69</v>
      </c>
      <c r="C119" s="36" t="str">
        <f>IFERROR(SMALL($C$68:$F$91,24),"")</f>
        <v/>
      </c>
      <c r="D119" s="36" t="str" cm="1">
        <f t="array" ref="D119">IFERROR(SMALL(IF(COUNTIF($D$95:D118,$C$96:$C$125)=0,$C$96:$C$125),1),"")</f>
        <v/>
      </c>
    </row>
    <row r="120" spans="2:4" x14ac:dyDescent="0.2">
      <c r="B120" s="155" t="s">
        <v>70</v>
      </c>
      <c r="C120" s="36" t="str">
        <f>IFERROR(SMALL($C$68:$F$91,25),"")</f>
        <v/>
      </c>
      <c r="D120" s="36" t="str" cm="1">
        <f t="array" ref="D120">IFERROR(SMALL(IF(COUNTIF($D$95:D119,$C$96:$C$125)=0,$C$96:$C$125),1),"")</f>
        <v/>
      </c>
    </row>
    <row r="121" spans="2:4" x14ac:dyDescent="0.2">
      <c r="B121" s="155" t="s">
        <v>71</v>
      </c>
      <c r="C121" s="36" t="str">
        <f>IFERROR(SMALL($C$68:$F$91,26),"")</f>
        <v/>
      </c>
      <c r="D121" s="36" t="str" cm="1">
        <f t="array" ref="D121">IFERROR(SMALL(IF(COUNTIF($D$95:D120,$C$96:$C$125)=0,$C$96:$C$125),1),"")</f>
        <v/>
      </c>
    </row>
    <row r="122" spans="2:4" x14ac:dyDescent="0.2">
      <c r="B122" s="155" t="s">
        <v>72</v>
      </c>
      <c r="C122" s="36" t="str">
        <f>IFERROR(SMALL($C$68:$F$91,27),"")</f>
        <v/>
      </c>
      <c r="D122" s="36" t="str" cm="1">
        <f t="array" ref="D122">IFERROR(SMALL(IF(COUNTIF($D$95:D121,$C$96:$C$125)=0,$C$96:$C$125),1),"")</f>
        <v/>
      </c>
    </row>
    <row r="123" spans="2:4" x14ac:dyDescent="0.2">
      <c r="B123" s="155" t="s">
        <v>73</v>
      </c>
      <c r="C123" s="36" t="str">
        <f>IFERROR(SMALL($C$68:$F$91,28),"")</f>
        <v/>
      </c>
      <c r="D123" s="36" t="str" cm="1">
        <f t="array" ref="D123">IFERROR(SMALL(IF(COUNTIF($D$95:D122,$C$96:$C$125)=0,$C$96:$C$125),1),"")</f>
        <v/>
      </c>
    </row>
    <row r="124" spans="2:4" x14ac:dyDescent="0.2">
      <c r="B124" s="155" t="s">
        <v>74</v>
      </c>
      <c r="C124" s="36" t="str">
        <f>IFERROR(SMALL($C$68:$F$91,29),"")</f>
        <v/>
      </c>
      <c r="D124" s="36" t="str" cm="1">
        <f t="array" ref="D124">IFERROR(SMALL(IF(COUNTIF($D$95:D123,$C$96:$C$125)=0,$C$96:$C$125),1),"")</f>
        <v/>
      </c>
    </row>
    <row r="125" spans="2:4" x14ac:dyDescent="0.2">
      <c r="B125" s="155" t="s">
        <v>75</v>
      </c>
      <c r="C125" s="36" t="str">
        <f>IFERROR(SMALL($C$68:$F$91,30),"")</f>
        <v/>
      </c>
      <c r="D125" s="36" t="str" cm="1">
        <f t="array" ref="D125">IFERROR(SMALL(IF(COUNTIF($D$95:D124,$C$96:$C$125)=0,$C$96:$C$125),1),"")</f>
        <v/>
      </c>
    </row>
    <row r="128" spans="2:4" x14ac:dyDescent="0.2">
      <c r="B128" s="19" t="s">
        <v>12</v>
      </c>
    </row>
    <row r="129" spans="2:2" x14ac:dyDescent="0.2">
      <c r="B129" t="s">
        <v>107</v>
      </c>
    </row>
    <row r="130" spans="2:2" x14ac:dyDescent="0.2">
      <c r="B130" t="s">
        <v>17</v>
      </c>
    </row>
    <row r="131" spans="2:2" x14ac:dyDescent="0.2">
      <c r="B131" t="s">
        <v>108</v>
      </c>
    </row>
    <row r="134" spans="2:2" x14ac:dyDescent="0.2">
      <c r="B134" s="18" t="s">
        <v>2</v>
      </c>
    </row>
    <row r="135" spans="2:2" x14ac:dyDescent="0.2">
      <c r="B135" s="1" t="s">
        <v>19</v>
      </c>
    </row>
    <row r="136" spans="2:2" x14ac:dyDescent="0.2">
      <c r="B136" s="1" t="s">
        <v>20</v>
      </c>
    </row>
    <row r="137" spans="2:2" x14ac:dyDescent="0.2">
      <c r="B137" s="1" t="s">
        <v>109</v>
      </c>
    </row>
    <row r="138" spans="2:2" x14ac:dyDescent="0.2">
      <c r="B138" s="1"/>
    </row>
  </sheetData>
  <sheetProtection algorithmName="SHA-512" hashValue="pmW+qBLGRhnsRKnVkrG32FBh3xYfvAC47kqsRL9IDL3h7/q1R3OuVZD4nLT5TkGIXuLZvdAlhiKNktUeRLun5A==" saltValue="BGWh8+g0NjAvZ23sjVRMtQ==" spinCount="100000" sheet="1" objects="1" scenarios="1"/>
  <mergeCells count="221">
    <mergeCell ref="DE4:DH4"/>
    <mergeCell ref="DI4:DL4"/>
    <mergeCell ref="DM4:DP4"/>
    <mergeCell ref="DQ4:DT4"/>
    <mergeCell ref="DU4:DX4"/>
    <mergeCell ref="CK4:CN4"/>
    <mergeCell ref="CO4:CR4"/>
    <mergeCell ref="CS4:CV4"/>
    <mergeCell ref="CW4:CZ4"/>
    <mergeCell ref="DA4:DD4"/>
    <mergeCell ref="DY3:EB3"/>
    <mergeCell ref="EC3:EF3"/>
    <mergeCell ref="EG3:EJ3"/>
    <mergeCell ref="EK3:EN3"/>
    <mergeCell ref="EO3:ER3"/>
    <mergeCell ref="DY4:EB4"/>
    <mergeCell ref="EC4:EF4"/>
    <mergeCell ref="EG4:EJ4"/>
    <mergeCell ref="EK4:EN4"/>
    <mergeCell ref="EO4:ER4"/>
    <mergeCell ref="CO3:CR3"/>
    <mergeCell ref="CS3:CV3"/>
    <mergeCell ref="CW3:CZ3"/>
    <mergeCell ref="DA3:DD3"/>
    <mergeCell ref="DE3:DH3"/>
    <mergeCell ref="DI3:DL3"/>
    <mergeCell ref="DM3:DP3"/>
    <mergeCell ref="DQ3:DT3"/>
    <mergeCell ref="DU3:DX3"/>
    <mergeCell ref="CG3:CJ3"/>
    <mergeCell ref="CG4:CJ4"/>
    <mergeCell ref="BU3:BX3"/>
    <mergeCell ref="BU4:BX4"/>
    <mergeCell ref="BY3:CB3"/>
    <mergeCell ref="BY4:CB4"/>
    <mergeCell ref="CC3:CF3"/>
    <mergeCell ref="CC4:CF4"/>
    <mergeCell ref="CK3:CN3"/>
    <mergeCell ref="BA3:BD3"/>
    <mergeCell ref="BA4:BD4"/>
    <mergeCell ref="BE3:BH3"/>
    <mergeCell ref="BE4:BH4"/>
    <mergeCell ref="BI3:BL3"/>
    <mergeCell ref="BI4:BL4"/>
    <mergeCell ref="BM3:BP3"/>
    <mergeCell ref="BM4:BP4"/>
    <mergeCell ref="BQ3:BT3"/>
    <mergeCell ref="BQ4:BT4"/>
    <mergeCell ref="AG3:AJ3"/>
    <mergeCell ref="AG4:AJ4"/>
    <mergeCell ref="AK3:AN3"/>
    <mergeCell ref="AK4:AN4"/>
    <mergeCell ref="AO3:AR3"/>
    <mergeCell ref="AO4:AR4"/>
    <mergeCell ref="AS3:AV3"/>
    <mergeCell ref="AS4:AV4"/>
    <mergeCell ref="AW3:AZ3"/>
    <mergeCell ref="AW4:AZ4"/>
    <mergeCell ref="E3:E4"/>
    <mergeCell ref="F3:F4"/>
    <mergeCell ref="A3:B4"/>
    <mergeCell ref="A20:A29"/>
    <mergeCell ref="A30:A37"/>
    <mergeCell ref="A38:A45"/>
    <mergeCell ref="A46:A53"/>
    <mergeCell ref="A54:A57"/>
    <mergeCell ref="AC4:AF4"/>
    <mergeCell ref="AC3:AF3"/>
    <mergeCell ref="A5:A19"/>
    <mergeCell ref="G3:G4"/>
    <mergeCell ref="H3:H4"/>
    <mergeCell ref="I3:I4"/>
    <mergeCell ref="J3:J4"/>
    <mergeCell ref="M3:M4"/>
    <mergeCell ref="N2:N4"/>
    <mergeCell ref="O2:O4"/>
    <mergeCell ref="S2:U2"/>
    <mergeCell ref="U3:U4"/>
    <mergeCell ref="P2:R2"/>
    <mergeCell ref="Q3:Q4"/>
    <mergeCell ref="R3:R4"/>
    <mergeCell ref="P3:P4"/>
    <mergeCell ref="AD1:AD2"/>
    <mergeCell ref="AE1:AE2"/>
    <mergeCell ref="AF1:AF2"/>
    <mergeCell ref="AG1:AG2"/>
    <mergeCell ref="AH1:AH2"/>
    <mergeCell ref="H2:J2"/>
    <mergeCell ref="C3:C4"/>
    <mergeCell ref="D3:D4"/>
    <mergeCell ref="Y1:Y2"/>
    <mergeCell ref="Z1:Z2"/>
    <mergeCell ref="AA1:AA2"/>
    <mergeCell ref="AB1:AB2"/>
    <mergeCell ref="AC1:AC2"/>
    <mergeCell ref="S3:S4"/>
    <mergeCell ref="T3:T4"/>
    <mergeCell ref="Y4:AB4"/>
    <mergeCell ref="Y3:AB3"/>
    <mergeCell ref="V2:X2"/>
    <mergeCell ref="V3:V4"/>
    <mergeCell ref="W3:W4"/>
    <mergeCell ref="X3:X4"/>
    <mergeCell ref="K2:M2"/>
    <mergeCell ref="K3:K4"/>
    <mergeCell ref="L3:L4"/>
    <mergeCell ref="AN1:AN2"/>
    <mergeCell ref="AO1:AO2"/>
    <mergeCell ref="AP1:AP2"/>
    <mergeCell ref="AQ1:AQ2"/>
    <mergeCell ref="AR1:AR2"/>
    <mergeCell ref="AI1:AI2"/>
    <mergeCell ref="AJ1:AJ2"/>
    <mergeCell ref="AK1:AK2"/>
    <mergeCell ref="AL1:AL2"/>
    <mergeCell ref="AM1:AM2"/>
    <mergeCell ref="AX1:AX2"/>
    <mergeCell ref="AY1:AY2"/>
    <mergeCell ref="AZ1:AZ2"/>
    <mergeCell ref="BA1:BA2"/>
    <mergeCell ref="BB1:BB2"/>
    <mergeCell ref="AS1:AS2"/>
    <mergeCell ref="AT1:AT2"/>
    <mergeCell ref="AU1:AU2"/>
    <mergeCell ref="AV1:AV2"/>
    <mergeCell ref="AW1:AW2"/>
    <mergeCell ref="BH1:BH2"/>
    <mergeCell ref="BI1:BI2"/>
    <mergeCell ref="BJ1:BJ2"/>
    <mergeCell ref="BK1:BK2"/>
    <mergeCell ref="BL1:BL2"/>
    <mergeCell ref="BC1:BC2"/>
    <mergeCell ref="BD1:BD2"/>
    <mergeCell ref="BE1:BE2"/>
    <mergeCell ref="BF1:BF2"/>
    <mergeCell ref="BG1:BG2"/>
    <mergeCell ref="BR1:BR2"/>
    <mergeCell ref="BS1:BS2"/>
    <mergeCell ref="BT1:BT2"/>
    <mergeCell ref="BU1:BU2"/>
    <mergeCell ref="BV1:BV2"/>
    <mergeCell ref="BM1:BM2"/>
    <mergeCell ref="BN1:BN2"/>
    <mergeCell ref="BO1:BO2"/>
    <mergeCell ref="BP1:BP2"/>
    <mergeCell ref="BQ1:BQ2"/>
    <mergeCell ref="CB1:CB2"/>
    <mergeCell ref="CC1:CC2"/>
    <mergeCell ref="CD1:CD2"/>
    <mergeCell ref="CE1:CE2"/>
    <mergeCell ref="CF1:CF2"/>
    <mergeCell ref="BW1:BW2"/>
    <mergeCell ref="BX1:BX2"/>
    <mergeCell ref="BY1:BY2"/>
    <mergeCell ref="BZ1:BZ2"/>
    <mergeCell ref="CA1:CA2"/>
    <mergeCell ref="CL1:CL2"/>
    <mergeCell ref="CM1:CM2"/>
    <mergeCell ref="CN1:CN2"/>
    <mergeCell ref="CO1:CO2"/>
    <mergeCell ref="CP1:CP2"/>
    <mergeCell ref="CG1:CG2"/>
    <mergeCell ref="CH1:CH2"/>
    <mergeCell ref="CI1:CI2"/>
    <mergeCell ref="CJ1:CJ2"/>
    <mergeCell ref="CK1:CK2"/>
    <mergeCell ref="CV1:CV2"/>
    <mergeCell ref="CW1:CW2"/>
    <mergeCell ref="CX1:CX2"/>
    <mergeCell ref="CY1:CY2"/>
    <mergeCell ref="CZ1:CZ2"/>
    <mergeCell ref="CQ1:CQ2"/>
    <mergeCell ref="CR1:CR2"/>
    <mergeCell ref="CS1:CS2"/>
    <mergeCell ref="CT1:CT2"/>
    <mergeCell ref="CU1:CU2"/>
    <mergeCell ref="DF1:DF2"/>
    <mergeCell ref="DG1:DG2"/>
    <mergeCell ref="DH1:DH2"/>
    <mergeCell ref="DI1:DI2"/>
    <mergeCell ref="DJ1:DJ2"/>
    <mergeCell ref="DA1:DA2"/>
    <mergeCell ref="DB1:DB2"/>
    <mergeCell ref="DC1:DC2"/>
    <mergeCell ref="DD1:DD2"/>
    <mergeCell ref="DE1:DE2"/>
    <mergeCell ref="DY1:DY2"/>
    <mergeCell ref="DP1:DP2"/>
    <mergeCell ref="DQ1:DQ2"/>
    <mergeCell ref="DR1:DR2"/>
    <mergeCell ref="DS1:DS2"/>
    <mergeCell ref="DT1:DT2"/>
    <mergeCell ref="DK1:DK2"/>
    <mergeCell ref="DL1:DL2"/>
    <mergeCell ref="DM1:DM2"/>
    <mergeCell ref="DN1:DN2"/>
    <mergeCell ref="DO1:DO2"/>
    <mergeCell ref="E66:F66"/>
    <mergeCell ref="EO1:EO2"/>
    <mergeCell ref="EP1:EP2"/>
    <mergeCell ref="EQ1:EQ2"/>
    <mergeCell ref="ER1:ER2"/>
    <mergeCell ref="EJ1:EJ2"/>
    <mergeCell ref="EK1:EK2"/>
    <mergeCell ref="EL1:EL2"/>
    <mergeCell ref="EM1:EM2"/>
    <mergeCell ref="EN1:EN2"/>
    <mergeCell ref="EE1:EE2"/>
    <mergeCell ref="EF1:EF2"/>
    <mergeCell ref="EG1:EG2"/>
    <mergeCell ref="EH1:EH2"/>
    <mergeCell ref="EI1:EI2"/>
    <mergeCell ref="DZ1:DZ2"/>
    <mergeCell ref="EA1:EA2"/>
    <mergeCell ref="EB1:EB2"/>
    <mergeCell ref="EC1:EC2"/>
    <mergeCell ref="ED1:ED2"/>
    <mergeCell ref="DU1:DU2"/>
    <mergeCell ref="DV1:DV2"/>
    <mergeCell ref="DW1:DW2"/>
    <mergeCell ref="DX1:DX2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EF62-27F6-40FF-923C-99F586BA3A79}">
  <dimension ref="A2:A3"/>
  <sheetViews>
    <sheetView workbookViewId="0">
      <selection activeCell="E29" sqref="E29"/>
    </sheetView>
  </sheetViews>
  <sheetFormatPr baseColWidth="10" defaultRowHeight="12.75" x14ac:dyDescent="0.2"/>
  <sheetData>
    <row r="2" spans="1:1" x14ac:dyDescent="0.2">
      <c r="A2">
        <v>16</v>
      </c>
    </row>
    <row r="3" spans="1:1" x14ac:dyDescent="0.2">
      <c r="A3">
        <v>18</v>
      </c>
    </row>
  </sheetData>
  <sheetProtection algorithmName="SHA-512" hashValue="bC9bRIw/3CRZk92KvGHXQuOaGDpUHZv8BB5J3Gwb9v4xq2lfUt2/wOn3P3/yvAU/TJx6GBgwaLy2eD/iS/t0eA==" saltValue="LjUPJz681vPLf/V2zN9Kjw==" spinCount="100000"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Dreisatzmethode</vt:lpstr>
      <vt:lpstr>Berechnungen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J. Schmid</dc:creator>
  <cp:lastModifiedBy>Oliver J. Schmid</cp:lastModifiedBy>
  <dcterms:created xsi:type="dcterms:W3CDTF">2024-08-04T17:49:38Z</dcterms:created>
  <dcterms:modified xsi:type="dcterms:W3CDTF">2024-11-23T17:24:13Z</dcterms:modified>
</cp:coreProperties>
</file>