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rewb\Dropbox\MBA\2020\Fall 2020\BANA 6610 - Statistics for Business Analytics\2nd Half\HW5\"/>
    </mc:Choice>
  </mc:AlternateContent>
  <xr:revisionPtr revIDLastSave="0" documentId="13_ncr:1_{1660BDD6-81FA-4917-9E4F-2D35348574A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EN 2012 - Jun 17" sheetId="1" r:id="rId1"/>
    <sheet name="Sheet1" sheetId="4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7" i="1" l="1"/>
  <c r="J5" i="3" l="1"/>
  <c r="J6" i="3"/>
  <c r="J7" i="3"/>
  <c r="J4" i="3"/>
  <c r="E13" i="3"/>
  <c r="E14" i="3"/>
  <c r="E15" i="3"/>
  <c r="E16" i="3"/>
  <c r="E5" i="3"/>
  <c r="E6" i="3"/>
  <c r="E7" i="3"/>
  <c r="E4" i="3"/>
  <c r="H23" i="3"/>
  <c r="H24" i="3"/>
  <c r="H25" i="3"/>
  <c r="H22" i="3"/>
  <c r="J14" i="3"/>
  <c r="J15" i="3"/>
  <c r="J16" i="3"/>
  <c r="J13" i="3"/>
  <c r="K7" i="3" l="1"/>
  <c r="F16" i="3"/>
  <c r="K6" i="3"/>
  <c r="F15" i="3"/>
  <c r="K5" i="3"/>
  <c r="F14" i="3"/>
  <c r="K4" i="3"/>
  <c r="F13" i="3"/>
  <c r="I25" i="3"/>
  <c r="I24" i="3"/>
  <c r="I23" i="3"/>
  <c r="I22" i="3"/>
  <c r="F7" i="3"/>
  <c r="K16" i="3"/>
  <c r="F6" i="3"/>
  <c r="K15" i="3"/>
  <c r="F5" i="3"/>
  <c r="K14" i="3"/>
  <c r="F4" i="3"/>
  <c r="K13" i="3"/>
  <c r="I26" i="3" l="1"/>
  <c r="F17" i="3"/>
  <c r="K8" i="3"/>
  <c r="K17" i="3"/>
  <c r="F8" i="3"/>
  <c r="O68" i="1"/>
</calcChain>
</file>

<file path=xl/sharedStrings.xml><?xml version="1.0" encoding="utf-8"?>
<sst xmlns="http://schemas.openxmlformats.org/spreadsheetml/2006/main" count="210" uniqueCount="48">
  <si>
    <t>Month and Year</t>
  </si>
  <si>
    <t>Month</t>
  </si>
  <si>
    <t>Enplaned</t>
  </si>
  <si>
    <t>Deplaned</t>
  </si>
  <si>
    <t>Transfer</t>
  </si>
  <si>
    <t>Originating</t>
  </si>
  <si>
    <t>Destination</t>
  </si>
  <si>
    <t>Concession</t>
  </si>
  <si>
    <t>Parking</t>
  </si>
  <si>
    <t>Rental Car</t>
  </si>
  <si>
    <t>Ground</t>
  </si>
  <si>
    <t>Origin + Destin</t>
  </si>
  <si>
    <t>UMCSENTLag2</t>
  </si>
  <si>
    <t>Cannibas?</t>
  </si>
  <si>
    <t>UMCSENT</t>
  </si>
  <si>
    <t>UMCSENTLag1</t>
  </si>
  <si>
    <t>UMCSENTLag3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</si>
  <si>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</si>
  <si>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</si>
  <si>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</si>
  <si>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</si>
  <si>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</si>
  <si>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</si>
  <si>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</si>
  <si>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</si>
  <si>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</si>
  <si>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</si>
  <si>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</si>
  <si>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</si>
  <si>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hype</t>
  </si>
  <si>
    <t>hype</t>
  </si>
  <si>
    <t>Totals</t>
  </si>
  <si>
    <t>March</t>
  </si>
  <si>
    <t>April</t>
  </si>
  <si>
    <t xml:space="preserve">May </t>
  </si>
  <si>
    <t>June</t>
  </si>
  <si>
    <t>Actual Rev</t>
  </si>
  <si>
    <t>Predicted Rev</t>
  </si>
  <si>
    <t>Concession Revenue</t>
  </si>
  <si>
    <t>Total Non-Airline Revenue</t>
  </si>
  <si>
    <t>ABS Difference</t>
  </si>
  <si>
    <t>Avg Diff</t>
  </si>
  <si>
    <t>Parking Revenue</t>
  </si>
  <si>
    <t>Rental Car Revenue</t>
  </si>
  <si>
    <t>Ground Revenue</t>
  </si>
  <si>
    <t>Months - 2017</t>
  </si>
  <si>
    <t xml:space="preserve">Residual standard error:  </t>
  </si>
  <si>
    <t>Actual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</si>
</sst>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" fontId="0" fillId="0" borderId="0" xfId="0" applyNumberFormat="1"/>
    <xf numFmtId="44" fontId="0" fillId="0" borderId="0" xfId="1" applyFont="1"/>
    <xf numFmtId="9" fontId="0" fillId="0" borderId="0" xfId="0" applyNumberFormat="1"/>
    <xf numFmtId="44" fontId="0" fillId="0" borderId="1" xfId="1" applyFont="1" applyBorder="1"/>
    <xf numFmtId="9" fontId="0" fillId="0" borderId="1" xfId="2" applyFont="1" applyBorder="1"/>
    <xf numFmtId="0" fontId="0" fillId="0" borderId="1" xfId="0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9" fontId="2" fillId="0" borderId="0" xfId="0" applyNumberFormat="1" applyFont="1" applyFill="1" applyBorder="1"/>
    <xf numFmtId="0" fontId="2" fillId="0" borderId="2" xfId="0" applyFont="1" applyBorder="1"/>
    <xf numFmtId="9" fontId="2" fillId="0" borderId="2" xfId="0" applyNumberFormat="1" applyFont="1" applyBorder="1"/>
    <xf numFmtId="9" fontId="0" fillId="0" borderId="0" xfId="2" applyFont="1" applyFill="1" applyBorder="1"/>
    <xf numFmtId="0" fontId="4" fillId="0" borderId="0" xfId="0" applyFont="1"/>
    <xf numFmtId="0" fontId="0" fillId="0" borderId="1" xfId="0" applyFont="1" applyBorder="1"/>
    <xf numFmtId="9" fontId="0" fillId="0" borderId="0" xfId="2" applyFont="1" applyFill="1"/>
    <xf numFmtId="9" fontId="2" fillId="7" borderId="4" xfId="0" applyNumberFormat="1" applyFont="1" applyFill="1" applyBorder="1"/>
    <xf numFmtId="44" fontId="0" fillId="7" borderId="1" xfId="1" applyNumberFormat="1" applyFont="1" applyFill="1" applyBorder="1"/>
    <xf numFmtId="44" fontId="0" fillId="0" borderId="1" xfId="1" applyNumberFormat="1" applyFont="1" applyBorder="1"/>
    <xf numFmtId="9" fontId="2" fillId="0" borderId="1" xfId="0" applyNumberFormat="1" applyFont="1" applyBorder="1"/>
    <xf numFmtId="9" fontId="2" fillId="9" borderId="6" xfId="0" applyNumberFormat="1" applyFont="1" applyFill="1" applyBorder="1"/>
    <xf numFmtId="9" fontId="0" fillId="9" borderId="1" xfId="2" applyNumberFormat="1" applyFont="1" applyFill="1" applyBorder="1"/>
    <xf numFmtId="9" fontId="0" fillId="0" borderId="1" xfId="2" applyNumberFormat="1" applyFont="1" applyBorder="1"/>
    <xf numFmtId="9" fontId="2" fillId="8" borderId="8" xfId="0" applyNumberFormat="1" applyFont="1" applyFill="1" applyBorder="1"/>
    <xf numFmtId="9" fontId="0" fillId="8" borderId="1" xfId="2" applyNumberFormat="1" applyFont="1" applyFill="1" applyBorder="1"/>
    <xf numFmtId="0" fontId="0" fillId="10" borderId="10" xfId="0" applyFont="1" applyFill="1" applyBorder="1"/>
    <xf numFmtId="0" fontId="0" fillId="10" borderId="1" xfId="0" applyFont="1" applyFill="1" applyBorder="1"/>
    <xf numFmtId="0" fontId="2" fillId="0" borderId="0" xfId="0" applyFont="1" applyBorder="1"/>
    <xf numFmtId="9" fontId="2" fillId="0" borderId="0" xfId="0" applyNumberFormat="1" applyFont="1" applyBorder="1"/>
    <xf numFmtId="44" fontId="0" fillId="0" borderId="0" xfId="1" applyFont="1" applyBorder="1"/>
    <xf numFmtId="44" fontId="0" fillId="0" borderId="0" xfId="1" applyFont="1" applyAlignment="1">
      <alignment wrapText="1"/>
    </xf>
    <xf numFmtId="44" fontId="0" fillId="0" borderId="1" xfId="2" applyNumberFormat="1" applyFont="1" applyBorder="1"/>
    <xf numFmtId="44" fontId="2" fillId="0" borderId="1" xfId="1" applyFont="1" applyBorder="1"/>
    <xf numFmtId="44" fontId="2" fillId="0" borderId="1" xfId="1" applyFont="1" applyFill="1" applyBorder="1" applyAlignment="1"/>
    <xf numFmtId="44" fontId="1" fillId="0" borderId="1" xfId="2" applyNumberFormat="1" applyFont="1" applyBorder="1"/>
    <xf numFmtId="44" fontId="2" fillId="0" borderId="1" xfId="1" applyFont="1" applyFill="1" applyBorder="1"/>
    <xf numFmtId="44" fontId="2" fillId="0" borderId="1" xfId="2" applyNumberFormat="1" applyFont="1" applyBorder="1"/>
    <xf numFmtId="0" fontId="5" fillId="4" borderId="7" xfId="0" applyFont="1" applyFill="1" applyBorder="1"/>
    <xf numFmtId="0" fontId="0" fillId="0" borderId="0" xfId="0" applyFont="1"/>
    <xf numFmtId="0" fontId="5" fillId="5" borderId="9" xfId="0" applyFont="1" applyFill="1" applyBorder="1"/>
    <xf numFmtId="0" fontId="5" fillId="3" borderId="5" xfId="0" applyFont="1" applyFill="1" applyBorder="1"/>
    <xf numFmtId="0" fontId="5" fillId="2" borderId="3" xfId="0" applyFont="1" applyFill="1" applyBorder="1"/>
    <xf numFmtId="44" fontId="2" fillId="0" borderId="1" xfId="1" applyFont="1" applyBorder="1" applyAlignment="1"/>
    <xf numFmtId="0" fontId="2" fillId="0" borderId="2" xfId="0" applyFont="1" applyBorder="1" applyAlignment="1"/>
    <xf numFmtId="0" fontId="5" fillId="2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Sheet1!$A$1:$A$66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8-4C63-914F-F9E1576E61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Sheet1!$B$1:$B$66</c:f>
              <c:numCache>
                <c:formatCode>_("$"* #,##0.00_);_("$"* \(#,##0.00\);_("$"* "-"??_);_(@_)</c:formatCode>
                <c:ptCount val="66"/>
                <c:pt idx="0">
                  <c:v>16374441</c:v>
                </c:pt>
                <c:pt idx="1">
                  <c:v>16266089</c:v>
                </c:pt>
                <c:pt idx="2">
                  <c:v>18687392</c:v>
                </c:pt>
                <c:pt idx="3">
                  <c:v>17865432</c:v>
                </c:pt>
                <c:pt idx="4">
                  <c:v>18204296</c:v>
                </c:pt>
                <c:pt idx="5">
                  <c:v>19244651</c:v>
                </c:pt>
                <c:pt idx="6">
                  <c:v>19898462</c:v>
                </c:pt>
                <c:pt idx="7">
                  <c:v>20481740</c:v>
                </c:pt>
                <c:pt idx="8">
                  <c:v>17591613</c:v>
                </c:pt>
                <c:pt idx="9">
                  <c:v>19221226</c:v>
                </c:pt>
                <c:pt idx="10">
                  <c:v>17796908</c:v>
                </c:pt>
                <c:pt idx="11">
                  <c:v>17017055</c:v>
                </c:pt>
                <c:pt idx="12">
                  <c:v>17751333</c:v>
                </c:pt>
                <c:pt idx="13">
                  <c:v>18278692</c:v>
                </c:pt>
                <c:pt idx="14">
                  <c:v>20859876</c:v>
                </c:pt>
                <c:pt idx="15">
                  <c:v>20196316</c:v>
                </c:pt>
                <c:pt idx="16">
                  <c:v>21029044</c:v>
                </c:pt>
                <c:pt idx="17">
                  <c:v>21425755</c:v>
                </c:pt>
                <c:pt idx="18">
                  <c:v>22494069</c:v>
                </c:pt>
                <c:pt idx="19">
                  <c:v>21608380</c:v>
                </c:pt>
                <c:pt idx="20">
                  <c:v>22150056</c:v>
                </c:pt>
                <c:pt idx="21">
                  <c:v>21366884</c:v>
                </c:pt>
                <c:pt idx="22">
                  <c:v>19179193</c:v>
                </c:pt>
                <c:pt idx="23">
                  <c:v>20058728</c:v>
                </c:pt>
                <c:pt idx="24">
                  <c:v>19458021</c:v>
                </c:pt>
                <c:pt idx="25">
                  <c:v>19577479</c:v>
                </c:pt>
                <c:pt idx="26">
                  <c:v>22646892</c:v>
                </c:pt>
                <c:pt idx="27">
                  <c:v>20674524</c:v>
                </c:pt>
                <c:pt idx="28">
                  <c:v>22541419</c:v>
                </c:pt>
                <c:pt idx="29">
                  <c:v>23180598</c:v>
                </c:pt>
                <c:pt idx="30">
                  <c:v>25193638</c:v>
                </c:pt>
                <c:pt idx="31">
                  <c:v>25314933</c:v>
                </c:pt>
                <c:pt idx="32">
                  <c:v>23768652</c:v>
                </c:pt>
                <c:pt idx="33">
                  <c:v>24228566</c:v>
                </c:pt>
                <c:pt idx="34">
                  <c:v>21000674</c:v>
                </c:pt>
                <c:pt idx="35">
                  <c:v>20868431</c:v>
                </c:pt>
                <c:pt idx="36">
                  <c:v>21559881</c:v>
                </c:pt>
                <c:pt idx="37">
                  <c:v>20498835</c:v>
                </c:pt>
                <c:pt idx="38">
                  <c:v>24623629</c:v>
                </c:pt>
                <c:pt idx="39">
                  <c:v>24750323</c:v>
                </c:pt>
                <c:pt idx="40">
                  <c:v>22341490</c:v>
                </c:pt>
                <c:pt idx="41">
                  <c:v>25484281</c:v>
                </c:pt>
                <c:pt idx="42">
                  <c:v>26892765</c:v>
                </c:pt>
                <c:pt idx="43">
                  <c:v>26740881</c:v>
                </c:pt>
                <c:pt idx="44">
                  <c:v>23863752</c:v>
                </c:pt>
                <c:pt idx="45">
                  <c:v>26072153</c:v>
                </c:pt>
                <c:pt idx="46">
                  <c:v>22895988</c:v>
                </c:pt>
                <c:pt idx="47">
                  <c:v>22522241</c:v>
                </c:pt>
                <c:pt idx="48">
                  <c:v>23054536</c:v>
                </c:pt>
                <c:pt idx="49">
                  <c:v>22793356</c:v>
                </c:pt>
                <c:pt idx="50">
                  <c:v>24911603</c:v>
                </c:pt>
                <c:pt idx="51">
                  <c:v>24227300</c:v>
                </c:pt>
                <c:pt idx="52">
                  <c:v>24606558</c:v>
                </c:pt>
                <c:pt idx="53">
                  <c:v>24616838</c:v>
                </c:pt>
                <c:pt idx="54">
                  <c:v>27686302</c:v>
                </c:pt>
                <c:pt idx="55">
                  <c:v>26353416</c:v>
                </c:pt>
                <c:pt idx="56">
                  <c:v>29294356</c:v>
                </c:pt>
                <c:pt idx="57">
                  <c:v>25768735</c:v>
                </c:pt>
                <c:pt idx="58">
                  <c:v>23742967</c:v>
                </c:pt>
                <c:pt idx="59">
                  <c:v>21343064</c:v>
                </c:pt>
                <c:pt idx="60">
                  <c:v>21089339</c:v>
                </c:pt>
                <c:pt idx="61">
                  <c:v>24567377</c:v>
                </c:pt>
                <c:pt idx="62">
                  <c:v>25397989</c:v>
                </c:pt>
                <c:pt idx="63">
                  <c:v>24346978</c:v>
                </c:pt>
                <c:pt idx="64">
                  <c:v>27773861</c:v>
                </c:pt>
                <c:pt idx="65">
                  <c:v>25950868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8-4C63-914F-F9E1576E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15519"/>
        <c:axId val="118254463"/>
      </c:lineChart>
      <c:catAx>
        <c:axId val="14341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4463"/>
        <c:crosses val="autoZero"/>
        <c:auto val="1"/>
        <c:lblAlgn val="ctr"/>
        <c:lblOffset val="100"/>
        <c:noMultiLvlLbl val="0"/>
      </c:catAx>
      <c:valAx>
        <c:axId val="1182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26</xdr:row>
      <xdr:rowOff>190499</xdr:rowOff>
    </xdr:from>
    <xdr:to>
      <xdr:col>20</xdr:col>
      <xdr:colOff>228600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E9373-FB6B-444D-8FEC-8B907D475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F89E9-A508-43EC-9BB2-B013B51AB1E2}" name="Table2" displayName="Table2" ref="E21:I27" totalsRowShown="0" headerRowDxfId="24">
  <autoFilter ref="E21:I27" xr:uid="{DA7B0034-BA39-48F4-9687-C61BC8D4DD17}"/>
  <tableColumns count="5">
    <tableColumn id="1" xr3:uid="{F88E3EF8-2A4E-4699-A647-C418F97C22BA}" name="Months - 2017"/>
    <tableColumn id="2" xr3:uid="{836A773B-AA04-495A-A342-3885D2D9E16F}" name="Actual Rev" dataDxfId="23" dataCellStyle="Currency"/>
    <tableColumn id="3" xr3:uid="{F49F11AE-23CC-4D07-A4E6-CE4EEE0FF2B9}" name="Predicted Rev" dataDxfId="22" dataCellStyle="Currency"/>
    <tableColumn id="4" xr3:uid="{E167CD19-9EC3-4A8D-A36E-6F0CA4D1C159}" name="Actual Difference" dataDxfId="21" dataCellStyle="Percent"/>
    <tableColumn id="5" xr3:uid="{5F89B194-D8C3-486B-A6C0-92F139CEFA47}" name="ABS Difference" dataDxfId="20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250B1C-3865-46CD-B5F0-7912DF6C0080}" name="Table3" displayName="Table3" ref="H12:K18" totalsRowShown="0" headerRowDxfId="19">
  <autoFilter ref="H12:K18" xr:uid="{958A710E-5070-408E-A219-62C10273BCE0}"/>
  <tableColumns count="4">
    <tableColumn id="1" xr3:uid="{F5DFEF81-3DC5-4A76-94AF-F92FB97BADB2}" name="Actual Rev" dataDxfId="18" dataCellStyle="Currency"/>
    <tableColumn id="2" xr3:uid="{4A969D69-CA56-4F5A-BA01-B061EC554AB5}" name="Predicted Rev" dataDxfId="17" dataCellStyle="Currency"/>
    <tableColumn id="3" xr3:uid="{15E7B22F-4D1C-4BD9-8BD6-4999AA064847}" name="Actual Difference" dataDxfId="16" dataCellStyle="Percent"/>
    <tableColumn id="4" xr3:uid="{81C4753A-9D67-40CA-B080-396220762858}" name="ABS Difference" dataDxfId="15" dataCellStyle="Currenc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4819E-8AEB-4DF4-8873-44500C1FB562}" name="Table4" displayName="Table4" ref="C12:F18" totalsRowShown="0" headerRowDxfId="14">
  <autoFilter ref="C12:F18" xr:uid="{ADEDB302-189F-465A-A305-5D3C7A70C84C}"/>
  <tableColumns count="4">
    <tableColumn id="1" xr3:uid="{F8B3FF1B-FBE4-42F6-88E1-82E474ECE1FD}" name="Actual Rev" dataDxfId="13" dataCellStyle="Currency"/>
    <tableColumn id="2" xr3:uid="{EDB15890-70F7-4BAE-88A8-4A3BD34B3EC1}" name="Predicted Rev" dataDxfId="12" dataCellStyle="Currency"/>
    <tableColumn id="3" xr3:uid="{C5359D90-64B8-4C3F-8D19-8D49E7ADE05E}" name="Actual Difference" dataDxfId="11" dataCellStyle="Percent">
      <calculatedColumnFormula>ABS(Table4[[#This Row],[Actual Rev]]-Table4[[#This Row],[Predicted Rev]])</calculatedColumnFormula>
    </tableColumn>
    <tableColumn id="4" xr3:uid="{BD3CE627-D6A5-483F-956C-4C443D36F75D}" name="ABS Difference" dataDxfId="10" dataCellStyle="Percent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17E09C-2ABB-400D-8B45-1038C713980C}" name="Table5" displayName="Table5" ref="C3:F9" totalsRowShown="0" headerRowDxfId="9">
  <autoFilter ref="C3:F9" xr:uid="{40F8AB66-2A0F-43F3-8387-6A5BC908D5FC}"/>
  <tableColumns count="4">
    <tableColumn id="1" xr3:uid="{F018AE94-9CEA-4F68-AF17-E9C3117EB72E}" name="Actual Rev" dataDxfId="8" dataCellStyle="Currency"/>
    <tableColumn id="2" xr3:uid="{7E8C94CA-A3BA-4FD5-876D-B83A387E0443}" name="Predicted Rev" dataDxfId="7" dataCellStyle="Currency"/>
    <tableColumn id="3" xr3:uid="{F891A431-4905-42B9-96D8-884AC6F33B23}" name="Actual Difference" dataDxfId="6" dataCellStyle="Percent"/>
    <tableColumn id="4" xr3:uid="{5BD9DF17-C4BF-4874-BB4E-468486AD9742}" name="ABS Difference" dataDxfId="5" dataCellStyle="Percent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28958B-517E-4F5D-A9AF-A1DBA6E7CDEE}" name="Table6" displayName="Table6" ref="H3:K9" totalsRowShown="0" headerRowDxfId="4">
  <autoFilter ref="H3:K9" xr:uid="{0B7B6395-E1B4-4573-B8C1-53EA1BC7FEC7}"/>
  <tableColumns count="4">
    <tableColumn id="1" xr3:uid="{87160443-E178-4034-B410-F93F3D9A2EEF}" name="Actual Rev" dataDxfId="3" dataCellStyle="Currency"/>
    <tableColumn id="2" xr3:uid="{0B6F351B-1255-40EA-8E95-7306E916AE2F}" name="Predicted Rev" dataDxfId="2" dataCellStyle="Currency"/>
    <tableColumn id="3" xr3:uid="{4707A841-F4A2-4C65-8641-0747E25E53B1}" name="Actual Difference" dataDxfId="1" dataCellStyle="Percent"/>
    <tableColumn id="4" xr3:uid="{B4AF3C8A-C510-47F7-B055-6C8F95710412}" name="ABS Difference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tabSelected="1" workbookViewId="0">
      <pane ySplit="1" topLeftCell="A2" activePane="bottomLeft" state="frozen"/>
      <selection pane="bottomLeft" activeCell="K13" sqref="K13"/>
    </sheetView>
  </sheetViews>
  <sheetFormatPr defaultColWidth="8.88671875" defaultRowHeight="14.4" x14ac:dyDescent="0.3"/>
  <cols>
    <col min="1" max="1" width="15" customWidth="1"/>
    <col min="2" max="2" width="7.6640625" customWidth="1"/>
    <col min="3" max="3" width="9.33203125" customWidth="1"/>
    <col min="4" max="4" width="9.5546875" customWidth="1"/>
    <col min="5" max="5" width="8.33203125" customWidth="1"/>
    <col min="6" max="6" width="10.88671875" customWidth="1"/>
    <col min="7" max="7" width="11.33203125" customWidth="1"/>
    <col min="8" max="8" width="11" bestFit="1" customWidth="1"/>
    <col min="9" max="9" width="9" bestFit="1" customWidth="1"/>
    <col min="10" max="10" width="10" bestFit="1" customWidth="1"/>
    <col min="11" max="11" width="8" customWidth="1"/>
    <col min="12" max="12" width="15.33203125" style="2" bestFit="1" customWidth="1"/>
    <col min="13" max="14" width="9" customWidth="1"/>
    <col min="15" max="15" width="14.109375" customWidth="1"/>
    <col min="16" max="16" width="13.5546875" customWidth="1"/>
    <col min="17" max="17" width="10" customWidth="1"/>
    <col min="18" max="18" width="9.5546875" customWidth="1"/>
    <col min="19" max="20" width="13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31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">
      <c r="A2" s="1">
        <v>42747</v>
      </c>
      <c r="B2" t="s">
        <v>17</v>
      </c>
      <c r="C2">
        <v>1966776</v>
      </c>
      <c r="D2">
        <v>1938362</v>
      </c>
      <c r="E2">
        <v>1780281</v>
      </c>
      <c r="F2">
        <v>1085973</v>
      </c>
      <c r="G2">
        <v>1038884</v>
      </c>
      <c r="H2">
        <v>3591671</v>
      </c>
      <c r="I2">
        <v>9678176</v>
      </c>
      <c r="J2">
        <v>2670334</v>
      </c>
      <c r="K2">
        <v>434260</v>
      </c>
      <c r="L2" s="2">
        <v>16374441</v>
      </c>
      <c r="M2">
        <v>16.611232201498314</v>
      </c>
      <c r="O2">
        <v>2124857</v>
      </c>
      <c r="Q2" t="s">
        <v>29</v>
      </c>
      <c r="R2">
        <v>75</v>
      </c>
    </row>
    <row r="3" spans="1:20" x14ac:dyDescent="0.3">
      <c r="A3" s="1">
        <v>42778</v>
      </c>
      <c r="B3" t="s">
        <v>18</v>
      </c>
      <c r="C3">
        <v>1874278</v>
      </c>
      <c r="D3">
        <v>1884741</v>
      </c>
      <c r="E3">
        <v>1708859</v>
      </c>
      <c r="F3">
        <v>1031341</v>
      </c>
      <c r="G3">
        <v>1018819</v>
      </c>
      <c r="H3">
        <v>3369432</v>
      </c>
      <c r="I3">
        <v>9819409</v>
      </c>
      <c r="J3">
        <v>2699548</v>
      </c>
      <c r="K3">
        <v>377700</v>
      </c>
      <c r="L3" s="2">
        <v>16266089</v>
      </c>
      <c r="M3">
        <v>16.604593069229608</v>
      </c>
      <c r="O3">
        <v>2050160</v>
      </c>
      <c r="Q3" t="s">
        <v>29</v>
      </c>
      <c r="R3">
        <v>75.3</v>
      </c>
      <c r="S3">
        <v>75</v>
      </c>
    </row>
    <row r="4" spans="1:20" x14ac:dyDescent="0.3">
      <c r="A4" s="1">
        <v>42806</v>
      </c>
      <c r="B4" t="s">
        <v>19</v>
      </c>
      <c r="C4">
        <v>2247252</v>
      </c>
      <c r="D4">
        <v>2210792</v>
      </c>
      <c r="E4">
        <v>1822664</v>
      </c>
      <c r="F4">
        <v>1331306</v>
      </c>
      <c r="G4">
        <v>1304074</v>
      </c>
      <c r="H4">
        <v>3698607</v>
      </c>
      <c r="I4">
        <v>11429424</v>
      </c>
      <c r="J4">
        <v>3049904</v>
      </c>
      <c r="K4">
        <v>509457</v>
      </c>
      <c r="L4" s="2">
        <v>18687392</v>
      </c>
      <c r="M4">
        <v>16.743359629834266</v>
      </c>
      <c r="O4">
        <v>2635380</v>
      </c>
      <c r="P4">
        <v>75</v>
      </c>
      <c r="Q4" t="s">
        <v>29</v>
      </c>
      <c r="R4">
        <v>76.2</v>
      </c>
      <c r="S4">
        <v>75.3</v>
      </c>
    </row>
    <row r="5" spans="1:20" x14ac:dyDescent="0.3">
      <c r="A5" s="1">
        <v>42837</v>
      </c>
      <c r="B5" t="s">
        <v>20</v>
      </c>
      <c r="C5">
        <v>2068091</v>
      </c>
      <c r="D5">
        <v>2069668</v>
      </c>
      <c r="E5">
        <v>1912797</v>
      </c>
      <c r="F5">
        <v>1118215</v>
      </c>
      <c r="G5">
        <v>1106747</v>
      </c>
      <c r="H5">
        <v>3581291</v>
      </c>
      <c r="I5">
        <v>11334077</v>
      </c>
      <c r="J5">
        <v>2424599</v>
      </c>
      <c r="K5">
        <v>525465</v>
      </c>
      <c r="L5" s="2">
        <v>17865432</v>
      </c>
      <c r="M5">
        <v>16.698378230507483</v>
      </c>
      <c r="O5">
        <v>2224962</v>
      </c>
      <c r="P5">
        <v>75.3</v>
      </c>
      <c r="Q5" t="s">
        <v>29</v>
      </c>
      <c r="R5">
        <v>76.400000000000006</v>
      </c>
      <c r="S5">
        <v>76.2</v>
      </c>
      <c r="T5">
        <v>75</v>
      </c>
    </row>
    <row r="6" spans="1:20" x14ac:dyDescent="0.3">
      <c r="A6" s="1">
        <v>42867</v>
      </c>
      <c r="B6" t="s">
        <v>21</v>
      </c>
      <c r="C6">
        <v>2277760</v>
      </c>
      <c r="D6">
        <v>2254178</v>
      </c>
      <c r="E6">
        <v>2061760</v>
      </c>
      <c r="F6">
        <v>1252769</v>
      </c>
      <c r="G6">
        <v>1217409</v>
      </c>
      <c r="H6">
        <v>3679780</v>
      </c>
      <c r="I6">
        <v>11512100</v>
      </c>
      <c r="J6">
        <v>2570343</v>
      </c>
      <c r="K6">
        <v>442073</v>
      </c>
      <c r="L6" s="2">
        <v>18204296</v>
      </c>
      <c r="M6">
        <v>16.717168168149076</v>
      </c>
      <c r="O6">
        <v>2470178</v>
      </c>
      <c r="P6">
        <v>76.2</v>
      </c>
      <c r="Q6" t="s">
        <v>29</v>
      </c>
      <c r="R6">
        <v>79.3</v>
      </c>
      <c r="S6">
        <v>76.400000000000006</v>
      </c>
      <c r="T6">
        <v>75.3</v>
      </c>
    </row>
    <row r="7" spans="1:20" x14ac:dyDescent="0.3">
      <c r="A7" s="1">
        <v>42898</v>
      </c>
      <c r="B7" t="s">
        <v>22</v>
      </c>
      <c r="C7">
        <v>2391685</v>
      </c>
      <c r="D7">
        <v>2426512</v>
      </c>
      <c r="E7">
        <v>2086398</v>
      </c>
      <c r="F7">
        <v>1357841</v>
      </c>
      <c r="G7">
        <v>1373958</v>
      </c>
      <c r="H7">
        <v>3935259</v>
      </c>
      <c r="I7">
        <v>11833366</v>
      </c>
      <c r="J7">
        <v>3122553</v>
      </c>
      <c r="K7">
        <v>353473</v>
      </c>
      <c r="L7" s="2">
        <v>19244651</v>
      </c>
      <c r="M7">
        <v>16.77274370995514</v>
      </c>
      <c r="O7">
        <v>2731799</v>
      </c>
      <c r="P7">
        <v>76.400000000000006</v>
      </c>
      <c r="Q7" t="s">
        <v>29</v>
      </c>
      <c r="R7">
        <v>73.2</v>
      </c>
      <c r="S7">
        <v>79.3</v>
      </c>
      <c r="T7">
        <v>76.2</v>
      </c>
    </row>
    <row r="8" spans="1:20" x14ac:dyDescent="0.3">
      <c r="A8" s="1">
        <v>42928</v>
      </c>
      <c r="B8" t="s">
        <v>23</v>
      </c>
      <c r="C8">
        <v>2542312</v>
      </c>
      <c r="D8">
        <v>2547189</v>
      </c>
      <c r="E8">
        <v>2201425</v>
      </c>
      <c r="F8">
        <v>1451117</v>
      </c>
      <c r="G8">
        <v>1436959</v>
      </c>
      <c r="H8">
        <v>4177290</v>
      </c>
      <c r="I8">
        <v>10976614</v>
      </c>
      <c r="J8">
        <v>4251575</v>
      </c>
      <c r="K8">
        <v>492983</v>
      </c>
      <c r="L8" s="2">
        <v>19898462</v>
      </c>
      <c r="M8">
        <v>16.80615300027581</v>
      </c>
      <c r="O8">
        <v>2888076</v>
      </c>
      <c r="P8">
        <v>79.3</v>
      </c>
      <c r="Q8" t="s">
        <v>29</v>
      </c>
      <c r="R8">
        <v>72.3</v>
      </c>
      <c r="S8">
        <v>73.2</v>
      </c>
      <c r="T8">
        <v>76.400000000000006</v>
      </c>
    </row>
    <row r="9" spans="1:20" x14ac:dyDescent="0.3">
      <c r="A9" s="1">
        <v>42959</v>
      </c>
      <c r="B9" t="s">
        <v>24</v>
      </c>
      <c r="C9">
        <v>2536837</v>
      </c>
      <c r="D9">
        <v>2546681</v>
      </c>
      <c r="E9">
        <v>2265845</v>
      </c>
      <c r="F9">
        <v>1412173</v>
      </c>
      <c r="G9">
        <v>1405500</v>
      </c>
      <c r="H9">
        <v>4039993</v>
      </c>
      <c r="I9">
        <v>11322704</v>
      </c>
      <c r="J9">
        <v>4650135</v>
      </c>
      <c r="K9">
        <v>468908</v>
      </c>
      <c r="L9" s="2">
        <v>20481740</v>
      </c>
      <c r="M9">
        <v>16.835044315464106</v>
      </c>
      <c r="O9">
        <v>2817673</v>
      </c>
      <c r="P9">
        <v>73.2</v>
      </c>
      <c r="Q9" t="s">
        <v>29</v>
      </c>
      <c r="R9">
        <v>74.3</v>
      </c>
      <c r="S9">
        <v>72.3</v>
      </c>
      <c r="T9">
        <v>79.3</v>
      </c>
    </row>
    <row r="10" spans="1:20" x14ac:dyDescent="0.3">
      <c r="A10" s="1">
        <v>42990</v>
      </c>
      <c r="B10" t="s">
        <v>25</v>
      </c>
      <c r="C10">
        <v>2199542</v>
      </c>
      <c r="D10">
        <v>2179507</v>
      </c>
      <c r="E10">
        <v>2030697</v>
      </c>
      <c r="F10">
        <v>1189458</v>
      </c>
      <c r="G10">
        <v>1158894</v>
      </c>
      <c r="H10">
        <v>3545086</v>
      </c>
      <c r="I10">
        <v>10671328</v>
      </c>
      <c r="J10">
        <v>2918345</v>
      </c>
      <c r="K10">
        <v>456854</v>
      </c>
      <c r="L10" s="2">
        <v>17591613</v>
      </c>
      <c r="M10">
        <v>16.682932812339018</v>
      </c>
      <c r="O10">
        <v>2348352</v>
      </c>
      <c r="P10">
        <v>72.3</v>
      </c>
      <c r="Q10" t="s">
        <v>29</v>
      </c>
      <c r="R10">
        <v>78.3</v>
      </c>
      <c r="S10">
        <v>74.3</v>
      </c>
      <c r="T10">
        <v>73.2</v>
      </c>
    </row>
    <row r="11" spans="1:20" x14ac:dyDescent="0.3">
      <c r="A11" s="1">
        <v>43020</v>
      </c>
      <c r="B11" t="s">
        <v>26</v>
      </c>
      <c r="C11">
        <v>2265615</v>
      </c>
      <c r="D11">
        <v>2239938</v>
      </c>
      <c r="E11">
        <v>2068797</v>
      </c>
      <c r="F11">
        <v>1237738</v>
      </c>
      <c r="G11">
        <v>1199018</v>
      </c>
      <c r="H11">
        <v>3769996</v>
      </c>
      <c r="I11">
        <v>12327459</v>
      </c>
      <c r="J11">
        <v>2599231</v>
      </c>
      <c r="K11">
        <v>524540</v>
      </c>
      <c r="L11" s="2">
        <v>19221226</v>
      </c>
      <c r="M11">
        <v>16.771525747193195</v>
      </c>
      <c r="O11">
        <v>2436756</v>
      </c>
      <c r="P11">
        <v>74.3</v>
      </c>
      <c r="Q11" t="s">
        <v>29</v>
      </c>
      <c r="R11">
        <v>82.6</v>
      </c>
      <c r="S11">
        <v>78.3</v>
      </c>
      <c r="T11">
        <v>72.3</v>
      </c>
    </row>
    <row r="12" spans="1:20" x14ac:dyDescent="0.3">
      <c r="A12" s="1">
        <v>43051</v>
      </c>
      <c r="B12" t="s">
        <v>27</v>
      </c>
      <c r="C12">
        <v>2090178</v>
      </c>
      <c r="D12">
        <v>2089624</v>
      </c>
      <c r="E12">
        <v>1823738</v>
      </c>
      <c r="F12">
        <v>1183955</v>
      </c>
      <c r="G12">
        <v>1172109</v>
      </c>
      <c r="H12">
        <v>3512194</v>
      </c>
      <c r="I12">
        <v>11057412</v>
      </c>
      <c r="J12">
        <v>2841782</v>
      </c>
      <c r="K12">
        <v>385520</v>
      </c>
      <c r="L12" s="2">
        <v>17796908</v>
      </c>
      <c r="M12">
        <v>16.694535292308185</v>
      </c>
      <c r="O12">
        <v>2356064</v>
      </c>
      <c r="P12">
        <v>78.3</v>
      </c>
      <c r="Q12" t="s">
        <v>29</v>
      </c>
      <c r="R12">
        <v>82.7</v>
      </c>
      <c r="S12">
        <v>82.6</v>
      </c>
      <c r="T12">
        <v>74.3</v>
      </c>
    </row>
    <row r="13" spans="1:20" x14ac:dyDescent="0.3">
      <c r="A13" s="1">
        <v>43081</v>
      </c>
      <c r="B13" t="s">
        <v>28</v>
      </c>
      <c r="C13">
        <v>2136815</v>
      </c>
      <c r="D13">
        <v>2171945</v>
      </c>
      <c r="E13">
        <v>1894468</v>
      </c>
      <c r="F13">
        <v>1198384</v>
      </c>
      <c r="G13">
        <v>1215908</v>
      </c>
      <c r="H13">
        <v>3889141</v>
      </c>
      <c r="I13">
        <v>10017019</v>
      </c>
      <c r="J13">
        <v>2600753</v>
      </c>
      <c r="K13">
        <v>510142</v>
      </c>
      <c r="L13" s="2">
        <v>17017055</v>
      </c>
      <c r="M13">
        <v>16.649726634410406</v>
      </c>
      <c r="O13">
        <v>2414292</v>
      </c>
      <c r="P13">
        <v>82.6</v>
      </c>
      <c r="Q13" t="s">
        <v>29</v>
      </c>
      <c r="R13">
        <v>72.900000000000006</v>
      </c>
      <c r="S13">
        <v>82.7</v>
      </c>
      <c r="T13">
        <v>78.3</v>
      </c>
    </row>
    <row r="14" spans="1:20" x14ac:dyDescent="0.3">
      <c r="A14" s="1">
        <v>42748</v>
      </c>
      <c r="B14" t="s">
        <v>17</v>
      </c>
      <c r="C14">
        <v>2020021</v>
      </c>
      <c r="D14">
        <v>2004762</v>
      </c>
      <c r="E14">
        <v>1741133</v>
      </c>
      <c r="F14">
        <v>1156298</v>
      </c>
      <c r="G14">
        <v>1127352</v>
      </c>
      <c r="H14">
        <v>3351681</v>
      </c>
      <c r="I14">
        <v>10915285</v>
      </c>
      <c r="J14">
        <v>3013346</v>
      </c>
      <c r="K14">
        <v>471021</v>
      </c>
      <c r="L14" s="2">
        <v>17751333</v>
      </c>
      <c r="M14">
        <v>16.691971169657489</v>
      </c>
      <c r="O14">
        <v>2283650</v>
      </c>
      <c r="P14">
        <v>82.7</v>
      </c>
      <c r="Q14" t="s">
        <v>29</v>
      </c>
      <c r="R14">
        <v>73.8</v>
      </c>
      <c r="S14">
        <v>72.900000000000006</v>
      </c>
      <c r="T14">
        <v>82.6</v>
      </c>
    </row>
    <row r="15" spans="1:20" x14ac:dyDescent="0.3">
      <c r="A15" s="1">
        <v>42779</v>
      </c>
      <c r="B15" t="s">
        <v>18</v>
      </c>
      <c r="C15">
        <v>1847946</v>
      </c>
      <c r="D15">
        <v>1849151</v>
      </c>
      <c r="E15">
        <v>1535255</v>
      </c>
      <c r="F15">
        <v>1086357</v>
      </c>
      <c r="G15">
        <v>1075485</v>
      </c>
      <c r="H15">
        <v>3483432</v>
      </c>
      <c r="I15">
        <v>11219272</v>
      </c>
      <c r="J15">
        <v>3136449</v>
      </c>
      <c r="K15">
        <v>439539</v>
      </c>
      <c r="L15" s="2">
        <v>18278692</v>
      </c>
      <c r="M15">
        <v>16.721246567819694</v>
      </c>
      <c r="O15">
        <v>2161842</v>
      </c>
      <c r="P15">
        <v>72.900000000000006</v>
      </c>
      <c r="Q15" t="s">
        <v>29</v>
      </c>
      <c r="R15">
        <v>77.599999999999994</v>
      </c>
      <c r="S15">
        <v>73.8</v>
      </c>
      <c r="T15">
        <v>82.7</v>
      </c>
    </row>
    <row r="16" spans="1:20" x14ac:dyDescent="0.3">
      <c r="A16" s="1">
        <v>42807</v>
      </c>
      <c r="B16" t="s">
        <v>19</v>
      </c>
      <c r="C16">
        <v>2244014</v>
      </c>
      <c r="D16">
        <v>2212417</v>
      </c>
      <c r="E16">
        <v>1843068</v>
      </c>
      <c r="F16">
        <v>1329086</v>
      </c>
      <c r="G16">
        <v>1284277</v>
      </c>
      <c r="H16">
        <v>3658253</v>
      </c>
      <c r="I16">
        <v>13141586</v>
      </c>
      <c r="J16">
        <v>3533575</v>
      </c>
      <c r="K16">
        <v>526462</v>
      </c>
      <c r="L16" s="2">
        <v>20859876</v>
      </c>
      <c r="M16">
        <v>16.853338063128053</v>
      </c>
      <c r="O16">
        <v>2613363</v>
      </c>
      <c r="P16">
        <v>73.8</v>
      </c>
      <c r="Q16" t="s">
        <v>29</v>
      </c>
      <c r="R16">
        <v>78.599999999999994</v>
      </c>
      <c r="S16">
        <v>77.599999999999994</v>
      </c>
      <c r="T16">
        <v>72.900000000000006</v>
      </c>
    </row>
    <row r="17" spans="1:20" x14ac:dyDescent="0.3">
      <c r="A17" s="1">
        <v>42838</v>
      </c>
      <c r="B17" t="s">
        <v>20</v>
      </c>
      <c r="C17">
        <v>2021717</v>
      </c>
      <c r="D17">
        <v>2009823</v>
      </c>
      <c r="E17">
        <v>1752327</v>
      </c>
      <c r="F17">
        <v>1150485</v>
      </c>
      <c r="G17">
        <v>1128728</v>
      </c>
      <c r="H17">
        <v>3674433</v>
      </c>
      <c r="I17">
        <v>13313302</v>
      </c>
      <c r="J17">
        <v>2700398</v>
      </c>
      <c r="K17">
        <v>508183</v>
      </c>
      <c r="L17" s="2">
        <v>20196316</v>
      </c>
      <c r="M17">
        <v>16.821010769501243</v>
      </c>
      <c r="O17">
        <v>2279213</v>
      </c>
      <c r="P17">
        <v>77.599999999999994</v>
      </c>
      <c r="Q17" t="s">
        <v>29</v>
      </c>
      <c r="R17">
        <v>76.400000000000006</v>
      </c>
      <c r="S17">
        <v>78.599999999999994</v>
      </c>
      <c r="T17">
        <v>73.8</v>
      </c>
    </row>
    <row r="18" spans="1:20" x14ac:dyDescent="0.3">
      <c r="A18" s="1">
        <v>42868</v>
      </c>
      <c r="B18" t="s">
        <v>21</v>
      </c>
      <c r="C18">
        <v>2244144</v>
      </c>
      <c r="D18">
        <v>2226020</v>
      </c>
      <c r="E18">
        <v>1888256</v>
      </c>
      <c r="F18">
        <v>1303903</v>
      </c>
      <c r="G18">
        <v>1278005</v>
      </c>
      <c r="H18">
        <v>4227263</v>
      </c>
      <c r="I18">
        <v>13568566</v>
      </c>
      <c r="J18">
        <v>2692262</v>
      </c>
      <c r="K18">
        <v>540953</v>
      </c>
      <c r="L18" s="2">
        <v>21029044</v>
      </c>
      <c r="M18">
        <v>16.861415087777313</v>
      </c>
      <c r="O18">
        <v>2581908</v>
      </c>
      <c r="P18">
        <v>78.599999999999994</v>
      </c>
      <c r="Q18" t="s">
        <v>29</v>
      </c>
      <c r="R18">
        <v>84.5</v>
      </c>
      <c r="S18">
        <v>76.400000000000006</v>
      </c>
      <c r="T18">
        <v>77.599999999999994</v>
      </c>
    </row>
    <row r="19" spans="1:20" x14ac:dyDescent="0.3">
      <c r="A19" s="1">
        <v>42899</v>
      </c>
      <c r="B19" t="s">
        <v>22</v>
      </c>
      <c r="C19">
        <v>2342564</v>
      </c>
      <c r="D19">
        <v>2373745</v>
      </c>
      <c r="E19">
        <v>1865489</v>
      </c>
      <c r="F19">
        <v>1416131</v>
      </c>
      <c r="G19">
        <v>1434689</v>
      </c>
      <c r="H19">
        <v>3889842</v>
      </c>
      <c r="I19">
        <v>13528482</v>
      </c>
      <c r="J19">
        <v>3487253</v>
      </c>
      <c r="K19">
        <v>520178</v>
      </c>
      <c r="L19" s="2">
        <v>21425755</v>
      </c>
      <c r="M19">
        <v>16.880104261033765</v>
      </c>
      <c r="O19">
        <v>2850820</v>
      </c>
      <c r="P19">
        <v>76.400000000000006</v>
      </c>
      <c r="Q19" t="s">
        <v>29</v>
      </c>
      <c r="R19">
        <v>84.1</v>
      </c>
      <c r="S19">
        <v>84.5</v>
      </c>
      <c r="T19">
        <v>78.599999999999994</v>
      </c>
    </row>
    <row r="20" spans="1:20" x14ac:dyDescent="0.3">
      <c r="A20" s="1">
        <v>42929</v>
      </c>
      <c r="B20" t="s">
        <v>23</v>
      </c>
      <c r="C20">
        <v>2473173</v>
      </c>
      <c r="D20">
        <v>2485904</v>
      </c>
      <c r="E20">
        <v>1958123</v>
      </c>
      <c r="F20">
        <v>1499608</v>
      </c>
      <c r="G20">
        <v>1501346</v>
      </c>
      <c r="H20">
        <v>4273292</v>
      </c>
      <c r="I20">
        <v>12849903</v>
      </c>
      <c r="J20">
        <v>4729961</v>
      </c>
      <c r="K20">
        <v>640913</v>
      </c>
      <c r="L20" s="2">
        <v>22494069</v>
      </c>
      <c r="M20">
        <v>16.928762232426063</v>
      </c>
      <c r="O20">
        <v>3000954</v>
      </c>
      <c r="P20">
        <v>84.5</v>
      </c>
      <c r="Q20" t="s">
        <v>29</v>
      </c>
      <c r="R20">
        <v>85.1</v>
      </c>
      <c r="S20">
        <v>84.1</v>
      </c>
      <c r="T20">
        <v>76.400000000000006</v>
      </c>
    </row>
    <row r="21" spans="1:20" x14ac:dyDescent="0.3">
      <c r="A21" s="1">
        <v>42960</v>
      </c>
      <c r="B21" t="s">
        <v>24</v>
      </c>
      <c r="C21">
        <v>2401088</v>
      </c>
      <c r="D21">
        <v>2426854</v>
      </c>
      <c r="E21">
        <v>1998543</v>
      </c>
      <c r="F21">
        <v>1406929</v>
      </c>
      <c r="G21">
        <v>1422470</v>
      </c>
      <c r="H21">
        <v>4447764</v>
      </c>
      <c r="I21">
        <v>11625861</v>
      </c>
      <c r="J21">
        <v>4965025</v>
      </c>
      <c r="K21">
        <v>569730</v>
      </c>
      <c r="L21" s="2">
        <v>21608380</v>
      </c>
      <c r="M21">
        <v>16.888591760379185</v>
      </c>
      <c r="O21">
        <v>2829399</v>
      </c>
      <c r="P21">
        <v>84.1</v>
      </c>
      <c r="Q21" t="s">
        <v>29</v>
      </c>
      <c r="R21">
        <v>82.1</v>
      </c>
      <c r="S21">
        <v>85.1</v>
      </c>
      <c r="T21">
        <v>84.5</v>
      </c>
    </row>
    <row r="22" spans="1:20" x14ac:dyDescent="0.3">
      <c r="A22" s="1">
        <v>42991</v>
      </c>
      <c r="B22" t="s">
        <v>25</v>
      </c>
      <c r="C22">
        <v>2189528</v>
      </c>
      <c r="D22">
        <v>2156974</v>
      </c>
      <c r="E22">
        <v>1905668</v>
      </c>
      <c r="F22">
        <v>1240131</v>
      </c>
      <c r="G22">
        <v>1200703</v>
      </c>
      <c r="H22">
        <v>3628570</v>
      </c>
      <c r="I22">
        <v>14470384</v>
      </c>
      <c r="J22">
        <v>3459106</v>
      </c>
      <c r="K22">
        <v>591996</v>
      </c>
      <c r="L22" s="2">
        <v>22150056</v>
      </c>
      <c r="M22">
        <v>16.913350582668926</v>
      </c>
      <c r="O22">
        <v>2440834</v>
      </c>
      <c r="P22">
        <v>85.1</v>
      </c>
      <c r="Q22" t="s">
        <v>29</v>
      </c>
      <c r="R22">
        <v>77.5</v>
      </c>
      <c r="S22">
        <v>82.1</v>
      </c>
      <c r="T22">
        <v>84.1</v>
      </c>
    </row>
    <row r="23" spans="1:20" x14ac:dyDescent="0.3">
      <c r="A23" s="1">
        <v>43021</v>
      </c>
      <c r="B23" t="s">
        <v>26</v>
      </c>
      <c r="C23">
        <v>2250681</v>
      </c>
      <c r="D23">
        <v>2226197</v>
      </c>
      <c r="E23">
        <v>1992541</v>
      </c>
      <c r="F23">
        <v>1258303</v>
      </c>
      <c r="G23">
        <v>1226034</v>
      </c>
      <c r="H23">
        <v>4077625</v>
      </c>
      <c r="I23">
        <v>13972548</v>
      </c>
      <c r="J23">
        <v>2832491</v>
      </c>
      <c r="K23">
        <v>484220</v>
      </c>
      <c r="L23" s="2">
        <v>21366884</v>
      </c>
      <c r="M23">
        <v>16.877352804777921</v>
      </c>
      <c r="O23">
        <v>2484337</v>
      </c>
      <c r="P23">
        <v>82.1</v>
      </c>
      <c r="Q23" t="s">
        <v>29</v>
      </c>
      <c r="R23">
        <v>73.2</v>
      </c>
      <c r="S23">
        <v>77.5</v>
      </c>
      <c r="T23">
        <v>85.1</v>
      </c>
    </row>
    <row r="24" spans="1:20" x14ac:dyDescent="0.3">
      <c r="A24" s="1">
        <v>43052</v>
      </c>
      <c r="B24" t="s">
        <v>27</v>
      </c>
      <c r="C24">
        <v>2021912</v>
      </c>
      <c r="D24">
        <v>2011409</v>
      </c>
      <c r="E24">
        <v>1727238</v>
      </c>
      <c r="F24">
        <v>1162219</v>
      </c>
      <c r="G24">
        <v>1143864</v>
      </c>
      <c r="H24">
        <v>3980585</v>
      </c>
      <c r="I24">
        <v>11949571</v>
      </c>
      <c r="J24">
        <v>2691419</v>
      </c>
      <c r="K24">
        <v>557618</v>
      </c>
      <c r="L24" s="2">
        <v>19179193</v>
      </c>
      <c r="M24">
        <v>16.769336551456178</v>
      </c>
      <c r="O24">
        <v>2306083</v>
      </c>
      <c r="P24">
        <v>77.5</v>
      </c>
      <c r="Q24" t="s">
        <v>29</v>
      </c>
      <c r="R24">
        <v>75.099999999999994</v>
      </c>
      <c r="S24">
        <v>73.2</v>
      </c>
      <c r="T24">
        <v>82.1</v>
      </c>
    </row>
    <row r="25" spans="1:20" x14ac:dyDescent="0.3">
      <c r="A25" s="1">
        <v>43082</v>
      </c>
      <c r="B25" t="s">
        <v>28</v>
      </c>
      <c r="C25">
        <v>2228519</v>
      </c>
      <c r="D25">
        <v>2287796</v>
      </c>
      <c r="E25">
        <v>1833364</v>
      </c>
      <c r="F25">
        <v>1318919</v>
      </c>
      <c r="G25">
        <v>1364032</v>
      </c>
      <c r="H25">
        <v>3948225</v>
      </c>
      <c r="I25">
        <v>12613314</v>
      </c>
      <c r="J25">
        <v>2925484</v>
      </c>
      <c r="K25">
        <v>571705</v>
      </c>
      <c r="L25" s="2">
        <v>20058728</v>
      </c>
      <c r="M25">
        <v>16.814174928716891</v>
      </c>
      <c r="O25">
        <v>2682951</v>
      </c>
      <c r="P25">
        <v>73.2</v>
      </c>
      <c r="Q25" t="s">
        <v>29</v>
      </c>
      <c r="R25">
        <v>82.5</v>
      </c>
      <c r="S25">
        <v>75.099999999999994</v>
      </c>
      <c r="T25">
        <v>77.5</v>
      </c>
    </row>
    <row r="26" spans="1:20" x14ac:dyDescent="0.3">
      <c r="A26" s="1">
        <v>42749</v>
      </c>
      <c r="B26" t="s">
        <v>17</v>
      </c>
      <c r="C26">
        <v>2033035</v>
      </c>
      <c r="D26">
        <v>2023823</v>
      </c>
      <c r="E26">
        <v>1654519</v>
      </c>
      <c r="F26">
        <v>1211922</v>
      </c>
      <c r="G26">
        <v>1190417</v>
      </c>
      <c r="H26">
        <v>3857688</v>
      </c>
      <c r="I26">
        <v>11358944</v>
      </c>
      <c r="J26">
        <v>3691138</v>
      </c>
      <c r="K26">
        <v>550251</v>
      </c>
      <c r="L26" s="2">
        <v>19458021</v>
      </c>
      <c r="M26">
        <v>16.783769933764539</v>
      </c>
      <c r="O26">
        <v>2402339</v>
      </c>
      <c r="P26">
        <v>75.099999999999994</v>
      </c>
      <c r="Q26" t="s">
        <v>30</v>
      </c>
      <c r="R26">
        <v>81.2</v>
      </c>
      <c r="S26">
        <v>82.5</v>
      </c>
      <c r="T26">
        <v>73.2</v>
      </c>
    </row>
    <row r="27" spans="1:20" x14ac:dyDescent="0.3">
      <c r="A27" s="1">
        <v>42780</v>
      </c>
      <c r="B27" t="s">
        <v>18</v>
      </c>
      <c r="C27">
        <v>1886251</v>
      </c>
      <c r="D27">
        <v>1893464</v>
      </c>
      <c r="E27">
        <v>1534678</v>
      </c>
      <c r="F27">
        <v>1124186</v>
      </c>
      <c r="G27">
        <v>1120851</v>
      </c>
      <c r="H27">
        <v>3683849</v>
      </c>
      <c r="I27">
        <v>11586413</v>
      </c>
      <c r="J27">
        <v>3781988</v>
      </c>
      <c r="K27">
        <v>525229</v>
      </c>
      <c r="L27" s="2">
        <v>19577479</v>
      </c>
      <c r="M27">
        <v>16.789890432946713</v>
      </c>
      <c r="O27">
        <v>2245037</v>
      </c>
      <c r="P27">
        <v>82.5</v>
      </c>
      <c r="Q27" t="s">
        <v>30</v>
      </c>
      <c r="R27">
        <v>81.599999999999994</v>
      </c>
      <c r="S27">
        <v>81.2</v>
      </c>
      <c r="T27">
        <v>75.099999999999994</v>
      </c>
    </row>
    <row r="28" spans="1:20" x14ac:dyDescent="0.3">
      <c r="A28" s="1">
        <v>42808</v>
      </c>
      <c r="B28" t="s">
        <v>19</v>
      </c>
      <c r="C28">
        <v>2301029</v>
      </c>
      <c r="D28">
        <v>2243335</v>
      </c>
      <c r="E28">
        <v>1759791</v>
      </c>
      <c r="F28">
        <v>1425434</v>
      </c>
      <c r="G28">
        <v>1359139</v>
      </c>
      <c r="H28">
        <v>3916497</v>
      </c>
      <c r="I28">
        <v>13596864</v>
      </c>
      <c r="J28">
        <v>4492821</v>
      </c>
      <c r="K28">
        <v>640710</v>
      </c>
      <c r="L28" s="2">
        <v>22646892</v>
      </c>
      <c r="M28">
        <v>16.935533181934947</v>
      </c>
      <c r="O28">
        <v>2784573</v>
      </c>
      <c r="P28">
        <v>81.2</v>
      </c>
      <c r="Q28" t="s">
        <v>30</v>
      </c>
      <c r="R28">
        <v>80</v>
      </c>
      <c r="S28">
        <v>81.599999999999994</v>
      </c>
      <c r="T28">
        <v>82.5</v>
      </c>
    </row>
    <row r="29" spans="1:20" x14ac:dyDescent="0.3">
      <c r="A29" s="1">
        <v>42839</v>
      </c>
      <c r="B29" t="s">
        <v>20</v>
      </c>
      <c r="C29">
        <v>2078022</v>
      </c>
      <c r="D29">
        <v>2083793</v>
      </c>
      <c r="E29">
        <v>1769599</v>
      </c>
      <c r="F29">
        <v>1195814</v>
      </c>
      <c r="G29">
        <v>1196402</v>
      </c>
      <c r="H29">
        <v>3978769</v>
      </c>
      <c r="I29">
        <v>13000530</v>
      </c>
      <c r="J29">
        <v>3110682</v>
      </c>
      <c r="K29">
        <v>584543</v>
      </c>
      <c r="L29" s="2">
        <v>20674524</v>
      </c>
      <c r="M29">
        <v>16.844412775634389</v>
      </c>
      <c r="O29">
        <v>2392216</v>
      </c>
      <c r="P29">
        <v>81.599999999999994</v>
      </c>
      <c r="Q29" t="s">
        <v>30</v>
      </c>
      <c r="R29">
        <v>84.1</v>
      </c>
      <c r="S29">
        <v>80</v>
      </c>
      <c r="T29">
        <v>81.2</v>
      </c>
    </row>
    <row r="30" spans="1:20" x14ac:dyDescent="0.3">
      <c r="A30" s="1">
        <v>42869</v>
      </c>
      <c r="B30" t="s">
        <v>21</v>
      </c>
      <c r="C30">
        <v>2286767</v>
      </c>
      <c r="D30">
        <v>2276423</v>
      </c>
      <c r="E30">
        <v>1887381</v>
      </c>
      <c r="F30">
        <v>1346691</v>
      </c>
      <c r="G30">
        <v>1329118</v>
      </c>
      <c r="H30">
        <v>4285535</v>
      </c>
      <c r="I30">
        <v>14425173</v>
      </c>
      <c r="J30">
        <v>3215731</v>
      </c>
      <c r="K30">
        <v>614980</v>
      </c>
      <c r="L30" s="2">
        <v>22541419</v>
      </c>
      <c r="M30">
        <v>16.930865019341454</v>
      </c>
      <c r="O30">
        <v>2675809</v>
      </c>
      <c r="P30">
        <v>80</v>
      </c>
      <c r="Q30" t="s">
        <v>30</v>
      </c>
      <c r="R30">
        <v>81.900000000000006</v>
      </c>
      <c r="S30">
        <v>84.1</v>
      </c>
      <c r="T30">
        <v>81.599999999999994</v>
      </c>
    </row>
    <row r="31" spans="1:20" x14ac:dyDescent="0.3">
      <c r="A31" s="1">
        <v>42900</v>
      </c>
      <c r="B31" t="s">
        <v>22</v>
      </c>
      <c r="C31">
        <v>2397867</v>
      </c>
      <c r="D31">
        <v>2432534</v>
      </c>
      <c r="E31">
        <v>1828742</v>
      </c>
      <c r="F31">
        <v>1487737</v>
      </c>
      <c r="G31">
        <v>1513922</v>
      </c>
      <c r="H31">
        <v>3819563</v>
      </c>
      <c r="I31">
        <v>14159574</v>
      </c>
      <c r="J31">
        <v>4496019</v>
      </c>
      <c r="K31">
        <v>705442</v>
      </c>
      <c r="L31" s="2">
        <v>23180598</v>
      </c>
      <c r="M31">
        <v>16.958826193644928</v>
      </c>
      <c r="O31">
        <v>3001659</v>
      </c>
      <c r="P31">
        <v>84.1</v>
      </c>
      <c r="Q31" t="s">
        <v>30</v>
      </c>
      <c r="R31">
        <v>82.5</v>
      </c>
      <c r="S31">
        <v>81.900000000000006</v>
      </c>
      <c r="T31">
        <v>80</v>
      </c>
    </row>
    <row r="32" spans="1:20" x14ac:dyDescent="0.3">
      <c r="A32" s="1">
        <v>42930</v>
      </c>
      <c r="B32" t="s">
        <v>23</v>
      </c>
      <c r="C32">
        <v>2528443</v>
      </c>
      <c r="D32">
        <v>2539789</v>
      </c>
      <c r="E32">
        <v>1869801</v>
      </c>
      <c r="F32">
        <v>1597738</v>
      </c>
      <c r="G32">
        <v>1600693</v>
      </c>
      <c r="H32">
        <v>4673533</v>
      </c>
      <c r="I32">
        <v>13587799</v>
      </c>
      <c r="J32">
        <v>6113666</v>
      </c>
      <c r="K32">
        <v>818640</v>
      </c>
      <c r="L32" s="2">
        <v>25193638</v>
      </c>
      <c r="M32">
        <v>17.04210206029072</v>
      </c>
      <c r="O32">
        <v>3198431</v>
      </c>
      <c r="P32">
        <v>81.900000000000006</v>
      </c>
      <c r="Q32" t="s">
        <v>30</v>
      </c>
      <c r="R32">
        <v>81.8</v>
      </c>
      <c r="S32">
        <v>82.5</v>
      </c>
      <c r="T32">
        <v>84.1</v>
      </c>
    </row>
    <row r="33" spans="1:20" x14ac:dyDescent="0.3">
      <c r="A33" s="1">
        <v>42961</v>
      </c>
      <c r="B33" t="s">
        <v>24</v>
      </c>
      <c r="C33">
        <v>2456144</v>
      </c>
      <c r="D33">
        <v>2478869</v>
      </c>
      <c r="E33">
        <v>1943153</v>
      </c>
      <c r="F33">
        <v>1488802</v>
      </c>
      <c r="G33">
        <v>1503058</v>
      </c>
      <c r="H33">
        <v>4618471</v>
      </c>
      <c r="I33">
        <v>13958054</v>
      </c>
      <c r="J33">
        <v>6150269</v>
      </c>
      <c r="K33">
        <v>588139</v>
      </c>
      <c r="L33" s="2">
        <v>25314933</v>
      </c>
      <c r="M33">
        <v>17.046905016730463</v>
      </c>
      <c r="O33">
        <v>2991860</v>
      </c>
      <c r="P33">
        <v>82.5</v>
      </c>
      <c r="Q33" t="s">
        <v>30</v>
      </c>
      <c r="R33">
        <v>82.5</v>
      </c>
      <c r="S33">
        <v>81.8</v>
      </c>
      <c r="T33">
        <v>81.900000000000006</v>
      </c>
    </row>
    <row r="34" spans="1:20" x14ac:dyDescent="0.3">
      <c r="A34" s="1">
        <v>42992</v>
      </c>
      <c r="B34" t="s">
        <v>25</v>
      </c>
      <c r="C34">
        <v>2258631</v>
      </c>
      <c r="D34">
        <v>2230741</v>
      </c>
      <c r="E34">
        <v>1825976</v>
      </c>
      <c r="F34">
        <v>1348239</v>
      </c>
      <c r="G34">
        <v>1315157</v>
      </c>
      <c r="H34">
        <v>4520997</v>
      </c>
      <c r="I34">
        <v>13921333</v>
      </c>
      <c r="J34">
        <v>4741576</v>
      </c>
      <c r="K34">
        <v>584746</v>
      </c>
      <c r="L34" s="2">
        <v>23768652</v>
      </c>
      <c r="M34">
        <v>16.983878127589467</v>
      </c>
      <c r="O34">
        <v>2663396</v>
      </c>
      <c r="P34">
        <v>81.8</v>
      </c>
      <c r="Q34" t="s">
        <v>30</v>
      </c>
      <c r="R34">
        <v>84.6</v>
      </c>
      <c r="S34">
        <v>82.5</v>
      </c>
      <c r="T34">
        <v>82.5</v>
      </c>
    </row>
    <row r="35" spans="1:20" x14ac:dyDescent="0.3">
      <c r="A35" s="1">
        <v>43022</v>
      </c>
      <c r="B35" t="s">
        <v>26</v>
      </c>
      <c r="C35">
        <v>2323941</v>
      </c>
      <c r="D35">
        <v>2292662</v>
      </c>
      <c r="E35">
        <v>1870967</v>
      </c>
      <c r="F35">
        <v>1390342</v>
      </c>
      <c r="G35">
        <v>1355294</v>
      </c>
      <c r="H35">
        <v>4188849</v>
      </c>
      <c r="I35">
        <v>15495130</v>
      </c>
      <c r="J35">
        <v>3866902</v>
      </c>
      <c r="K35">
        <v>677685</v>
      </c>
      <c r="L35" s="2">
        <v>24228566</v>
      </c>
      <c r="M35">
        <v>17.003042908210134</v>
      </c>
      <c r="O35">
        <v>2745636</v>
      </c>
      <c r="P35">
        <v>82.5</v>
      </c>
      <c r="Q35" t="s">
        <v>30</v>
      </c>
      <c r="R35">
        <v>86.9</v>
      </c>
      <c r="S35">
        <v>84.6</v>
      </c>
      <c r="T35">
        <v>81.8</v>
      </c>
    </row>
    <row r="36" spans="1:20" x14ac:dyDescent="0.3">
      <c r="A36" s="1">
        <v>43053</v>
      </c>
      <c r="B36" t="s">
        <v>27</v>
      </c>
      <c r="C36">
        <v>2013257</v>
      </c>
      <c r="D36">
        <v>2016402</v>
      </c>
      <c r="E36">
        <v>1568690</v>
      </c>
      <c r="F36">
        <v>1232732</v>
      </c>
      <c r="G36">
        <v>1228237</v>
      </c>
      <c r="H36">
        <v>4435180</v>
      </c>
      <c r="I36">
        <v>13011635</v>
      </c>
      <c r="J36">
        <v>3047701</v>
      </c>
      <c r="K36">
        <v>506158</v>
      </c>
      <c r="L36" s="2">
        <v>21000674</v>
      </c>
      <c r="M36">
        <v>16.86006509041075</v>
      </c>
      <c r="O36">
        <v>2460969</v>
      </c>
      <c r="P36">
        <v>84.6</v>
      </c>
      <c r="Q36" t="s">
        <v>30</v>
      </c>
      <c r="R36">
        <v>88.8</v>
      </c>
      <c r="S36">
        <v>86.9</v>
      </c>
      <c r="T36">
        <v>82.5</v>
      </c>
    </row>
    <row r="37" spans="1:20" x14ac:dyDescent="0.3">
      <c r="A37" s="1">
        <v>43083</v>
      </c>
      <c r="B37" t="s">
        <v>28</v>
      </c>
      <c r="C37">
        <v>2173297</v>
      </c>
      <c r="D37">
        <v>2223995</v>
      </c>
      <c r="E37">
        <v>1626224</v>
      </c>
      <c r="F37">
        <v>1364194</v>
      </c>
      <c r="G37">
        <v>1406874</v>
      </c>
      <c r="H37">
        <v>3168892</v>
      </c>
      <c r="I37">
        <v>13512015</v>
      </c>
      <c r="J37">
        <v>3557451</v>
      </c>
      <c r="K37">
        <v>630073</v>
      </c>
      <c r="L37" s="2">
        <v>20868431</v>
      </c>
      <c r="M37">
        <v>16.853748096543494</v>
      </c>
      <c r="O37">
        <v>2771068</v>
      </c>
      <c r="P37">
        <v>86.9</v>
      </c>
      <c r="Q37" t="s">
        <v>30</v>
      </c>
      <c r="R37">
        <v>93.6</v>
      </c>
      <c r="S37">
        <v>88.8</v>
      </c>
      <c r="T37">
        <v>84.6</v>
      </c>
    </row>
    <row r="38" spans="1:20" x14ac:dyDescent="0.3">
      <c r="A38" s="1">
        <v>42750</v>
      </c>
      <c r="B38" t="s">
        <v>17</v>
      </c>
      <c r="C38">
        <v>1999454</v>
      </c>
      <c r="D38">
        <v>1986527</v>
      </c>
      <c r="E38">
        <v>1527721</v>
      </c>
      <c r="F38">
        <v>1239488</v>
      </c>
      <c r="G38">
        <v>1218772</v>
      </c>
      <c r="H38">
        <v>3836530</v>
      </c>
      <c r="I38">
        <v>12714940</v>
      </c>
      <c r="J38">
        <v>4253239</v>
      </c>
      <c r="K38">
        <v>755172</v>
      </c>
      <c r="L38" s="2">
        <v>21559881</v>
      </c>
      <c r="M38">
        <v>16.886344784509319</v>
      </c>
      <c r="O38">
        <v>2458260</v>
      </c>
      <c r="P38">
        <v>88.8</v>
      </c>
      <c r="Q38" t="s">
        <v>29</v>
      </c>
      <c r="R38">
        <v>98.1</v>
      </c>
      <c r="S38">
        <v>93.6</v>
      </c>
      <c r="T38">
        <v>86.9</v>
      </c>
    </row>
    <row r="39" spans="1:20" x14ac:dyDescent="0.3">
      <c r="A39" s="1">
        <v>42781</v>
      </c>
      <c r="B39" t="s">
        <v>18</v>
      </c>
      <c r="C39">
        <v>1842133</v>
      </c>
      <c r="D39">
        <v>1851743</v>
      </c>
      <c r="E39">
        <v>1341658</v>
      </c>
      <c r="F39">
        <v>1175611</v>
      </c>
      <c r="G39">
        <v>1176607</v>
      </c>
      <c r="H39">
        <v>4041369</v>
      </c>
      <c r="I39">
        <v>11501939</v>
      </c>
      <c r="J39">
        <v>4195684</v>
      </c>
      <c r="K39">
        <v>759843</v>
      </c>
      <c r="L39" s="2">
        <v>20498835</v>
      </c>
      <c r="M39">
        <v>16.8358786132255</v>
      </c>
      <c r="O39">
        <v>2352218</v>
      </c>
      <c r="P39">
        <v>93.6</v>
      </c>
      <c r="Q39" t="s">
        <v>29</v>
      </c>
      <c r="R39">
        <v>95.4</v>
      </c>
      <c r="S39">
        <v>98.1</v>
      </c>
      <c r="T39">
        <v>88.8</v>
      </c>
    </row>
    <row r="40" spans="1:20" x14ac:dyDescent="0.3">
      <c r="A40" s="1">
        <v>42809</v>
      </c>
      <c r="B40" t="s">
        <v>19</v>
      </c>
      <c r="C40">
        <v>2285926</v>
      </c>
      <c r="D40">
        <v>2247621</v>
      </c>
      <c r="E40">
        <v>1562088</v>
      </c>
      <c r="F40">
        <v>1488240</v>
      </c>
      <c r="G40">
        <v>1483219</v>
      </c>
      <c r="H40">
        <v>4300222</v>
      </c>
      <c r="I40">
        <v>14800318</v>
      </c>
      <c r="J40">
        <v>4674005</v>
      </c>
      <c r="K40">
        <v>849084</v>
      </c>
      <c r="L40" s="2">
        <v>24623629</v>
      </c>
      <c r="M40">
        <v>17.019217068345604</v>
      </c>
      <c r="O40">
        <v>2971459</v>
      </c>
      <c r="P40">
        <v>98.1</v>
      </c>
      <c r="Q40" t="s">
        <v>29</v>
      </c>
      <c r="R40">
        <v>93</v>
      </c>
      <c r="S40">
        <v>95.4</v>
      </c>
      <c r="T40">
        <v>93.6</v>
      </c>
    </row>
    <row r="41" spans="1:20" x14ac:dyDescent="0.3">
      <c r="A41" s="1">
        <v>42840</v>
      </c>
      <c r="B41" t="s">
        <v>20</v>
      </c>
      <c r="C41">
        <v>2120944</v>
      </c>
      <c r="D41">
        <v>2102571</v>
      </c>
      <c r="E41">
        <v>1519648</v>
      </c>
      <c r="F41">
        <v>1334474</v>
      </c>
      <c r="G41">
        <v>1369393</v>
      </c>
      <c r="H41">
        <v>4044812</v>
      </c>
      <c r="I41">
        <v>16112983</v>
      </c>
      <c r="J41">
        <v>3973331</v>
      </c>
      <c r="K41">
        <v>619197</v>
      </c>
      <c r="L41" s="2">
        <v>24750323</v>
      </c>
      <c r="M41">
        <v>17.024349097398868</v>
      </c>
      <c r="O41">
        <v>2703867</v>
      </c>
      <c r="P41">
        <v>95.4</v>
      </c>
      <c r="Q41" t="s">
        <v>29</v>
      </c>
      <c r="R41">
        <v>95.9</v>
      </c>
      <c r="S41">
        <v>93</v>
      </c>
      <c r="T41">
        <v>98.1</v>
      </c>
    </row>
    <row r="42" spans="1:20" x14ac:dyDescent="0.3">
      <c r="A42" s="1">
        <v>42870</v>
      </c>
      <c r="B42" t="s">
        <v>21</v>
      </c>
      <c r="C42">
        <v>2275131</v>
      </c>
      <c r="D42">
        <v>2256894</v>
      </c>
      <c r="E42">
        <v>1569170</v>
      </c>
      <c r="F42">
        <v>1471035</v>
      </c>
      <c r="G42">
        <v>1491820</v>
      </c>
      <c r="H42">
        <v>4337412</v>
      </c>
      <c r="I42">
        <v>14211168</v>
      </c>
      <c r="J42">
        <v>2940591</v>
      </c>
      <c r="K42">
        <v>852319</v>
      </c>
      <c r="L42" s="2">
        <v>22341490</v>
      </c>
      <c r="M42">
        <v>16.921956045889722</v>
      </c>
      <c r="O42">
        <v>2962855</v>
      </c>
      <c r="P42">
        <v>93</v>
      </c>
      <c r="Q42" t="s">
        <v>29</v>
      </c>
      <c r="R42">
        <v>90.7</v>
      </c>
      <c r="S42">
        <v>95.9</v>
      </c>
      <c r="T42">
        <v>95.4</v>
      </c>
    </row>
    <row r="43" spans="1:20" x14ac:dyDescent="0.3">
      <c r="A43" s="1">
        <v>42901</v>
      </c>
      <c r="B43" t="s">
        <v>22</v>
      </c>
      <c r="C43">
        <v>2385110</v>
      </c>
      <c r="D43">
        <v>2418589</v>
      </c>
      <c r="E43">
        <v>1580350</v>
      </c>
      <c r="F43">
        <v>1574942</v>
      </c>
      <c r="G43">
        <v>1648407</v>
      </c>
      <c r="H43">
        <v>4562820</v>
      </c>
      <c r="I43">
        <v>15460018</v>
      </c>
      <c r="J43">
        <v>4597494</v>
      </c>
      <c r="K43">
        <v>863949</v>
      </c>
      <c r="L43" s="2">
        <v>25484281</v>
      </c>
      <c r="M43">
        <v>17.053572388684174</v>
      </c>
      <c r="O43">
        <v>3223349</v>
      </c>
      <c r="P43">
        <v>95.9</v>
      </c>
      <c r="Q43" t="s">
        <v>29</v>
      </c>
      <c r="R43">
        <v>96.1</v>
      </c>
      <c r="S43">
        <v>90.7</v>
      </c>
      <c r="T43">
        <v>93</v>
      </c>
    </row>
    <row r="44" spans="1:20" x14ac:dyDescent="0.3">
      <c r="A44" s="1">
        <v>42931</v>
      </c>
      <c r="B44" t="s">
        <v>23</v>
      </c>
      <c r="C44">
        <v>2500892</v>
      </c>
      <c r="D44">
        <v>2518368</v>
      </c>
      <c r="E44">
        <v>1615080</v>
      </c>
      <c r="F44">
        <v>1676755</v>
      </c>
      <c r="G44">
        <v>1727425</v>
      </c>
      <c r="H44">
        <v>4821199</v>
      </c>
      <c r="I44">
        <v>14739353</v>
      </c>
      <c r="J44">
        <v>6480992</v>
      </c>
      <c r="K44">
        <v>851221</v>
      </c>
      <c r="L44" s="2">
        <v>26892765</v>
      </c>
      <c r="M44">
        <v>17.107367849288273</v>
      </c>
      <c r="O44">
        <v>3404180</v>
      </c>
      <c r="P44">
        <v>90.7</v>
      </c>
      <c r="Q44" t="s">
        <v>29</v>
      </c>
      <c r="R44">
        <v>93.1</v>
      </c>
      <c r="S44">
        <v>96.1</v>
      </c>
      <c r="T44">
        <v>95.9</v>
      </c>
    </row>
    <row r="45" spans="1:20" x14ac:dyDescent="0.3">
      <c r="A45" s="1">
        <v>42962</v>
      </c>
      <c r="B45" t="s">
        <v>24</v>
      </c>
      <c r="C45">
        <v>2444789</v>
      </c>
      <c r="D45">
        <v>2452006</v>
      </c>
      <c r="E45">
        <v>1688665</v>
      </c>
      <c r="F45">
        <v>1578845</v>
      </c>
      <c r="G45">
        <v>1629285</v>
      </c>
      <c r="H45">
        <v>4539757</v>
      </c>
      <c r="I45">
        <v>14742910</v>
      </c>
      <c r="J45">
        <v>6634409</v>
      </c>
      <c r="K45">
        <v>823805</v>
      </c>
      <c r="L45" s="2">
        <v>26740881</v>
      </c>
      <c r="M45">
        <v>17.101704075991371</v>
      </c>
      <c r="O45">
        <v>3208130</v>
      </c>
      <c r="P45">
        <v>96.1</v>
      </c>
      <c r="Q45" t="s">
        <v>29</v>
      </c>
      <c r="R45">
        <v>91.9</v>
      </c>
      <c r="S45">
        <v>93.1</v>
      </c>
      <c r="T45">
        <v>90.7</v>
      </c>
    </row>
    <row r="46" spans="1:20" x14ac:dyDescent="0.3">
      <c r="A46" s="1">
        <v>42993</v>
      </c>
      <c r="B46" t="s">
        <v>25</v>
      </c>
      <c r="C46">
        <v>2274278</v>
      </c>
      <c r="D46">
        <v>2258667</v>
      </c>
      <c r="E46">
        <v>1580428</v>
      </c>
      <c r="F46">
        <v>1459111</v>
      </c>
      <c r="G46">
        <v>1493406</v>
      </c>
      <c r="H46">
        <v>4384126</v>
      </c>
      <c r="I46">
        <v>13991088</v>
      </c>
      <c r="J46">
        <v>4664379</v>
      </c>
      <c r="K46">
        <v>824159</v>
      </c>
      <c r="L46" s="2">
        <v>23863752</v>
      </c>
      <c r="M46">
        <v>16.987871212900128</v>
      </c>
      <c r="O46">
        <v>2952517</v>
      </c>
      <c r="P46">
        <v>93.1</v>
      </c>
      <c r="Q46" t="s">
        <v>29</v>
      </c>
      <c r="R46">
        <v>87.2</v>
      </c>
      <c r="S46">
        <v>91.9</v>
      </c>
      <c r="T46">
        <v>96.1</v>
      </c>
    </row>
    <row r="47" spans="1:20" x14ac:dyDescent="0.3">
      <c r="A47" s="1">
        <v>43023</v>
      </c>
      <c r="B47" t="s">
        <v>26</v>
      </c>
      <c r="C47">
        <v>2420436</v>
      </c>
      <c r="D47">
        <v>2407239</v>
      </c>
      <c r="E47">
        <v>1785200</v>
      </c>
      <c r="F47">
        <v>1488686</v>
      </c>
      <c r="G47">
        <v>1553789</v>
      </c>
      <c r="H47">
        <v>4701174</v>
      </c>
      <c r="I47">
        <v>16469819</v>
      </c>
      <c r="J47">
        <v>4019796</v>
      </c>
      <c r="K47">
        <v>881364</v>
      </c>
      <c r="L47" s="2">
        <v>26072153</v>
      </c>
      <c r="M47">
        <v>17.076378367846846</v>
      </c>
      <c r="O47">
        <v>3042475</v>
      </c>
      <c r="P47">
        <v>91.9</v>
      </c>
      <c r="Q47" t="s">
        <v>29</v>
      </c>
      <c r="R47">
        <v>90</v>
      </c>
      <c r="S47">
        <v>87.2</v>
      </c>
      <c r="T47">
        <v>93.1</v>
      </c>
    </row>
    <row r="48" spans="1:20" x14ac:dyDescent="0.3">
      <c r="A48" s="1">
        <v>43054</v>
      </c>
      <c r="B48" t="s">
        <v>27</v>
      </c>
      <c r="C48">
        <v>2196986</v>
      </c>
      <c r="D48">
        <v>2186959</v>
      </c>
      <c r="E48">
        <v>1533808</v>
      </c>
      <c r="F48">
        <v>1399539</v>
      </c>
      <c r="G48">
        <v>1450598</v>
      </c>
      <c r="H48">
        <v>4494247</v>
      </c>
      <c r="I48">
        <v>14066777</v>
      </c>
      <c r="J48">
        <v>3516934</v>
      </c>
      <c r="K48">
        <v>818030</v>
      </c>
      <c r="L48" s="2">
        <v>22895988</v>
      </c>
      <c r="M48">
        <v>16.946472256669217</v>
      </c>
      <c r="O48">
        <v>2850137</v>
      </c>
      <c r="P48">
        <v>87.2</v>
      </c>
      <c r="Q48" t="s">
        <v>29</v>
      </c>
      <c r="R48">
        <v>91.3</v>
      </c>
      <c r="S48">
        <v>90</v>
      </c>
      <c r="T48">
        <v>91.9</v>
      </c>
    </row>
    <row r="49" spans="1:20" x14ac:dyDescent="0.3">
      <c r="A49" s="1">
        <v>43084</v>
      </c>
      <c r="B49" t="s">
        <v>28</v>
      </c>
      <c r="C49">
        <v>2272850</v>
      </c>
      <c r="D49">
        <v>2308389</v>
      </c>
      <c r="E49">
        <v>1557769</v>
      </c>
      <c r="F49">
        <v>1466682</v>
      </c>
      <c r="G49">
        <v>1556788</v>
      </c>
      <c r="H49">
        <v>4569523</v>
      </c>
      <c r="I49">
        <v>13437096</v>
      </c>
      <c r="J49">
        <v>3744988</v>
      </c>
      <c r="K49">
        <v>770634</v>
      </c>
      <c r="L49" s="2">
        <v>22522241</v>
      </c>
      <c r="M49">
        <v>16.930013867830112</v>
      </c>
      <c r="O49">
        <v>3023470</v>
      </c>
      <c r="P49">
        <v>90</v>
      </c>
      <c r="Q49" t="s">
        <v>29</v>
      </c>
      <c r="R49">
        <v>92.6</v>
      </c>
      <c r="S49">
        <v>91.3</v>
      </c>
      <c r="T49">
        <v>87.2</v>
      </c>
    </row>
    <row r="50" spans="1:20" x14ac:dyDescent="0.3">
      <c r="A50" s="1">
        <v>42751</v>
      </c>
      <c r="B50" t="s">
        <v>17</v>
      </c>
      <c r="C50">
        <v>2150548</v>
      </c>
      <c r="D50">
        <v>2138884</v>
      </c>
      <c r="E50">
        <v>1588995</v>
      </c>
      <c r="F50">
        <v>1357985</v>
      </c>
      <c r="G50">
        <v>1342452</v>
      </c>
      <c r="H50">
        <v>4166120</v>
      </c>
      <c r="I50">
        <v>13613672</v>
      </c>
      <c r="J50">
        <v>4480551</v>
      </c>
      <c r="K50">
        <v>794193</v>
      </c>
      <c r="L50" s="2">
        <v>23054536</v>
      </c>
      <c r="M50">
        <v>16.953373097634252</v>
      </c>
      <c r="O50">
        <v>2700437</v>
      </c>
      <c r="P50">
        <v>91.3</v>
      </c>
      <c r="Q50" t="s">
        <v>29</v>
      </c>
      <c r="R50">
        <v>92</v>
      </c>
      <c r="S50">
        <v>92.6</v>
      </c>
      <c r="T50">
        <v>90</v>
      </c>
    </row>
    <row r="51" spans="1:20" x14ac:dyDescent="0.3">
      <c r="A51" s="1">
        <v>42782</v>
      </c>
      <c r="B51" t="s">
        <v>18</v>
      </c>
      <c r="C51">
        <v>2036241</v>
      </c>
      <c r="D51">
        <v>2032765</v>
      </c>
      <c r="E51">
        <v>1441819</v>
      </c>
      <c r="F51">
        <v>1317448</v>
      </c>
      <c r="G51">
        <v>1309739</v>
      </c>
      <c r="H51">
        <v>4314300</v>
      </c>
      <c r="I51">
        <v>13158185</v>
      </c>
      <c r="J51">
        <v>4537756</v>
      </c>
      <c r="K51">
        <v>783115</v>
      </c>
      <c r="L51" s="2">
        <v>22793356</v>
      </c>
      <c r="M51">
        <v>16.941979647949644</v>
      </c>
      <c r="O51">
        <v>2627187</v>
      </c>
      <c r="P51">
        <v>92.6</v>
      </c>
      <c r="Q51" t="s">
        <v>29</v>
      </c>
      <c r="R51">
        <v>91.7</v>
      </c>
      <c r="S51">
        <v>92</v>
      </c>
      <c r="T51">
        <v>91.3</v>
      </c>
    </row>
    <row r="52" spans="1:20" x14ac:dyDescent="0.3">
      <c r="A52" s="1">
        <v>42810</v>
      </c>
      <c r="B52" t="s">
        <v>19</v>
      </c>
      <c r="C52">
        <v>2361860</v>
      </c>
      <c r="D52">
        <v>2327901</v>
      </c>
      <c r="E52">
        <v>1698568</v>
      </c>
      <c r="F52">
        <v>1515122</v>
      </c>
      <c r="G52">
        <v>1476071</v>
      </c>
      <c r="H52">
        <v>4863616</v>
      </c>
      <c r="I52">
        <v>14483088</v>
      </c>
      <c r="J52">
        <v>4696774</v>
      </c>
      <c r="K52">
        <v>868125</v>
      </c>
      <c r="L52" s="2">
        <v>24911603</v>
      </c>
      <c r="M52">
        <v>17.030844236833882</v>
      </c>
      <c r="O52">
        <v>2991193</v>
      </c>
      <c r="P52">
        <v>92</v>
      </c>
      <c r="Q52" t="s">
        <v>29</v>
      </c>
      <c r="R52">
        <v>91</v>
      </c>
      <c r="S52">
        <v>91.7</v>
      </c>
      <c r="T52">
        <v>92.6</v>
      </c>
    </row>
    <row r="53" spans="1:20" x14ac:dyDescent="0.3">
      <c r="A53" s="1">
        <v>42841</v>
      </c>
      <c r="B53" t="s">
        <v>20</v>
      </c>
      <c r="C53">
        <v>2200308</v>
      </c>
      <c r="D53">
        <v>2177289</v>
      </c>
      <c r="E53">
        <v>1638698</v>
      </c>
      <c r="F53">
        <v>1382780</v>
      </c>
      <c r="G53">
        <v>1356119</v>
      </c>
      <c r="H53">
        <v>4591651</v>
      </c>
      <c r="I53">
        <v>14952607</v>
      </c>
      <c r="J53">
        <v>3845167</v>
      </c>
      <c r="K53">
        <v>837875</v>
      </c>
      <c r="L53" s="2">
        <v>24227300</v>
      </c>
      <c r="M53">
        <v>17.002990654474733</v>
      </c>
      <c r="O53">
        <v>2738899</v>
      </c>
      <c r="P53">
        <v>91.7</v>
      </c>
      <c r="Q53" t="s">
        <v>29</v>
      </c>
      <c r="R53">
        <v>89</v>
      </c>
      <c r="S53">
        <v>91</v>
      </c>
      <c r="T53">
        <v>92</v>
      </c>
    </row>
    <row r="54" spans="1:20" x14ac:dyDescent="0.3">
      <c r="A54" s="1">
        <v>42871</v>
      </c>
      <c r="B54" t="s">
        <v>21</v>
      </c>
      <c r="C54">
        <v>2452956</v>
      </c>
      <c r="D54">
        <v>2448934</v>
      </c>
      <c r="E54">
        <v>1818189</v>
      </c>
      <c r="F54">
        <v>1545617</v>
      </c>
      <c r="G54">
        <v>1538084</v>
      </c>
      <c r="H54">
        <v>5063495</v>
      </c>
      <c r="I54">
        <v>14906779</v>
      </c>
      <c r="J54">
        <v>3785666</v>
      </c>
      <c r="K54">
        <v>850618</v>
      </c>
      <c r="L54" s="2">
        <v>24606558</v>
      </c>
      <c r="M54">
        <v>17.018523550740881</v>
      </c>
      <c r="O54">
        <v>3083701</v>
      </c>
      <c r="P54">
        <v>91</v>
      </c>
      <c r="Q54" t="s">
        <v>29</v>
      </c>
      <c r="R54">
        <v>94.7</v>
      </c>
      <c r="S54">
        <v>89</v>
      </c>
      <c r="T54">
        <v>91.7</v>
      </c>
    </row>
    <row r="55" spans="1:20" x14ac:dyDescent="0.3">
      <c r="A55" s="1">
        <v>42902</v>
      </c>
      <c r="B55" t="s">
        <v>22</v>
      </c>
      <c r="C55">
        <v>2585220</v>
      </c>
      <c r="D55">
        <v>2623727</v>
      </c>
      <c r="E55">
        <v>1802305</v>
      </c>
      <c r="F55">
        <v>1686669</v>
      </c>
      <c r="G55">
        <v>1719973</v>
      </c>
      <c r="H55">
        <v>5058005</v>
      </c>
      <c r="I55">
        <v>14518867</v>
      </c>
      <c r="J55">
        <v>4120640</v>
      </c>
      <c r="K55">
        <v>919326</v>
      </c>
      <c r="L55" s="2">
        <v>24616838</v>
      </c>
      <c r="M55">
        <v>17.018941238303498</v>
      </c>
      <c r="O55">
        <v>3406642</v>
      </c>
      <c r="P55">
        <v>89</v>
      </c>
      <c r="Q55" t="s">
        <v>29</v>
      </c>
      <c r="R55">
        <v>93.5</v>
      </c>
      <c r="S55">
        <v>94.7</v>
      </c>
      <c r="T55">
        <v>91</v>
      </c>
    </row>
    <row r="56" spans="1:20" x14ac:dyDescent="0.3">
      <c r="A56" s="1">
        <v>42932</v>
      </c>
      <c r="B56" t="s">
        <v>23</v>
      </c>
      <c r="C56">
        <v>2728511</v>
      </c>
      <c r="D56">
        <v>2745992</v>
      </c>
      <c r="E56">
        <v>1887892</v>
      </c>
      <c r="F56">
        <v>1787512</v>
      </c>
      <c r="G56">
        <v>1799099</v>
      </c>
      <c r="H56">
        <v>6051024</v>
      </c>
      <c r="I56">
        <v>14146031</v>
      </c>
      <c r="J56">
        <v>6688291</v>
      </c>
      <c r="K56">
        <v>800956</v>
      </c>
      <c r="L56" s="2">
        <v>27686302</v>
      </c>
      <c r="M56">
        <v>17.136448336210488</v>
      </c>
      <c r="O56">
        <v>3586611</v>
      </c>
      <c r="P56">
        <v>94.7</v>
      </c>
      <c r="Q56" t="s">
        <v>29</v>
      </c>
      <c r="R56">
        <v>90</v>
      </c>
      <c r="S56">
        <v>93.5</v>
      </c>
      <c r="T56">
        <v>89</v>
      </c>
    </row>
    <row r="57" spans="1:20" x14ac:dyDescent="0.3">
      <c r="A57" s="1">
        <v>42963</v>
      </c>
      <c r="B57" t="s">
        <v>24</v>
      </c>
      <c r="C57">
        <v>2690697</v>
      </c>
      <c r="D57">
        <v>2705213</v>
      </c>
      <c r="E57">
        <v>2007832</v>
      </c>
      <c r="F57">
        <v>1689051</v>
      </c>
      <c r="G57">
        <v>1699027</v>
      </c>
      <c r="H57">
        <v>6104526</v>
      </c>
      <c r="I57">
        <v>14211591</v>
      </c>
      <c r="J57">
        <v>5302990</v>
      </c>
      <c r="K57">
        <v>734309</v>
      </c>
      <c r="L57" s="2">
        <v>26353416</v>
      </c>
      <c r="M57">
        <v>17.087108464017867</v>
      </c>
      <c r="O57">
        <v>3388078</v>
      </c>
      <c r="P57">
        <v>93.5</v>
      </c>
      <c r="Q57" t="s">
        <v>29</v>
      </c>
      <c r="R57">
        <v>89.8</v>
      </c>
      <c r="S57">
        <v>90</v>
      </c>
      <c r="T57">
        <v>94.7</v>
      </c>
    </row>
    <row r="58" spans="1:20" x14ac:dyDescent="0.3">
      <c r="A58" s="1">
        <v>42994</v>
      </c>
      <c r="B58" t="s">
        <v>25</v>
      </c>
      <c r="C58">
        <v>2564322</v>
      </c>
      <c r="D58">
        <v>2547949</v>
      </c>
      <c r="E58">
        <v>1962318</v>
      </c>
      <c r="F58">
        <v>1584852</v>
      </c>
      <c r="G58">
        <v>1565101</v>
      </c>
      <c r="H58">
        <v>5703348</v>
      </c>
      <c r="I58">
        <v>16297502</v>
      </c>
      <c r="J58">
        <v>6435367</v>
      </c>
      <c r="K58">
        <v>858139</v>
      </c>
      <c r="L58" s="2">
        <v>29294356</v>
      </c>
      <c r="M58">
        <v>17.192905427445794</v>
      </c>
      <c r="O58">
        <v>3149953</v>
      </c>
      <c r="P58">
        <v>90</v>
      </c>
      <c r="Q58" t="s">
        <v>29</v>
      </c>
      <c r="R58">
        <v>91.2</v>
      </c>
      <c r="S58">
        <v>89.8</v>
      </c>
      <c r="T58">
        <v>93.5</v>
      </c>
    </row>
    <row r="59" spans="1:20" x14ac:dyDescent="0.3">
      <c r="A59" s="1">
        <v>43024</v>
      </c>
      <c r="B59" t="s">
        <v>26</v>
      </c>
      <c r="C59">
        <v>2623711</v>
      </c>
      <c r="D59">
        <v>2602366</v>
      </c>
      <c r="E59">
        <v>1996301</v>
      </c>
      <c r="F59">
        <v>1626894</v>
      </c>
      <c r="G59">
        <v>1602882</v>
      </c>
      <c r="H59">
        <v>5418125</v>
      </c>
      <c r="I59">
        <v>13427542</v>
      </c>
      <c r="J59">
        <v>5871713</v>
      </c>
      <c r="K59">
        <v>1051355</v>
      </c>
      <c r="L59" s="2">
        <v>25768735</v>
      </c>
      <c r="M59">
        <v>17.064672493336765</v>
      </c>
      <c r="O59">
        <v>3229776</v>
      </c>
      <c r="P59">
        <v>89.8</v>
      </c>
      <c r="Q59" t="s">
        <v>29</v>
      </c>
      <c r="R59">
        <v>87.2</v>
      </c>
      <c r="S59">
        <v>91.2</v>
      </c>
      <c r="T59">
        <v>90</v>
      </c>
    </row>
    <row r="60" spans="1:20" x14ac:dyDescent="0.3">
      <c r="A60" s="1">
        <v>43055</v>
      </c>
      <c r="B60" t="s">
        <v>27</v>
      </c>
      <c r="C60">
        <v>2353624</v>
      </c>
      <c r="D60">
        <v>2342273</v>
      </c>
      <c r="E60">
        <v>1736247</v>
      </c>
      <c r="F60">
        <v>1487863</v>
      </c>
      <c r="G60">
        <v>1471787</v>
      </c>
      <c r="H60">
        <v>4573671</v>
      </c>
      <c r="I60">
        <v>14556151</v>
      </c>
      <c r="J60">
        <v>3556448</v>
      </c>
      <c r="K60">
        <v>1056697</v>
      </c>
      <c r="L60" s="2">
        <v>23742967</v>
      </c>
      <c r="M60">
        <v>16.982796918275081</v>
      </c>
      <c r="O60">
        <v>2959650</v>
      </c>
      <c r="P60">
        <v>91.2</v>
      </c>
      <c r="Q60" t="s">
        <v>29</v>
      </c>
      <c r="R60">
        <v>93.8</v>
      </c>
      <c r="S60">
        <v>87.2</v>
      </c>
      <c r="T60">
        <v>89.8</v>
      </c>
    </row>
    <row r="61" spans="1:20" x14ac:dyDescent="0.3">
      <c r="A61" s="1">
        <v>43085</v>
      </c>
      <c r="B61" t="s">
        <v>28</v>
      </c>
      <c r="C61">
        <v>2392206</v>
      </c>
      <c r="D61">
        <v>2433018</v>
      </c>
      <c r="E61">
        <v>1703633</v>
      </c>
      <c r="F61">
        <v>1545531</v>
      </c>
      <c r="G61">
        <v>1576060</v>
      </c>
      <c r="H61">
        <v>4489315</v>
      </c>
      <c r="I61">
        <v>12335471</v>
      </c>
      <c r="J61">
        <v>3479412</v>
      </c>
      <c r="K61">
        <v>1038866</v>
      </c>
      <c r="L61" s="2">
        <v>21343064</v>
      </c>
      <c r="M61">
        <v>16.876237373662448</v>
      </c>
      <c r="O61">
        <v>3121591</v>
      </c>
      <c r="P61">
        <v>87.2</v>
      </c>
      <c r="Q61" t="s">
        <v>29</v>
      </c>
      <c r="R61">
        <v>98.2</v>
      </c>
      <c r="S61">
        <v>93.8</v>
      </c>
      <c r="T61">
        <v>91.2</v>
      </c>
    </row>
    <row r="62" spans="1:20" x14ac:dyDescent="0.3">
      <c r="A62" s="1">
        <v>42752</v>
      </c>
      <c r="B62" t="s">
        <v>17</v>
      </c>
      <c r="C62">
        <v>2230973</v>
      </c>
      <c r="D62">
        <v>2203889</v>
      </c>
      <c r="E62">
        <v>1609725</v>
      </c>
      <c r="F62">
        <v>1428908</v>
      </c>
      <c r="G62">
        <v>1396229</v>
      </c>
      <c r="H62">
        <v>3552808</v>
      </c>
      <c r="I62">
        <v>12036485</v>
      </c>
      <c r="J62">
        <v>4596146</v>
      </c>
      <c r="K62">
        <v>903900</v>
      </c>
      <c r="L62" s="2">
        <v>21089339</v>
      </c>
      <c r="M62">
        <v>16.864278210095605</v>
      </c>
      <c r="O62">
        <v>2825137</v>
      </c>
      <c r="P62">
        <v>93.8</v>
      </c>
      <c r="Q62" t="s">
        <v>29</v>
      </c>
      <c r="R62">
        <v>98.5</v>
      </c>
      <c r="S62">
        <v>98.2</v>
      </c>
      <c r="T62">
        <v>87.2</v>
      </c>
    </row>
    <row r="63" spans="1:20" x14ac:dyDescent="0.3">
      <c r="A63" s="1">
        <v>42783</v>
      </c>
      <c r="B63" t="s">
        <v>18</v>
      </c>
      <c r="C63">
        <v>2097280</v>
      </c>
      <c r="D63">
        <v>2107464</v>
      </c>
      <c r="E63">
        <v>1525632</v>
      </c>
      <c r="F63">
        <v>1336707</v>
      </c>
      <c r="G63">
        <v>1342405</v>
      </c>
      <c r="H63">
        <v>5753677</v>
      </c>
      <c r="I63">
        <v>12112485</v>
      </c>
      <c r="J63">
        <v>5616690</v>
      </c>
      <c r="K63">
        <v>1084525</v>
      </c>
      <c r="L63" s="2">
        <v>24567377</v>
      </c>
      <c r="M63">
        <v>17.016929982591755</v>
      </c>
      <c r="O63">
        <v>2679112</v>
      </c>
      <c r="P63">
        <v>98.2</v>
      </c>
      <c r="Q63" t="s">
        <v>29</v>
      </c>
      <c r="R63">
        <v>96.3</v>
      </c>
      <c r="S63">
        <v>98.5</v>
      </c>
      <c r="T63">
        <v>93.8</v>
      </c>
    </row>
    <row r="64" spans="1:20" x14ac:dyDescent="0.3">
      <c r="A64" s="1">
        <v>42811</v>
      </c>
      <c r="B64" t="s">
        <v>19</v>
      </c>
      <c r="C64">
        <v>2639422</v>
      </c>
      <c r="D64">
        <v>2554433</v>
      </c>
      <c r="E64">
        <v>1872232</v>
      </c>
      <c r="F64">
        <v>1704713</v>
      </c>
      <c r="G64">
        <v>1616910</v>
      </c>
      <c r="H64">
        <v>5110609</v>
      </c>
      <c r="I64">
        <v>15012120</v>
      </c>
      <c r="J64">
        <v>4470584</v>
      </c>
      <c r="K64">
        <v>804676</v>
      </c>
      <c r="L64" s="2">
        <v>25397989</v>
      </c>
      <c r="M64">
        <v>17.050180555626053</v>
      </c>
      <c r="O64">
        <v>3321623</v>
      </c>
      <c r="P64">
        <v>98.5</v>
      </c>
      <c r="Q64" t="s">
        <v>29</v>
      </c>
      <c r="R64">
        <v>96.9</v>
      </c>
      <c r="S64">
        <v>96.3</v>
      </c>
      <c r="T64">
        <v>98.2</v>
      </c>
    </row>
    <row r="65" spans="1:20" x14ac:dyDescent="0.3">
      <c r="A65" s="1">
        <v>42842</v>
      </c>
      <c r="B65" t="s">
        <v>20</v>
      </c>
      <c r="C65">
        <v>2390956</v>
      </c>
      <c r="D65">
        <v>2421954</v>
      </c>
      <c r="E65">
        <v>1831877</v>
      </c>
      <c r="F65">
        <v>1476762</v>
      </c>
      <c r="G65">
        <v>1504271</v>
      </c>
      <c r="H65">
        <v>4791989</v>
      </c>
      <c r="I65">
        <v>14545228</v>
      </c>
      <c r="J65">
        <v>3988329</v>
      </c>
      <c r="K65">
        <v>1021432</v>
      </c>
      <c r="L65" s="2">
        <v>24346978</v>
      </c>
      <c r="M65">
        <v>17.007918293014811</v>
      </c>
      <c r="O65">
        <v>2981033</v>
      </c>
      <c r="P65">
        <v>96.3</v>
      </c>
      <c r="Q65" t="s">
        <v>29</v>
      </c>
      <c r="R65">
        <v>97</v>
      </c>
      <c r="S65">
        <v>96.9</v>
      </c>
      <c r="T65">
        <v>98.5</v>
      </c>
    </row>
    <row r="66" spans="1:20" x14ac:dyDescent="0.3">
      <c r="A66" s="1">
        <v>42872</v>
      </c>
      <c r="B66" t="s">
        <v>21</v>
      </c>
      <c r="C66">
        <v>2641232</v>
      </c>
      <c r="D66">
        <v>2629991</v>
      </c>
      <c r="E66">
        <v>1942587</v>
      </c>
      <c r="F66">
        <v>1671062</v>
      </c>
      <c r="G66">
        <v>1657574</v>
      </c>
      <c r="H66">
        <v>5713924</v>
      </c>
      <c r="I66">
        <v>15668371</v>
      </c>
      <c r="J66">
        <v>5181004</v>
      </c>
      <c r="K66">
        <v>1210562</v>
      </c>
      <c r="L66" s="2">
        <v>27773861</v>
      </c>
      <c r="M66">
        <v>17.139605884548303</v>
      </c>
      <c r="O66">
        <v>3328636</v>
      </c>
      <c r="P66">
        <v>96.9</v>
      </c>
      <c r="Q66" t="s">
        <v>29</v>
      </c>
      <c r="R66">
        <v>97.1</v>
      </c>
      <c r="S66">
        <v>97</v>
      </c>
      <c r="T66">
        <v>96.3</v>
      </c>
    </row>
    <row r="67" spans="1:20" x14ac:dyDescent="0.3">
      <c r="A67" s="1">
        <v>42903</v>
      </c>
      <c r="B67" t="s">
        <v>22</v>
      </c>
      <c r="C67">
        <v>2811695</v>
      </c>
      <c r="D67">
        <v>2838883</v>
      </c>
      <c r="E67">
        <v>2003256</v>
      </c>
      <c r="F67">
        <v>1811695</v>
      </c>
      <c r="G67">
        <v>1835627</v>
      </c>
      <c r="H67">
        <v>5475930</v>
      </c>
      <c r="I67">
        <v>15094387</v>
      </c>
      <c r="J67">
        <v>4208964</v>
      </c>
      <c r="K67">
        <v>1171587</v>
      </c>
      <c r="L67" s="2">
        <v>25950868</v>
      </c>
      <c r="M67">
        <v>17.071715615957039</v>
      </c>
      <c r="O67">
        <v>3647322</v>
      </c>
      <c r="P67">
        <v>97</v>
      </c>
      <c r="Q67" t="s">
        <v>29</v>
      </c>
      <c r="R67">
        <v>95.1</v>
      </c>
      <c r="S67">
        <v>97.1</v>
      </c>
      <c r="T67">
        <v>96.9</v>
      </c>
    </row>
    <row r="68" spans="1:20" x14ac:dyDescent="0.3">
      <c r="O68">
        <f>LOG(O67)</f>
        <v>6.5619741062394885</v>
      </c>
    </row>
    <row r="77" spans="1:20" x14ac:dyDescent="0.3">
      <c r="N77">
        <f>LN(0.04166)</f>
        <v>-3.1782138431493112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E9D1-9104-435E-A48B-94558C3DB17A}">
  <dimension ref="A1:B66"/>
  <sheetViews>
    <sheetView topLeftCell="A13" workbookViewId="0">
      <selection activeCell="A2" sqref="A2"/>
    </sheetView>
  </sheetViews>
  <sheetFormatPr defaultRowHeight="14.4" x14ac:dyDescent="0.3"/>
  <cols>
    <col min="1" max="1" width="7.33203125" customWidth="1"/>
    <col min="2" max="2" width="15.33203125" bestFit="1" customWidth="1"/>
  </cols>
  <sheetData>
    <row r="1" spans="1:2" x14ac:dyDescent="0.3">
      <c r="A1">
        <v>1</v>
      </c>
      <c r="B1" s="2">
        <v>16374441</v>
      </c>
    </row>
    <row r="2" spans="1:2" x14ac:dyDescent="0.3">
      <c r="A2">
        <v>2</v>
      </c>
      <c r="B2" s="2">
        <v>16266089</v>
      </c>
    </row>
    <row r="3" spans="1:2" x14ac:dyDescent="0.3">
      <c r="A3">
        <v>3</v>
      </c>
      <c r="B3" s="2">
        <v>18687392</v>
      </c>
    </row>
    <row r="4" spans="1:2" x14ac:dyDescent="0.3">
      <c r="A4">
        <v>4</v>
      </c>
      <c r="B4" s="2">
        <v>17865432</v>
      </c>
    </row>
    <row r="5" spans="1:2" x14ac:dyDescent="0.3">
      <c r="A5">
        <v>5</v>
      </c>
      <c r="B5" s="2">
        <v>18204296</v>
      </c>
    </row>
    <row r="6" spans="1:2" x14ac:dyDescent="0.3">
      <c r="A6">
        <v>6</v>
      </c>
      <c r="B6" s="2">
        <v>19244651</v>
      </c>
    </row>
    <row r="7" spans="1:2" x14ac:dyDescent="0.3">
      <c r="A7">
        <v>7</v>
      </c>
      <c r="B7" s="2">
        <v>19898462</v>
      </c>
    </row>
    <row r="8" spans="1:2" x14ac:dyDescent="0.3">
      <c r="A8">
        <v>8</v>
      </c>
      <c r="B8" s="2">
        <v>20481740</v>
      </c>
    </row>
    <row r="9" spans="1:2" x14ac:dyDescent="0.3">
      <c r="A9">
        <v>9</v>
      </c>
      <c r="B9" s="2">
        <v>17591613</v>
      </c>
    </row>
    <row r="10" spans="1:2" x14ac:dyDescent="0.3">
      <c r="A10">
        <v>10</v>
      </c>
      <c r="B10" s="2">
        <v>19221226</v>
      </c>
    </row>
    <row r="11" spans="1:2" x14ac:dyDescent="0.3">
      <c r="A11">
        <v>11</v>
      </c>
      <c r="B11" s="2">
        <v>17796908</v>
      </c>
    </row>
    <row r="12" spans="1:2" x14ac:dyDescent="0.3">
      <c r="A12">
        <v>12</v>
      </c>
      <c r="B12" s="2">
        <v>17017055</v>
      </c>
    </row>
    <row r="13" spans="1:2" x14ac:dyDescent="0.3">
      <c r="A13">
        <v>13</v>
      </c>
      <c r="B13" s="2">
        <v>17751333</v>
      </c>
    </row>
    <row r="14" spans="1:2" x14ac:dyDescent="0.3">
      <c r="A14">
        <v>14</v>
      </c>
      <c r="B14" s="2">
        <v>18278692</v>
      </c>
    </row>
    <row r="15" spans="1:2" x14ac:dyDescent="0.3">
      <c r="A15">
        <v>15</v>
      </c>
      <c r="B15" s="2">
        <v>20859876</v>
      </c>
    </row>
    <row r="16" spans="1:2" x14ac:dyDescent="0.3">
      <c r="A16">
        <v>16</v>
      </c>
      <c r="B16" s="2">
        <v>20196316</v>
      </c>
    </row>
    <row r="17" spans="1:2" x14ac:dyDescent="0.3">
      <c r="A17">
        <v>17</v>
      </c>
      <c r="B17" s="2">
        <v>21029044</v>
      </c>
    </row>
    <row r="18" spans="1:2" x14ac:dyDescent="0.3">
      <c r="A18">
        <v>18</v>
      </c>
      <c r="B18" s="2">
        <v>21425755</v>
      </c>
    </row>
    <row r="19" spans="1:2" x14ac:dyDescent="0.3">
      <c r="A19">
        <v>19</v>
      </c>
      <c r="B19" s="2">
        <v>22494069</v>
      </c>
    </row>
    <row r="20" spans="1:2" x14ac:dyDescent="0.3">
      <c r="A20">
        <v>20</v>
      </c>
      <c r="B20" s="2">
        <v>21608380</v>
      </c>
    </row>
    <row r="21" spans="1:2" x14ac:dyDescent="0.3">
      <c r="A21">
        <v>21</v>
      </c>
      <c r="B21" s="2">
        <v>22150056</v>
      </c>
    </row>
    <row r="22" spans="1:2" x14ac:dyDescent="0.3">
      <c r="A22">
        <v>22</v>
      </c>
      <c r="B22" s="2">
        <v>21366884</v>
      </c>
    </row>
    <row r="23" spans="1:2" x14ac:dyDescent="0.3">
      <c r="A23">
        <v>23</v>
      </c>
      <c r="B23" s="2">
        <v>19179193</v>
      </c>
    </row>
    <row r="24" spans="1:2" x14ac:dyDescent="0.3">
      <c r="A24">
        <v>24</v>
      </c>
      <c r="B24" s="2">
        <v>20058728</v>
      </c>
    </row>
    <row r="25" spans="1:2" x14ac:dyDescent="0.3">
      <c r="A25">
        <v>25</v>
      </c>
      <c r="B25" s="2">
        <v>19458021</v>
      </c>
    </row>
    <row r="26" spans="1:2" x14ac:dyDescent="0.3">
      <c r="A26">
        <v>26</v>
      </c>
      <c r="B26" s="2">
        <v>19577479</v>
      </c>
    </row>
    <row r="27" spans="1:2" x14ac:dyDescent="0.3">
      <c r="A27">
        <v>27</v>
      </c>
      <c r="B27" s="2">
        <v>22646892</v>
      </c>
    </row>
    <row r="28" spans="1:2" x14ac:dyDescent="0.3">
      <c r="A28">
        <v>28</v>
      </c>
      <c r="B28" s="2">
        <v>20674524</v>
      </c>
    </row>
    <row r="29" spans="1:2" x14ac:dyDescent="0.3">
      <c r="A29">
        <v>29</v>
      </c>
      <c r="B29" s="2">
        <v>22541419</v>
      </c>
    </row>
    <row r="30" spans="1:2" x14ac:dyDescent="0.3">
      <c r="A30">
        <v>30</v>
      </c>
      <c r="B30" s="2">
        <v>23180598</v>
      </c>
    </row>
    <row r="31" spans="1:2" x14ac:dyDescent="0.3">
      <c r="A31">
        <v>31</v>
      </c>
      <c r="B31" s="2">
        <v>25193638</v>
      </c>
    </row>
    <row r="32" spans="1:2" x14ac:dyDescent="0.3">
      <c r="A32">
        <v>32</v>
      </c>
      <c r="B32" s="2">
        <v>25314933</v>
      </c>
    </row>
    <row r="33" spans="1:2" x14ac:dyDescent="0.3">
      <c r="A33">
        <v>33</v>
      </c>
      <c r="B33" s="2">
        <v>23768652</v>
      </c>
    </row>
    <row r="34" spans="1:2" x14ac:dyDescent="0.3">
      <c r="A34">
        <v>34</v>
      </c>
      <c r="B34" s="2">
        <v>24228566</v>
      </c>
    </row>
    <row r="35" spans="1:2" x14ac:dyDescent="0.3">
      <c r="A35">
        <v>35</v>
      </c>
      <c r="B35" s="2">
        <v>21000674</v>
      </c>
    </row>
    <row r="36" spans="1:2" x14ac:dyDescent="0.3">
      <c r="A36">
        <v>36</v>
      </c>
      <c r="B36" s="2">
        <v>20868431</v>
      </c>
    </row>
    <row r="37" spans="1:2" x14ac:dyDescent="0.3">
      <c r="A37">
        <v>37</v>
      </c>
      <c r="B37" s="2">
        <v>21559881</v>
      </c>
    </row>
    <row r="38" spans="1:2" x14ac:dyDescent="0.3">
      <c r="A38">
        <v>38</v>
      </c>
      <c r="B38" s="2">
        <v>20498835</v>
      </c>
    </row>
    <row r="39" spans="1:2" x14ac:dyDescent="0.3">
      <c r="A39">
        <v>39</v>
      </c>
      <c r="B39" s="2">
        <v>24623629</v>
      </c>
    </row>
    <row r="40" spans="1:2" x14ac:dyDescent="0.3">
      <c r="A40">
        <v>40</v>
      </c>
      <c r="B40" s="2">
        <v>24750323</v>
      </c>
    </row>
    <row r="41" spans="1:2" x14ac:dyDescent="0.3">
      <c r="A41">
        <v>41</v>
      </c>
      <c r="B41" s="2">
        <v>22341490</v>
      </c>
    </row>
    <row r="42" spans="1:2" x14ac:dyDescent="0.3">
      <c r="A42">
        <v>42</v>
      </c>
      <c r="B42" s="2">
        <v>25484281</v>
      </c>
    </row>
    <row r="43" spans="1:2" x14ac:dyDescent="0.3">
      <c r="A43">
        <v>43</v>
      </c>
      <c r="B43" s="2">
        <v>26892765</v>
      </c>
    </row>
    <row r="44" spans="1:2" x14ac:dyDescent="0.3">
      <c r="A44">
        <v>44</v>
      </c>
      <c r="B44" s="2">
        <v>26740881</v>
      </c>
    </row>
    <row r="45" spans="1:2" x14ac:dyDescent="0.3">
      <c r="A45">
        <v>45</v>
      </c>
      <c r="B45" s="2">
        <v>23863752</v>
      </c>
    </row>
    <row r="46" spans="1:2" x14ac:dyDescent="0.3">
      <c r="A46">
        <v>46</v>
      </c>
      <c r="B46" s="2">
        <v>26072153</v>
      </c>
    </row>
    <row r="47" spans="1:2" x14ac:dyDescent="0.3">
      <c r="A47">
        <v>47</v>
      </c>
      <c r="B47" s="2">
        <v>22895988</v>
      </c>
    </row>
    <row r="48" spans="1:2" x14ac:dyDescent="0.3">
      <c r="A48">
        <v>48</v>
      </c>
      <c r="B48" s="2">
        <v>22522241</v>
      </c>
    </row>
    <row r="49" spans="1:2" x14ac:dyDescent="0.3">
      <c r="A49">
        <v>49</v>
      </c>
      <c r="B49" s="2">
        <v>23054536</v>
      </c>
    </row>
    <row r="50" spans="1:2" x14ac:dyDescent="0.3">
      <c r="A50">
        <v>50</v>
      </c>
      <c r="B50" s="2">
        <v>22793356</v>
      </c>
    </row>
    <row r="51" spans="1:2" x14ac:dyDescent="0.3">
      <c r="A51">
        <v>51</v>
      </c>
      <c r="B51" s="2">
        <v>24911603</v>
      </c>
    </row>
    <row r="52" spans="1:2" x14ac:dyDescent="0.3">
      <c r="A52">
        <v>52</v>
      </c>
      <c r="B52" s="2">
        <v>24227300</v>
      </c>
    </row>
    <row r="53" spans="1:2" x14ac:dyDescent="0.3">
      <c r="A53">
        <v>53</v>
      </c>
      <c r="B53" s="2">
        <v>24606558</v>
      </c>
    </row>
    <row r="54" spans="1:2" x14ac:dyDescent="0.3">
      <c r="A54">
        <v>54</v>
      </c>
      <c r="B54" s="2">
        <v>24616838</v>
      </c>
    </row>
    <row r="55" spans="1:2" x14ac:dyDescent="0.3">
      <c r="A55">
        <v>55</v>
      </c>
      <c r="B55" s="2">
        <v>27686302</v>
      </c>
    </row>
    <row r="56" spans="1:2" x14ac:dyDescent="0.3">
      <c r="A56">
        <v>56</v>
      </c>
      <c r="B56" s="2">
        <v>26353416</v>
      </c>
    </row>
    <row r="57" spans="1:2" x14ac:dyDescent="0.3">
      <c r="A57">
        <v>57</v>
      </c>
      <c r="B57" s="2">
        <v>29294356</v>
      </c>
    </row>
    <row r="58" spans="1:2" x14ac:dyDescent="0.3">
      <c r="A58">
        <v>58</v>
      </c>
      <c r="B58" s="2">
        <v>25768735</v>
      </c>
    </row>
    <row r="59" spans="1:2" x14ac:dyDescent="0.3">
      <c r="A59">
        <v>59</v>
      </c>
      <c r="B59" s="2">
        <v>23742967</v>
      </c>
    </row>
    <row r="60" spans="1:2" x14ac:dyDescent="0.3">
      <c r="A60">
        <v>60</v>
      </c>
      <c r="B60" s="2">
        <v>21343064</v>
      </c>
    </row>
    <row r="61" spans="1:2" x14ac:dyDescent="0.3">
      <c r="A61">
        <v>61</v>
      </c>
      <c r="B61" s="2">
        <v>21089339</v>
      </c>
    </row>
    <row r="62" spans="1:2" x14ac:dyDescent="0.3">
      <c r="A62">
        <v>62</v>
      </c>
      <c r="B62" s="2">
        <v>24567377</v>
      </c>
    </row>
    <row r="63" spans="1:2" x14ac:dyDescent="0.3">
      <c r="A63">
        <v>63</v>
      </c>
      <c r="B63" s="2">
        <v>25397989</v>
      </c>
    </row>
    <row r="64" spans="1:2" x14ac:dyDescent="0.3">
      <c r="A64">
        <v>64</v>
      </c>
      <c r="B64" s="2">
        <v>24346978</v>
      </c>
    </row>
    <row r="65" spans="1:2" x14ac:dyDescent="0.3">
      <c r="A65">
        <v>65</v>
      </c>
      <c r="B65" s="2">
        <v>27773861</v>
      </c>
    </row>
    <row r="66" spans="1:2" x14ac:dyDescent="0.3">
      <c r="A66">
        <v>66</v>
      </c>
      <c r="B66" s="2">
        <v>25950868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C97D-66F8-4726-A02C-A3930C13EC22}">
  <dimension ref="B2:L27"/>
  <sheetViews>
    <sheetView workbookViewId="0">
      <selection activeCell="M8" sqref="M8"/>
    </sheetView>
  </sheetViews>
  <sheetFormatPr defaultRowHeight="14.4" x14ac:dyDescent="0.3"/>
  <cols>
    <col min="2" max="2" width="13.88671875" customWidth="1"/>
    <col min="3" max="3" width="15.109375" customWidth="1"/>
    <col min="4" max="4" width="15.44140625" customWidth="1"/>
    <col min="5" max="5" width="22.6640625" customWidth="1"/>
    <col min="6" max="6" width="17" style="9" customWidth="1"/>
    <col min="7" max="7" width="16.88671875" style="9" customWidth="1"/>
    <col min="8" max="8" width="22.109375" customWidth="1"/>
    <col min="9" max="9" width="16.44140625" customWidth="1"/>
    <col min="10" max="10" width="22.5546875" customWidth="1"/>
    <col min="11" max="11" width="16.33203125" customWidth="1"/>
    <col min="12" max="12" width="14.5546875" customWidth="1"/>
    <col min="13" max="13" width="18.5546875" bestFit="1" customWidth="1"/>
    <col min="14" max="14" width="17.88671875" bestFit="1" customWidth="1"/>
    <col min="15" max="15" width="22.6640625" customWidth="1"/>
    <col min="16" max="16" width="23" bestFit="1" customWidth="1"/>
    <col min="17" max="17" width="15.6640625" bestFit="1" customWidth="1"/>
  </cols>
  <sheetData>
    <row r="2" spans="2:12" ht="15.6" x14ac:dyDescent="0.3">
      <c r="B2" s="47" t="s">
        <v>43</v>
      </c>
      <c r="C2" s="47"/>
      <c r="D2" s="47"/>
      <c r="E2" s="47"/>
      <c r="F2" s="47"/>
      <c r="G2" s="51" t="s">
        <v>44</v>
      </c>
      <c r="H2" s="52"/>
      <c r="I2" s="52"/>
      <c r="J2" s="52"/>
      <c r="K2" s="52"/>
      <c r="L2" s="10"/>
    </row>
    <row r="3" spans="2:12" ht="17.399999999999999" x14ac:dyDescent="0.35">
      <c r="B3" s="39" t="s">
        <v>45</v>
      </c>
      <c r="C3" s="40" t="s">
        <v>36</v>
      </c>
      <c r="D3" s="40" t="s">
        <v>37</v>
      </c>
      <c r="E3" s="40" t="s">
        <v>47</v>
      </c>
      <c r="F3" s="40" t="s">
        <v>40</v>
      </c>
      <c r="G3" s="41" t="s">
        <v>45</v>
      </c>
      <c r="H3" s="40" t="s">
        <v>36</v>
      </c>
      <c r="I3" s="40" t="s">
        <v>37</v>
      </c>
      <c r="J3" s="40" t="s">
        <v>47</v>
      </c>
      <c r="K3" s="40" t="s">
        <v>40</v>
      </c>
      <c r="L3" s="15"/>
    </row>
    <row r="4" spans="2:12" x14ac:dyDescent="0.3">
      <c r="B4" s="26" t="s">
        <v>32</v>
      </c>
      <c r="C4" s="4">
        <v>4470584</v>
      </c>
      <c r="D4" s="4">
        <v>5248552</v>
      </c>
      <c r="E4" s="33">
        <f>ABS(Table5[[#This Row],[Actual Rev]]-Table5[[#This Row],[Predicted Rev]])</f>
        <v>777968</v>
      </c>
      <c r="F4" s="5">
        <f>ABS(100% - (D4/C4))</f>
        <v>0.17401932275514786</v>
      </c>
      <c r="G4" s="28" t="s">
        <v>32</v>
      </c>
      <c r="H4" s="4">
        <v>804676</v>
      </c>
      <c r="I4" s="4">
        <v>993325.1</v>
      </c>
      <c r="J4" s="33">
        <f>ABS(Table6[[#This Row],[Actual Rev]]-Table6[[#This Row],[Predicted Rev]])</f>
        <v>188649.09999999998</v>
      </c>
      <c r="K4" s="5">
        <f>ABS(100% - (I4/H4))</f>
        <v>0.23444106696359768</v>
      </c>
      <c r="L4" s="17"/>
    </row>
    <row r="5" spans="2:12" x14ac:dyDescent="0.3">
      <c r="B5" s="24" t="s">
        <v>33</v>
      </c>
      <c r="C5" s="4">
        <v>3988329</v>
      </c>
      <c r="D5" s="4">
        <v>4338997</v>
      </c>
      <c r="E5" s="33">
        <f>ABS(Table5[[#This Row],[Actual Rev]]-Table5[[#This Row],[Predicted Rev]])</f>
        <v>350668</v>
      </c>
      <c r="F5" s="5">
        <f>ABS(100% - (D5/C5))</f>
        <v>8.7923538905641863E-2</v>
      </c>
      <c r="G5" s="16" t="s">
        <v>33</v>
      </c>
      <c r="H5" s="4">
        <v>1021432</v>
      </c>
      <c r="I5" s="4">
        <v>978488.8</v>
      </c>
      <c r="J5" s="33">
        <f>ABS(Table6[[#This Row],[Actual Rev]]-Table6[[#This Row],[Predicted Rev]])</f>
        <v>42943.199999999953</v>
      </c>
      <c r="K5" s="5">
        <f>ABS(100% - (I5/H5))</f>
        <v>4.2042152585781478E-2</v>
      </c>
      <c r="L5" s="17"/>
    </row>
    <row r="6" spans="2:12" x14ac:dyDescent="0.3">
      <c r="B6" s="26" t="s">
        <v>34</v>
      </c>
      <c r="C6" s="4">
        <v>5181004</v>
      </c>
      <c r="D6" s="4">
        <v>4507940</v>
      </c>
      <c r="E6" s="33">
        <f>ABS(Table5[[#This Row],[Actual Rev]]-Table5[[#This Row],[Predicted Rev]])</f>
        <v>673064</v>
      </c>
      <c r="F6" s="5">
        <f>ABS(100% - (D6/C6))</f>
        <v>0.12990995567654451</v>
      </c>
      <c r="G6" s="28" t="s">
        <v>34</v>
      </c>
      <c r="H6" s="4">
        <v>1210562</v>
      </c>
      <c r="I6" s="4">
        <v>1073635</v>
      </c>
      <c r="J6" s="33">
        <f>ABS(Table6[[#This Row],[Actual Rev]]-Table6[[#This Row],[Predicted Rev]])</f>
        <v>136927</v>
      </c>
      <c r="K6" s="5">
        <f>ABS(100% - (I6/H6))</f>
        <v>0.11311027440147636</v>
      </c>
      <c r="L6" s="17"/>
    </row>
    <row r="7" spans="2:12" x14ac:dyDescent="0.3">
      <c r="B7" s="24" t="s">
        <v>35</v>
      </c>
      <c r="C7" s="4">
        <v>4208964</v>
      </c>
      <c r="D7" s="4">
        <v>5180976</v>
      </c>
      <c r="E7" s="33">
        <f>ABS(Table5[[#This Row],[Actual Rev]]-Table5[[#This Row],[Predicted Rev]])</f>
        <v>972012</v>
      </c>
      <c r="F7" s="5">
        <f>ABS(100% - (D7/C7))</f>
        <v>0.23093853974517242</v>
      </c>
      <c r="G7" s="16" t="s">
        <v>35</v>
      </c>
      <c r="H7" s="4">
        <v>1171587</v>
      </c>
      <c r="I7" s="4">
        <v>1084055.7</v>
      </c>
      <c r="J7" s="33">
        <f>ABS(Table6[[#This Row],[Actual Rev]]-Table6[[#This Row],[Predicted Rev]])</f>
        <v>87531.300000000047</v>
      </c>
      <c r="K7" s="5">
        <f>ABS(100% - (I7/H7))</f>
        <v>7.4711737156523572E-2</v>
      </c>
      <c r="L7" s="17"/>
    </row>
    <row r="8" spans="2:12" ht="16.5" customHeight="1" x14ac:dyDescent="0.3">
      <c r="B8" s="25"/>
      <c r="D8" s="2"/>
      <c r="E8" s="7" t="s">
        <v>41</v>
      </c>
      <c r="F8" s="13">
        <f>AVERAGE(F4:F7)</f>
        <v>0.15569783927062666</v>
      </c>
      <c r="G8" s="27"/>
      <c r="I8" s="2"/>
      <c r="J8" s="12" t="s">
        <v>41</v>
      </c>
      <c r="K8" s="13">
        <f>AVERAGE(K4:K7)</f>
        <v>0.11607630777684477</v>
      </c>
      <c r="L8" s="17"/>
    </row>
    <row r="9" spans="2:12" ht="18" customHeight="1" x14ac:dyDescent="0.3">
      <c r="C9" s="31"/>
      <c r="D9" s="31"/>
      <c r="E9" s="45" t="s">
        <v>46</v>
      </c>
      <c r="F9" s="35">
        <v>426724.8</v>
      </c>
      <c r="G9" s="14"/>
      <c r="H9" s="31"/>
      <c r="I9" s="31"/>
      <c r="J9" s="8" t="s">
        <v>46</v>
      </c>
      <c r="K9" s="34">
        <v>88620</v>
      </c>
      <c r="L9" s="17"/>
    </row>
    <row r="10" spans="2:12" x14ac:dyDescent="0.3">
      <c r="B10" s="11"/>
      <c r="D10" s="29"/>
      <c r="E10" s="30"/>
      <c r="F10" s="11"/>
      <c r="L10" s="17"/>
    </row>
    <row r="11" spans="2:12" x14ac:dyDescent="0.3">
      <c r="B11" s="48" t="s">
        <v>42</v>
      </c>
      <c r="C11" s="48"/>
      <c r="D11" s="48"/>
      <c r="E11" s="48"/>
      <c r="F11" s="48"/>
      <c r="G11" s="46" t="s">
        <v>38</v>
      </c>
      <c r="H11" s="46"/>
      <c r="I11" s="46"/>
      <c r="J11" s="46"/>
      <c r="K11" s="46"/>
      <c r="L11" s="9"/>
    </row>
    <row r="12" spans="2:12" ht="17.399999999999999" x14ac:dyDescent="0.35">
      <c r="B12" s="42" t="s">
        <v>45</v>
      </c>
      <c r="C12" s="40" t="s">
        <v>36</v>
      </c>
      <c r="D12" s="40" t="s">
        <v>37</v>
      </c>
      <c r="E12" s="40" t="s">
        <v>47</v>
      </c>
      <c r="F12" s="40" t="s">
        <v>40</v>
      </c>
      <c r="G12" s="43" t="s">
        <v>45</v>
      </c>
      <c r="H12" s="40" t="s">
        <v>36</v>
      </c>
      <c r="I12" s="40" t="s">
        <v>37</v>
      </c>
      <c r="J12" s="40" t="s">
        <v>47</v>
      </c>
      <c r="K12" s="40" t="s">
        <v>40</v>
      </c>
      <c r="L12" s="15"/>
    </row>
    <row r="13" spans="2:12" x14ac:dyDescent="0.3">
      <c r="B13" s="23" t="s">
        <v>32</v>
      </c>
      <c r="C13" s="4">
        <v>15012120</v>
      </c>
      <c r="D13" s="4">
        <v>15364870</v>
      </c>
      <c r="E13" s="36">
        <f>ABS(Table4[[#This Row],[Actual Rev]]-Table4[[#This Row],[Predicted Rev]])</f>
        <v>352750</v>
      </c>
      <c r="F13" s="5">
        <f>ABS(100% - (D13/C13))</f>
        <v>2.3497680540789601E-2</v>
      </c>
      <c r="G13" s="19" t="s">
        <v>32</v>
      </c>
      <c r="H13" s="4">
        <v>5110609</v>
      </c>
      <c r="I13" s="4">
        <v>5340259</v>
      </c>
      <c r="J13" s="33">
        <f>ABS(Table3[[#This Row],[Actual Rev]]-Table3[[#This Row],[Predicted Rev]])</f>
        <v>229650</v>
      </c>
      <c r="K13" s="24">
        <f>ABS(100% - (I13/H13))</f>
        <v>4.4935936206428551E-2</v>
      </c>
      <c r="L13" s="9"/>
    </row>
    <row r="14" spans="2:12" x14ac:dyDescent="0.3">
      <c r="B14" s="24" t="s">
        <v>33</v>
      </c>
      <c r="C14" s="4">
        <v>14545228</v>
      </c>
      <c r="D14" s="4">
        <v>15087553</v>
      </c>
      <c r="E14" s="36">
        <f>ABS(Table4[[#This Row],[Actual Rev]]-Table4[[#This Row],[Predicted Rev]])</f>
        <v>542325</v>
      </c>
      <c r="F14" s="5">
        <f>ABS(100% - (D14/C14))</f>
        <v>3.7285424470486106E-2</v>
      </c>
      <c r="G14" s="20" t="s">
        <v>33</v>
      </c>
      <c r="H14" s="4">
        <v>4791989</v>
      </c>
      <c r="I14" s="4">
        <v>5207826</v>
      </c>
      <c r="J14" s="33">
        <f>ABS(Table3[[#This Row],[Actual Rev]]-Table3[[#This Row],[Predicted Rev]])</f>
        <v>415837</v>
      </c>
      <c r="K14" s="24">
        <f>ABS(100% - (I14/H14))</f>
        <v>8.6777536425897361E-2</v>
      </c>
      <c r="L14" s="9"/>
    </row>
    <row r="15" spans="2:12" x14ac:dyDescent="0.3">
      <c r="B15" s="23" t="s">
        <v>34</v>
      </c>
      <c r="C15" s="4">
        <v>15668371</v>
      </c>
      <c r="D15" s="4">
        <v>15389519</v>
      </c>
      <c r="E15" s="36">
        <f>ABS(Table4[[#This Row],[Actual Rev]]-Table4[[#This Row],[Predicted Rev]])</f>
        <v>278852</v>
      </c>
      <c r="F15" s="5">
        <f>ABS(100% - (D15/C15))</f>
        <v>1.7797127729487605E-2</v>
      </c>
      <c r="G15" s="19" t="s">
        <v>34</v>
      </c>
      <c r="H15" s="4">
        <v>5713924</v>
      </c>
      <c r="I15" s="4">
        <v>5684507</v>
      </c>
      <c r="J15" s="33">
        <f>ABS(Table3[[#This Row],[Actual Rev]]-Table3[[#This Row],[Predicted Rev]])</f>
        <v>29417</v>
      </c>
      <c r="K15" s="24">
        <f>ABS(100% - (I15/H15))</f>
        <v>5.1483008874462222E-3</v>
      </c>
      <c r="L15" s="9"/>
    </row>
    <row r="16" spans="2:12" x14ac:dyDescent="0.3">
      <c r="B16" s="24" t="s">
        <v>35</v>
      </c>
      <c r="C16" s="4">
        <v>15094387</v>
      </c>
      <c r="D16" s="4">
        <v>15384025</v>
      </c>
      <c r="E16" s="36">
        <f>ABS(Table4[[#This Row],[Actual Rev]]-Table4[[#This Row],[Predicted Rev]])</f>
        <v>289638</v>
      </c>
      <c r="F16" s="5">
        <f>ABS(100% - (D16/C16))</f>
        <v>1.9188457272229842E-2</v>
      </c>
      <c r="G16" s="20" t="s">
        <v>35</v>
      </c>
      <c r="H16" s="4">
        <v>5475930</v>
      </c>
      <c r="I16" s="4">
        <v>5695202</v>
      </c>
      <c r="J16" s="33">
        <f>ABS(Table3[[#This Row],[Actual Rev]]-Table3[[#This Row],[Predicted Rev]])</f>
        <v>219272</v>
      </c>
      <c r="K16" s="24">
        <f>ABS(100% - (I16/H16))</f>
        <v>4.0042878561267203E-2</v>
      </c>
      <c r="L16" s="9"/>
    </row>
    <row r="17" spans="2:12" x14ac:dyDescent="0.3">
      <c r="B17" s="22"/>
      <c r="C17" s="3"/>
      <c r="D17" s="2"/>
      <c r="E17" s="12" t="s">
        <v>41</v>
      </c>
      <c r="F17" s="21">
        <f>AVERAGE(F13:F16)</f>
        <v>2.4442172503248288E-2</v>
      </c>
      <c r="G17" s="18"/>
      <c r="I17" s="2"/>
      <c r="J17" s="7" t="s">
        <v>41</v>
      </c>
      <c r="K17" s="21">
        <f>AVERAGE(K13:K16)</f>
        <v>4.4226163020259834E-2</v>
      </c>
      <c r="L17" s="9"/>
    </row>
    <row r="18" spans="2:12" x14ac:dyDescent="0.3">
      <c r="C18" s="31"/>
      <c r="D18" s="31"/>
      <c r="E18" s="38" t="s">
        <v>46</v>
      </c>
      <c r="F18" s="37">
        <v>940800</v>
      </c>
      <c r="G18" s="11"/>
      <c r="H18" s="32"/>
      <c r="I18" s="2"/>
      <c r="J18" s="44" t="s">
        <v>46</v>
      </c>
      <c r="K18" s="34">
        <v>347500</v>
      </c>
    </row>
    <row r="20" spans="2:12" x14ac:dyDescent="0.3">
      <c r="E20" s="49" t="s">
        <v>39</v>
      </c>
      <c r="F20" s="50"/>
      <c r="G20" s="50"/>
      <c r="H20" s="50"/>
      <c r="I20" s="50"/>
    </row>
    <row r="21" spans="2:12" x14ac:dyDescent="0.3">
      <c r="E21" s="40" t="s">
        <v>45</v>
      </c>
      <c r="F21" s="40" t="s">
        <v>36</v>
      </c>
      <c r="G21" s="40" t="s">
        <v>37</v>
      </c>
      <c r="H21" s="40" t="s">
        <v>47</v>
      </c>
      <c r="I21" s="40" t="s">
        <v>40</v>
      </c>
    </row>
    <row r="22" spans="2:12" x14ac:dyDescent="0.3">
      <c r="E22" s="6" t="s">
        <v>32</v>
      </c>
      <c r="F22" s="4">
        <v>25397989</v>
      </c>
      <c r="G22" s="4">
        <v>25965305</v>
      </c>
      <c r="H22" s="33">
        <f>ABS(Table2[[#This Row],[Actual Rev]]-Table2[[#This Row],[Predicted Rev]])</f>
        <v>567316</v>
      </c>
      <c r="I22" s="5">
        <f>ABS(100% - (G22/F22))</f>
        <v>2.2337044086443214E-2</v>
      </c>
    </row>
    <row r="23" spans="2:12" x14ac:dyDescent="0.3">
      <c r="E23" s="6" t="s">
        <v>33</v>
      </c>
      <c r="F23" s="4">
        <v>24346978</v>
      </c>
      <c r="G23" s="4">
        <v>25136190</v>
      </c>
      <c r="H23" s="33">
        <f>ABS(Table2[[#This Row],[Actual Rev]]-Table2[[#This Row],[Predicted Rev]])</f>
        <v>789212</v>
      </c>
      <c r="I23" s="5">
        <f>ABS(100% - (G23/F23))</f>
        <v>3.2415193376360785E-2</v>
      </c>
    </row>
    <row r="24" spans="2:12" x14ac:dyDescent="0.3">
      <c r="E24" s="6" t="s">
        <v>34</v>
      </c>
      <c r="F24" s="4">
        <v>27773861</v>
      </c>
      <c r="G24" s="4">
        <v>25986268</v>
      </c>
      <c r="H24" s="33">
        <f>ABS(Table2[[#This Row],[Actual Rev]]-Table2[[#This Row],[Predicted Rev]])</f>
        <v>1787593</v>
      </c>
      <c r="I24" s="5">
        <f>ABS(100% - (G24/F24))</f>
        <v>6.4362423359143328E-2</v>
      </c>
    </row>
    <row r="25" spans="2:12" x14ac:dyDescent="0.3">
      <c r="E25" s="6" t="s">
        <v>35</v>
      </c>
      <c r="F25" s="4">
        <v>25950868</v>
      </c>
      <c r="G25" s="4">
        <v>26797235</v>
      </c>
      <c r="H25" s="33">
        <f>ABS(Table2[[#This Row],[Actual Rev]]-Table2[[#This Row],[Predicted Rev]])</f>
        <v>846367</v>
      </c>
      <c r="I25" s="5">
        <f>ABS(100% - (G25/F25))</f>
        <v>3.2614207740565782E-2</v>
      </c>
    </row>
    <row r="26" spans="2:12" x14ac:dyDescent="0.3">
      <c r="E26" s="9"/>
      <c r="G26" s="2"/>
      <c r="H26" s="7" t="s">
        <v>41</v>
      </c>
      <c r="I26" s="8">
        <f>AVERAGE(I22:I25)</f>
        <v>3.7932217140628277E-2</v>
      </c>
    </row>
    <row r="27" spans="2:12" x14ac:dyDescent="0.3">
      <c r="F27" s="2"/>
      <c r="G27" s="2"/>
      <c r="H27" s="8" t="s">
        <v>46</v>
      </c>
      <c r="I27" s="34">
        <v>820372</v>
      </c>
    </row>
  </sheetData>
  <mergeCells count="5">
    <mergeCell ref="G11:K11"/>
    <mergeCell ref="B2:F2"/>
    <mergeCell ref="B11:F11"/>
    <mergeCell ref="E20:I20"/>
    <mergeCell ref="G2:K2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 2012 - Jun 17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Barton</cp:lastModifiedBy>
  <dcterms:modified xsi:type="dcterms:W3CDTF">2020-11-11T16:00:35Z</dcterms:modified>
</cp:coreProperties>
</file>