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2096\Desktop\DABC Module1\"/>
    </mc:Choice>
  </mc:AlternateContent>
  <xr:revisionPtr revIDLastSave="0" documentId="8_{1FC7DF54-9888-4F72-8AC6-6285A0E7B140}" xr6:coauthVersionLast="45" xr6:coauthVersionMax="45" xr10:uidLastSave="{00000000-0000-0000-0000-000000000000}"/>
  <bookViews>
    <workbookView xWindow="-120" yWindow="-120" windowWidth="20730" windowHeight="11160" activeTab="1" xr2:uid="{4F8DDA10-B779-4455-9974-254A4147BEB4}"/>
  </bookViews>
  <sheets>
    <sheet name="Outcomes Based on Launch Date" sheetId="5" r:id="rId1"/>
    <sheet name="Outcomes Based on Goals" sheetId="14" r:id="rId2"/>
    <sheet name="Categories" sheetId="3" r:id="rId3"/>
    <sheet name="Subcategory Statistics" sheetId="4" r:id="rId4"/>
    <sheet name="Edinburgh Research" sheetId="7" r:id="rId5"/>
    <sheet name="Chart GBMusicals" sheetId="12" r:id="rId6"/>
    <sheet name="KickPlays" sheetId="15" r:id="rId7"/>
    <sheet name="SuccessfulKP" sheetId="16" r:id="rId8"/>
    <sheet name="FailedKP" sheetId="17" r:id="rId9"/>
    <sheet name="CancelledKP" sheetId="18" r:id="rId10"/>
    <sheet name="KickStarter" sheetId="1" r:id="rId11"/>
    <sheet name="Successful U.S. Kickstarters" sheetId="8" r:id="rId12"/>
    <sheet name="Failed U.S. Kickstarters" sheetId="9" r:id="rId13"/>
    <sheet name="Descriptive Statistics" sheetId="10" r:id="rId14"/>
  </sheets>
  <definedNames>
    <definedName name="_xlnm._FilterDatabase" localSheetId="8" hidden="1">FailedKP!$A$1:$S$1</definedName>
    <definedName name="_xlnm._FilterDatabase" localSheetId="6" hidden="1">KickPlays!$A$1:$S$1067</definedName>
    <definedName name="_xlnm._FilterDatabase" localSheetId="10" hidden="1">KickStarter!$A$1:$S$4115</definedName>
    <definedName name="_xlnm._FilterDatabase" localSheetId="7" hidden="1">SuccessfulKP!$A$1:$S$1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4" l="1"/>
  <c r="E3" i="14"/>
  <c r="F2" i="14"/>
  <c r="E2" i="14"/>
  <c r="D3" i="14"/>
  <c r="G3" i="14" s="1"/>
  <c r="D2" i="14"/>
  <c r="I3" i="14" l="1"/>
  <c r="J3" i="14"/>
  <c r="G2" i="14"/>
  <c r="I2" i="14" s="1"/>
  <c r="H3" i="14"/>
  <c r="A6" i="14"/>
  <c r="A5" i="14"/>
  <c r="B4" i="14"/>
  <c r="A7" i="14" l="1"/>
  <c r="E4" i="14"/>
  <c r="D4" i="14"/>
  <c r="F4" i="14"/>
  <c r="J2" i="14"/>
  <c r="B5" i="14"/>
  <c r="B6" i="14" s="1"/>
  <c r="B7" i="14" s="1"/>
  <c r="B8" i="14" s="1"/>
  <c r="B9" i="14" s="1"/>
  <c r="B10" i="14" s="1"/>
  <c r="B11" i="14" s="1"/>
  <c r="B12" i="14" s="1"/>
  <c r="H2" i="14"/>
  <c r="F5" i="14"/>
  <c r="C24" i="10"/>
  <c r="C25" i="10" s="1"/>
  <c r="B24" i="10"/>
  <c r="B25" i="10" s="1"/>
  <c r="C18" i="10"/>
  <c r="C19" i="10" s="1"/>
  <c r="C13" i="10"/>
  <c r="C12" i="10"/>
  <c r="C11" i="10"/>
  <c r="B13" i="10"/>
  <c r="B12" i="10"/>
  <c r="B11" i="10"/>
  <c r="C6" i="10"/>
  <c r="C5" i="10"/>
  <c r="B5" i="10"/>
  <c r="C4" i="10"/>
  <c r="B4" i="10"/>
  <c r="B18" i="10" s="1"/>
  <c r="B19" i="10" s="1"/>
  <c r="B6" i="10"/>
  <c r="C10" i="10"/>
  <c r="C9" i="10"/>
  <c r="C2" i="10"/>
  <c r="B10" i="10"/>
  <c r="B9" i="10"/>
  <c r="B2" i="10"/>
  <c r="C3" i="10"/>
  <c r="B3" i="10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B27" i="10" l="1"/>
  <c r="J4" i="14"/>
  <c r="G4" i="14"/>
  <c r="H4" i="14" s="1"/>
  <c r="I4" i="14"/>
  <c r="D5" i="14"/>
  <c r="F6" i="14"/>
  <c r="E5" i="14"/>
  <c r="D6" i="14"/>
  <c r="C7" i="10"/>
  <c r="E6" i="14"/>
  <c r="A8" i="14"/>
  <c r="D7" i="14"/>
  <c r="E7" i="14"/>
  <c r="F7" i="14"/>
  <c r="B7" i="10"/>
  <c r="B20" i="10" s="1"/>
  <c r="C14" i="10"/>
  <c r="C26" i="10" s="1"/>
  <c r="B14" i="10"/>
  <c r="B26" i="10" s="1"/>
  <c r="G7" i="14" l="1"/>
  <c r="H7" i="14"/>
  <c r="A9" i="14"/>
  <c r="E8" i="14"/>
  <c r="D8" i="14"/>
  <c r="F8" i="14"/>
  <c r="B21" i="10"/>
  <c r="C20" i="10"/>
  <c r="C21" i="10"/>
  <c r="H6" i="14"/>
  <c r="G6" i="14"/>
  <c r="C27" i="10"/>
  <c r="J6" i="14"/>
  <c r="G5" i="14"/>
  <c r="J5" i="14" s="1"/>
  <c r="J7" i="14"/>
  <c r="I7" i="14"/>
  <c r="I6" i="14"/>
  <c r="H5" i="14" l="1"/>
  <c r="I8" i="14"/>
  <c r="G8" i="14"/>
  <c r="J8" i="14" s="1"/>
  <c r="H8" i="14"/>
  <c r="I5" i="14"/>
  <c r="A10" i="14"/>
  <c r="E9" i="14"/>
  <c r="D9" i="14"/>
  <c r="F9" i="14"/>
  <c r="I9" i="14" l="1"/>
  <c r="G9" i="14"/>
  <c r="H9" i="14"/>
  <c r="A11" i="14"/>
  <c r="F10" i="14"/>
  <c r="E10" i="14"/>
  <c r="D10" i="14"/>
  <c r="J9" i="14"/>
  <c r="G10" i="14" l="1"/>
  <c r="J10" i="14" s="1"/>
  <c r="A12" i="14"/>
  <c r="D11" i="14"/>
  <c r="F11" i="14"/>
  <c r="E11" i="14"/>
  <c r="I11" i="14" l="1"/>
  <c r="I10" i="14"/>
  <c r="H10" i="14"/>
  <c r="G11" i="14"/>
  <c r="J11" i="14" s="1"/>
  <c r="A13" i="14"/>
  <c r="E12" i="14"/>
  <c r="D12" i="14"/>
  <c r="F12" i="14"/>
  <c r="G12" i="14" l="1"/>
  <c r="I12" i="14" s="1"/>
  <c r="F13" i="14"/>
  <c r="E13" i="14"/>
  <c r="D13" i="14"/>
  <c r="H11" i="14"/>
  <c r="G13" i="14" l="1"/>
  <c r="I13" i="14" s="1"/>
  <c r="H12" i="14"/>
  <c r="J12" i="14"/>
  <c r="H13" i="14" l="1"/>
  <c r="J13" i="14"/>
</calcChain>
</file>

<file path=xl/sharedStrings.xml><?xml version="1.0" encoding="utf-8"?>
<sst xmlns="http://schemas.openxmlformats.org/spreadsheetml/2006/main" count="48463" uniqueCount="8385">
  <si>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</si>
  <si>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</si>
  <si>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</si>
  <si>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</si>
  <si>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</si>
  <si>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</si>
  <si>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</si>
  <si>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</si>
  <si>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</si>
  <si>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</si>
  <si>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</si>
  <si>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</si>
  <si>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</si>
  <si>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</si>
  <si>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</si>
  <si>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</si>
  <si>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</si>
  <si>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</si>
  <si>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</si>
  <si>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</si>
  <si>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</si>
  <si>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</si>
  <si>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</si>
  <si>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</si>
  <si>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</si>
  <si>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</si>
  <si>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</si>
  <si>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</si>
  <si>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</si>
  <si>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</si>
  <si>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</si>
  <si>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</si>
  <si>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</si>
  <si>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</si>
  <si>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</si>
  <si>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</si>
  <si>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</si>
  <si>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</si>
  <si>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</si>
  <si>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</si>
  <si>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</si>
  <si>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</si>
  <si>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</si>
  <si>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</si>
  <si>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</si>
  <si>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</si>
  <si>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</si>
  <si>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</si>
  <si>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</si>
  <si>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</si>
  <si>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</si>
  <si>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</si>
  <si>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</si>
  <si>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</si>
  <si>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</si>
  <si>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</si>
  <si>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</si>
  <si>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</si>
  <si>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</si>
  <si>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</si>
  <si>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</si>
  <si>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</si>
  <si>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</si>
  <si>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</si>
  <si>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</si>
  <si>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</si>
  <si>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</si>
  <si>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</si>
  <si>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</si>
  <si>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</si>
  <si>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</si>
  <si>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</si>
  <si>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</si>
  <si>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</si>
  <si>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</si>
  <si>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</si>
  <si>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</si>
  <si>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</si>
  <si>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</si>
  <si>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</si>
  <si>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</si>
  <si>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</si>
  <si>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</si>
  <si>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</si>
  <si>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</si>
  <si>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</si>
  <si>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</si>
  <si>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</si>
  <si>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</si>
  <si>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</si>
  <si>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</si>
  <si>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</si>
  <si>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</si>
  <si>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</si>
  <si>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</si>
  <si>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</si>
  <si>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</si>
  <si>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</si>
  <si>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</si>
  <si>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</si>
  <si>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</si>
  <si>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</si>
  <si>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</si>
  <si>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</si>
  <si>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</si>
  <si>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</si>
  <si>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</si>
  <si>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</si>
  <si>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</si>
  <si>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</si>
  <si>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</si>
  <si>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</si>
  <si>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</si>
  <si>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</si>
  <si>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</si>
  <si>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</si>
  <si>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</si>
  <si>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</si>
  <si>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</si>
  <si>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</si>
  <si>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</si>
  <si>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</si>
  <si>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</si>
  <si>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</si>
  <si>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</si>
  <si>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</si>
  <si>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</si>
  <si>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</si>
  <si>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</si>
  <si>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</si>
  <si>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</si>
  <si>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</si>
  <si>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</si>
  <si>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</si>
  <si>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</si>
  <si>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</si>
  <si>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</si>
  <si>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</si>
  <si>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</si>
  <si>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</si>
  <si>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</si>
  <si>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</si>
  <si>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</si>
  <si>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</si>
  <si>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</si>
  <si>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</si>
  <si>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</si>
  <si>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</si>
  <si>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</si>
  <si>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</si>
  <si>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</si>
  <si>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</si>
  <si>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</si>
  <si>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</si>
  <si>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</si>
  <si>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</si>
  <si>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</si>
  <si>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</si>
  <si>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</si>
  <si>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</si>
  <si>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</si>
  <si>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</si>
  <si>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</si>
  <si>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</si>
  <si>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</si>
  <si>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</si>
  <si>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</si>
  <si>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</si>
  <si>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</si>
  <si>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</si>
  <si>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</si>
  <si>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</si>
  <si>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</si>
  <si>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</si>
  <si>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</si>
  <si>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</si>
  <si>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</si>
  <si>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</si>
  <si>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</si>
  <si>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</si>
  <si>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</si>
  <si>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</si>
  <si>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</si>
  <si>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</si>
  <si>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</si>
  <si>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</si>
  <si>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</si>
  <si>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</si>
  <si>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</si>
  <si>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</si>
  <si>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</si>
  <si>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</si>
  <si>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</si>
  <si>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</si>
  <si>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</si>
  <si>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</si>
  <si>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</si>
  <si>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</si>
  <si>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</si>
  <si>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</si>
  <si>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</si>
  <si>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</si>
  <si>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</si>
  <si>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</si>
  <si>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</si>
  <si>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</si>
  <si>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</si>
  <si>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</si>
  <si>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</si>
  <si>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</si>
  <si>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</si>
  <si>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</si>
  <si>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</si>
  <si>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</si>
  <si>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</si>
  <si>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</si>
  <si>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</si>
  <si>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</si>
  <si>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</si>
  <si>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</si>
  <si>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</si>
  <si>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</si>
  <si>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</si>
  <si>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</si>
  <si>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</si>
  <si>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</si>
  <si>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</si>
  <si>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</si>
  <si>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</si>
  <si>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</si>
  <si>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</si>
  <si>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</si>
  <si>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</si>
  <si>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</si>
  <si>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</si>
  <si>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</si>
  <si>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</si>
  <si>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</si>
  <si>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</si>
  <si>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</si>
  <si>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</si>
  <si>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</si>
  <si>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</si>
  <si>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</si>
  <si>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</si>
  <si>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</si>
  <si>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</si>
  <si>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</si>
  <si>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</si>
  <si>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</si>
  <si>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</si>
  <si>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</si>
  <si>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</si>
  <si>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</si>
  <si>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</si>
  <si>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</si>
  <si>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</si>
  <si>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</si>
  <si>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</si>
  <si>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</si>
  <si>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</si>
  <si>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</si>
  <si>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</si>
  <si>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</si>
  <si>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</si>
  <si>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</si>
  <si>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</si>
  <si>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</si>
  <si>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</si>
  <si>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</si>
  <si>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</si>
  <si>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</si>
  <si>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</si>
  <si>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</si>
  <si>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</si>
  <si>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</si>
  <si>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</si>
  <si>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</si>
  <si>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</si>
  <si>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</si>
  <si>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</si>
  <si>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</si>
  <si>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</si>
  <si>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</si>
  <si>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</si>
  <si>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</si>
  <si>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</si>
  <si>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</si>
  <si>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</si>
  <si>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</si>
  <si>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</si>
  <si>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</si>
  <si>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</si>
  <si>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</si>
  <si>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</si>
  <si>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</si>
  <si>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</si>
  <si>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</si>
  <si>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</si>
  <si>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</si>
  <si>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</si>
  <si>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</si>
  <si>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</si>
  <si>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</si>
  <si>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</si>
  <si>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</si>
  <si>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</si>
  <si>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</si>
  <si>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</si>
  <si>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</si>
  <si>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</si>
  <si>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</si>
  <si>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</si>
  <si>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</si>
  <si>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</si>
  <si>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</si>
  <si>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</si>
  <si>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</si>
  <si>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</si>
  <si>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</si>
  <si>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</si>
  <si>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</si>
  <si>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</si>
  <si>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</si>
  <si>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</si>
  <si>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</si>
  <si>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</si>
  <si>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</si>
  <si>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</si>
  <si>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</si>
  <si>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</si>
  <si>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</si>
  <si>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</si>
  <si>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</si>
  <si>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</si>
  <si>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</si>
  <si>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</si>
  <si>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</si>
  <si>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</si>
  <si>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</si>
  <si>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</si>
  <si>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</si>
  <si>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</si>
  <si>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</si>
  <si>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</si>
  <si>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</si>
  <si>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</si>
  <si>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</si>
  <si>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</si>
  <si>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</si>
  <si>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</si>
  <si>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</si>
  <si>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</si>
  <si>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</si>
  <si>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</si>
  <si>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</si>
  <si>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</si>
  <si>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</si>
  <si>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</si>
  <si>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</si>
  <si>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</si>
  <si>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</si>
  <si>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</si>
  <si>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</si>
  <si>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</si>
  <si>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</si>
  <si>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</si>
  <si>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</si>
  <si>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</si>
  <si>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</si>
  <si>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</si>
  <si>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</si>
  <si>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</si>
  <si>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</si>
  <si>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</si>
  <si>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</si>
  <si>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</si>
  <si>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</si>
  <si>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</si>
  <si>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</si>
  <si>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</si>
  <si>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</si>
  <si>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</si>
  <si>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</si>
  <si>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</si>
  <si>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</si>
  <si>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</si>
  <si>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</si>
  <si>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</si>
  <si>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</si>
  <si>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</si>
  <si>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</si>
  <si>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</si>
  <si>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</si>
  <si>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</si>
  <si>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</si>
  <si>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</si>
  <si>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</si>
  <si>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</si>
  <si>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</si>
  <si>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</si>
  <si>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</si>
  <si>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</si>
  <si>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</si>
  <si>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</si>
  <si>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</si>
  <si>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</si>
  <si>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</si>
  <si>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</si>
  <si>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</si>
  <si>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</si>
  <si>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</si>
  <si>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</si>
  <si>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</si>
  <si>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</si>
  <si>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</si>
  <si>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</si>
  <si>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</si>
  <si>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</si>
  <si>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</si>
  <si>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</si>
  <si>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</si>
  <si>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</si>
  <si>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</si>
  <si>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</si>
  <si>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</si>
  <si>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</si>
  <si>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</si>
  <si>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</si>
  <si>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</si>
  <si>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</si>
  <si>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</si>
  <si>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</si>
  <si>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</si>
  <si>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</si>
  <si>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</si>
  <si>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</si>
  <si>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</si>
  <si>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</si>
  <si>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</si>
  <si>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</si>
  <si>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</si>
  <si>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</si>
  <si>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</si>
  <si>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</si>
  <si>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</si>
  <si>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</si>
  <si>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</si>
  <si>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</si>
  <si>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</si>
  <si>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</si>
  <si>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</si>
  <si>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</si>
  <si>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</si>
  <si>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</si>
  <si>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</si>
  <si>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</si>
  <si>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</si>
  <si>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</si>
  <si>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</si>
  <si>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</si>
  <si>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</si>
  <si>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</si>
  <si>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</si>
  <si>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</si>
  <si>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</si>
  <si>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</si>
  <si>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</si>
  <si>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</si>
  <si>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</si>
  <si>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</si>
  <si>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</si>
  <si>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</si>
  <si>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</si>
  <si>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</si>
  <si>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</si>
  <si>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</si>
  <si>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</si>
  <si>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</si>
  <si>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</si>
  <si>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</si>
  <si>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</si>
  <si>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</si>
  <si>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</si>
  <si>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</si>
  <si>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</si>
  <si>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</si>
  <si>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</si>
  <si>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</si>
  <si>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</si>
  <si>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</si>
  <si>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</si>
  <si>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</si>
  <si>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</si>
  <si>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</si>
  <si>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</si>
  <si>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</si>
  <si>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</si>
  <si>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</si>
  <si>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</si>
  <si>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</si>
  <si>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</si>
  <si>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</si>
  <si>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</si>
  <si>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</si>
  <si>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</si>
  <si>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</si>
  <si>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</si>
  <si>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</si>
  <si>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</si>
  <si>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</si>
  <si>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</si>
  <si>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</si>
  <si>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</si>
  <si>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</si>
  <si>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</si>
  <si>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</si>
  <si>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</si>
  <si>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</si>
  <si>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</si>
  <si>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</si>
  <si>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</si>
  <si>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</si>
  <si>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</si>
  <si>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</si>
  <si>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</si>
  <si>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</si>
  <si>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</si>
  <si>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</si>
  <si>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</si>
  <si>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</si>
  <si>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</si>
  <si>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</si>
  <si>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</si>
  <si>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</si>
  <si>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</si>
  <si>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</si>
  <si>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</si>
  <si>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</si>
  <si>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</si>
  <si>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</si>
  <si>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</si>
  <si>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</si>
  <si>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</si>
  <si>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</si>
  <si>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</si>
  <si>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</si>
  <si>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</si>
  <si>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</si>
  <si>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</si>
  <si>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</si>
  <si>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</si>
  <si>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</si>
  <si>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</si>
  <si>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</si>
  <si>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</si>
  <si>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</si>
  <si>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</si>
  <si>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</si>
  <si>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</si>
  <si>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</si>
  <si>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</si>
  <si>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</si>
  <si>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</si>
  <si>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</si>
  <si>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</si>
  <si>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</si>
  <si>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</si>
  <si>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</si>
  <si>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</si>
  <si>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</si>
  <si>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</si>
  <si>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</si>
  <si>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</si>
  <si>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</si>
  <si>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</si>
  <si>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</si>
  <si>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</si>
  <si>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</si>
  <si>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</si>
  <si>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</si>
  <si>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</si>
  <si>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</si>
  <si>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</si>
  <si>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</si>
  <si>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</si>
  <si>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</si>
  <si>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</si>
  <si>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</si>
  <si>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</si>
  <si>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</si>
  <si>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</si>
  <si>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</si>
  <si>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</si>
  <si>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</si>
  <si>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</si>
  <si>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</si>
  <si>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</si>
  <si>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</si>
  <si>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</si>
  <si>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</si>
  <si>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</si>
  <si>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</si>
  <si>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</si>
  <si>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</si>
  <si>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</si>
  <si>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</si>
  <si>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</si>
  <si>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</si>
  <si>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</si>
  <si>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</si>
  <si>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</si>
  <si>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</si>
  <si>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</si>
  <si>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</si>
  <si>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</si>
  <si>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</si>
  <si>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</si>
  <si>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</si>
  <si>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</si>
  <si>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</si>
  <si>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</si>
  <si>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</si>
  <si>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</si>
  <si>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</si>
  <si>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</si>
  <si>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</si>
  <si>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</si>
  <si>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</si>
  <si>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</si>
  <si>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</si>
  <si>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</si>
  <si>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</si>
  <si>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</si>
  <si>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</si>
  <si>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</si>
  <si>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</si>
  <si>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</si>
  <si>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</si>
  <si>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</si>
  <si>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</si>
  <si>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</si>
  <si>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</si>
  <si>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</si>
  <si>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</si>
  <si>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</si>
  <si>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</si>
  <si>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</si>
  <si>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</si>
  <si>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</si>
  <si>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</si>
  <si>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</si>
  <si>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</si>
  <si>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</si>
  <si>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</si>
  <si>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</si>
  <si>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</si>
  <si>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</si>
  <si>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</si>
  <si>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</si>
  <si>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</si>
  <si>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</si>
  <si>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</si>
  <si>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</si>
  <si>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</si>
  <si>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</si>
  <si>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</si>
  <si>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</si>
  <si>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</si>
  <si>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</si>
  <si>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</si>
  <si>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</si>
  <si>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</si>
  <si>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</si>
  <si>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</si>
  <si>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</si>
  <si>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</si>
  <si>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</si>
  <si>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</si>
  <si>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</si>
  <si>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</si>
  <si>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</si>
  <si>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</si>
  <si>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</si>
  <si>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</si>
  <si>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</si>
  <si>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</si>
  <si>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</si>
  <si>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</si>
  <si>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</si>
  <si>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</si>
  <si>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</si>
  <si>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</si>
  <si>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</si>
  <si>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</si>
  <si>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</si>
  <si>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</si>
  <si>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</si>
  <si>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</si>
  <si>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</si>
  <si>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</si>
  <si>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</si>
  <si>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</si>
  <si>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</si>
  <si>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</si>
  <si>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</si>
  <si>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</si>
  <si>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</si>
  <si>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</si>
  <si>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</si>
  <si>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</si>
  <si>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</si>
  <si>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</si>
  <si>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</si>
  <si>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</si>
  <si>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</si>
  <si>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</si>
  <si>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</si>
  <si>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</si>
  <si>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</si>
  <si>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</si>
  <si>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</si>
  <si>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</si>
  <si>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</si>
  <si>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</si>
  <si>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</si>
  <si>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</si>
  <si>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</si>
  <si>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</si>
  <si>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</si>
  <si>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</si>
  <si>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</si>
  <si>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</si>
  <si>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</si>
  <si>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</si>
  <si>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</si>
  <si>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</si>
  <si>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</si>
  <si>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</si>
  <si>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</si>
  <si>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</si>
  <si>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</si>
  <si>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</si>
  <si>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</si>
  <si>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</si>
  <si>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</si>
  <si>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</si>
  <si>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</si>
  <si>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</si>
  <si>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</si>
  <si>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</si>
  <si>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</si>
  <si>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</si>
  <si>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</si>
  <si>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</si>
  <si>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</si>
  <si>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</si>
  <si>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</si>
  <si>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</si>
  <si>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</si>
  <si>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</si>
  <si>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</si>
  <si>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</si>
  <si>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</si>
  <si>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</si>
  <si>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</si>
  <si>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</si>
  <si>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</si>
  <si>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</si>
  <si>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</si>
  <si>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</si>
  <si>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</si>
  <si>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</si>
  <si>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</si>
  <si>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</si>
  <si>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</si>
  <si>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</si>
  <si>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</si>
  <si>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</si>
  <si>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</si>
  <si>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</si>
  <si>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</si>
  <si>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</si>
  <si>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</si>
  <si>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</si>
  <si>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</si>
  <si>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</si>
  <si>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</si>
  <si>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</si>
  <si>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</si>
  <si>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</si>
  <si>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</si>
  <si>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</si>
  <si>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</si>
  <si>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</si>
  <si>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</si>
  <si>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</si>
  <si>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</si>
  <si>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</si>
  <si>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</si>
  <si>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</si>
  <si>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</si>
  <si>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</si>
  <si>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</si>
  <si>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</si>
  <si>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</si>
  <si>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</si>
  <si>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</si>
  <si>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</si>
  <si>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</si>
  <si>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</si>
  <si>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</si>
  <si>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</si>
  <si>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</si>
  <si>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</si>
  <si>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</si>
  <si>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</si>
  <si>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</si>
  <si>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</si>
  <si>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</si>
  <si>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</si>
  <si>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</si>
  <si>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</si>
  <si>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</si>
  <si>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</si>
  <si>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</si>
  <si>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</si>
  <si>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</si>
  <si>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</si>
  <si>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</si>
  <si>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</si>
  <si>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</si>
  <si>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</si>
  <si>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</si>
  <si>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</si>
  <si>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</si>
  <si>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</si>
  <si>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</si>
  <si>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</si>
  <si>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</si>
  <si>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</si>
  <si>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</si>
  <si>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</si>
  <si>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</si>
  <si>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</si>
  <si>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</si>
  <si>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</si>
  <si>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</si>
  <si>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</si>
  <si>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</si>
  <si>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</si>
  <si>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</si>
  <si>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</si>
  <si>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</si>
  <si>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</si>
  <si>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</si>
  <si>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</si>
  <si>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</si>
  <si>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</si>
  <si>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</si>
  <si>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</si>
  <si>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</si>
  <si>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</si>
  <si>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</si>
  <si>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</si>
  <si>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</si>
  <si>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</si>
  <si>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</si>
  <si>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</si>
  <si>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</si>
  <si>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</si>
  <si>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</si>
  <si>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</si>
  <si>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</si>
  <si>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</si>
  <si>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</si>
  <si>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</si>
  <si>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</si>
  <si>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</si>
  <si>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</si>
  <si>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</si>
  <si>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</si>
  <si>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</si>
  <si>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</si>
  <si>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</si>
  <si>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</si>
  <si>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</si>
  <si>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</si>
  <si>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</si>
  <si>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</si>
  <si>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</si>
  <si>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</si>
  <si>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</si>
  <si>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</si>
  <si>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</si>
  <si>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</si>
  <si>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</si>
  <si>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</si>
  <si>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</si>
  <si>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</si>
  <si>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</si>
  <si>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</si>
  <si>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</si>
  <si>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</si>
  <si>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</si>
  <si>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</si>
  <si>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</si>
  <si>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</si>
  <si>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</si>
  <si>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</si>
  <si>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</si>
  <si>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</si>
  <si>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</si>
  <si>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</si>
  <si>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</si>
  <si>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</si>
  <si>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</si>
  <si>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</si>
  <si>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</si>
  <si>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</si>
  <si>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</si>
  <si>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</si>
  <si>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</si>
  <si>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</si>
  <si>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</si>
  <si>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</si>
  <si>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</si>
  <si>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</si>
  <si>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</si>
  <si>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</si>
  <si>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</si>
  <si>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</si>
  <si>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</si>
  <si>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</si>
  <si>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</si>
  <si>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</si>
  <si>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</si>
  <si>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</si>
  <si>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</si>
  <si>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</si>
  <si>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</si>
  <si>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</si>
  <si>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</si>
  <si>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</si>
  <si>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</si>
  <si>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</si>
  <si>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</si>
  <si>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</si>
  <si>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</si>
  <si>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</si>
  <si>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</si>
  <si>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</si>
  <si>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</si>
  <si>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</si>
  <si>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</si>
  <si>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</si>
  <si>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</si>
  <si>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</si>
  <si>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</si>
  <si>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</si>
  <si>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</si>
  <si>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</si>
  <si>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</si>
  <si>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</si>
  <si>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</si>
  <si>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</si>
  <si>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</si>
  <si>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</si>
  <si>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</si>
  <si>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</si>
  <si>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</si>
  <si>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</si>
  <si>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</si>
  <si>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</si>
  <si>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</si>
  <si>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</si>
  <si>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</si>
  <si>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</si>
  <si>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</si>
  <si>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</si>
  <si>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</si>
  <si>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</si>
  <si>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</si>
  <si>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</si>
  <si>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</si>
  <si>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</si>
  <si>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</si>
  <si>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</si>
  <si>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</si>
  <si>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</si>
  <si>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</si>
  <si>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</si>
  <si>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</si>
  <si>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</si>
  <si>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</si>
  <si>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</si>
  <si>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</si>
  <si>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</si>
  <si>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</si>
  <si>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</si>
  <si>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</si>
  <si>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</si>
  <si>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</si>
  <si>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</si>
  <si>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</si>
  <si>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</si>
  <si>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</si>
  <si>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</si>
  <si>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</si>
  <si>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</si>
  <si>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</si>
  <si>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</si>
  <si>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</si>
  <si>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</si>
  <si>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</si>
  <si>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</si>
  <si>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</si>
  <si>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</si>
  <si>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</si>
  <si>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</si>
  <si>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</si>
  <si>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</si>
  <si>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</si>
  <si>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</si>
  <si>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</si>
  <si>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</si>
  <si>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</si>
  <si>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</si>
  <si>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</si>
  <si>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</si>
  <si>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</si>
  <si>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</si>
  <si>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</si>
  <si>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</si>
  <si>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</si>
  <si>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</si>
  <si>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</si>
  <si>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</si>
  <si>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</si>
  <si>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</si>
  <si>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</si>
  <si>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</si>
  <si>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</si>
  <si>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</si>
  <si>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</si>
  <si>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</si>
  <si>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</si>
  <si>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</si>
  <si>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</si>
  <si>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</si>
  <si>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</si>
  <si>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</si>
  <si>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</si>
  <si>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</si>
  <si>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</si>
  <si>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</si>
  <si>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</si>
  <si>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</si>
  <si>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</si>
  <si>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</si>
  <si>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</si>
  <si>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</si>
  <si>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</si>
  <si>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</si>
  <si>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</si>
  <si>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</si>
  <si>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</si>
  <si>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</si>
  <si>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</si>
  <si>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</si>
  <si>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</si>
  <si>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</si>
  <si>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</si>
  <si>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</si>
  <si>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</si>
  <si>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</si>
  <si>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</si>
  <si>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</si>
  <si>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</si>
  <si>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</si>
  <si>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</si>
  <si>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</si>
  <si>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</si>
  <si>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</si>
  <si>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</si>
  <si>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</si>
  <si>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</si>
  <si>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</si>
  <si>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</si>
  <si>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</si>
  <si>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</si>
  <si>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</si>
  <si>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</si>
  <si>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</si>
  <si>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</si>
  <si>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</si>
  <si>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</si>
  <si>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</si>
  <si>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</si>
  <si>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</si>
  <si>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</si>
  <si>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</si>
  <si>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</si>
  <si>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</si>
  <si>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</si>
  <si>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</si>
  <si>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</si>
  <si>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</si>
  <si>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</si>
  <si>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</si>
  <si>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</si>
  <si>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</si>
  <si>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</si>
  <si>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</si>
  <si>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</si>
  <si>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</si>
  <si>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</si>
  <si>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</si>
  <si>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</si>
  <si>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</si>
  <si>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</si>
  <si>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</si>
  <si>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</si>
  <si>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</si>
  <si>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</si>
  <si>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</si>
  <si>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</si>
  <si>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</si>
  <si>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</si>
  <si>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</si>
  <si>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</si>
  <si>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</si>
  <si>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</si>
  <si>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</si>
  <si>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</si>
  <si>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</si>
  <si>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</si>
  <si>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</si>
  <si>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</si>
  <si>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</si>
  <si>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</si>
  <si>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</si>
  <si>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</si>
  <si>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</si>
  <si>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</si>
  <si>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</si>
  <si>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</si>
  <si>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</si>
  <si>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</si>
  <si>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</si>
  <si>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</si>
  <si>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</si>
  <si>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</si>
  <si>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</si>
  <si>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</si>
  <si>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</si>
  <si>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</si>
  <si>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</si>
  <si>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</si>
  <si>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</si>
  <si>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</si>
  <si>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</si>
  <si>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</si>
  <si>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</si>
  <si>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</si>
  <si>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</si>
  <si>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</si>
  <si>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</si>
  <si>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</si>
  <si>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</si>
  <si>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</si>
  <si>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</si>
  <si>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</si>
  <si>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</si>
  <si>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</si>
  <si>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</si>
  <si>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</si>
  <si>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</si>
  <si>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</si>
  <si>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</si>
  <si>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</si>
  <si>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</si>
  <si>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</si>
  <si>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</si>
  <si>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</si>
  <si>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</si>
  <si>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</si>
  <si>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</si>
  <si>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</si>
  <si>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</si>
  <si>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</si>
  <si>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</si>
  <si>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</si>
  <si>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</si>
  <si>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</si>
  <si>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</si>
  <si>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</si>
  <si>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</si>
  <si>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</si>
  <si>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</si>
  <si>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</si>
  <si>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</si>
  <si>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</si>
  <si>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</si>
  <si>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</si>
  <si>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</si>
  <si>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</si>
  <si>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</si>
  <si>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</si>
  <si>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</si>
  <si>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</si>
  <si>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</si>
  <si>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</si>
  <si>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</si>
  <si>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</si>
  <si>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</si>
  <si>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</si>
  <si>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</si>
  <si>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</si>
  <si>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</si>
  <si>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</si>
  <si>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</si>
  <si>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</si>
  <si>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</si>
  <si>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</si>
  <si>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</si>
  <si>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</si>
  <si>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</si>
  <si>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</si>
  <si>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</si>
  <si>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</si>
  <si>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</si>
  <si>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</si>
  <si>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</si>
  <si>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</si>
  <si>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</si>
  <si>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</si>
  <si>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</si>
  <si>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</si>
  <si>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</si>
  <si>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</si>
  <si>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</si>
  <si>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</si>
  <si>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</si>
  <si>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</si>
  <si>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</si>
  <si>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</si>
  <si>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</si>
  <si>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</si>
  <si>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</si>
  <si>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</si>
  <si>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</si>
  <si>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</si>
  <si>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</si>
  <si>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</si>
  <si>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</si>
  <si>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</si>
  <si>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</si>
  <si>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</si>
  <si>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</si>
  <si>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</si>
  <si>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</si>
  <si>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</si>
  <si>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</si>
  <si>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</si>
  <si>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</si>
  <si>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</si>
  <si>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</si>
  <si>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</si>
  <si>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</si>
  <si>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</si>
  <si>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</si>
  <si>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</si>
  <si>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</si>
  <si>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</si>
  <si>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</si>
  <si>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</si>
  <si>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</si>
  <si>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</si>
  <si>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</si>
  <si>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</si>
  <si>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</si>
  <si>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</si>
  <si>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</si>
  <si>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</si>
  <si>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</si>
  <si>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</si>
  <si>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</si>
  <si>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</si>
  <si>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</si>
  <si>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</si>
  <si>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</si>
  <si>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</si>
  <si>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</si>
  <si>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</si>
  <si>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</si>
  <si>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</si>
  <si>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</si>
  <si>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</si>
  <si>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</si>
  <si>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</si>
  <si>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</si>
  <si>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</si>
  <si>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</si>
  <si>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</si>
  <si>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</si>
  <si>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</si>
  <si>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</si>
  <si>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</si>
  <si>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</si>
  <si>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</si>
  <si>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</si>
  <si>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</si>
  <si>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</si>
  <si>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</si>
  <si>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</si>
  <si>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</si>
  <si>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</si>
  <si>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</si>
  <si>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</si>
  <si>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</si>
  <si>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</si>
  <si>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</si>
  <si>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</si>
  <si>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</si>
  <si>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</si>
  <si>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</si>
  <si>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</si>
  <si>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</si>
  <si>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</si>
  <si>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</si>
  <si>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</si>
  <si>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</si>
  <si>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</si>
  <si>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</si>
  <si>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</si>
  <si>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</si>
  <si>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</si>
  <si>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</si>
  <si>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</si>
  <si>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</si>
  <si>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</si>
  <si>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</si>
  <si>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</si>
  <si>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</si>
  <si>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</si>
  <si>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</si>
  <si>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</si>
  <si>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</si>
  <si>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</si>
  <si>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</si>
  <si>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</si>
  <si>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</si>
  <si>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</si>
  <si>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</si>
  <si>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</si>
  <si>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</si>
  <si>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</si>
  <si>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</si>
  <si>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</si>
  <si>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</si>
  <si>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</si>
  <si>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</si>
  <si>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</si>
  <si>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</si>
  <si>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</si>
  <si>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</si>
  <si>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</si>
  <si>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</si>
  <si>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</si>
  <si>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</si>
  <si>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</si>
  <si>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</si>
  <si>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</si>
  <si>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</si>
  <si>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</si>
  <si>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</si>
  <si>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</si>
  <si>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</si>
  <si>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</si>
  <si>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</si>
  <si>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</si>
  <si>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</si>
  <si>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</si>
  <si>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</si>
  <si>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</si>
  <si>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</si>
  <si>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</si>
  <si>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</si>
  <si>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</si>
  <si>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</si>
  <si>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</si>
  <si>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</si>
  <si>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</si>
  <si>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</si>
  <si>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</si>
  <si>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</si>
  <si>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</si>
  <si>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</si>
  <si>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</si>
  <si>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</si>
  <si>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</si>
  <si>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</si>
  <si>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</si>
  <si>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</si>
  <si>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</si>
  <si>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</si>
  <si>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</si>
  <si>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</si>
  <si>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</si>
  <si>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</si>
  <si>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</si>
  <si>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</si>
  <si>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</si>
  <si>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</si>
  <si>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</si>
  <si>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</si>
  <si>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</si>
  <si>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</si>
  <si>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</si>
  <si>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</si>
  <si>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</si>
  <si>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</si>
  <si>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</si>
  <si>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</si>
  <si>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</si>
  <si>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</si>
  <si>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</si>
  <si>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</si>
  <si>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</si>
  <si>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</si>
  <si>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</si>
  <si>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</si>
  <si>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</si>
  <si>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</si>
  <si>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</si>
  <si>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</si>
  <si>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</si>
  <si>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</si>
  <si>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</si>
  <si>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</si>
  <si>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</si>
  <si>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</si>
  <si>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</si>
  <si>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</si>
  <si>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</si>
  <si>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</si>
  <si>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</si>
  <si>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</si>
  <si>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</si>
  <si>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</si>
  <si>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</si>
  <si>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</si>
  <si>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</si>
  <si>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</si>
  <si>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</si>
  <si>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</si>
  <si>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</si>
  <si>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</si>
  <si>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</si>
  <si>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</si>
  <si>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</si>
  <si>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</si>
  <si>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</si>
  <si>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</si>
  <si>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</si>
  <si>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</si>
  <si>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</si>
  <si>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</si>
  <si>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</si>
  <si>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</si>
  <si>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</si>
  <si>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</si>
  <si>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</si>
  <si>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</si>
  <si>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</si>
  <si>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</si>
  <si>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</si>
  <si>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</si>
  <si>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</si>
  <si>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</si>
  <si>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</si>
  <si>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</si>
  <si>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</si>
  <si>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</si>
  <si>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</si>
  <si>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</si>
  <si>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</si>
  <si>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</si>
  <si>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</si>
  <si>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</si>
  <si>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</si>
  <si>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</si>
  <si>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</si>
  <si>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</si>
  <si>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</si>
  <si>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</si>
  <si>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</si>
  <si>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</si>
  <si>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</si>
  <si>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</si>
  <si>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</si>
  <si>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</si>
  <si>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</si>
  <si>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</si>
  <si>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</si>
  <si>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</si>
  <si>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</si>
  <si>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</si>
  <si>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</si>
  <si>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</si>
  <si>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</si>
  <si>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</si>
  <si>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</si>
  <si>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</si>
  <si>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</si>
  <si>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</si>
  <si>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</si>
  <si>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</si>
  <si>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</si>
  <si>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</si>
  <si>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</si>
  <si>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</si>
  <si>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</si>
  <si>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</si>
  <si>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</si>
  <si>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</si>
  <si>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</si>
  <si>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</si>
  <si>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</si>
  <si>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</si>
  <si>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</si>
  <si>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</si>
  <si>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</si>
  <si>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</si>
  <si>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</si>
  <si>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</si>
  <si>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</si>
  <si>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</si>
  <si>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</si>
  <si>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</si>
  <si>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</si>
  <si>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</si>
  <si>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</si>
  <si>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</si>
  <si>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</si>
  <si>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</si>
  <si>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</si>
  <si>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</si>
  <si>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</si>
  <si>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</si>
  <si>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</si>
  <si>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</si>
  <si>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</si>
  <si>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</si>
  <si>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</si>
  <si>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</si>
  <si>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</si>
  <si>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</si>
  <si>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</si>
  <si>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</si>
  <si>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</si>
  <si>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</si>
  <si>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</si>
  <si>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</si>
  <si>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</si>
  <si>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</si>
  <si>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</si>
  <si>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</si>
  <si>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</si>
  <si>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</si>
  <si>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</si>
  <si>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</si>
  <si>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</si>
  <si>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</si>
  <si>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</si>
  <si>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</si>
  <si>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</si>
  <si>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</si>
  <si>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</si>
  <si>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</si>
  <si>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</si>
  <si>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</si>
  <si>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</si>
  <si>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</si>
  <si>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</si>
  <si>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</si>
  <si>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</si>
  <si>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</si>
  <si>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</si>
  <si>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</si>
  <si>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</si>
  <si>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</si>
  <si>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</si>
  <si>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</si>
  <si>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</si>
  <si>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</si>
  <si>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</si>
  <si>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</si>
  <si>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</si>
  <si>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</si>
  <si>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</si>
  <si>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</si>
  <si>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</si>
  <si>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</si>
  <si>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</si>
  <si>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</si>
  <si>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</si>
  <si>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</si>
  <si>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</si>
  <si>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</si>
  <si>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</si>
  <si>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</si>
  <si>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</si>
  <si>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</si>
  <si>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</si>
  <si>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</si>
  <si>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</si>
  <si>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</si>
  <si>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</si>
  <si>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</si>
  <si>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</si>
  <si>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</si>
  <si>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</si>
  <si>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</si>
  <si>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</si>
  <si>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</si>
  <si>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</si>
  <si>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</si>
  <si>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</si>
  <si>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</si>
  <si>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</si>
  <si>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</si>
  <si>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</si>
  <si>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</si>
  <si>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</si>
  <si>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</si>
  <si>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</si>
  <si>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</si>
  <si>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</si>
  <si>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</si>
  <si>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</si>
  <si>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</si>
  <si>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</si>
  <si>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</si>
  <si>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</si>
  <si>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</si>
  <si>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</si>
  <si>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</si>
  <si>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</si>
  <si>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</si>
  <si>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</si>
  <si>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</si>
  <si>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</si>
  <si>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</si>
  <si>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</si>
  <si>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</si>
  <si>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</si>
  <si>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</si>
  <si>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</si>
  <si>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</si>
  <si>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</si>
  <si>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</si>
  <si>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</si>
  <si>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</si>
  <si>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</si>
  <si>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</si>
  <si>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</si>
  <si>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</si>
  <si>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</si>
  <si>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</si>
  <si>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</si>
  <si>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</si>
  <si>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</si>
  <si>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</si>
  <si>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</si>
  <si>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</si>
  <si>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</si>
  <si>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</si>
  <si>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</si>
  <si>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</si>
  <si>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</si>
  <si>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</si>
  <si>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</si>
  <si>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</si>
  <si>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</si>
  <si>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</si>
  <si>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</si>
  <si>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</si>
  <si>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</si>
  <si>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</si>
  <si>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</si>
  <si>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</si>
  <si>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</si>
  <si>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</si>
  <si>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</si>
  <si>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</si>
  <si>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</si>
  <si>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</si>
  <si>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</si>
  <si>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</si>
  <si>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</si>
  <si>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</si>
  <si>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</si>
  <si>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</si>
  <si>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</si>
  <si>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</si>
  <si>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</si>
  <si>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</si>
  <si>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</si>
  <si>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</si>
  <si>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</si>
  <si>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</si>
  <si>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</si>
  <si>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</si>
  <si>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</si>
  <si>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</si>
  <si>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</si>
  <si>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</si>
  <si>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</si>
  <si>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</si>
  <si>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</si>
  <si>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</si>
  <si>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</si>
  <si>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</si>
  <si>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</si>
  <si>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</si>
  <si>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</si>
  <si>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</si>
  <si>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</si>
  <si>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</si>
  <si>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</si>
  <si>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</si>
  <si>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</si>
  <si>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</si>
  <si>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</si>
  <si>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</si>
  <si>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</si>
  <si>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</si>
  <si>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</si>
  <si>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</si>
  <si>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</si>
  <si>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</si>
  <si>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</si>
  <si>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</si>
  <si>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</si>
  <si>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</si>
  <si>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</si>
  <si>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</si>
  <si>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</si>
  <si>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</si>
  <si>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</si>
  <si>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</si>
  <si>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</si>
  <si>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</si>
  <si>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</si>
  <si>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</si>
  <si>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</si>
  <si>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</si>
  <si>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</si>
  <si>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</si>
  <si>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</si>
  <si>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</si>
  <si>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</si>
  <si>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</si>
  <si>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</si>
  <si>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</si>
  <si>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</si>
  <si>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</si>
  <si>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</si>
  <si>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</si>
  <si>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</si>
  <si>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</si>
  <si>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</si>
  <si>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</si>
  <si>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</si>
  <si>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</si>
  <si>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</si>
  <si>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</si>
  <si>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</si>
  <si>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</si>
  <si>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</si>
  <si>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</si>
  <si>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</si>
  <si>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</si>
  <si>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</si>
  <si>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</si>
  <si>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</si>
  <si>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</si>
  <si>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</si>
  <si>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</si>
  <si>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</si>
  <si>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</si>
  <si>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</si>
  <si>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</si>
  <si>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</si>
  <si>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</si>
  <si>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</si>
  <si>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</si>
  <si>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</si>
  <si>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</si>
  <si>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</si>
  <si>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</si>
  <si>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</si>
  <si>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</si>
  <si>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</si>
  <si>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</si>
  <si>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</si>
  <si>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</si>
  <si>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</si>
  <si>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</si>
  <si>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</si>
  <si>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</si>
  <si>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</si>
  <si>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</si>
  <si>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</si>
  <si>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</si>
  <si>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</si>
  <si>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</si>
  <si>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</si>
  <si>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</si>
  <si>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</si>
  <si>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</si>
  <si>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</si>
  <si>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</si>
  <si>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</si>
  <si>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</si>
  <si>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</si>
  <si>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</si>
  <si>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</si>
  <si>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</si>
  <si>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</si>
  <si>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</si>
  <si>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</si>
  <si>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</si>
  <si>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</si>
  <si>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</si>
  <si>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</si>
  <si>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</si>
  <si>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</si>
  <si>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</si>
  <si>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</si>
  <si>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</si>
  <si>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</si>
  <si>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</si>
  <si>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</si>
  <si>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</si>
  <si>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</si>
  <si>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</si>
  <si>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</si>
  <si>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</si>
  <si>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</si>
  <si>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</si>
  <si>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</si>
  <si>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</si>
  <si>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</si>
  <si>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</si>
  <si>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</si>
  <si>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</si>
  <si>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</si>
  <si>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</si>
  <si>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</si>
  <si>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</si>
  <si>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</si>
  <si>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</si>
  <si>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</si>
  <si>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</si>
  <si>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</si>
  <si>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</si>
  <si>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</si>
  <si>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</si>
  <si>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</si>
  <si>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</si>
  <si>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</si>
  <si>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</si>
  <si>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</si>
  <si>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</si>
  <si>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</si>
  <si>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</si>
  <si>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</si>
  <si>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</si>
  <si>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</si>
  <si>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</si>
  <si>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</si>
  <si>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</si>
  <si>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</si>
  <si>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</si>
  <si>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</si>
  <si>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</si>
  <si>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</si>
  <si>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</si>
  <si>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</si>
  <si>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</si>
  <si>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</si>
  <si>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</si>
  <si>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</si>
  <si>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</si>
  <si>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</si>
  <si>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</si>
  <si>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</si>
  <si>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</si>
  <si>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</si>
  <si>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</si>
  <si>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</si>
  <si>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</si>
  <si>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</si>
  <si>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</si>
  <si>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</si>
  <si>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</si>
  <si>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</si>
  <si>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</si>
  <si>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</si>
  <si>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</si>
  <si>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</si>
  <si>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</si>
  <si>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</si>
  <si>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</si>
  <si>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</si>
  <si>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</si>
  <si>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</si>
  <si>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</si>
  <si>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</si>
  <si>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</si>
  <si>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</si>
  <si>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</si>
  <si>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</si>
  <si>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</si>
  <si>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</si>
  <si>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</si>
  <si>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</si>
  <si>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</si>
  <si>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</si>
  <si>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</si>
  <si>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</si>
  <si>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</si>
  <si>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</si>
  <si>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</si>
  <si>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</si>
  <si>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</si>
  <si>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</si>
  <si>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</si>
  <si>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</si>
  <si>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</si>
  <si>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</si>
  <si>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</si>
  <si>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</si>
  <si>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</si>
  <si>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</si>
  <si>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</si>
  <si>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</si>
  <si>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</si>
  <si>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</si>
  <si>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</si>
  <si>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</si>
  <si>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</si>
  <si>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</si>
  <si>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</si>
  <si>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</si>
  <si>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</si>
  <si>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</si>
  <si>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</si>
  <si>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</si>
  <si>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</si>
  <si>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</si>
  <si>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</si>
  <si>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</si>
  <si>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</si>
  <si>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</si>
  <si>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</si>
  <si>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</si>
  <si>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</si>
  <si>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</si>
  <si>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</si>
  <si>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</si>
  <si>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</si>
  <si>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</si>
  <si>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</si>
  <si>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</si>
  <si>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</si>
  <si>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</si>
  <si>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</si>
  <si>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</si>
  <si>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</si>
  <si>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</si>
  <si>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</si>
  <si>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</si>
  <si>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</si>
  <si>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</si>
  <si>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</si>
  <si>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</si>
  <si>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</si>
  <si>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</si>
  <si>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</si>
  <si>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</si>
  <si>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</si>
  <si>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</si>
  <si>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</si>
  <si>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</si>
  <si>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</si>
  <si>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</si>
  <si>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</si>
  <si>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</si>
  <si>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</si>
  <si>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</si>
  <si>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</si>
  <si>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</si>
  <si>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</si>
  <si>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</si>
  <si>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</si>
  <si>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</si>
  <si>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</si>
  <si>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</si>
  <si>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</si>
  <si>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</si>
  <si>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</si>
  <si>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</si>
  <si>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</si>
  <si>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</si>
  <si>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</si>
  <si>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</si>
  <si>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</si>
  <si>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</si>
  <si>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</si>
  <si>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</si>
  <si>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</si>
  <si>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</si>
  <si>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</si>
  <si>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</si>
  <si>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</si>
  <si>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</si>
  <si>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</si>
  <si>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</si>
  <si>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</si>
  <si>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</si>
  <si>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</si>
  <si>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</si>
  <si>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</si>
  <si>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</si>
  <si>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</si>
  <si>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</si>
  <si>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</si>
  <si>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</si>
  <si>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</si>
  <si>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</si>
  <si>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</si>
  <si>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</si>
  <si>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</si>
  <si>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</si>
  <si>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</si>
  <si>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</si>
  <si>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</si>
  <si>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</si>
  <si>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</si>
  <si>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</si>
  <si>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</si>
  <si>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</si>
  <si>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</si>
  <si>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</si>
  <si>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</si>
  <si>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</si>
  <si>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</si>
  <si>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</si>
  <si>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</si>
  <si>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</si>
  <si>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</si>
  <si>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</si>
  <si>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</si>
  <si>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</si>
  <si>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</si>
  <si>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</si>
  <si>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</si>
  <si>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</si>
  <si>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</si>
  <si>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</si>
  <si>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</si>
  <si>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</si>
  <si>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</si>
  <si>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</si>
  <si>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</si>
  <si>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</si>
  <si>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</si>
  <si>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</si>
  <si>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</si>
  <si>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</si>
  <si>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</si>
  <si>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</si>
  <si>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</si>
  <si>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</si>
  <si>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</si>
  <si>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</si>
  <si>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</si>
  <si>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</si>
  <si>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</si>
  <si>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</si>
  <si>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</si>
  <si>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</si>
  <si>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</si>
  <si>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</si>
  <si>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</si>
  <si>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</si>
  <si>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</si>
  <si>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</si>
  <si>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</si>
  <si>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</si>
  <si>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</si>
  <si>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</si>
  <si>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</si>
  <si>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</si>
  <si>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</si>
  <si>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</si>
  <si>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</si>
  <si>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</si>
  <si>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</si>
  <si>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</si>
  <si>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</si>
  <si>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</si>
  <si>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</si>
  <si>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</si>
  <si>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</si>
  <si>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</si>
  <si>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</si>
  <si>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</si>
  <si>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</si>
  <si>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</si>
  <si>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</si>
  <si>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</si>
  <si>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</si>
  <si>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</si>
  <si>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</si>
  <si>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</si>
  <si>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</si>
  <si>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</si>
  <si>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</si>
  <si>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</si>
  <si>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</si>
  <si>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</si>
  <si>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</si>
  <si>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</si>
  <si>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</si>
  <si>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</si>
  <si>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</si>
  <si>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</si>
  <si>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</si>
  <si>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</si>
  <si>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</si>
  <si>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</si>
  <si>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</si>
  <si>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</si>
  <si>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</si>
  <si>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</si>
  <si>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</si>
  <si>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</si>
  <si>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</si>
  <si>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</si>
  <si>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</si>
  <si>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</si>
  <si>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</si>
  <si>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</si>
  <si>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</si>
  <si>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</si>
  <si>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</si>
  <si>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</si>
  <si>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</si>
  <si>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</si>
  <si>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</si>
  <si>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</si>
  <si>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</si>
  <si>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</si>
  <si>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</si>
  <si>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</si>
  <si>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</si>
  <si>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</si>
  <si>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</si>
  <si>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</si>
  <si>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</si>
  <si>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</si>
  <si>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</si>
  <si>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</si>
  <si>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</si>
  <si>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</si>
  <si>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</si>
  <si>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</si>
  <si>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</si>
  <si>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</si>
  <si>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</si>
  <si>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</si>
  <si>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</si>
  <si>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</si>
  <si>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</si>
  <si>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</si>
  <si>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</si>
  <si>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</si>
  <si>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</si>
  <si>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</si>
  <si>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</si>
  <si>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</si>
  <si>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</si>
  <si>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</si>
  <si>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</si>
  <si>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</si>
  <si>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</si>
  <si>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</si>
  <si>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</si>
  <si>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</si>
  <si>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</si>
  <si>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</si>
  <si>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</si>
  <si>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</si>
  <si>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</si>
  <si>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</si>
  <si>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</si>
  <si>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</si>
  <si>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</si>
  <si>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</si>
  <si>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</si>
  <si>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</si>
  <si>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</si>
  <si>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</si>
  <si>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</si>
  <si>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</si>
  <si>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</si>
  <si>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</si>
  <si>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</si>
  <si>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</si>
  <si>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</si>
  <si>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</si>
  <si>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</si>
  <si>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</si>
  <si>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</si>
  <si>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</si>
  <si>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</si>
  <si>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</si>
  <si>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</si>
  <si>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</si>
  <si>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</si>
  <si>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</si>
  <si>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</si>
  <si>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</si>
  <si>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</si>
  <si>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</si>
  <si>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</si>
  <si>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</si>
  <si>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</si>
  <si>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</si>
  <si>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</si>
  <si>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</si>
  <si>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</si>
  <si>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</si>
  <si>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</si>
  <si>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</si>
  <si>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</si>
  <si>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</si>
  <si>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</si>
  <si>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</si>
  <si>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</si>
  <si>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</si>
  <si>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</si>
  <si>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</si>
  <si>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</si>
  <si>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</si>
  <si>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</si>
  <si>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</si>
  <si>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</si>
  <si>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</si>
  <si>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</si>
  <si>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</si>
  <si>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</si>
  <si>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</si>
  <si>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</si>
  <si>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</si>
  <si>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</si>
  <si>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</si>
  <si>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</si>
  <si>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</si>
  <si>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</si>
  <si>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</si>
  <si>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</si>
  <si>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</si>
  <si>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</si>
  <si>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</si>
  <si>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</si>
  <si>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</si>
  <si>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</si>
  <si>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</si>
  <si>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</si>
  <si>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</si>
  <si>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</si>
  <si>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</si>
  <si>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</si>
  <si>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</si>
  <si>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</si>
  <si>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</si>
  <si>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</si>
  <si>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</si>
  <si>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</si>
  <si>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</si>
  <si>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</si>
  <si>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</si>
  <si>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</si>
  <si>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</si>
  <si>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</si>
  <si>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</si>
  <si>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</si>
  <si>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</si>
  <si>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</si>
  <si>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</si>
  <si>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</si>
  <si>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</si>
  <si>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</si>
  <si>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</si>
  <si>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</si>
  <si>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</si>
  <si>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</si>
  <si>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</si>
  <si>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</si>
  <si>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</si>
  <si>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</si>
  <si>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</si>
  <si>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</si>
  <si>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</si>
  <si>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</si>
  <si>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</si>
  <si>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</si>
  <si>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</si>
  <si>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</si>
  <si>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</si>
  <si>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</si>
  <si>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</si>
  <si>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</si>
  <si>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</si>
  <si>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</si>
  <si>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</si>
  <si>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</si>
  <si>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</si>
  <si>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</si>
  <si>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</si>
  <si>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</si>
  <si>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</si>
  <si>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</si>
  <si>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</si>
  <si>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</si>
  <si>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</si>
  <si>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</si>
  <si>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</si>
  <si>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</si>
  <si>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</si>
  <si>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</si>
  <si>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</si>
  <si>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</si>
  <si>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</si>
  <si>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</si>
  <si>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</si>
  <si>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</si>
  <si>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</si>
  <si>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</si>
  <si>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</si>
  <si>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</si>
  <si>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</si>
  <si>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</si>
  <si>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</si>
  <si>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</si>
  <si>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</si>
  <si>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</si>
  <si>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</si>
  <si>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</si>
  <si>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</si>
  <si>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</si>
  <si>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</si>
  <si>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</si>
  <si>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</si>
  <si>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</si>
  <si>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</si>
  <si>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</si>
  <si>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</si>
  <si>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</si>
  <si>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</si>
  <si>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</si>
  <si>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</si>
  <si>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</si>
  <si>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</si>
  <si>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</si>
  <si>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</si>
  <si>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</si>
  <si>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</si>
  <si>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</si>
  <si>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</si>
  <si>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</si>
  <si>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</si>
  <si>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</si>
  <si>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</si>
  <si>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</si>
  <si>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</si>
  <si>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</si>
  <si>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</si>
  <si>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</si>
  <si>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</si>
  <si>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</si>
  <si>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</si>
  <si>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</si>
  <si>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</si>
  <si>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</si>
  <si>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</si>
  <si>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</si>
  <si>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</si>
  <si>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</si>
  <si>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</si>
  <si>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</si>
  <si>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</si>
  <si>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</si>
  <si>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</si>
  <si>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</si>
  <si>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</si>
  <si>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</si>
  <si>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</si>
  <si>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</si>
  <si>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</si>
  <si>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</si>
  <si>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</si>
  <si>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</si>
  <si>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</si>
  <si>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</si>
  <si>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</si>
  <si>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</si>
  <si>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</si>
  <si>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</si>
  <si>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</si>
  <si>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</si>
  <si>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</si>
  <si>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</si>
  <si>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</si>
  <si>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</si>
  <si>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</si>
  <si>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</si>
  <si>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</si>
  <si>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</si>
  <si>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</si>
  <si>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</si>
  <si>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</si>
  <si>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</si>
  <si>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</si>
  <si>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</si>
  <si>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</si>
  <si>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</si>
  <si>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</si>
  <si>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</si>
  <si>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</si>
  <si>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</si>
  <si>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</si>
  <si>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</si>
  <si>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</si>
  <si>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</si>
  <si>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</si>
  <si>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</si>
  <si>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</si>
  <si>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</si>
  <si>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</si>
  <si>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</si>
  <si>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</si>
  <si>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</si>
  <si>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</si>
  <si>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</si>
  <si>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</si>
  <si>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</si>
  <si>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</si>
  <si>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</si>
  <si>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</si>
  <si>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</si>
  <si>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</si>
  <si>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</si>
  <si>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</si>
  <si>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</si>
  <si>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</si>
  <si>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</si>
  <si>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</si>
  <si>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</si>
  <si>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</si>
  <si>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</si>
  <si>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</si>
  <si>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</si>
  <si>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</si>
  <si>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</si>
  <si>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</si>
  <si>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</si>
  <si>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</si>
  <si>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</si>
  <si>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</si>
  <si>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</si>
  <si>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</si>
  <si>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</si>
  <si>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</si>
  <si>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</si>
  <si>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</si>
  <si>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</si>
  <si>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</si>
  <si>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</si>
  <si>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</si>
  <si>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</si>
  <si>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</si>
  <si>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</si>
  <si>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</si>
  <si>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</si>
  <si>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</si>
  <si>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</si>
  <si>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</si>
  <si>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</si>
  <si>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</si>
  <si>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</si>
  <si>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</si>
  <si>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</si>
  <si>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</si>
  <si>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</si>
  <si>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</si>
  <si>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</si>
  <si>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</si>
  <si>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</si>
  <si>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</si>
  <si>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</si>
  <si>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</si>
  <si>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</si>
  <si>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</si>
  <si>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</si>
  <si>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</si>
  <si>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</si>
  <si>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</si>
  <si>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</si>
  <si>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</si>
  <si>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</si>
  <si>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</si>
  <si>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</si>
  <si>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</si>
  <si>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</si>
  <si>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</si>
  <si>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</si>
  <si>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</si>
  <si>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</si>
  <si>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</si>
  <si>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</si>
  <si>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</si>
  <si>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</si>
  <si>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</si>
  <si>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</si>
  <si>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</si>
  <si>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</si>
  <si>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</si>
  <si>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</si>
  <si>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</si>
  <si>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</si>
  <si>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</si>
  <si>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</si>
  <si>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</si>
  <si>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</si>
  <si>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</si>
  <si>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</si>
  <si>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</si>
  <si>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</si>
  <si>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</si>
  <si>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</si>
  <si>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</si>
  <si>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</si>
  <si>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</si>
  <si>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</si>
  <si>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</si>
  <si>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</si>
  <si>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</si>
  <si>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</si>
  <si>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</si>
  <si>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</si>
  <si>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</si>
  <si>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</si>
  <si>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</si>
  <si>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</si>
  <si>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</si>
  <si>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</si>
  <si>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</si>
  <si>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</si>
  <si>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</si>
  <si>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</si>
  <si>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</si>
  <si>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</si>
  <si>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</si>
  <si>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</si>
  <si>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</si>
  <si>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</si>
  <si>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</si>
  <si>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</si>
  <si>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</si>
  <si>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</si>
  <si>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</si>
  <si>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</si>
  <si>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</si>
  <si>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</si>
  <si>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</si>
  <si>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</si>
  <si>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</si>
  <si>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</si>
  <si>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</si>
  <si>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</si>
  <si>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</si>
  <si>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</si>
  <si>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</si>
  <si>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</si>
  <si>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</si>
  <si>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</si>
  <si>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</si>
  <si>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</si>
  <si>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</si>
  <si>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</si>
  <si>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</si>
  <si>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</si>
  <si>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</si>
  <si>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</si>
  <si>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</si>
  <si>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</si>
  <si>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</si>
  <si>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</si>
  <si>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</si>
  <si>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</si>
  <si>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</si>
  <si>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</si>
  <si>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</si>
  <si>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</si>
  <si>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</si>
  <si>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</si>
  <si>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</si>
  <si>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</si>
  <si>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</si>
  <si>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</si>
  <si>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</si>
  <si>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</si>
  <si>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</si>
  <si>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</si>
  <si>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</si>
  <si>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</si>
  <si>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</si>
  <si>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</si>
  <si>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</si>
  <si>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</si>
  <si>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</si>
  <si>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</si>
  <si>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</si>
  <si>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</si>
  <si>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</si>
  <si>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</si>
  <si>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</si>
  <si>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</si>
  <si>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</si>
  <si>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</si>
  <si>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</si>
  <si>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</si>
  <si>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</si>
  <si>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</si>
  <si>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</si>
  <si>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</si>
  <si>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</si>
  <si>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</si>
  <si>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</si>
  <si>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</si>
  <si>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</si>
  <si>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</si>
  <si>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</si>
  <si>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</si>
  <si>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</si>
  <si>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</si>
  <si>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</si>
  <si>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</si>
  <si>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</si>
  <si>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</si>
  <si>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</si>
  <si>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</si>
  <si>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</si>
  <si>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</si>
  <si>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</si>
  <si>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</si>
  <si>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</si>
  <si>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</si>
  <si>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</si>
  <si>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</si>
  <si>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</si>
  <si>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</si>
  <si>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</si>
  <si>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</si>
  <si>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</si>
  <si>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</si>
  <si>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</si>
  <si>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</si>
  <si>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</si>
  <si>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</si>
  <si>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</si>
  <si>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</si>
  <si>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</si>
  <si>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</si>
  <si>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</si>
  <si>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</si>
  <si>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</si>
  <si>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</si>
  <si>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</si>
  <si>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</si>
  <si>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</si>
  <si>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</si>
  <si>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</si>
  <si>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</si>
  <si>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</si>
  <si>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</si>
  <si>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</si>
  <si>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</si>
  <si>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</si>
  <si>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</si>
  <si>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</si>
  <si>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</si>
  <si>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</si>
  <si>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</si>
  <si>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</si>
  <si>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</si>
  <si>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</si>
  <si>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</si>
  <si>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</si>
  <si>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</si>
  <si>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</si>
  <si>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</si>
  <si>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</si>
  <si>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</si>
  <si>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</si>
  <si>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</si>
  <si>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</si>
  <si>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</si>
  <si>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</si>
  <si>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</si>
  <si>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</si>
  <si>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</si>
  <si>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</si>
  <si>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</si>
  <si>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</si>
  <si>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</si>
  <si>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</si>
  <si>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</si>
  <si>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</si>
  <si>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</si>
  <si>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</si>
  <si>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</si>
  <si>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</si>
  <si>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</si>
  <si>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</si>
  <si>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</si>
  <si>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</si>
  <si>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</si>
  <si>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</si>
  <si>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</si>
  <si>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</si>
  <si>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</si>
  <si>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</si>
  <si>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</si>
  <si>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</si>
  <si>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</si>
  <si>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</si>
  <si>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</si>
  <si>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</si>
  <si>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</si>
  <si>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</si>
  <si>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</si>
  <si>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</si>
  <si>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</si>
  <si>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</si>
  <si>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</si>
  <si>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</si>
  <si>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</si>
  <si>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</si>
  <si>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</si>
  <si>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</si>
  <si>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</si>
  <si>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</si>
  <si>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</si>
  <si>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</si>
  <si>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</si>
  <si>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</si>
  <si>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</si>
  <si>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</si>
  <si>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</si>
  <si>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</si>
  <si>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</si>
  <si>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</si>
  <si>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</si>
  <si>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</si>
  <si>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</si>
  <si>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</si>
  <si>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</si>
  <si>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</si>
  <si>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</si>
  <si>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</si>
  <si>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</si>
  <si>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</si>
  <si>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</si>
  <si>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</si>
  <si>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</si>
  <si>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</si>
  <si>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</si>
  <si>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</si>
  <si>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</si>
  <si>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</si>
  <si>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</si>
  <si>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</si>
  <si>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</si>
  <si>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</si>
  <si>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</si>
  <si>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</si>
  <si>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</si>
  <si>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</si>
  <si>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</si>
  <si>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</si>
  <si>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</si>
  <si>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</si>
  <si>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</si>
  <si>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</si>
  <si>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</si>
  <si>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</si>
  <si>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</si>
  <si>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</si>
  <si>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</si>
  <si>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</si>
  <si>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</si>
  <si>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</si>
  <si>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</si>
  <si>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</si>
  <si>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</si>
  <si>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</si>
  <si>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</si>
  <si>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</si>
  <si>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</si>
  <si>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</si>
  <si>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</si>
  <si>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</si>
  <si>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</si>
  <si>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</si>
  <si>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</si>
  <si>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</si>
  <si>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</si>
  <si>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</si>
  <si>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</si>
  <si>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</si>
  <si>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</si>
  <si>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</si>
  <si>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</si>
  <si>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</si>
  <si>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</si>
  <si>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</si>
  <si>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</si>
  <si>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</si>
  <si>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</si>
  <si>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</si>
  <si>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</si>
  <si>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</si>
  <si>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</si>
  <si>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</si>
  <si>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</si>
  <si>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</si>
  <si>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</si>
  <si>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</si>
  <si>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</si>
  <si>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</si>
  <si>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</si>
  <si>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</si>
  <si>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</si>
  <si>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</si>
  <si>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</si>
  <si>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</si>
  <si>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</si>
  <si>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</si>
  <si>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</si>
  <si>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</si>
  <si>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</si>
  <si>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</si>
  <si>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</si>
  <si>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</si>
  <si>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</si>
  <si>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</si>
  <si>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</si>
  <si>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</si>
  <si>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</si>
  <si>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</si>
  <si>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</si>
  <si>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</si>
  <si>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</si>
  <si>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</si>
  <si>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</si>
  <si>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</si>
  <si>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</si>
  <si>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</si>
  <si>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</si>
  <si>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</si>
  <si>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</si>
  <si>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</si>
  <si>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</si>
  <si>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</si>
  <si>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</si>
  <si>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</si>
  <si>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</si>
  <si>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</si>
  <si>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</si>
  <si>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</si>
  <si>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</si>
  <si>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</si>
  <si>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</si>
  <si>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</si>
  <si>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</si>
  <si>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</si>
  <si>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</si>
  <si>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</si>
  <si>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</si>
  <si>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</si>
  <si>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</si>
  <si>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</si>
  <si>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</si>
  <si>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</si>
  <si>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</si>
  <si>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</si>
  <si>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</si>
  <si>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</si>
  <si>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</si>
  <si>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</si>
  <si>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</si>
  <si>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</si>
  <si>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</si>
  <si>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</si>
  <si>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</si>
  <si>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</si>
  <si>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</si>
  <si>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</si>
  <si>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</si>
  <si>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</si>
  <si>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</si>
  <si>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</si>
  <si>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</si>
  <si>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</si>
  <si>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</si>
  <si>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</si>
  <si>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</si>
  <si>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</si>
  <si>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</si>
  <si>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</si>
  <si>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</si>
  <si>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</si>
  <si>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</si>
  <si>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</si>
  <si>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</si>
  <si>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</si>
  <si>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</si>
  <si>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</si>
  <si>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</si>
  <si>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</si>
  <si>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</si>
  <si>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</si>
  <si>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</si>
  <si>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</si>
  <si>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</si>
  <si>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</si>
  <si>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</si>
  <si>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</si>
  <si>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</si>
  <si>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</si>
  <si>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</si>
  <si>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</si>
  <si>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</si>
  <si>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</si>
  <si>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</si>
  <si>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</si>
  <si>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</si>
  <si>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</si>
  <si>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</si>
  <si>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</si>
  <si>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</si>
  <si>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</si>
  <si>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</si>
  <si>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</si>
  <si>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</si>
  <si>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</si>
  <si>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</si>
  <si>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</si>
  <si>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</si>
  <si>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</si>
  <si>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</si>
  <si>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</si>
  <si>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</si>
  <si>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</si>
  <si>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</si>
  <si>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</si>
  <si>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</si>
  <si>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</si>
  <si>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</si>
  <si>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</si>
  <si>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</si>
  <si>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</si>
  <si>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</si>
  <si>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</si>
  <si>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</si>
  <si>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</si>
  <si>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</si>
  <si>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</si>
  <si>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</si>
  <si>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</si>
  <si>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</si>
  <si>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</si>
  <si>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</si>
  <si>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</si>
  <si>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</si>
  <si>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</si>
  <si>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</si>
  <si>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</si>
  <si>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</si>
  <si>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</si>
  <si>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</si>
  <si>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</si>
  <si>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</si>
  <si>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</si>
  <si>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</si>
  <si>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</si>
  <si>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</si>
  <si>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</si>
  <si>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</si>
  <si>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</si>
  <si>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</si>
  <si>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</si>
  <si>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</si>
  <si>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</si>
  <si>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</si>
  <si>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</si>
  <si>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</si>
  <si>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</si>
  <si>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</si>
  <si>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</si>
  <si>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</si>
  <si>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</si>
  <si>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</si>
  <si>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</si>
  <si>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</si>
  <si>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</si>
  <si>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</si>
  <si>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</si>
  <si>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</si>
  <si>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</si>
  <si>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</si>
  <si>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</si>
  <si>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</si>
  <si>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</si>
  <si>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</si>
  <si>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</si>
  <si>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</si>
  <si>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</si>
  <si>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</si>
  <si>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</si>
  <si>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</si>
  <si>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</si>
  <si>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</si>
  <si>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</si>
  <si>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</si>
  <si>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</si>
  <si>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</si>
  <si>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</si>
  <si>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</si>
  <si>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</si>
  <si>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</si>
  <si>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</si>
  <si>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</si>
  <si>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</si>
  <si>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</si>
  <si>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</si>
  <si>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</si>
  <si>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</si>
  <si>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</si>
  <si>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</si>
  <si>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</si>
  <si>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</si>
  <si>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</si>
  <si>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</si>
  <si>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</si>
  <si>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</si>
  <si>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</si>
  <si>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</si>
  <si>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</si>
  <si>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</si>
  <si>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</si>
  <si>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</si>
  <si>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</si>
  <si>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</si>
  <si>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</si>
  <si>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</si>
  <si>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</si>
  <si>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</si>
  <si>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</si>
  <si>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</si>
  <si>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</si>
  <si>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</si>
  <si>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</si>
  <si>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</si>
  <si>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</si>
  <si>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</si>
  <si>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</si>
  <si>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</si>
  <si>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</si>
  <si>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</si>
  <si>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</si>
  <si>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</si>
  <si>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</si>
  <si>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</si>
  <si>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</si>
  <si>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</si>
  <si>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</si>
  <si>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</si>
  <si>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</si>
  <si>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</si>
  <si>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</si>
  <si>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</si>
  <si>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</si>
  <si>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</si>
  <si>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</si>
  <si>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</si>
  <si>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</si>
  <si>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</si>
  <si>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</si>
  <si>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</si>
  <si>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</si>
  <si>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</si>
  <si>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</si>
  <si>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</si>
  <si>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</si>
  <si>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</si>
  <si>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</si>
  <si>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</si>
  <si>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</si>
  <si>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</si>
  <si>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</si>
  <si>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</si>
  <si>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</si>
  <si>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</si>
  <si>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</si>
  <si>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</si>
  <si>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</si>
  <si>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</si>
  <si>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</si>
  <si>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</si>
  <si>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</si>
  <si>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</si>
  <si>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</si>
  <si>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</si>
  <si>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</si>
  <si>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</si>
  <si>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</si>
  <si>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</si>
  <si>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</si>
  <si>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</si>
  <si>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</si>
  <si>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</si>
  <si>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</si>
  <si>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</si>
  <si>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</si>
  <si>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</si>
  <si>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</si>
  <si>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</si>
  <si>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</si>
  <si>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</si>
  <si>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</si>
  <si>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</si>
  <si>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</si>
  <si>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</si>
  <si>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</si>
  <si>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</si>
  <si>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</si>
  <si>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</si>
  <si>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</si>
  <si>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</si>
  <si>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</si>
  <si>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</si>
  <si>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</si>
  <si>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</si>
  <si>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</si>
  <si>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</si>
  <si>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</si>
  <si>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</si>
  <si>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</si>
  <si>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</si>
  <si>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</si>
  <si>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</si>
  <si>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</si>
  <si>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</si>
  <si>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</si>
  <si>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</si>
  <si>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</si>
  <si>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</si>
  <si>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</si>
  <si>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</si>
  <si>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</si>
  <si>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</si>
  <si>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</si>
  <si>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</si>
  <si>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</si>
  <si>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</si>
  <si>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</si>
  <si>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</si>
  <si>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</si>
  <si>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</si>
  <si>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</si>
  <si>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</si>
  <si>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</si>
  <si>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</si>
  <si>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</si>
  <si>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</si>
  <si>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</si>
  <si>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</si>
  <si>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</si>
  <si>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</si>
  <si>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</si>
  <si>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</si>
  <si>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</si>
  <si>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</si>
  <si>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</si>
  <si>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</si>
  <si>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</si>
  <si>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</si>
  <si>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</si>
  <si>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</si>
  <si>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</si>
  <si>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</si>
  <si>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</si>
  <si>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</si>
  <si>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</si>
  <si>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</si>
  <si>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</si>
  <si>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</si>
  <si>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</si>
  <si>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</si>
  <si>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</si>
  <si>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</si>
  <si>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</si>
  <si>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</si>
  <si>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</si>
  <si>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</si>
  <si>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</si>
  <si>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</si>
  <si>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</si>
  <si>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</si>
  <si>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</si>
  <si>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</si>
  <si>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</si>
  <si>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</si>
  <si>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</si>
  <si>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</si>
  <si>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</si>
  <si>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</si>
  <si>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</si>
  <si>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</si>
  <si>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</si>
  <si>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</si>
  <si>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</si>
  <si>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</si>
  <si>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</si>
  <si>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</si>
  <si>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</si>
  <si>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</si>
  <si>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</si>
  <si>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</si>
  <si>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</si>
  <si>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</si>
  <si>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</si>
  <si>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</si>
  <si>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</si>
  <si>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</si>
  <si>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</si>
  <si>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</si>
  <si>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</si>
  <si>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</si>
  <si>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</si>
  <si>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</si>
  <si>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</si>
  <si>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</si>
  <si>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</si>
  <si>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</si>
  <si>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</si>
  <si>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</si>
  <si>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</si>
  <si>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</si>
  <si>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</si>
  <si>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</si>
  <si>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</si>
  <si>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</si>
  <si>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</si>
  <si>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</si>
  <si>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</si>
  <si>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</si>
  <si>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</si>
  <si>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</si>
  <si>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</si>
  <si>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</si>
  <si>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</si>
  <si>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</si>
  <si>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</si>
  <si>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</si>
  <si>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</si>
  <si>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</si>
  <si>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</si>
  <si>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</si>
  <si>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</si>
  <si>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</si>
  <si>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</si>
  <si>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</si>
  <si>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</si>
  <si>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</si>
  <si>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</si>
  <si>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</si>
  <si>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</si>
  <si>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</si>
  <si>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</si>
  <si>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</si>
  <si>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</si>
  <si>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</si>
  <si>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</si>
  <si>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</si>
  <si>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</si>
  <si>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</si>
  <si>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</si>
  <si>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</si>
  <si>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</si>
  <si>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</si>
  <si>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</si>
  <si>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</si>
  <si>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</si>
  <si>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</si>
  <si>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</si>
  <si>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</si>
  <si>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</si>
  <si>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</si>
  <si>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</si>
  <si>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</si>
  <si>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</si>
  <si>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</si>
  <si>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</si>
  <si>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</si>
  <si>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</si>
  <si>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</si>
  <si>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</si>
  <si>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</si>
  <si>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</si>
  <si>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</si>
  <si>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</si>
  <si>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</si>
  <si>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</si>
  <si>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</si>
  <si>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</si>
  <si>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</si>
  <si>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</si>
  <si>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</si>
  <si>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</si>
  <si>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</si>
  <si>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</si>
  <si>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</si>
  <si>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</si>
  <si>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</si>
  <si>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</si>
  <si>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</si>
  <si>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</si>
  <si>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</si>
  <si>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</si>
  <si>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</si>
  <si>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</si>
  <si>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</si>
  <si>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</si>
  <si>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</si>
  <si>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</si>
  <si>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</si>
  <si>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</si>
  <si>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</si>
  <si>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</si>
  <si>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</si>
  <si>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</si>
  <si>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</si>
  <si>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</si>
  <si>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</si>
  <si>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</si>
  <si>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</si>
  <si>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</si>
  <si>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</si>
  <si>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</si>
  <si>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</si>
  <si>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</si>
  <si>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</si>
  <si>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</si>
  <si>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</si>
  <si>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</si>
  <si>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</si>
  <si>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</si>
  <si>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</si>
  <si>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</si>
  <si>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</si>
  <si>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</si>
  <si>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</si>
  <si>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</si>
  <si>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</si>
  <si>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</si>
  <si>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</si>
  <si>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</si>
  <si>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</si>
  <si>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</si>
  <si>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</si>
  <si>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</si>
  <si>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</si>
  <si>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</si>
  <si>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</si>
  <si>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</si>
  <si>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</si>
  <si>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</si>
  <si>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</si>
  <si>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</si>
  <si>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</si>
  <si>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</si>
  <si>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</si>
  <si>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</si>
  <si>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</si>
  <si>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</si>
  <si>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</si>
  <si>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</si>
  <si>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</si>
  <si>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</si>
  <si>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</si>
  <si>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</si>
  <si>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</si>
  <si>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</si>
  <si>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</si>
  <si>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</si>
  <si>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</si>
  <si>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</si>
  <si>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</si>
  <si>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</si>
  <si>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</si>
  <si>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</si>
  <si>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</si>
  <si>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</si>
  <si>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</si>
  <si>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</si>
  <si>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</si>
  <si>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</si>
  <si>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</si>
  <si>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</si>
  <si>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</si>
  <si>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</si>
  <si>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</si>
  <si>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</si>
  <si>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</si>
  <si>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</si>
  <si>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</si>
  <si>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</si>
  <si>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</si>
  <si>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</si>
  <si>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</si>
  <si>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</si>
  <si>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</si>
  <si>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</si>
  <si>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</si>
  <si>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</si>
  <si>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</si>
  <si>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</si>
  <si>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</si>
  <si>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</si>
  <si>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</si>
  <si>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</si>
  <si>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</si>
  <si>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</si>
  <si>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</si>
  <si>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</si>
  <si>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</si>
  <si>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</si>
  <si>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</si>
  <si>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</si>
  <si>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</si>
  <si>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</si>
  <si>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</si>
  <si>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</si>
  <si>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</si>
  <si>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</si>
  <si>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</si>
  <si>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</si>
  <si>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</si>
  <si>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</si>
  <si>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</si>
  <si>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</si>
  <si>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</si>
  <si>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</si>
  <si>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</si>
  <si>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</si>
  <si>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</si>
  <si>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</si>
  <si>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</si>
  <si>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</si>
  <si>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</si>
  <si>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</si>
  <si>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</si>
  <si>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</si>
  <si>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</si>
  <si>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</si>
  <si>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</si>
  <si>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</si>
  <si>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</si>
  <si>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</si>
  <si>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</si>
  <si>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</si>
  <si>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</si>
  <si>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</si>
  <si>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</si>
  <si>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</si>
  <si>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</si>
  <si>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</si>
  <si>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</si>
  <si>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</si>
  <si>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</si>
  <si>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</si>
  <si>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</si>
  <si>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</si>
  <si>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</si>
  <si>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</si>
  <si>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</si>
  <si>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</si>
  <si>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</si>
  <si>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</si>
  <si>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</si>
  <si>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</si>
  <si>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</si>
  <si>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</si>
  <si>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</si>
  <si>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</si>
  <si>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</si>
  <si>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</si>
  <si>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</si>
  <si>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</si>
  <si>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</si>
  <si>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</si>
  <si>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</si>
  <si>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</si>
  <si>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</si>
  <si>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</si>
  <si>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</si>
  <si>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</si>
  <si>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</si>
  <si>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</si>
  <si>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</si>
  <si>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</si>
  <si>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</si>
  <si>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</si>
  <si>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</si>
  <si>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</si>
  <si>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</si>
  <si>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</si>
  <si>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</si>
  <si>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</si>
  <si>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</si>
  <si>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</si>
  <si>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</si>
  <si>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</si>
  <si>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</si>
  <si>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</si>
  <si>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</si>
  <si>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</si>
  <si>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</si>
  <si>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</si>
  <si>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</si>
  <si>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</si>
  <si>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</si>
  <si>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</si>
  <si>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</si>
  <si>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</si>
  <si>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</si>
  <si>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</si>
  <si>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</si>
  <si>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</si>
  <si>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</si>
  <si>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</si>
  <si>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</si>
  <si>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</si>
  <si>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</si>
  <si>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</si>
  <si>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</si>
  <si>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</si>
  <si>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</si>
  <si>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</si>
  <si>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</si>
  <si>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</si>
  <si>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</si>
  <si>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</si>
  <si>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</si>
  <si>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</si>
  <si>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</si>
  <si>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</si>
  <si>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</si>
  <si>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</si>
  <si>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</si>
  <si>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</si>
  <si>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</si>
  <si>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</si>
  <si>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</si>
  <si>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</si>
  <si>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</si>
  <si>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</si>
  <si>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</si>
  <si>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</si>
  <si>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</si>
  <si>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</si>
  <si>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</si>
  <si>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</si>
  <si>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</si>
  <si>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</si>
  <si>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</si>
  <si>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</si>
  <si>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</si>
  <si>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</si>
  <si>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</si>
  <si>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</si>
  <si>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</si>
  <si>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</si>
  <si>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</si>
  <si>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</si>
  <si>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</si>
  <si>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</si>
  <si>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</si>
  <si>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</si>
  <si>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</si>
  <si>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</si>
  <si>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</si>
  <si>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</si>
  <si>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</si>
  <si>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</si>
  <si>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</si>
  <si>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</si>
  <si>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</si>
  <si>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</si>
  <si>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</si>
  <si>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</si>
  <si>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</si>
  <si>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</si>
  <si>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</si>
  <si>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</si>
  <si>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</si>
  <si>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</si>
  <si>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</si>
  <si>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</si>
  <si>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</si>
  <si>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</si>
  <si>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</si>
  <si>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</si>
  <si>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</si>
  <si>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</si>
  <si>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</si>
  <si>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</si>
  <si>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</si>
  <si>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</si>
  <si>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</si>
  <si>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</si>
  <si>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</si>
  <si>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</si>
  <si>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</si>
  <si>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</si>
  <si>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</si>
  <si>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</si>
  <si>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</si>
  <si>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</si>
  <si>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</si>
  <si>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</si>
  <si>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</si>
  <si>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</si>
  <si>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</si>
  <si>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</si>
  <si>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</si>
  <si>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</si>
  <si>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</si>
  <si>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</si>
  <si>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</si>
  <si>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</si>
  <si>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</si>
  <si>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</si>
  <si>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</si>
  <si>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</si>
  <si>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</si>
  <si>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</si>
  <si>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</si>
  <si>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</si>
  <si>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</si>
  <si>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</si>
  <si>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</si>
  <si>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</si>
  <si>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</si>
  <si>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</si>
  <si>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</si>
  <si>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</si>
  <si>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</si>
  <si>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</si>
  <si>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</si>
  <si>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</si>
  <si>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</si>
  <si>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</si>
  <si>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</si>
  <si>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</si>
  <si>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</si>
  <si>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</si>
  <si>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</si>
  <si>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</si>
  <si>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</si>
  <si>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</si>
  <si>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</si>
  <si>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</si>
  <si>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</si>
  <si>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</si>
  <si>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</si>
  <si>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</si>
  <si>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</si>
  <si>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</si>
  <si>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</si>
  <si>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</si>
  <si>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</si>
  <si>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</si>
  <si>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</si>
  <si>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</si>
  <si>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</si>
  <si>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</si>
  <si>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</si>
  <si>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</si>
  <si>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</si>
  <si>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</si>
  <si>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</si>
  <si>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</si>
  <si>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</si>
  <si>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</si>
  <si>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</si>
  <si>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</si>
  <si>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</si>
  <si>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</si>
  <si>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</si>
  <si>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</si>
  <si>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</si>
  <si>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</si>
  <si>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</si>
  <si>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</si>
  <si>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</si>
  <si>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</si>
  <si>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</si>
  <si>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</si>
  <si>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</si>
  <si>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</si>
  <si>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</si>
  <si>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</si>
  <si>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</si>
  <si>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</si>
  <si>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</si>
  <si>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</si>
  <si>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</si>
  <si>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</si>
  <si>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</si>
  <si>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</si>
  <si>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</si>
  <si>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</si>
  <si>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</si>
  <si>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</si>
  <si>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</si>
  <si>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</si>
  <si>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</si>
  <si>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</si>
  <si>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</si>
  <si>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</si>
  <si>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</si>
  <si>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</si>
  <si>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</si>
  <si>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</si>
  <si>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</si>
  <si>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</si>
  <si>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</si>
  <si>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</si>
  <si>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</si>
  <si>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</si>
  <si>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</si>
  <si>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</si>
  <si>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</si>
  <si>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</si>
  <si>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</si>
  <si>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</si>
  <si>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</si>
  <si>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</si>
  <si>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</si>
  <si>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</si>
  <si>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</si>
  <si>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</si>
  <si>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</si>
  <si>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</si>
  <si>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</si>
  <si>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</si>
  <si>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</si>
  <si>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</si>
  <si>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</si>
  <si>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</si>
  <si>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</si>
  <si>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</si>
  <si>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</si>
  <si>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</si>
  <si>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</si>
  <si>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</si>
  <si>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</si>
  <si>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</si>
  <si>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</si>
  <si>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</si>
  <si>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</si>
  <si>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</si>
  <si>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</si>
  <si>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</si>
  <si>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</si>
  <si>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</si>
  <si>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</si>
  <si>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</si>
  <si>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</si>
  <si>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</si>
  <si>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</si>
  <si>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</si>
  <si>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</si>
  <si>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</si>
  <si>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</si>
  <si>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</si>
  <si>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</si>
  <si>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</si>
  <si>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</si>
  <si>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</si>
  <si>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</si>
  <si>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</si>
  <si>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</si>
  <si>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</si>
  <si>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</si>
  <si>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</si>
  <si>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</si>
  <si>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</si>
  <si>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</si>
  <si>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</si>
  <si>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</si>
  <si>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</si>
  <si>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</si>
  <si>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</si>
  <si>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</si>
  <si>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</si>
  <si>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</si>
  <si>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</si>
  <si>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</si>
  <si>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</si>
  <si>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</si>
  <si>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</si>
  <si>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</si>
  <si>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</si>
  <si>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</si>
  <si>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</si>
  <si>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</si>
  <si>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</si>
  <si>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</si>
  <si>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</si>
  <si>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</si>
  <si>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</si>
  <si>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</si>
  <si>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</si>
  <si>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</si>
  <si>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</si>
  <si>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</si>
  <si>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</si>
  <si>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</si>
  <si>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</si>
  <si>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</si>
  <si>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</si>
  <si>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</si>
  <si>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</si>
  <si>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</si>
  <si>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</si>
  <si>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</si>
  <si>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</si>
  <si>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</si>
  <si>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</si>
  <si>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</si>
  <si>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</si>
  <si>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</si>
  <si>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</si>
  <si>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</si>
  <si>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</si>
  <si>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</si>
  <si>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</si>
  <si>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</si>
  <si>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</si>
  <si>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</si>
  <si>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</si>
  <si>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</si>
  <si>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</si>
  <si>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</si>
  <si>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</si>
  <si>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</si>
  <si>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</si>
  <si>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</si>
  <si>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</si>
  <si>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</si>
  <si>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</si>
  <si>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</si>
  <si>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</si>
  <si>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</si>
  <si>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</si>
  <si>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</si>
  <si>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</si>
  <si>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</si>
  <si>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</si>
  <si>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</si>
  <si>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</si>
  <si>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</si>
  <si>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</si>
  <si>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</si>
  <si>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</si>
  <si>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</si>
  <si>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</si>
  <si>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</si>
  <si>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</si>
  <si>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</si>
  <si>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</si>
  <si>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</si>
  <si>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</si>
  <si>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</si>
  <si>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</si>
  <si>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</si>
  <si>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</si>
  <si>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</si>
  <si>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</si>
  <si>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</si>
  <si>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</si>
  <si>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</si>
  <si>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</si>
  <si>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</si>
  <si>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</si>
  <si>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</si>
  <si>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</si>
  <si>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</si>
  <si>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</si>
  <si>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</si>
  <si>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</si>
  <si>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</si>
  <si>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</si>
  <si>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</si>
  <si>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</si>
  <si>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</si>
  <si>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</si>
  <si>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</si>
  <si>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</si>
  <si>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</si>
  <si>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</si>
  <si>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</si>
  <si>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</si>
  <si>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</si>
  <si>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</si>
  <si>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</si>
  <si>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</si>
  <si>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</si>
  <si>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</si>
  <si>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</si>
  <si>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</si>
  <si>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</si>
  <si>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</si>
  <si>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</si>
  <si>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</si>
  <si>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</si>
  <si>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</si>
  <si>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</si>
  <si>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</si>
  <si>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</si>
  <si>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</si>
  <si>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</si>
  <si>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</si>
  <si>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</si>
  <si>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</si>
  <si>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</si>
  <si>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</si>
  <si>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</si>
  <si>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</si>
  <si>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</si>
  <si>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</si>
  <si>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</si>
  <si>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</si>
  <si>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</si>
  <si>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</si>
  <si>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</si>
  <si>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</si>
  <si>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</si>
  <si>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</si>
  <si>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</si>
  <si>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</si>
  <si>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</si>
  <si>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</si>
  <si>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</si>
  <si>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</si>
  <si>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</si>
  <si>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</si>
  <si>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</si>
  <si>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</si>
  <si>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</si>
  <si>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</si>
  <si>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</si>
  <si>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</si>
  <si>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</si>
  <si>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</si>
  <si>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</si>
  <si>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</si>
  <si>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</si>
  <si>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</si>
  <si>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</si>
  <si>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</si>
  <si>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</si>
  <si>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</si>
  <si>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</si>
  <si>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</si>
  <si>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</si>
  <si>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</si>
  <si>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</si>
  <si>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</si>
  <si>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</si>
  <si>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</si>
  <si>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</si>
  <si>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</si>
  <si>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</si>
  <si>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</si>
  <si>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</si>
  <si>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</si>
  <si>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</si>
  <si>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</si>
  <si>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</si>
  <si>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</si>
  <si>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</si>
  <si>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</si>
  <si>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</si>
  <si>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</si>
  <si>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</si>
  <si>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</si>
  <si>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</si>
  <si>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</si>
  <si>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</si>
  <si>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</si>
  <si>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</si>
  <si>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</si>
  <si>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</si>
  <si>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</si>
  <si>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</si>
  <si>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</si>
  <si>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</si>
  <si>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</si>
  <si>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</si>
  <si>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</si>
  <si>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</si>
  <si>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</si>
  <si>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</si>
  <si>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</si>
  <si>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</si>
  <si>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</si>
  <si>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</si>
  <si>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</si>
  <si>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</si>
  <si>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</si>
  <si>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</si>
  <si>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</si>
  <si>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</si>
  <si>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</si>
  <si>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</si>
  <si>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</si>
  <si>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</si>
  <si>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</si>
  <si>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</si>
  <si>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</si>
  <si>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</si>
  <si>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</si>
  <si>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</si>
  <si>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</si>
  <si>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</si>
  <si>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</si>
  <si>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</si>
  <si>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</si>
  <si>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</si>
  <si>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</si>
  <si>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</si>
  <si>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</si>
  <si>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</si>
  <si>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</si>
  <si>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</si>
  <si>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</si>
  <si>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</si>
  <si>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</si>
  <si>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</si>
  <si>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</si>
  <si>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</si>
  <si>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</si>
  <si>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</si>
  <si>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</si>
  <si>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</si>
  <si>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</si>
  <si>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</si>
  <si>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</si>
  <si>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</si>
  <si>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</si>
  <si>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</si>
  <si>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</si>
  <si>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</si>
  <si>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</si>
  <si>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</si>
  <si>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</si>
  <si>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</si>
  <si>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</si>
  <si>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</si>
  <si>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</si>
  <si>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</si>
  <si>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</si>
  <si>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</si>
  <si>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</si>
  <si>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</si>
  <si>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</si>
  <si>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</si>
  <si>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</si>
  <si>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</si>
  <si>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</si>
  <si>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</si>
  <si>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</si>
  <si>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</si>
  <si>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</si>
  <si>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</si>
  <si>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</si>
  <si>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</si>
  <si>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</si>
  <si>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</si>
  <si>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</si>
  <si>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</si>
  <si>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</si>
  <si>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</si>
  <si>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</si>
  <si>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</si>
  <si>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</si>
  <si>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</si>
  <si>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</si>
  <si>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</si>
  <si>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</si>
  <si>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</si>
  <si>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</si>
  <si>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</si>
  <si>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</si>
  <si>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</si>
  <si>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</si>
  <si>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</si>
  <si>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</si>
  <si>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</si>
  <si>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</si>
  <si>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</si>
  <si>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</si>
  <si>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</si>
  <si>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</si>
  <si>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</si>
  <si>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</si>
  <si>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</si>
  <si>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</si>
  <si>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</si>
  <si>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</si>
  <si>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</si>
  <si>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</si>
  <si>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</si>
  <si>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</si>
  <si>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</si>
  <si>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</si>
  <si>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</si>
  <si>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</si>
  <si>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</si>
  <si>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</si>
  <si>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</si>
  <si>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</si>
  <si>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</si>
  <si>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</si>
  <si>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</si>
  <si>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</si>
  <si>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</si>
  <si>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</si>
  <si>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</si>
  <si>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</si>
  <si>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</si>
  <si>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</si>
  <si>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</si>
  <si>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</si>
  <si>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</si>
  <si>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</si>
  <si>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</si>
  <si>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</si>
  <si>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</si>
  <si>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</si>
  <si>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</si>
  <si>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</si>
  <si>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</si>
  <si>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</si>
  <si>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</si>
  <si>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</si>
  <si>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</si>
  <si>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</si>
  <si>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</si>
  <si>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</si>
  <si>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</si>
  <si>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</si>
  <si>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</si>
  <si>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</si>
  <si>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</si>
  <si>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</si>
  <si>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</si>
  <si>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</si>
  <si>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</si>
  <si>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</si>
  <si>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</si>
  <si>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</si>
  <si>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</si>
  <si>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</si>
  <si>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</si>
  <si>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</si>
  <si>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</si>
  <si>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</si>
  <si>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</si>
  <si>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</si>
  <si>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</si>
  <si>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</si>
  <si>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</si>
  <si>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</si>
  <si>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</si>
  <si>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</si>
  <si>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</si>
  <si>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</si>
  <si>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</si>
  <si>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</si>
  <si>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</si>
  <si>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</si>
  <si>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</si>
  <si>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</si>
  <si>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</si>
  <si>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</si>
  <si>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</si>
  <si>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</si>
  <si>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</si>
  <si>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</si>
  <si>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</si>
  <si>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</si>
  <si>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</si>
  <si>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</si>
  <si>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</si>
  <si>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</si>
  <si>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</si>
  <si>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</si>
  <si>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</si>
  <si>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</si>
  <si>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</si>
  <si>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</si>
  <si>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</si>
  <si>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</si>
  <si>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</si>
  <si>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</si>
  <si>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</si>
  <si>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</si>
  <si>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</si>
  <si>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</si>
  <si>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</si>
  <si>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</si>
  <si>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</si>
  <si>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</si>
  <si>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</si>
  <si>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</si>
  <si>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</si>
  <si>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</si>
  <si>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</si>
  <si>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</si>
  <si>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</si>
  <si>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</si>
  <si>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</si>
  <si>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</si>
  <si>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</si>
  <si>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</si>
  <si>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</si>
  <si>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</si>
  <si>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</si>
  <si>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</si>
  <si>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</si>
  <si>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</si>
  <si>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</si>
  <si>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</si>
  <si>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</si>
  <si>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</si>
  <si>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</si>
  <si>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</si>
  <si>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</si>
  <si>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</si>
  <si>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</si>
  <si>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</si>
  <si>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</si>
  <si>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</si>
  <si>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</si>
  <si>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</si>
  <si>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</si>
  <si>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</si>
  <si>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</si>
  <si>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</si>
  <si>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</si>
  <si>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</si>
  <si>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</si>
  <si>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</si>
  <si>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</si>
  <si>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</si>
  <si>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</si>
  <si>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</si>
  <si>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</si>
  <si>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</si>
  <si>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</si>
  <si>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</si>
  <si>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</si>
  <si>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</si>
  <si>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</si>
  <si>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</si>
  <si>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</si>
  <si>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</si>
  <si>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</si>
  <si>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</si>
  <si>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</si>
  <si>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</si>
  <si>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</si>
  <si>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</si>
  <si>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</si>
  <si>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</si>
  <si>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</si>
  <si>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</si>
  <si>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</si>
  <si>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</si>
  <si>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</si>
  <si>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</si>
  <si>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</si>
  <si>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</si>
  <si>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</si>
  <si>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</si>
  <si>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</si>
  <si>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</si>
  <si>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</si>
  <si>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</si>
  <si>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</si>
  <si>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</si>
  <si>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</si>
  <si>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</si>
  <si>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</si>
  <si>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</si>
  <si>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</si>
  <si>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</si>
  <si>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</si>
  <si>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</si>
  <si>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</si>
  <si>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</si>
  <si>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</si>
  <si>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</si>
  <si>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</si>
  <si>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</si>
  <si>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</si>
  <si>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</si>
  <si>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</si>
  <si>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</si>
  <si>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</si>
  <si>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</si>
  <si>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</si>
  <si>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</si>
  <si>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</si>
  <si>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</si>
  <si>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</si>
  <si>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</si>
  <si>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</si>
  <si>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</si>
  <si>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</si>
  <si>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</si>
  <si>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</si>
  <si>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</si>
  <si>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</si>
  <si>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</si>
  <si>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</si>
  <si>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</si>
  <si>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</si>
  <si>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</si>
  <si>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</si>
  <si>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</si>
  <si>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</si>
  <si>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</si>
  <si>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</si>
  <si>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</si>
  <si>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</si>
  <si>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</si>
  <si>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</si>
  <si>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</si>
  <si>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</si>
  <si>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</si>
  <si>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</si>
  <si>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</si>
  <si>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</si>
  <si>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</si>
  <si>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</si>
  <si>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</si>
  <si>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</si>
  <si>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</si>
  <si>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</si>
  <si>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</si>
  <si>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</si>
  <si>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</si>
  <si>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</si>
  <si>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</si>
  <si>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</si>
  <si>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</si>
  <si>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</si>
  <si>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</si>
  <si>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</si>
  <si>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</si>
  <si>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</si>
  <si>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</si>
  <si>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</si>
  <si>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</si>
  <si>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</si>
  <si>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</si>
  <si>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</si>
  <si>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</si>
  <si>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</si>
  <si>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</si>
  <si>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</si>
  <si>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</si>
  <si>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</si>
  <si>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</si>
  <si>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</si>
  <si>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</si>
  <si>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</si>
  <si>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</si>
  <si>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</si>
  <si>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</si>
  <si>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</si>
  <si>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</si>
  <si>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</si>
  <si>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</si>
  <si>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</si>
  <si>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</si>
  <si>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</si>
  <si>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</si>
  <si>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</si>
  <si>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</si>
  <si>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</si>
  <si>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</si>
  <si>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</si>
  <si>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</si>
  <si>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</si>
  <si>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</si>
  <si>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</si>
  <si>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</si>
  <si>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</si>
  <si>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</si>
  <si>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</si>
  <si>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</si>
  <si>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</si>
  <si>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</si>
  <si>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</si>
  <si>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</si>
  <si>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</si>
  <si>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</si>
  <si>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</si>
  <si>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</si>
  <si>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</si>
  <si>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</si>
  <si>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</si>
  <si>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</si>
  <si>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</si>
  <si>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</si>
  <si>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</si>
  <si>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</si>
  <si>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</si>
  <si>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</si>
  <si>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</si>
  <si>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</si>
  <si>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</si>
  <si>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</si>
  <si>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</si>
  <si>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</si>
  <si>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</si>
  <si>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</si>
  <si>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</si>
  <si>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</si>
  <si>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</si>
  <si>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</si>
  <si>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</si>
  <si>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</si>
  <si>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</si>
  <si>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</si>
  <si>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</si>
  <si>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</si>
  <si>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</si>
  <si>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</si>
  <si>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</si>
  <si>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</si>
  <si>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</si>
  <si>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</si>
  <si>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</si>
  <si>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</si>
  <si>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</si>
  <si>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</si>
  <si>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</si>
  <si>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</si>
  <si>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</si>
  <si>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</si>
  <si>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</si>
  <si>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</si>
  <si>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</si>
  <si>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</si>
  <si>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</si>
  <si>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</si>
  <si>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</si>
  <si>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</si>
  <si>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</si>
  <si>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</si>
  <si>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</si>
  <si>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</si>
  <si>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</si>
  <si>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</si>
  <si>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</si>
  <si>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</si>
  <si>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</si>
  <si>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</si>
  <si>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</si>
  <si>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</si>
  <si>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</si>
  <si>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</si>
  <si>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</si>
  <si>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</si>
  <si>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</si>
  <si>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</si>
  <si>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</si>
  <si>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</si>
  <si>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</si>
  <si>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</si>
  <si>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</si>
  <si>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</si>
  <si>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</si>
  <si>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</si>
  <si>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</si>
  <si>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</si>
  <si>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</si>
  <si>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</si>
  <si>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</si>
  <si>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</si>
  <si>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</si>
  <si>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</si>
  <si>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</si>
  <si>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</si>
  <si>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</si>
  <si>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</si>
  <si>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</si>
  <si>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</si>
  <si>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</si>
  <si>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</si>
  <si>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</si>
  <si>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</si>
  <si>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</si>
  <si>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</si>
  <si>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</si>
  <si>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</si>
  <si>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</si>
  <si>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</si>
  <si>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</si>
  <si>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</si>
  <si>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</si>
  <si>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</si>
  <si>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</si>
  <si>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</si>
  <si>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</si>
  <si>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</si>
  <si>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</si>
  <si>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</si>
  <si>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</si>
  <si>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</si>
  <si>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</si>
  <si>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</si>
  <si>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</si>
  <si>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</si>
  <si>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</si>
  <si>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</si>
  <si>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</si>
  <si>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</si>
  <si>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</si>
  <si>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</si>
  <si>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</si>
  <si>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</si>
  <si>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</si>
  <si>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</si>
  <si>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</si>
  <si>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</si>
  <si>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</si>
  <si>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</si>
  <si>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</si>
  <si>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</si>
  <si>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</si>
  <si>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</si>
  <si>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</si>
  <si>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</si>
  <si>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</si>
  <si>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</si>
  <si>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</si>
  <si>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</si>
  <si>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</si>
  <si>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</si>
  <si>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</si>
  <si>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</si>
  <si>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</si>
  <si>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</si>
  <si>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</si>
  <si>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</si>
  <si>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</si>
  <si>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</si>
  <si>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</si>
  <si>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</si>
  <si>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</si>
  <si>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</si>
  <si>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</si>
  <si>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</si>
  <si>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</si>
  <si>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</si>
  <si>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</si>
  <si>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</si>
  <si>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</si>
  <si>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</si>
  <si>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</si>
  <si>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</si>
  <si>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</si>
  <si>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</si>
  <si>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</si>
  <si>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</si>
  <si>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</si>
  <si>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</si>
  <si>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</si>
  <si>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</si>
  <si>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</si>
  <si>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</si>
  <si>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</si>
  <si>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</si>
  <si>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</si>
  <si>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</si>
  <si>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</si>
  <si>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</si>
  <si>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</si>
  <si>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</si>
  <si>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</si>
  <si>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</si>
  <si>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</si>
  <si>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</si>
  <si>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</si>
  <si>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</si>
  <si>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</si>
  <si>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</si>
  <si>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</si>
  <si>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</si>
  <si>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</si>
  <si>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</si>
  <si>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</si>
  <si>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</si>
  <si>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</si>
  <si>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</si>
  <si>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</si>
  <si>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</si>
  <si>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</si>
  <si>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</si>
  <si>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</si>
  <si>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</si>
  <si>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</si>
  <si>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</si>
  <si>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</si>
  <si>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</si>
  <si>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</si>
  <si>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</si>
  <si>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</si>
  <si>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</si>
  <si>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</si>
  <si>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</si>
  <si>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</si>
  <si>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</si>
  <si>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</si>
  <si>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</si>
  <si>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</si>
  <si>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</si>
  <si>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</si>
  <si>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</si>
  <si>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</si>
  <si>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</si>
  <si>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</si>
  <si>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</si>
  <si>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</si>
  <si>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</si>
  <si>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</si>
  <si>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</si>
  <si>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</si>
  <si>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</si>
  <si>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</si>
  <si>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</si>
  <si>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</si>
  <si>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</si>
  <si>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</si>
  <si>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</si>
  <si>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</si>
  <si>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</si>
  <si>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</si>
  <si>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</si>
  <si>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</si>
  <si>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</si>
  <si>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</si>
  <si>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</si>
  <si>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</si>
  <si>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</si>
  <si>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</si>
  <si>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</si>
  <si>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</si>
  <si>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</si>
  <si>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</si>
  <si>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</si>
  <si>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</si>
  <si>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</si>
  <si>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</si>
  <si>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</si>
  <si>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</si>
  <si>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</si>
  <si>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</si>
  <si>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</si>
  <si>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</si>
  <si>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</si>
  <si>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</si>
  <si>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</si>
  <si>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</si>
  <si>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</si>
  <si>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</si>
  <si>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</si>
  <si>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</si>
  <si>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</si>
  <si>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</si>
  <si>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</si>
  <si>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</si>
  <si>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</si>
  <si>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</si>
  <si>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</si>
  <si>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</si>
  <si>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</si>
  <si>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</si>
  <si>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</si>
  <si>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</si>
  <si>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</si>
  <si>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</si>
  <si>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</si>
  <si>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</si>
  <si>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</si>
  <si>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</si>
  <si>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</si>
  <si>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</si>
  <si>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</si>
  <si>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</si>
  <si>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</si>
  <si>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</si>
  <si>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</si>
  <si>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</si>
  <si>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</si>
  <si>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</si>
  <si>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</si>
  <si>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</si>
  <si>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</si>
  <si>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</si>
  <si>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</si>
  <si>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</si>
  <si>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</si>
  <si>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</si>
  <si>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</si>
  <si>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</si>
  <si>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</si>
  <si>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</si>
  <si>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</si>
  <si>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</si>
  <si>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</si>
  <si>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</si>
  <si>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</si>
  <si>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</si>
  <si>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</si>
  <si>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</si>
  <si>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</si>
  <si>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</si>
  <si>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</si>
  <si>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</si>
  <si>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</si>
  <si>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</si>
  <si>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</si>
  <si>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</si>
  <si>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</si>
  <si>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</si>
  <si>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</si>
  <si>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</si>
  <si>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</si>
  <si>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</si>
  <si>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</si>
  <si>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</si>
  <si>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</si>
  <si>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</si>
  <si>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</si>
  <si>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</si>
  <si>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</si>
  <si>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</si>
  <si>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</si>
  <si>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</si>
  <si>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</si>
  <si>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</si>
  <si>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</si>
  <si>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</si>
  <si>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</si>
  <si>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</si>
  <si>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</si>
  <si>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</si>
  <si>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</si>
  <si>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</si>
  <si>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</si>
  <si>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</si>
  <si>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</si>
  <si>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</si>
  <si>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</si>
  <si>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</si>
  <si>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</si>
  <si>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</si>
  <si>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</si>
  <si>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</si>
  <si>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</si>
  <si>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</si>
  <si>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</si>
  <si>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</si>
  <si>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</si>
  <si>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</si>
  <si>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</si>
  <si>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</si>
  <si>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</si>
  <si>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</si>
  <si>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</si>
  <si>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</si>
  <si>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</si>
  <si>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</si>
  <si>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</si>
  <si>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</si>
  <si>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</si>
  <si>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</si>
  <si>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</si>
  <si>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</si>
  <si>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</si>
  <si>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</si>
  <si>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</si>
  <si>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</si>
  <si>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</si>
  <si>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</si>
  <si>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</si>
  <si>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</si>
  <si>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</si>
  <si>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</si>
  <si>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</si>
  <si>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</si>
  <si>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</si>
  <si>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</si>
  <si>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</si>
  <si>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</si>
  <si>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</si>
  <si>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</si>
  <si>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</si>
  <si>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</si>
  <si>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</si>
  <si>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</si>
  <si>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</si>
  <si>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</si>
  <si>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</si>
  <si>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</si>
  <si>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</si>
  <si>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</si>
  <si>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</si>
  <si>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</si>
  <si>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</si>
  <si>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</si>
  <si>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</si>
  <si>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</si>
  <si>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</si>
  <si>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</si>
  <si>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</si>
  <si>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</si>
  <si>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</si>
  <si>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</si>
  <si>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</si>
  <si>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</si>
  <si>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</si>
  <si>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</si>
  <si>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</si>
  <si>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</si>
  <si>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</si>
  <si>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</si>
  <si>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</si>
  <si>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</si>
  <si>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</si>
  <si>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</si>
  <si>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</si>
  <si>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</si>
  <si>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</si>
  <si>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</si>
  <si>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</si>
  <si>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</si>
  <si>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</si>
  <si>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</si>
  <si>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</si>
  <si>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</si>
  <si>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</si>
  <si>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</si>
  <si>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</si>
  <si>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</si>
  <si>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</si>
  <si>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</si>
  <si>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</si>
  <si>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</si>
  <si>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</si>
  <si>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</si>
  <si>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</si>
  <si>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</si>
  <si>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</si>
  <si>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</si>
  <si>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</si>
  <si>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</si>
  <si>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</si>
  <si>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</si>
  <si>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</si>
  <si>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</si>
  <si>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</si>
  <si>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</si>
  <si>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</si>
  <si>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</si>
  <si>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</si>
  <si>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</si>
  <si>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</si>
  <si>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</si>
  <si>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</si>
  <si>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</si>
  <si>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</si>
  <si>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</si>
  <si>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</si>
  <si>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</si>
  <si>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</si>
  <si>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</si>
  <si>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</si>
  <si>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</si>
  <si>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</si>
  <si>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</si>
  <si>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</si>
  <si>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</si>
  <si>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</si>
  <si>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</si>
  <si>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</si>
  <si>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</si>
  <si>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</si>
  <si>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</si>
  <si>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</si>
  <si>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</si>
  <si>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</si>
  <si>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</si>
  <si>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</si>
  <si>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</si>
  <si>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</si>
  <si>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</si>
  <si>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</si>
  <si>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</si>
  <si>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</si>
  <si>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</si>
  <si>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</si>
  <si>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</si>
  <si>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</si>
  <si>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</si>
  <si>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</si>
  <si>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</si>
  <si>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</si>
  <si>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</si>
  <si>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</si>
  <si>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</si>
  <si>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</si>
  <si>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</si>
  <si>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</si>
  <si>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</si>
  <si>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</si>
  <si>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</si>
  <si>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</si>
  <si>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</si>
  <si>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</si>
  <si>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</si>
  <si>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</si>
  <si>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</si>
  <si>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</si>
  <si>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</si>
  <si>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</si>
  <si>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</si>
  <si>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</si>
  <si>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</si>
  <si>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</si>
  <si>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</si>
  <si>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</si>
  <si>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</si>
  <si>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</si>
  <si>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</si>
  <si>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</si>
  <si>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</si>
  <si>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</si>
  <si>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</si>
  <si>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</si>
  <si>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</si>
  <si>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</si>
  <si>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</si>
  <si>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</si>
  <si>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</si>
  <si>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</si>
  <si>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</si>
  <si>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</si>
  <si>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</si>
  <si>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</si>
  <si>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</si>
  <si>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</si>
  <si>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</si>
  <si>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</si>
  <si>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</si>
  <si>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</si>
  <si>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</si>
  <si>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</si>
  <si>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</si>
  <si>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</si>
  <si>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</si>
  <si>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</si>
  <si>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</si>
  <si>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</si>
  <si>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</si>
  <si>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</si>
  <si>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</si>
  <si>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</si>
  <si>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</si>
  <si>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</si>
  <si>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</si>
  <si>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</si>
  <si>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</si>
  <si>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</si>
  <si>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</si>
  <si>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</si>
  <si>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</si>
  <si>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</si>
  <si>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</si>
  <si>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</si>
  <si>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</si>
  <si>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</si>
  <si>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</si>
  <si>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</si>
  <si>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</si>
  <si>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</si>
  <si>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</si>
  <si>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</si>
  <si>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</si>
  <si>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</si>
  <si>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</si>
  <si>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</si>
  <si>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</si>
  <si>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</si>
  <si>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</si>
  <si>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</si>
  <si>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</si>
  <si>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</si>
  <si>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</si>
  <si>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</si>
  <si>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</si>
  <si>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</si>
  <si>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</si>
  <si>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</si>
  <si>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</si>
  <si>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</si>
  <si>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</si>
  <si>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</si>
  <si>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</si>
  <si>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</si>
  <si>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</si>
  <si>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</si>
  <si>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</si>
  <si>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</si>
  <si>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</si>
  <si>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</si>
  <si>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</si>
  <si>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</si>
  <si>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</si>
  <si>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</si>
  <si>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</si>
  <si>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</si>
  <si>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</si>
  <si>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</si>
  <si>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</si>
  <si>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</si>
  <si>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</si>
  <si>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</si>
  <si>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</si>
  <si>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</si>
  <si>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</si>
  <si>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</si>
  <si>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</si>
  <si>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</si>
  <si>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</si>
  <si>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</si>
  <si>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</si>
  <si>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</si>
  <si>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</si>
  <si>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</si>
  <si>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</si>
  <si>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</si>
  <si>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</si>
  <si>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</si>
  <si>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</si>
  <si>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</si>
  <si>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</si>
  <si>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</si>
  <si>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</si>
  <si>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</si>
  <si>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</si>
  <si>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</si>
  <si>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</si>
  <si>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</si>
  <si>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</si>
  <si>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</si>
  <si>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</si>
  <si>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</si>
  <si>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</si>
  <si>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</si>
  <si>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</si>
  <si>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</si>
  <si>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</si>
  <si>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</si>
  <si>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</si>
  <si>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</si>
  <si>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</si>
  <si>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</si>
  <si>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</si>
  <si>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</si>
  <si>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</si>
  <si>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</si>
  <si>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</si>
  <si>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</si>
  <si>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</si>
  <si>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</si>
  <si>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</si>
  <si>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</si>
  <si>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</si>
  <si>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</si>
  <si>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</si>
  <si>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</si>
  <si>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</si>
  <si>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</si>
  <si>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</si>
  <si>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</si>
  <si>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</si>
  <si>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</si>
  <si>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</si>
  <si>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</si>
  <si>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</si>
  <si>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</si>
  <si>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</si>
  <si>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</si>
  <si>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</si>
  <si>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</si>
  <si>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</si>
  <si>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</si>
  <si>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</si>
  <si>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</si>
  <si>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</si>
  <si>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</si>
  <si>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</si>
  <si>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</si>
  <si>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</si>
  <si>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</si>
  <si>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</si>
  <si>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</si>
  <si>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</si>
  <si>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</si>
  <si>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</si>
  <si>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</si>
  <si>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</si>
  <si>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</si>
  <si>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</si>
  <si>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</si>
  <si>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</si>
  <si>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</si>
  <si>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</si>
  <si>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</si>
  <si>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</si>
  <si>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</si>
  <si>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</si>
  <si>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</si>
  <si>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</si>
  <si>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</si>
  <si>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</si>
  <si>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</si>
  <si>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</si>
  <si>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</si>
  <si>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</si>
  <si>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</si>
  <si>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</si>
  <si>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</si>
  <si>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</si>
  <si>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</si>
  <si>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</si>
  <si>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</si>
  <si>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</si>
  <si>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</si>
  <si>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</si>
  <si>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</si>
  <si>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</si>
  <si>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</si>
  <si>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</si>
  <si>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</si>
  <si>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</si>
  <si>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</si>
  <si>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</si>
  <si>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</si>
  <si>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</si>
  <si>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</si>
  <si>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</si>
  <si>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</si>
  <si>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</si>
  <si>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</si>
  <si>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</si>
  <si>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</si>
  <si>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</si>
  <si>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</si>
  <si>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</si>
  <si>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</si>
  <si>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</si>
  <si>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</si>
  <si>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</si>
  <si>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</si>
  <si>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</si>
  <si>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</si>
  <si>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</si>
  <si>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</si>
  <si>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</si>
  <si>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</si>
  <si>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</si>
  <si>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</si>
  <si>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</si>
  <si>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</si>
  <si>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</si>
  <si>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</si>
  <si>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</si>
  <si>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</si>
  <si>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</si>
  <si>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</si>
  <si>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</si>
  <si>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</si>
  <si>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</si>
  <si>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</si>
  <si>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</si>
  <si>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</si>
  <si>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</si>
  <si>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</si>
  <si>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</si>
  <si>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</si>
  <si>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</si>
  <si>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</si>
  <si>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</si>
  <si>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</si>
  <si>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</si>
  <si>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</si>
  <si>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</si>
  <si>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</si>
  <si>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</si>
  <si>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</si>
  <si>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</si>
  <si>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</si>
  <si>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</si>
  <si>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</si>
  <si>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</si>
  <si>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</si>
  <si>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</si>
  <si>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</si>
  <si>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</si>
  <si>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</si>
  <si>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</si>
  <si>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</si>
  <si>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</si>
  <si>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</si>
  <si>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</si>
  <si>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</si>
  <si>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</si>
  <si>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</si>
  <si>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</si>
  <si>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</si>
  <si>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</si>
  <si>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</si>
  <si>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</si>
  <si>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</si>
  <si>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</si>
  <si>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</si>
  <si>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</si>
  <si>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</si>
  <si>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</si>
  <si>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</si>
  <si>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</si>
  <si>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</si>
  <si>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</si>
  <si>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</si>
  <si>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</si>
  <si>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</si>
  <si>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</si>
  <si>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</si>
  <si>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</si>
  <si>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</si>
  <si>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</si>
  <si>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</si>
  <si>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</si>
  <si>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</si>
  <si>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</si>
  <si>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</si>
  <si>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</si>
  <si>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</si>
  <si>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</si>
  <si>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</si>
  <si>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</si>
  <si>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</si>
  <si>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</si>
  <si>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</si>
  <si>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</si>
  <si>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</si>
  <si>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</si>
  <si>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</si>
  <si>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</si>
  <si>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</si>
  <si>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</si>
  <si>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</si>
  <si>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</si>
  <si>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</si>
  <si>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</si>
  <si>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</si>
  <si>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</si>
  <si>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</si>
  <si>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</si>
  <si>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</si>
  <si>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</si>
  <si>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</si>
  <si>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</si>
  <si>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</si>
  <si>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</si>
  <si>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</si>
  <si>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</si>
  <si>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</si>
  <si>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</si>
  <si>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</si>
  <si>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</si>
  <si>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</si>
  <si>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</si>
  <si>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</si>
  <si>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</si>
  <si>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</si>
  <si>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</si>
  <si>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</si>
  <si>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</si>
  <si>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</si>
  <si>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</si>
  <si>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</si>
  <si>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</si>
  <si>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</si>
  <si>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</si>
  <si>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</si>
  <si>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</si>
  <si>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</si>
  <si>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</si>
  <si>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</si>
  <si>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</si>
  <si>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</si>
  <si>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</si>
  <si>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</si>
  <si>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</si>
  <si>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</si>
  <si>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</si>
  <si>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</si>
  <si>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</si>
  <si>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</si>
  <si>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</si>
  <si>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</si>
  <si>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</si>
  <si>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</si>
  <si>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</si>
  <si>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</si>
  <si>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</si>
  <si>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</si>
  <si>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</si>
  <si>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</si>
  <si>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</si>
  <si>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</si>
  <si>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</si>
  <si>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</si>
  <si>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</si>
  <si>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</si>
  <si>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</si>
  <si>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</si>
  <si>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</si>
  <si>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</si>
  <si>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</si>
  <si>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</si>
  <si>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</si>
  <si>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</si>
  <si>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</si>
  <si>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</si>
  <si>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</si>
  <si>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</si>
  <si>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</si>
  <si>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</si>
  <si>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</si>
  <si>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</si>
  <si>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</si>
  <si>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</si>
  <si>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</si>
  <si>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</si>
  <si>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</si>
  <si>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</si>
  <si>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</si>
  <si>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</si>
  <si>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</si>
  <si>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</si>
  <si>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</si>
  <si>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</si>
  <si>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</si>
  <si>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</si>
  <si>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</si>
  <si>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</si>
  <si>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</si>
  <si>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</si>
  <si>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</si>
  <si>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</si>
  <si>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</si>
  <si>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</si>
  <si>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</si>
  <si>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</si>
  <si>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</si>
  <si>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</si>
  <si>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</si>
  <si>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</si>
  <si>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</si>
  <si>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</si>
  <si>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</si>
  <si>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</si>
  <si>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</si>
  <si>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</si>
  <si>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</si>
  <si>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</si>
  <si>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</si>
  <si>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</si>
  <si>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</si>
  <si>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</si>
  <si>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</si>
  <si>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</si>
  <si>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</si>
  <si>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</si>
  <si>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</si>
  <si>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</si>
  <si>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</si>
  <si>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</si>
  <si>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</si>
  <si>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</si>
  <si>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</si>
  <si>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</si>
  <si>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</si>
  <si>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</si>
  <si>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</si>
  <si>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</si>
  <si>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</si>
  <si>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</si>
  <si>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</si>
  <si>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</si>
  <si>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</si>
  <si>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</si>
  <si>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</si>
  <si>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</si>
  <si>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</si>
  <si>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</si>
  <si>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</si>
  <si>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</si>
  <si>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</si>
  <si>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</si>
  <si>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</si>
  <si>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</si>
  <si>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</si>
  <si>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</si>
  <si>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</si>
  <si>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</si>
  <si>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</si>
  <si>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</si>
  <si>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</si>
  <si>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</si>
  <si>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</si>
  <si>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</si>
  <si>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</si>
  <si>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</si>
  <si>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</si>
  <si>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</si>
  <si>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</si>
  <si>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</si>
  <si>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</si>
  <si>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</si>
  <si>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</si>
  <si>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</si>
  <si>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</si>
  <si>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</si>
  <si>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</si>
  <si>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</si>
  <si>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</si>
  <si>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</si>
  <si>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</si>
  <si>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</si>
  <si>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</si>
  <si>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</si>
  <si>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</si>
  <si>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</si>
  <si>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</si>
  <si>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</si>
  <si>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</si>
  <si>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</si>
  <si>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</si>
  <si>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</si>
  <si>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</si>
  <si>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</si>
  <si>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</si>
  <si>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</si>
  <si>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</si>
  <si>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</si>
  <si>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</si>
  <si>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</si>
  <si>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</si>
  <si>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</si>
  <si>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</si>
  <si>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</si>
  <si>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</si>
  <si>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</si>
  <si>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</si>
  <si>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</si>
  <si>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</si>
  <si>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</si>
  <si>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</si>
  <si>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</si>
  <si>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</si>
  <si>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</si>
  <si>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</si>
  <si>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</si>
  <si>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</si>
  <si>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</si>
  <si>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</si>
  <si>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</si>
  <si>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</si>
  <si>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</si>
  <si>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</si>
  <si>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</si>
  <si>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</si>
  <si>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</si>
  <si>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</si>
  <si>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</si>
  <si>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</si>
  <si>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</si>
  <si>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</si>
  <si>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</si>
  <si>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</si>
  <si>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</si>
  <si>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</si>
  <si>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</si>
  <si>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</si>
  <si>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</si>
  <si>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</si>
  <si>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</si>
  <si>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</si>
  <si>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</si>
  <si>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</si>
  <si>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</si>
  <si>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</si>
  <si>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</si>
  <si>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</si>
  <si>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</si>
  <si>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</si>
  <si>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</si>
  <si>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</si>
  <si>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</si>
  <si>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</si>
  <si>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</si>
  <si>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</si>
  <si>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</si>
  <si>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</si>
  <si>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</si>
  <si>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</si>
  <si>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</si>
  <si>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</si>
  <si>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</si>
  <si>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</si>
  <si>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</si>
  <si>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</si>
  <si>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</si>
  <si>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</si>
  <si>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</si>
  <si>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</si>
  <si>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</si>
  <si>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</si>
  <si>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</si>
  <si>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</si>
  <si>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</si>
  <si>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</si>
  <si>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</si>
  <si>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</si>
  <si>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</si>
  <si>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</si>
  <si>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</si>
  <si>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</si>
  <si>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</si>
  <si>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</si>
  <si>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</si>
  <si>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</si>
  <si>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</si>
  <si>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</si>
  <si>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</si>
  <si>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</si>
  <si>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</si>
  <si>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</si>
  <si>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</si>
  <si>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</si>
  <si>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</si>
  <si>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</si>
  <si>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</si>
  <si>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</si>
  <si>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</si>
  <si>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</si>
  <si>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</si>
  <si>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</si>
  <si>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</si>
  <si>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</si>
  <si>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</si>
  <si>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</si>
  <si>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</si>
  <si>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</si>
  <si>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</si>
  <si>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</si>
  <si>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</si>
  <si>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</si>
  <si>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</si>
  <si>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</si>
  <si>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</si>
  <si>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</si>
  <si>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</si>
  <si>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</si>
  <si>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</si>
  <si>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</si>
  <si>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</si>
  <si>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</si>
  <si>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</si>
  <si>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</si>
  <si>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</si>
  <si>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</si>
  <si>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</si>
  <si>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</si>
  <si>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</si>
  <si>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</si>
  <si>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</si>
  <si>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</si>
  <si>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</si>
  <si>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</si>
  <si>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</si>
  <si>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</si>
  <si>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</si>
  <si>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</si>
  <si>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</si>
  <si>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</si>
  <si>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</si>
  <si>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</si>
  <si>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</si>
  <si>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</si>
  <si>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</si>
  <si>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</si>
  <si>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</si>
  <si>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</si>
  <si>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</si>
  <si>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</si>
  <si>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</si>
  <si>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</si>
  <si>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</si>
  <si>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</si>
  <si>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</si>
  <si>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</si>
  <si>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</si>
  <si>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</si>
  <si>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</si>
  <si>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</si>
  <si>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</si>
  <si>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</si>
  <si>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</si>
  <si>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</si>
  <si>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</si>
  <si>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</si>
  <si>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</si>
  <si>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</si>
  <si>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</si>
  <si>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</si>
  <si>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</si>
  <si>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</si>
  <si>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</si>
  <si>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</si>
  <si>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</si>
  <si>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</si>
  <si>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</si>
  <si>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</si>
  <si>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</si>
  <si>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</si>
  <si>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</si>
  <si>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</si>
  <si>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</si>
  <si>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</si>
  <si>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</si>
  <si>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</si>
  <si>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</si>
  <si>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</si>
  <si>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</si>
  <si>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</si>
  <si>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</si>
  <si>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</si>
  <si>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</si>
  <si>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</si>
  <si>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</si>
  <si>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</si>
  <si>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</si>
  <si>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</si>
  <si>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</si>
  <si>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</si>
  <si>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</si>
  <si>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</si>
  <si>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</si>
  <si>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</si>
  <si>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</si>
  <si>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</si>
  <si>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</si>
  <si>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</si>
  <si>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</si>
  <si>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</si>
  <si>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</si>
  <si>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</si>
  <si>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</si>
  <si>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</si>
  <si>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</si>
  <si>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</si>
  <si>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</si>
  <si>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</si>
  <si>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</si>
  <si>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</si>
  <si>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</si>
  <si>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</si>
  <si>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</si>
  <si>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</si>
  <si>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</si>
  <si>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</si>
  <si>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</si>
  <si>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</si>
  <si>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</si>
  <si>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</si>
  <si>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</si>
  <si>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</si>
  <si>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</si>
  <si>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</si>
  <si>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</si>
  <si>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</si>
  <si>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</si>
  <si>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</si>
  <si>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</si>
  <si>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</si>
  <si>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</si>
  <si>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</si>
  <si>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</si>
  <si>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</si>
  <si>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</si>
  <si>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</si>
  <si>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</si>
  <si>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</si>
  <si>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</si>
  <si>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</si>
  <si>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</si>
  <si>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</si>
  <si>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</si>
  <si>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</si>
  <si>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</si>
  <si>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</si>
  <si>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</si>
  <si>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</si>
  <si>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</si>
  <si>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</si>
  <si>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</si>
  <si>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</si>
  <si>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</si>
  <si>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</si>
  <si>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</si>
  <si>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</si>
  <si>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</si>
  <si>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</si>
  <si>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</si>
  <si>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</si>
  <si>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</si>
  <si>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</si>
  <si>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</si>
  <si>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</si>
  <si>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</si>
  <si>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</si>
  <si>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</si>
  <si>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</si>
  <si>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</si>
  <si>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</si>
  <si>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</si>
  <si>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</si>
  <si>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</si>
  <si>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</si>
  <si>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</si>
  <si>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</si>
  <si>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</si>
  <si>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</si>
  <si>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</si>
  <si>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</si>
  <si>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</si>
  <si>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</si>
  <si>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</si>
  <si>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</si>
  <si>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</si>
  <si>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</si>
  <si>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</si>
  <si>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</si>
  <si>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</si>
  <si>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</si>
  <si>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</si>
  <si>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</si>
  <si>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</si>
  <si>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</si>
  <si>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</si>
  <si>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</si>
  <si>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</si>
  <si>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</si>
  <si>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</si>
  <si>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</si>
  <si>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</si>
  <si>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</si>
  <si>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</si>
  <si>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</si>
  <si>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</si>
  <si>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</si>
  <si>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</si>
  <si>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</si>
  <si>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</si>
  <si>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</si>
  <si>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</si>
  <si>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</si>
  <si>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</si>
  <si>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</si>
  <si>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</si>
  <si>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</si>
  <si>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</si>
  <si>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</si>
  <si>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</si>
  <si>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</si>
  <si>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</si>
  <si>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</si>
  <si>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</si>
  <si>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</si>
  <si>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</si>
  <si>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</si>
  <si>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</si>
  <si>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</si>
  <si>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</si>
  <si>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</si>
  <si>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</si>
  <si>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</si>
  <si>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</si>
  <si>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</si>
  <si>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</si>
  <si>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</si>
  <si>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</si>
  <si>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</si>
  <si>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</si>
  <si>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</si>
  <si>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</si>
  <si>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</si>
  <si>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</si>
  <si>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</si>
  <si>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</si>
  <si>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</si>
  <si>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</si>
  <si>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</si>
  <si>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</si>
  <si>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</si>
  <si>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</si>
  <si>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</si>
  <si>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</si>
  <si>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</si>
  <si>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</si>
  <si>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</si>
  <si>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</si>
  <si>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</si>
  <si>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</si>
  <si>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</si>
  <si>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</si>
  <si>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</si>
  <si>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</si>
  <si>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</si>
  <si>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</si>
  <si>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</si>
  <si>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</si>
  <si>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</si>
  <si>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</si>
  <si>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</si>
  <si>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</si>
  <si>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</si>
  <si>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</si>
  <si>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</si>
  <si>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</si>
  <si>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</si>
  <si>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</si>
  <si>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</si>
  <si>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</si>
  <si>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</si>
  <si>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</si>
  <si>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</si>
  <si>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</si>
  <si>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</si>
  <si>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</si>
  <si>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</si>
  <si>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</si>
  <si>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</si>
  <si>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</si>
  <si>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</si>
  <si>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</si>
  <si>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</si>
  <si>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</si>
  <si>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</si>
  <si>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</si>
  <si>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</si>
  <si>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</si>
  <si>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</si>
  <si>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</si>
  <si>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</si>
  <si>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</si>
  <si>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</si>
  <si>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</si>
  <si>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</si>
  <si>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</si>
  <si>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</si>
  <si>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</si>
  <si>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</si>
  <si>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</si>
  <si>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</si>
  <si>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</si>
  <si>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</si>
  <si>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</si>
  <si>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</si>
  <si>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</si>
  <si>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</si>
  <si>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</si>
  <si>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</si>
  <si>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</si>
  <si>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</si>
  <si>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</si>
  <si>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</si>
  <si>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</si>
  <si>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</si>
  <si>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</si>
  <si>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</si>
  <si>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</si>
  <si>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</si>
  <si>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</si>
  <si>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</si>
  <si>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</si>
  <si>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</si>
  <si>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</si>
  <si>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</si>
  <si>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</si>
  <si>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</si>
  <si>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</si>
  <si>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</si>
  <si>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</si>
  <si>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</si>
  <si>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</si>
  <si>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</si>
  <si>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</si>
  <si>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</si>
  <si>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</si>
  <si>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</si>
  <si>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</si>
  <si>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</si>
  <si>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</si>
  <si>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</si>
  <si>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</si>
  <si>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</si>
  <si>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</si>
  <si>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</si>
  <si>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</si>
  <si>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</si>
  <si>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</si>
  <si>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</si>
  <si>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</si>
  <si>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</si>
  <si>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</si>
  <si>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</si>
  <si>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</si>
  <si>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</si>
  <si>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</si>
  <si>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</si>
  <si>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</si>
  <si>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</si>
  <si>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</si>
  <si>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</si>
  <si>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</si>
  <si>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</si>
  <si>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</si>
  <si>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</si>
  <si>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</si>
  <si>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</si>
  <si>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</si>
  <si>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</si>
  <si>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</si>
  <si>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</si>
  <si>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</si>
  <si>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</si>
  <si>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</si>
  <si>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</si>
  <si>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</si>
  <si>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</si>
  <si>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</si>
  <si>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</si>
  <si>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</si>
  <si>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</si>
  <si>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</si>
  <si>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</si>
  <si>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</si>
  <si>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</si>
  <si>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</si>
  <si>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</si>
  <si>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</si>
  <si>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</si>
  <si>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</si>
  <si>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</si>
  <si>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</si>
  <si>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</si>
  <si>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</si>
  <si>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</si>
  <si>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</si>
  <si>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</si>
  <si>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</si>
  <si>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</si>
  <si>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</si>
  <si>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</si>
  <si>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</si>
  <si>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</si>
  <si>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</si>
  <si>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</si>
  <si>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</si>
  <si>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</si>
  <si>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</si>
  <si>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</si>
  <si>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</si>
  <si>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</si>
  <si>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</si>
  <si>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</si>
  <si>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</si>
  <si>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</si>
  <si>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</si>
  <si>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</si>
  <si>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</si>
  <si>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</si>
  <si>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</si>
  <si>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</si>
  <si>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</si>
  <si>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</si>
  <si>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</si>
  <si>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</si>
  <si>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</si>
  <si>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</si>
  <si>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</si>
  <si>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</si>
  <si>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</si>
  <si>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</si>
  <si>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</si>
  <si>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</si>
  <si>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</si>
  <si>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</si>
  <si>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</si>
  <si>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</si>
  <si>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</si>
  <si>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</si>
  <si>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</si>
  <si>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</si>
  <si>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</si>
  <si>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</si>
  <si>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</si>
  <si>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</si>
  <si>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</si>
  <si>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</si>
  <si>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</si>
  <si>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</si>
  <si>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</si>
  <si>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</si>
  <si>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</si>
  <si>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</si>
  <si>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</si>
  <si>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</si>
  <si>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</si>
  <si>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</si>
  <si>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</si>
  <si>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</si>
  <si>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</si>
  <si>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</si>
  <si>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</si>
  <si>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</si>
  <si>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</si>
  <si>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</si>
  <si>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</si>
  <si>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</si>
  <si>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</si>
  <si>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</si>
  <si>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</si>
  <si>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</si>
  <si>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</si>
  <si>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</si>
  <si>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</si>
  <si>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</si>
  <si>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</si>
  <si>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</si>
  <si>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</si>
  <si>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</si>
  <si>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</si>
  <si>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</si>
  <si>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</si>
  <si>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</si>
  <si>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</si>
  <si>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</si>
  <si>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</si>
  <si>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</si>
  <si>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</si>
  <si>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</si>
  <si>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</si>
  <si>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</si>
  <si>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</si>
  <si>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</si>
  <si>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</si>
  <si>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</si>
  <si>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</si>
  <si>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</si>
  <si>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</si>
  <si>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</si>
  <si>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</si>
  <si>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</si>
  <si>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</si>
  <si>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</si>
  <si>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</si>
  <si>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</si>
  <si>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</si>
  <si>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</si>
  <si>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</si>
  <si>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</si>
  <si>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</si>
  <si>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</si>
  <si>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</si>
  <si>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</si>
  <si>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</si>
  <si>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</si>
  <si>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</si>
  <si>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</si>
  <si>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</si>
  <si>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</si>
  <si>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</si>
  <si>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</si>
  <si>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</si>
  <si>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</si>
  <si>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</si>
  <si>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</si>
  <si>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</si>
  <si>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</si>
  <si>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</si>
  <si>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</si>
  <si>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</si>
  <si>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</si>
  <si>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</si>
  <si>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</si>
  <si>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</si>
  <si>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</si>
  <si>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</si>
  <si>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</si>
  <si>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</si>
  <si>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</si>
  <si>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</si>
  <si>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</si>
  <si>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</si>
  <si>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</si>
  <si>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</si>
  <si>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</si>
  <si>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</si>
  <si>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</si>
  <si>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</si>
  <si>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</si>
  <si>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</si>
  <si>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</si>
  <si>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</si>
  <si>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</si>
  <si>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</si>
  <si>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</si>
  <si>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</si>
  <si>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</si>
  <si>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</si>
  <si>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</si>
  <si>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</si>
  <si>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</si>
  <si>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</si>
  <si>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</si>
  <si>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</si>
  <si>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</si>
  <si>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</si>
  <si>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</si>
  <si>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</si>
  <si>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</si>
  <si>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</si>
  <si>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</si>
  <si>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</si>
  <si>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</si>
  <si>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</si>
  <si>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</si>
  <si>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</si>
  <si>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</si>
  <si>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</si>
  <si>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</si>
  <si>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</si>
  <si>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</si>
  <si>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</si>
  <si>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</si>
  <si>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</si>
  <si>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</si>
  <si>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</si>
  <si>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</si>
  <si>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</si>
  <si>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</si>
  <si>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</si>
  <si>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</si>
  <si>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</si>
  <si>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</si>
  <si>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</si>
  <si>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</si>
  <si>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</si>
  <si>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</si>
  <si>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</si>
  <si>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</si>
  <si>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</si>
  <si>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</si>
  <si>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</si>
  <si>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</si>
  <si>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</si>
  <si>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</si>
  <si>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</si>
  <si>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</si>
  <si>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</si>
  <si>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</si>
  <si>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</si>
  <si>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</si>
  <si>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</si>
  <si>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</si>
  <si>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</si>
  <si>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</si>
  <si>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</si>
  <si>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</si>
  <si>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</si>
  <si>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</si>
  <si>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</si>
  <si>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</si>
  <si>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</si>
  <si>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</si>
  <si>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</si>
  <si>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</si>
  <si>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</si>
  <si>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</si>
  <si>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</si>
  <si>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</si>
  <si>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</si>
  <si>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</si>
  <si>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</si>
  <si>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</si>
  <si>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</si>
  <si>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</si>
  <si>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</si>
  <si>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</si>
  <si>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</si>
  <si>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</si>
  <si>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</si>
  <si>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</si>
  <si>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</si>
  <si>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</si>
  <si>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</si>
  <si>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</si>
  <si>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</si>
  <si>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</si>
  <si>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</si>
  <si>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</si>
  <si>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</si>
  <si>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</si>
  <si>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</si>
  <si>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</si>
  <si>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</si>
  <si>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</si>
  <si>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</si>
  <si>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</si>
  <si>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</si>
  <si>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</si>
  <si>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</si>
  <si>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</si>
  <si>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</si>
  <si>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</si>
  <si>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</si>
  <si>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</si>
  <si>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</si>
  <si>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</si>
  <si>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</si>
  <si>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</si>
  <si>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</si>
  <si>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</si>
  <si>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</si>
  <si>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</si>
  <si>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</si>
  <si>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</si>
  <si>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</si>
  <si>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</si>
  <si>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</si>
  <si>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</si>
  <si>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</si>
  <si>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</si>
  <si>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</si>
  <si>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</si>
  <si>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</si>
  <si>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</si>
  <si>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</si>
  <si>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</si>
  <si>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</si>
  <si>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</si>
  <si>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</si>
  <si>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</si>
  <si>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</si>
  <si>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</si>
  <si>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</si>
  <si>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</si>
  <si>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</si>
  <si>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</si>
  <si>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</si>
  <si>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</si>
  <si>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</si>
  <si>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</si>
  <si>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</si>
  <si>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</si>
  <si>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</si>
  <si>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</si>
  <si>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</si>
  <si>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</si>
  <si>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</si>
  <si>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</si>
  <si>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</si>
  <si>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</si>
  <si>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</si>
  <si>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</si>
  <si>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</si>
  <si>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</si>
  <si>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</si>
  <si>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</si>
  <si>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</si>
  <si>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</si>
  <si>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</si>
  <si>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</si>
  <si>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</si>
  <si>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</si>
  <si>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</si>
  <si>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</si>
  <si>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</si>
  <si>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</si>
  <si>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</si>
  <si>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</si>
  <si>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</si>
  <si>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</si>
  <si>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</si>
  <si>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</si>
  <si>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</si>
  <si>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</si>
  <si>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</si>
  <si>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</si>
  <si>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</si>
  <si>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</si>
  <si>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</si>
  <si>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</si>
  <si>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</si>
  <si>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</si>
  <si>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</si>
  <si>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</si>
  <si>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</si>
  <si>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</si>
  <si>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</si>
  <si>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</si>
  <si>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</si>
  <si>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</si>
  <si>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</si>
  <si>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</si>
  <si>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</si>
  <si>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</si>
  <si>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</si>
  <si>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</si>
  <si>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</si>
  <si>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</si>
  <si>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</si>
  <si>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</si>
  <si>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</si>
  <si>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</si>
  <si>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</si>
  <si>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</si>
  <si>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</si>
  <si>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</si>
  <si>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</si>
  <si>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</si>
  <si>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</si>
  <si>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</si>
  <si>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</si>
  <si>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</si>
  <si>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</si>
  <si>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</si>
  <si>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</si>
  <si>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</si>
  <si>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</si>
  <si>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</si>
  <si>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</si>
  <si>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</si>
  <si>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</si>
  <si>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</si>
  <si>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</si>
  <si>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</si>
  <si>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</si>
  <si>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</si>
  <si>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</si>
  <si>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</si>
  <si>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</si>
  <si>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</si>
  <si>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</si>
  <si>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</si>
  <si>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</si>
  <si>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</si>
  <si>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</si>
  <si>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</si>
  <si>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</si>
  <si>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</si>
  <si>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</si>
  <si>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</si>
  <si>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</si>
  <si>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</si>
  <si>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</si>
  <si>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</si>
  <si>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</si>
  <si>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</si>
  <si>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</si>
  <si>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</si>
  <si>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</si>
  <si>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</si>
  <si>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</si>
  <si>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</si>
  <si>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</si>
  <si>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</si>
  <si>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</si>
  <si>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</si>
  <si>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</si>
  <si>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</si>
  <si>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</si>
  <si>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</si>
  <si>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</si>
  <si>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</si>
  <si>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</si>
  <si>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</si>
  <si>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</si>
  <si>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</si>
  <si>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</si>
  <si>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</si>
  <si>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</si>
  <si>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</si>
  <si>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</si>
  <si>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</si>
  <si>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</si>
  <si>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</si>
  <si>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</si>
  <si>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</si>
  <si>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</si>
  <si>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</si>
  <si>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</si>
  <si>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</si>
  <si>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</si>
  <si>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</si>
  <si>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</si>
  <si>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</si>
  <si>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</si>
  <si>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</si>
  <si>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</si>
  <si>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</si>
  <si>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</si>
  <si>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</si>
  <si>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</si>
  <si>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</si>
  <si>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</si>
  <si>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</si>
  <si>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</si>
  <si>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</si>
  <si>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</si>
  <si>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</si>
  <si>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</si>
  <si>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</si>
  <si>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</si>
  <si>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</si>
  <si>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</si>
  <si>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</si>
  <si>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</si>
  <si>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</si>
  <si>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</si>
  <si>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</si>
  <si>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</si>
  <si>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</si>
  <si>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</si>
  <si>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</si>
  <si>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</si>
  <si>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</si>
  <si>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</si>
  <si>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</si>
  <si>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</si>
  <si>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</si>
  <si>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</si>
  <si>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</si>
  <si>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</si>
  <si>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</si>
  <si>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</si>
  <si>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</si>
  <si>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</si>
  <si>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</si>
  <si>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</si>
  <si>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</si>
  <si>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</si>
  <si>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</si>
  <si>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</si>
  <si>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</si>
  <si>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</si>
  <si>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</si>
  <si>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</si>
  <si>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</si>
  <si>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</si>
  <si>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</si>
  <si>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</si>
  <si>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</si>
  <si>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</si>
  <si>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</si>
  <si>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</si>
  <si>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</si>
  <si>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</si>
  <si>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</si>
  <si>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</si>
  <si>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</si>
  <si>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</si>
  <si>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</si>
  <si>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</si>
  <si>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</si>
  <si>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</si>
  <si>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</si>
  <si>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</si>
  <si>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</si>
  <si>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</si>
  <si>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</si>
  <si>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</si>
  <si>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</si>
  <si>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</si>
  <si>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</si>
  <si>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</si>
  <si>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</si>
  <si>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</si>
  <si>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</si>
  <si>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</si>
  <si>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</si>
  <si>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</si>
  <si>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</si>
  <si>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</si>
  <si>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</si>
  <si>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</si>
  <si>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</si>
  <si>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</si>
  <si>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</si>
  <si>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</si>
  <si>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</si>
  <si>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</si>
  <si>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</si>
  <si>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</si>
  <si>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</si>
  <si>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</si>
  <si>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</si>
  <si>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</si>
  <si>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</si>
  <si>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</si>
  <si>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</si>
  <si>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</si>
  <si>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</si>
  <si>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</si>
  <si>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</si>
  <si>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</si>
  <si>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</si>
  <si>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</si>
  <si>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</si>
  <si>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</si>
  <si>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</si>
  <si>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</si>
  <si>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</si>
  <si>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</si>
  <si>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</si>
  <si>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</si>
  <si>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</si>
  <si>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</si>
  <si>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</si>
  <si>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</si>
  <si>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</si>
  <si>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</si>
  <si>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</si>
  <si>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</si>
  <si>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</si>
  <si>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</si>
  <si>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</si>
  <si>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</si>
  <si>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</si>
  <si>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</si>
  <si>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</si>
  <si>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</si>
  <si>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</si>
  <si>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</si>
  <si>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</si>
  <si>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</si>
  <si>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</si>
  <si>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</si>
  <si>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</si>
  <si>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</si>
  <si>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</si>
  <si>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</si>
  <si>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</si>
  <si>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</si>
  <si>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</si>
  <si>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</si>
  <si>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</si>
  <si>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</si>
  <si>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</si>
  <si>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</si>
  <si>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</si>
  <si>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</si>
  <si>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</si>
  <si>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</si>
  <si>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</si>
  <si>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</si>
  <si>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</si>
  <si>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</si>
  <si>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</si>
  <si>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</si>
  <si>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</si>
  <si>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</si>
  <si>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</si>
  <si>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</si>
  <si>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</si>
  <si>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</si>
  <si>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</si>
  <si>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</si>
  <si>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</si>
  <si>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</si>
  <si>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</si>
  <si>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</si>
  <si>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</si>
  <si>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</si>
  <si>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</si>
  <si>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</si>
  <si>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</si>
  <si>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</si>
  <si>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</si>
  <si>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</si>
  <si>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</si>
  <si>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</si>
  <si>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</si>
  <si>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</si>
  <si>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</si>
  <si>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</si>
  <si>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</si>
  <si>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</si>
  <si>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</si>
  <si>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</si>
  <si>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</si>
  <si>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</si>
  <si>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</si>
  <si>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</si>
  <si>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</si>
  <si>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</si>
  <si>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</si>
  <si>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</si>
  <si>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</si>
  <si>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</si>
  <si>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</si>
  <si>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</si>
  <si>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</si>
  <si>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</si>
  <si>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</si>
  <si>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</si>
  <si>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</si>
  <si>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</si>
  <si>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</si>
  <si>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</si>
  <si>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</si>
  <si>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</si>
  <si>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</si>
  <si>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</si>
  <si>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</si>
  <si>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</si>
  <si>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</si>
  <si>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</si>
  <si>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</si>
  <si>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</si>
  <si>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</si>
  <si>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</si>
  <si>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</si>
  <si>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</si>
  <si>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</si>
  <si>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</si>
  <si>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</si>
  <si>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</si>
  <si>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</si>
  <si>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</si>
  <si>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</si>
  <si>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</si>
  <si>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</si>
  <si>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</si>
  <si>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</si>
  <si>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</si>
  <si>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</si>
  <si>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</si>
  <si>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</si>
  <si>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</si>
  <si>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</si>
  <si>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</si>
  <si>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</si>
  <si>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</si>
  <si>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</si>
  <si>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</si>
  <si>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</si>
  <si>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</si>
  <si>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</si>
  <si>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</si>
  <si>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</si>
  <si>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</si>
  <si>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</si>
  <si>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</si>
  <si>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</si>
  <si>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</si>
  <si>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</si>
  <si>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</si>
  <si>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</si>
  <si>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</si>
  <si>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</si>
  <si>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</si>
  <si>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</si>
  <si>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</si>
  <si>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</si>
  <si>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</si>
  <si>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</si>
  <si>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</si>
  <si>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</si>
  <si>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</si>
  <si>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</si>
  <si>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</si>
  <si>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</si>
  <si>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</si>
  <si>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</si>
  <si>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</si>
  <si>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</si>
  <si>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</si>
  <si>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</si>
  <si>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</si>
  <si>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</si>
  <si>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</si>
  <si>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</si>
  <si>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</si>
  <si>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</si>
  <si>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</si>
  <si>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</si>
  <si>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</si>
  <si>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</si>
  <si>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</si>
  <si>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</si>
  <si>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</si>
  <si>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</si>
  <si>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</si>
  <si>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</si>
  <si>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</si>
  <si>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</si>
  <si>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</si>
  <si>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</si>
  <si>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</si>
  <si>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</si>
  <si>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</si>
  <si>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</si>
  <si>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</si>
  <si>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</si>
  <si>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</si>
  <si>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</si>
  <si>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</si>
  <si>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</si>
  <si>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</si>
  <si>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</si>
  <si>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</si>
  <si>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</si>
  <si>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</si>
  <si>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</si>
  <si>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</si>
  <si>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</si>
  <si>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</si>
  <si>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</si>
  <si>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</si>
  <si>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</si>
  <si>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</si>
  <si>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</si>
  <si>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</si>
  <si>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</si>
  <si>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</si>
  <si>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</si>
  <si>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</si>
  <si>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</si>
  <si>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</si>
  <si>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</si>
  <si>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</si>
  <si>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</si>
  <si>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</si>
  <si>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</si>
  <si>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</si>
  <si>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</si>
  <si>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</si>
  <si>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</si>
  <si>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</si>
  <si>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</si>
  <si>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</si>
  <si>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</si>
  <si>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</si>
  <si>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</si>
  <si>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</si>
  <si>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</si>
  <si>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</si>
  <si>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</si>
  <si>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</si>
  <si>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</si>
  <si>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</si>
  <si>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</si>
  <si>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</si>
  <si>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</si>
  <si>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</si>
  <si>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</si>
  <si>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</si>
  <si>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</si>
  <si>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</si>
  <si>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</si>
  <si>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</si>
  <si>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</si>
  <si>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</si>
  <si>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</si>
  <si>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</si>
  <si>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</si>
  <si>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</si>
  <si>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</si>
  <si>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</si>
  <si>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</si>
  <si>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</si>
  <si>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</si>
  <si>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</si>
  <si>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</si>
  <si>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</si>
  <si>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</si>
  <si>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</si>
  <si>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</si>
  <si>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</si>
  <si>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</si>
  <si>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</si>
  <si>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</si>
  <si>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</si>
  <si>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</si>
  <si>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</si>
  <si>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</si>
  <si>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</si>
  <si>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</si>
  <si>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</si>
  <si>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</si>
  <si>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</si>
  <si>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</si>
  <si>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</si>
  <si>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</si>
  <si>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</si>
  <si>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</si>
  <si>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</si>
  <si>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</si>
  <si>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</si>
  <si>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</si>
  <si>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</si>
  <si>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</si>
  <si>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</si>
  <si>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</si>
  <si>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</si>
  <si>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</si>
  <si>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</si>
  <si>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</si>
  <si>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</si>
  <si>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</si>
  <si>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</si>
  <si>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</si>
  <si>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</si>
  <si>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</si>
  <si>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</si>
  <si>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</si>
  <si>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</si>
  <si>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</si>
  <si>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</si>
  <si>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</si>
  <si>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</si>
  <si>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</si>
  <si>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</si>
  <si>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</si>
  <si>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</si>
  <si>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</si>
  <si>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</si>
  <si>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</si>
  <si>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</si>
  <si>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</si>
  <si>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</si>
  <si>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</si>
  <si>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</si>
  <si>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</si>
  <si>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</si>
  <si>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</si>
  <si>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</si>
  <si>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</si>
  <si>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</si>
  <si>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</si>
  <si>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</si>
  <si>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</si>
  <si>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</si>
  <si>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</si>
  <si>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</si>
  <si>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</si>
  <si>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</si>
  <si>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</si>
  <si>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</si>
  <si>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</si>
  <si>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</si>
  <si>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</si>
  <si>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</si>
  <si>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</si>
  <si>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</si>
  <si>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</si>
  <si>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</si>
  <si>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</si>
  <si>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</si>
  <si>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</si>
  <si>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</si>
  <si>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</si>
  <si>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</si>
  <si>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</si>
  <si>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</si>
  <si>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</si>
  <si>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</si>
  <si>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</si>
  <si>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</si>
  <si>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</si>
  <si>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</si>
  <si>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</si>
  <si>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</si>
  <si>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</si>
  <si>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</si>
  <si>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</si>
  <si>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</si>
  <si>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</si>
  <si>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</si>
  <si>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</si>
  <si>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</si>
  <si>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</si>
  <si>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</si>
  <si>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</si>
  <si>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</si>
  <si>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</si>
  <si>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</si>
  <si>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</si>
  <si>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</si>
  <si>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</si>
  <si>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</si>
  <si>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</si>
  <si>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</si>
  <si>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</si>
  <si>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</si>
  <si>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</si>
  <si>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</si>
  <si>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</si>
  <si>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</si>
  <si>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</si>
  <si>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</si>
  <si>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</si>
  <si>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</si>
  <si>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</si>
  <si>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</si>
  <si>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</si>
  <si>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</si>
  <si>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</si>
  <si>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</si>
  <si>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</si>
  <si>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</si>
  <si>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</si>
  <si>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</si>
  <si>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</si>
  <si>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</si>
  <si>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</si>
  <si>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</si>
  <si>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</si>
  <si>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</si>
  <si>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</si>
  <si>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</si>
  <si>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</si>
  <si>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</si>
  <si>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</si>
  <si>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</si>
  <si>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</si>
  <si>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</si>
  <si>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</si>
  <si>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</si>
  <si>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</si>
  <si>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</si>
  <si>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</si>
  <si>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</si>
  <si>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</si>
  <si>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</si>
  <si>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</si>
  <si>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</si>
  <si>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</si>
  <si>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</si>
  <si>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</si>
  <si>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</si>
  <si>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</si>
  <si>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</si>
  <si>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</si>
  <si>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</si>
  <si>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</si>
  <si>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</si>
  <si>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</si>
  <si>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</si>
  <si>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</si>
  <si>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</si>
  <si>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</si>
  <si>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</si>
  <si>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</si>
  <si>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</si>
  <si>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</si>
  <si>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</si>
  <si>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</si>
  <si>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</si>
  <si>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</si>
  <si>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</si>
  <si>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</si>
  <si>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</si>
  <si>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</si>
  <si>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</si>
  <si>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</si>
  <si>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</si>
  <si>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</si>
  <si>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</si>
  <si>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</si>
  <si>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</si>
  <si>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</si>
  <si>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</si>
  <si>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</si>
  <si>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</si>
  <si>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</si>
  <si>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</si>
  <si>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</si>
  <si>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</si>
  <si>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</si>
  <si>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</si>
  <si>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</si>
  <si>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</si>
  <si>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</si>
  <si>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</si>
  <si>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</si>
  <si>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</si>
  <si>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</si>
  <si>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</si>
  <si>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</si>
  <si>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</si>
  <si>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</si>
  <si>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</si>
  <si>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</si>
  <si>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</si>
  <si>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</si>
  <si>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</si>
  <si>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</si>
  <si>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</si>
  <si>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</si>
  <si>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</si>
  <si>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</si>
  <si>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</si>
  <si>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</si>
  <si>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</si>
  <si>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</si>
  <si>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</si>
  <si>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</si>
  <si>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</si>
  <si>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</si>
  <si>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</si>
  <si>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</si>
  <si>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</si>
  <si>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</si>
  <si>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</si>
  <si>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</si>
  <si>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</si>
  <si>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</si>
  <si>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</si>
  <si>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</si>
  <si>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</si>
  <si>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</si>
  <si>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</si>
  <si>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</si>
  <si>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</si>
  <si>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</si>
  <si>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</si>
  <si>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</si>
  <si>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</si>
  <si>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</si>
  <si>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</si>
  <si>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</si>
  <si>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</si>
  <si>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</si>
  <si>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</si>
  <si>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</si>
  <si>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</si>
  <si>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</si>
  <si>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</si>
  <si>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</si>
  <si>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</si>
  <si>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</si>
  <si>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</si>
  <si>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</si>
  <si>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</si>
  <si>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</si>
  <si>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</si>
  <si>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</si>
  <si>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</si>
  <si>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</si>
  <si>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</si>
  <si>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</si>
  <si>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</si>
  <si>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</si>
  <si>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</si>
  <si>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</si>
  <si>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</si>
  <si>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</si>
  <si>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</si>
  <si>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</si>
  <si>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</si>
  <si>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</si>
  <si>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</si>
  <si>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</si>
  <si>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</si>
  <si>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</si>
  <si>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</si>
  <si>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</si>
  <si>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</si>
  <si>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</si>
  <si>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</si>
  <si>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</si>
  <si>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</si>
  <si>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</si>
  <si>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</si>
  <si>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</si>
  <si>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</si>
  <si>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</si>
  <si>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</si>
  <si>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</si>
  <si>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</si>
  <si>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</si>
  <si>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</si>
  <si>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</si>
  <si>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</si>
  <si>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</si>
  <si>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</si>
  <si>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</si>
  <si>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</si>
  <si>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</si>
  <si>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</si>
  <si>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</si>
  <si>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</si>
  <si>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</si>
  <si>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</si>
  <si>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</si>
  <si>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</si>
  <si>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</si>
  <si>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</si>
  <si>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</si>
  <si>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</si>
  <si>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</si>
  <si>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</si>
  <si>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</si>
  <si>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</si>
  <si>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</si>
  <si>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</si>
  <si>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</si>
  <si>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</si>
  <si>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</si>
  <si>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</si>
  <si>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</si>
  <si>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</si>
  <si>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</si>
  <si>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</si>
  <si>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</si>
  <si>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</si>
  <si>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</si>
  <si>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</si>
  <si>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</si>
  <si>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</si>
  <si>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</si>
  <si>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</si>
  <si>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</si>
  <si>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</si>
  <si>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</si>
  <si>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</si>
  <si>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</si>
  <si>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</si>
  <si>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</si>
  <si>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</si>
  <si>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</si>
  <si>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</si>
  <si>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</si>
  <si>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</si>
  <si>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</si>
  <si>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</si>
  <si>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</si>
  <si>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</si>
  <si>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</si>
  <si>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</si>
  <si>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</si>
  <si>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</si>
  <si>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</si>
  <si>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</si>
  <si>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</si>
  <si>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</si>
  <si>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</si>
  <si>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</si>
  <si>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</si>
  <si>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</si>
  <si>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</si>
  <si>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</si>
  <si>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</si>
  <si>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</si>
  <si>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</si>
  <si>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</si>
  <si>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</si>
  <si>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</si>
  <si>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</si>
  <si>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</si>
  <si>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</si>
  <si>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</si>
  <si>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</si>
  <si>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</si>
  <si>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</si>
  <si>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</si>
  <si>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</si>
  <si>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</si>
  <si>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</si>
  <si>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</si>
  <si>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</si>
  <si>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</si>
  <si>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</si>
  <si>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</si>
  <si>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</si>
  <si>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</si>
  <si>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</si>
  <si>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</si>
  <si>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</si>
  <si>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</si>
  <si>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</si>
  <si>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</si>
  <si>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</si>
  <si>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</si>
  <si>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</si>
  <si>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</si>
  <si>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</si>
  <si>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</si>
  <si>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</si>
  <si>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</si>
  <si>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</si>
  <si>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</si>
  <si>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</si>
  <si>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</si>
  <si>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</si>
  <si>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</si>
  <si>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</si>
  <si>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</si>
  <si>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</si>
  <si>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</si>
  <si>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</si>
  <si>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</si>
  <si>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</si>
  <si>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</si>
  <si>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</si>
  <si>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</si>
  <si>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</si>
  <si>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</si>
  <si>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</si>
  <si>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</si>
  <si>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</si>
  <si>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</si>
  <si>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</si>
  <si>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</si>
  <si>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</si>
  <si>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</si>
  <si>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</si>
  <si>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</si>
  <si>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</si>
  <si>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</si>
  <si>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</si>
  <si>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</si>
  <si>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</si>
  <si>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</si>
  <si>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</si>
  <si>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</si>
  <si>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</si>
  <si>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</si>
  <si>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</si>
  <si>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</si>
  <si>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</si>
  <si>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</si>
  <si>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</si>
  <si>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</si>
  <si>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</si>
  <si>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</si>
  <si>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</si>
  <si>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</si>
  <si>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</si>
  <si>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</si>
  <si>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</si>
  <si>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</si>
  <si>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</si>
  <si>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</si>
  <si>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</si>
  <si>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</si>
  <si>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</si>
  <si>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</si>
  <si>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</si>
  <si>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</si>
  <si>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</si>
  <si>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</si>
  <si>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</si>
  <si>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</si>
  <si>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</si>
  <si>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</si>
  <si>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</si>
  <si>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</si>
  <si>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</si>
  <si>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</si>
  <si>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</si>
  <si>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</si>
  <si>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</si>
  <si>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</si>
  <si>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</si>
  <si>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</si>
  <si>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</si>
  <si>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</si>
  <si>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</si>
  <si>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</si>
  <si>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</si>
  <si>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</si>
  <si>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</si>
  <si>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</si>
  <si>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</si>
  <si>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</si>
  <si>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</si>
  <si>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</si>
  <si>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</si>
  <si>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</si>
  <si>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</si>
  <si>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</si>
  <si>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</si>
  <si>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</si>
  <si>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</si>
  <si>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</si>
  <si>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</si>
  <si>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</si>
  <si>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</si>
  <si>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</si>
  <si>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</si>
  <si>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</si>
  <si>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</si>
  <si>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</si>
  <si>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</si>
  <si>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</si>
  <si>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</si>
  <si>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</si>
  <si>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</si>
  <si>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</si>
  <si>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</si>
  <si>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</si>
  <si>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</si>
  <si>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</si>
  <si>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</si>
  <si>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</si>
  <si>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</si>
  <si>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</si>
  <si>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</si>
  <si>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</si>
  <si>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</si>
  <si>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</si>
  <si>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</si>
  <si>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</si>
  <si>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</si>
  <si>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</si>
  <si>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</si>
  <si>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</si>
  <si>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</si>
  <si>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</si>
  <si>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</si>
  <si>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</si>
  <si>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</si>
  <si>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</si>
  <si>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</si>
  <si>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</si>
  <si>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</si>
  <si>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</si>
  <si>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</si>
  <si>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</si>
  <si>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</si>
  <si>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</si>
  <si>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</si>
  <si>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</si>
  <si>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</si>
  <si>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</si>
  <si>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</si>
  <si>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</si>
  <si>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</si>
  <si>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</si>
  <si>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</si>
  <si>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</si>
  <si>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</si>
  <si>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</si>
  <si>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</si>
  <si>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</si>
  <si>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</si>
  <si>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</si>
  <si>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</si>
  <si>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</si>
  <si>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</si>
  <si>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</si>
  <si>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</si>
  <si>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</si>
  <si>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</si>
  <si>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</si>
  <si>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</si>
  <si>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</si>
  <si>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</si>
  <si>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</si>
  <si>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</si>
  <si>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</si>
  <si>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</si>
  <si>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</si>
  <si>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</si>
  <si>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</si>
  <si>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</si>
  <si>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</si>
  <si>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</si>
  <si>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</si>
  <si>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</si>
  <si>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</si>
  <si>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</si>
  <si>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</si>
  <si>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</si>
  <si>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</si>
  <si>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</si>
  <si>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</si>
  <si>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</si>
  <si>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</si>
  <si>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</si>
  <si>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</si>
  <si>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</si>
  <si>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</si>
  <si>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</si>
  <si>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</si>
  <si>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</si>
  <si>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</si>
  <si>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</si>
  <si>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</si>
  <si>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</si>
  <si>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</si>
  <si>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</si>
  <si>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</si>
  <si>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</si>
  <si>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</si>
  <si>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</si>
  <si>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</si>
  <si>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</si>
  <si>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</si>
  <si>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</si>
  <si>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</si>
  <si>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</si>
  <si>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</si>
  <si>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</si>
  <si>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</si>
  <si>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</si>
  <si>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</si>
  <si>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</si>
  <si>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</si>
  <si>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</si>
  <si>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</si>
  <si>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</si>
  <si>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</si>
  <si>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</si>
  <si>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</si>
  <si>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</si>
  <si>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</si>
  <si>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</si>
  <si>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</si>
  <si>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</si>
  <si>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</si>
  <si>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</si>
  <si>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</si>
  <si>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</si>
  <si>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</si>
  <si>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</si>
  <si>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</si>
  <si>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</si>
  <si>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</si>
  <si>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</si>
  <si>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</si>
  <si>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</si>
  <si>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</si>
  <si>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</si>
  <si>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</si>
  <si>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</si>
  <si>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</si>
  <si>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</si>
  <si>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</si>
  <si>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</si>
  <si>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</si>
  <si>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</si>
  <si>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</si>
  <si>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</si>
  <si>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</si>
  <si>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</si>
  <si>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</si>
  <si>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</si>
  <si>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</si>
  <si>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</si>
  <si>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</si>
  <si>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</si>
  <si>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</si>
  <si>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</si>
  <si>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</si>
  <si>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</si>
  <si>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</si>
  <si>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</si>
  <si>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</si>
  <si>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</si>
  <si>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</si>
  <si>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</si>
  <si>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</si>
  <si>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</si>
  <si>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</si>
  <si>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</si>
  <si>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</si>
  <si>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</si>
  <si>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</si>
  <si>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</si>
  <si>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</si>
  <si>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</si>
  <si>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</si>
  <si>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</si>
  <si>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</si>
  <si>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</si>
  <si>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</si>
  <si>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</si>
  <si>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</si>
  <si>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</si>
  <si>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</si>
  <si>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</si>
  <si>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</si>
  <si>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</si>
  <si>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</si>
  <si>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</si>
  <si>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</si>
  <si>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</si>
  <si>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</si>
  <si>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</si>
  <si>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</si>
  <si>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</si>
  <si>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</si>
  <si>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</si>
  <si>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</si>
  <si>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</si>
  <si>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</si>
  <si>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</si>
  <si>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</si>
  <si>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</si>
  <si>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</si>
  <si>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</si>
  <si>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</si>
  <si>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</si>
  <si>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</si>
  <si>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</si>
  <si>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</si>
  <si>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</si>
  <si>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</si>
  <si>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</si>
  <si>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</si>
  <si>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</si>
  <si>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</si>
  <si>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</si>
  <si>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</si>
  <si>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</si>
  <si>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</si>
  <si>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</si>
  <si>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</si>
  <si>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</si>
  <si>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</si>
  <si>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</si>
  <si>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</si>
  <si>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</si>
  <si>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</si>
  <si>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</si>
  <si>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</si>
  <si>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</si>
  <si>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</si>
  <si>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</si>
  <si>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</si>
  <si>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</si>
  <si>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</si>
  <si>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</si>
  <si>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</si>
  <si>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</si>
  <si>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</si>
  <si>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</si>
  <si>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</si>
  <si>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</si>
  <si>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</si>
  <si>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</si>
  <si>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</si>
  <si>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</si>
  <si>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</si>
  <si>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</si>
  <si>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</si>
  <si>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</si>
  <si>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</si>
  <si>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</si>
  <si>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</si>
  <si>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</si>
  <si>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</si>
  <si>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</si>
  <si>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</si>
  <si>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</si>
  <si>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</si>
  <si>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</si>
  <si>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</si>
  <si>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</si>
  <si>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</si>
  <si>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</si>
  <si>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</si>
  <si>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</si>
  <si>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</si>
  <si>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</si>
  <si>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</si>
  <si>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</si>
  <si>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</si>
  <si>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</si>
  <si>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</si>
  <si>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</si>
  <si>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</si>
  <si>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</si>
  <si>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</si>
  <si>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</si>
  <si>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</si>
  <si>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</si>
  <si>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</si>
  <si>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</si>
  <si>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</si>
  <si>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</si>
  <si>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</si>
  <si>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</si>
  <si>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</si>
  <si>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</si>
  <si>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</si>
  <si>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</si>
  <si>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</si>
  <si>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</si>
  <si>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</si>
  <si>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</si>
  <si>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</si>
  <si>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</si>
  <si>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</si>
  <si>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</si>
  <si>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</si>
  <si>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</si>
  <si>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</si>
  <si>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</si>
  <si>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</si>
  <si>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</si>
  <si>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</si>
  <si>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</si>
  <si>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</si>
  <si>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</si>
  <si>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</si>
  <si>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</si>
  <si>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</si>
  <si>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</si>
  <si>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</si>
  <si>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</si>
  <si>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</si>
  <si>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</si>
  <si>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</si>
  <si>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</si>
  <si>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</si>
  <si>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</si>
  <si>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</si>
  <si>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</si>
  <si>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</si>
  <si>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</si>
  <si>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</si>
  <si>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</si>
  <si>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</si>
  <si>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</si>
  <si>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</si>
  <si>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</si>
  <si>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</si>
  <si>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</si>
  <si>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</si>
  <si>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</si>
  <si>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</si>
  <si>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</si>
  <si>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</si>
  <si>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</si>
  <si>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</si>
  <si>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</si>
  <si>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</si>
  <si>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</si>
  <si>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</si>
  <si>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</si>
  <si>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</si>
  <si>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</si>
  <si>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</si>
  <si>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</si>
  <si>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</si>
  <si>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</si>
  <si>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</si>
  <si>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</si>
  <si>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</si>
  <si>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</si>
  <si>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</si>
  <si>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</si>
  <si>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</si>
  <si>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</si>
  <si>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</si>
  <si>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</si>
  <si>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</si>
  <si>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</si>
  <si>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</si>
  <si>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</si>
  <si>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</si>
  <si>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</si>
  <si>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</si>
  <si>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</si>
  <si>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</si>
  <si>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</si>
  <si>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</si>
  <si>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</si>
  <si>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</si>
  <si>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</si>
  <si>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</si>
  <si>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</si>
  <si>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</si>
  <si>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</si>
  <si>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</si>
  <si>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</si>
  <si>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</si>
  <si>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</si>
  <si>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</si>
  <si>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</si>
  <si>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</si>
  <si>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</si>
  <si>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</si>
  <si>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</si>
  <si>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</si>
  <si>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</si>
  <si>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</si>
  <si>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</si>
  <si>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</si>
  <si>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</si>
  <si>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</si>
  <si>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</si>
  <si>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</si>
  <si>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</si>
  <si>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</si>
  <si>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</si>
  <si>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</si>
  <si>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</si>
  <si>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</si>
  <si>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</si>
  <si>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</si>
  <si>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</si>
  <si>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</si>
  <si>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</si>
  <si>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</si>
  <si>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</si>
  <si>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</si>
  <si>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</si>
  <si>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</si>
  <si>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</si>
  <si>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</si>
  <si>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</si>
  <si>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</si>
  <si>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</si>
  <si>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</si>
  <si>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</si>
  <si>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</si>
  <si>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</si>
  <si>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</si>
  <si>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</si>
  <si>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</si>
  <si>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</si>
  <si>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</si>
  <si>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</si>
  <si>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</si>
  <si>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</si>
  <si>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</si>
  <si>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</si>
  <si>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</si>
  <si>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</si>
  <si>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</si>
  <si>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</si>
  <si>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</si>
  <si>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</si>
  <si>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</si>
  <si>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</si>
  <si>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</si>
  <si>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</si>
  <si>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</si>
  <si>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</si>
  <si>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</si>
  <si>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</si>
  <si>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</si>
  <si>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</si>
  <si>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</si>
  <si>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</si>
  <si>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</si>
  <si>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</si>
  <si>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</si>
  <si>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</si>
  <si>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</si>
  <si>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</si>
  <si>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</si>
  <si>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</si>
  <si>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</si>
  <si>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</si>
  <si>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</si>
  <si>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</si>
  <si>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</si>
  <si>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</si>
  <si>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</si>
  <si>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</si>
  <si>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</si>
  <si>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</si>
  <si>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</si>
  <si>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</si>
  <si>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</si>
  <si>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</si>
  <si>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</si>
  <si>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</si>
  <si>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</si>
  <si>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</si>
  <si>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</si>
  <si>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</si>
  <si>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</si>
  <si>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</si>
  <si>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</si>
  <si>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</si>
  <si>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</si>
  <si>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</si>
  <si>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</si>
  <si>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</si>
  <si>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</si>
  <si>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</si>
  <si>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</si>
  <si>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</si>
  <si>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</si>
  <si>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</si>
  <si>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</si>
  <si>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</si>
  <si>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</si>
  <si>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</si>
  <si>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</si>
  <si>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</si>
  <si>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</si>
  <si>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</si>
  <si>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</si>
  <si>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</si>
  <si>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</si>
  <si>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</si>
  <si>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</si>
  <si>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</si>
  <si>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</si>
  <si>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</si>
  <si>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</si>
  <si>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</si>
  <si>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</si>
  <si>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</si>
  <si>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</si>
  <si>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</si>
  <si>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</si>
  <si>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</si>
  <si>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</si>
  <si>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</si>
  <si>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</si>
  <si>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</si>
  <si>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</si>
  <si>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</si>
  <si>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</si>
  <si>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</si>
  <si>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</si>
  <si>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</si>
  <si>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</si>
  <si>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</si>
  <si>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</si>
  <si>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</si>
  <si>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</si>
  <si>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</si>
  <si>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</si>
  <si>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</si>
  <si>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</si>
  <si>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</si>
  <si>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</si>
  <si>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</si>
  <si>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</si>
  <si>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</si>
  <si>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</si>
  <si>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</si>
  <si>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</si>
  <si>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</si>
  <si>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</si>
  <si>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</si>
  <si>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</si>
  <si>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</si>
  <si>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</si>
  <si>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</si>
  <si>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</si>
  <si>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</si>
  <si>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</si>
  <si>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</si>
  <si>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</si>
  <si>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</si>
  <si>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</si>
  <si>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</si>
  <si>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</si>
  <si>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</si>
  <si>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</si>
  <si>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</si>
  <si>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</si>
  <si>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</si>
  <si>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</si>
  <si>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</si>
  <si>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</si>
  <si>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</si>
  <si>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</si>
  <si>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</si>
  <si>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</si>
  <si>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</si>
  <si>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</si>
  <si>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</si>
  <si>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</si>
  <si>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</si>
  <si>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</si>
  <si>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</si>
  <si>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</si>
  <si>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</si>
  <si>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</si>
  <si>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</si>
  <si>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</si>
  <si>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</si>
  <si>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</si>
  <si>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</si>
  <si>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</si>
  <si>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</si>
  <si>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</si>
  <si>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</si>
  <si>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</si>
  <si>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</si>
  <si>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</si>
  <si>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</si>
  <si>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</si>
  <si>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</si>
  <si>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</si>
  <si>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</si>
  <si>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</si>
  <si>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</si>
  <si>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</si>
  <si>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</si>
  <si>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</si>
  <si>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</si>
  <si>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</si>
  <si>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</si>
  <si>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</si>
  <si>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</si>
  <si>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</si>
  <si>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</si>
  <si>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</si>
  <si>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</si>
  <si>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</si>
  <si>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</si>
  <si>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</si>
  <si>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</si>
  <si>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</si>
  <si>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</si>
  <si>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</si>
  <si>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</si>
  <si>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</si>
  <si>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</si>
  <si>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</si>
  <si>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</si>
  <si>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</si>
  <si>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</si>
  <si>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</si>
  <si>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</si>
  <si>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</si>
  <si>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</si>
  <si>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</si>
  <si>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</si>
  <si>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</si>
  <si>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</si>
  <si>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</si>
  <si>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</si>
  <si>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</si>
  <si>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</si>
  <si>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</si>
  <si>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</si>
  <si>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</si>
  <si>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</si>
  <si>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</si>
  <si>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</si>
  <si>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</si>
  <si>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</si>
  <si>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</si>
  <si>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</si>
  <si>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</si>
  <si>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</si>
  <si>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</si>
  <si>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</si>
  <si>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</si>
  <si>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</si>
  <si>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</si>
  <si>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</si>
  <si>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</si>
  <si>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</si>
  <si>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</si>
  <si>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</si>
  <si>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</si>
  <si>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</si>
  <si>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</si>
  <si>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</si>
  <si>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</si>
  <si>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</si>
  <si>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</si>
  <si>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</si>
  <si>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</si>
  <si>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</si>
  <si>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</si>
  <si>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</si>
  <si>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</si>
  <si>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</si>
  <si>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</si>
  <si>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</si>
  <si>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</si>
  <si>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</si>
  <si>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</si>
  <si>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</si>
  <si>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</si>
  <si>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</si>
  <si>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</si>
  <si>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</si>
  <si>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</si>
  <si>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</si>
  <si>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</si>
  <si>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</si>
  <si>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</si>
  <si>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</si>
  <si>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</si>
  <si>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</si>
  <si>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</si>
  <si>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</si>
  <si>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</si>
  <si>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</si>
  <si>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</si>
  <si>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</si>
  <si>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</si>
  <si>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</si>
  <si>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</si>
  <si>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</si>
  <si>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</si>
  <si>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</si>
  <si>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</si>
  <si>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</si>
  <si>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</si>
  <si>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</si>
  <si>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</si>
  <si>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</si>
  <si>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</si>
  <si>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</si>
  <si>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</si>
  <si>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</si>
  <si>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</si>
  <si>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</si>
  <si>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</si>
  <si>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</si>
  <si>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</si>
  <si>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</si>
  <si>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</si>
  <si>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</si>
  <si>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</si>
  <si>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</si>
  <si>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</si>
  <si>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</si>
  <si>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</si>
  <si>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</si>
  <si>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</si>
  <si>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</si>
  <si>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</si>
  <si>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</si>
  <si>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</si>
  <si>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</si>
  <si>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</si>
  <si>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</si>
  <si>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</si>
  <si>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</si>
  <si>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</si>
  <si>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</si>
  <si>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</si>
  <si>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</si>
  <si>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</si>
  <si>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</si>
  <si>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</si>
  <si>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</si>
  <si>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</si>
  <si>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</si>
  <si>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</si>
  <si>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</si>
  <si>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</si>
  <si>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</si>
  <si>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</si>
  <si>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</si>
  <si>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</si>
  <si>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</si>
  <si>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</si>
  <si>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</si>
  <si>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</si>
  <si>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</si>
  <si>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</si>
  <si>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</si>
  <si>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</si>
  <si>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</si>
  <si>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</si>
  <si>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</si>
  <si>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</si>
  <si>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</si>
  <si>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</si>
  <si>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</si>
  <si>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</si>
  <si>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</si>
  <si>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</si>
  <si>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</si>
  <si>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</si>
  <si>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</si>
  <si>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</si>
  <si>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</si>
  <si>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</si>
  <si>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</si>
  <si>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</si>
  <si>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</si>
  <si>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</si>
  <si>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</si>
  <si>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</si>
  <si>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</si>
  <si>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</si>
  <si>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</si>
  <si>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</si>
  <si>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</si>
  <si>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</si>
  <si>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</si>
  <si>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</si>
  <si>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</si>
  <si>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</si>
  <si>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</si>
  <si>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</si>
  <si>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</si>
  <si>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</si>
  <si>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</si>
  <si>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</si>
  <si>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</si>
  <si>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</si>
  <si>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</si>
  <si>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</si>
  <si>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</si>
  <si>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</si>
  <si>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</si>
  <si>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</si>
  <si>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</si>
  <si>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</si>
  <si>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</si>
  <si>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</si>
  <si>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</si>
  <si>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</si>
  <si>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</si>
  <si>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</si>
  <si>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</si>
  <si>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</si>
  <si>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</si>
  <si>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</si>
  <si>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</si>
  <si>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</si>
  <si>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</si>
  <si>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</si>
  <si>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</si>
  <si>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</si>
  <si>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</si>
  <si>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</si>
  <si>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</si>
  <si>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</si>
  <si>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</si>
  <si>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</si>
  <si>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</si>
  <si>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</si>
  <si>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</si>
  <si>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</si>
  <si>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</si>
  <si>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</si>
  <si>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</si>
  <si>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</si>
  <si>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</si>
  <si>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</si>
  <si>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</si>
  <si>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</si>
  <si>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</si>
  <si>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</si>
  <si>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</si>
  <si>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</si>
  <si>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</si>
  <si>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</si>
  <si>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</si>
  <si>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</si>
  <si>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</si>
  <si>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</si>
  <si>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</si>
  <si>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</si>
  <si>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</si>
  <si>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</si>
  <si>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</si>
  <si>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</si>
  <si>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</si>
  <si>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</si>
  <si>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</si>
  <si>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</si>
  <si>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</si>
  <si>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</si>
  <si>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</si>
  <si>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</si>
  <si>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</si>
  <si>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</si>
  <si>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</si>
  <si>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</si>
  <si>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</si>
  <si>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</si>
  <si>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</si>
  <si>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</si>
  <si>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</si>
  <si>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</si>
  <si>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</si>
  <si>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</si>
  <si>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</si>
  <si>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</si>
  <si>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</si>
  <si>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</si>
  <si>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</si>
  <si>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</si>
  <si>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</si>
  <si>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</si>
  <si>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</si>
  <si>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</si>
  <si>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</si>
  <si>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</si>
  <si>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</si>
  <si>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</si>
  <si>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</si>
  <si>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</si>
  <si>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</si>
  <si>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</si>
  <si>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</si>
  <si>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</si>
  <si>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</si>
  <si>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</si>
  <si>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</si>
  <si>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</si>
  <si>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</si>
  <si>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</si>
  <si>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</si>
  <si>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</si>
  <si>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</si>
  <si>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</si>
  <si>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</si>
  <si>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</si>
  <si>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</si>
  <si>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</si>
  <si>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</si>
  <si>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</si>
  <si>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</si>
  <si>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</si>
  <si>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</si>
  <si>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</si>
  <si>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</si>
  <si>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</si>
  <si>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</si>
  <si>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</si>
  <si>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</si>
  <si>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</si>
  <si>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</si>
  <si>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</si>
  <si>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</si>
  <si>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</si>
  <si>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</si>
  <si>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Count of outcomes</t>
  </si>
  <si>
    <t>Row Labels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</si>
  <si>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</si>
  <si>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</si>
  <si>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</si>
  <si>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</si>
  <si>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</si>
  <si>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</si>
  <si>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</si>
  <si>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</si>
  <si>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</si>
  <si>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</si>
  <si>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</si>
  <si>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</si>
  <si>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</si>
  <si>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</si>
  <si>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</si>
  <si>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</si>
  <si>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</si>
  <si>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</si>
  <si>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</si>
  <si>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</si>
  <si>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</si>
  <si>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</si>
  <si>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</si>
  <si>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</si>
  <si>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Pleged</t>
  </si>
  <si>
    <t>Failed</t>
  </si>
  <si>
    <t>Sucessful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</si>
  <si>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</si>
  <si>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</si>
  <si>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</si>
  <si>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</si>
  <si>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</si>
  <si>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</si>
  <si>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</si>
  <si>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</si>
  <si>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Goal Outliers</t>
  </si>
  <si>
    <t>3 STDEV</t>
  </si>
  <si>
    <t>1.5 IQR</t>
  </si>
  <si>
    <t>(-)3 STDEV</t>
  </si>
  <si>
    <t>(-)1.5 IQR</t>
  </si>
  <si>
    <t>Pledged Outliers</t>
  </si>
  <si>
    <t>Goals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</si>
  <si>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</si>
  <si>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</si>
  <si>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</si>
  <si>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</si>
  <si>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</si>
  <si>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</si>
  <si>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</si>
  <si>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</si>
  <si>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</si>
  <si>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</si>
  <si>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</si>
  <si>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</si>
  <si>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</si>
  <si>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</si>
  <si>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</si>
  <si>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</si>
  <si>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</si>
  <si>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</si>
  <si>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</si>
  <si>
    <t>Lowe Boundary</t>
  </si>
  <si>
    <t>Upper Boundary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</si>
</sst>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(&quot;$&quot;* #,##0.0_);_(&quot;$&quot;* \(#,##0.0\);_(&quot;$&quot;* &quot;-&quot;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3" fillId="0" borderId="0" xfId="0" applyNumberFormat="1" applyFont="1"/>
    <xf numFmtId="0" fontId="1" fillId="0" borderId="0" xfId="0" applyFont="1"/>
    <xf numFmtId="166" fontId="0" fillId="0" borderId="0" xfId="0" applyNumberFormat="1"/>
    <xf numFmtId="1" fontId="0" fillId="0" borderId="1" xfId="0" applyNumberForma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1" fillId="2" borderId="1" xfId="0" applyFont="1" applyFill="1" applyBorder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21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[data-1-1-3-StarterBook1.xlsb.xlsx]Outcomes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Project </a:t>
            </a:r>
            <a:r>
              <a:rPr lang="en-US"/>
              <a:t>Outcomes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22296739853626082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F-4249-8BB4-A7A8BB9FB252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AF-4249-8BB4-A7A8BB9FB252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AF-4249-8BB4-A7A8BB9FB252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AF-4249-8BB4-A7A8BB9FB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634927"/>
        <c:axId val="335984943"/>
      </c:lineChart>
      <c:catAx>
        <c:axId val="33463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84943"/>
        <c:crosses val="autoZero"/>
        <c:auto val="1"/>
        <c:lblAlgn val="ctr"/>
        <c:lblOffset val="100"/>
        <c:noMultiLvlLbl val="0"/>
      </c:catAx>
      <c:valAx>
        <c:axId val="3359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63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Theater Project Outcomes Based on Goals</a:t>
            </a:r>
            <a:endParaRPr lang="en-US"/>
          </a:p>
        </c:rich>
      </c:tx>
      <c:layout>
        <c:manualLayout>
          <c:xMode val="edge"/>
          <c:yMode val="edge"/>
          <c:x val="0.30655623567961809"/>
          <c:y val="4.85584141153319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589238845144364E-2"/>
          <c:y val="4.2223835171585809E-2"/>
          <c:w val="0.91818858267716519"/>
          <c:h val="0.7137430507938854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C0-43D0-B046-B900DA3F7DB8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C0-43D0-B046-B900DA3F7DB8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C0-43D0-B046-B900DA3F7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859936"/>
        <c:axId val="881570128"/>
      </c:lineChart>
      <c:catAx>
        <c:axId val="88485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70128"/>
        <c:crosses val="autoZero"/>
        <c:auto val="1"/>
        <c:lblAlgn val="ctr"/>
        <c:lblOffset val="100"/>
        <c:noMultiLvlLbl val="0"/>
      </c:catAx>
      <c:valAx>
        <c:axId val="88157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5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[data-1-1-3-StarterBook1.xlsb.xlsx]Categories!PivotTable1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363401137357831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7-4A83-B2A4-28E429B3EB05}"/>
            </c:ext>
          </c:extLst>
        </c:ser>
        <c:ser>
          <c:idx val="1"/>
          <c:order val="1"/>
          <c:tx>
            <c:strRef>
              <c:f>Categories!$C$4:$C$5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B7-4A83-B2A4-28E429B3EB05}"/>
            </c:ext>
          </c:extLst>
        </c:ser>
        <c:ser>
          <c:idx val="2"/>
          <c:order val="2"/>
          <c:tx>
            <c:strRef>
              <c:f>Categories!$D$4:$D$5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7-4A83-B2A4-28E429B3E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004415"/>
        <c:axId val="236975887"/>
      </c:barChart>
      <c:catAx>
        <c:axId val="9600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75887"/>
        <c:crosses val="autoZero"/>
        <c:auto val="1"/>
        <c:lblAlgn val="ctr"/>
        <c:lblOffset val="100"/>
        <c:noMultiLvlLbl val="0"/>
      </c:catAx>
      <c:valAx>
        <c:axId val="23697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[data-1-1-3-StarterBook1.xlsb.xlsx]Subcategory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8-4432-AF6C-AC967669A0F2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B8-4432-AF6C-AC967669A0F2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B8-4432-AF6C-AC967669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0089167"/>
        <c:axId val="238684239"/>
      </c:barChart>
      <c:catAx>
        <c:axId val="34008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684239"/>
        <c:crosses val="autoZero"/>
        <c:auto val="1"/>
        <c:lblAlgn val="ctr"/>
        <c:lblOffset val="100"/>
        <c:noMultiLvlLbl val="0"/>
      </c:catAx>
      <c:valAx>
        <c:axId val="23868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8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GBMusicals - Funding Statistical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200" b="1"/>
          </a:pPr>
          <a:r>
            <a:rPr lang="en-US" sz="32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 Light" panose="020F0302020204030204"/>
            </a:rPr>
            <a:t>GBMusicals - Funding Statistical Analysis</a:t>
          </a:r>
        </a:p>
      </cx:txPr>
    </cx:title>
    <cx:plotArea>
      <cx:plotAreaRegion>
        <cx:series layoutId="boxWhisker" uniqueId="{859DA9F3-762E-4742-BBE2-9012904D1A9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48E31A2-E262-410C-9CEB-2A64469A529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  <cx:txPr>
          <a:bodyPr vertOverflow="overflow" horzOverflow="overflow" wrap="square" lIns="0" tIns="0" rIns="0" bIns="0"/>
          <a:lstStyle/>
          <a:p>
            <a:pPr algn="ctr" rtl="0">
              <a:defRPr sz="32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3200"/>
          </a:p>
        </cx:txPr>
      </cx:axis>
      <cx:axis id="1">
        <cx:valScaling/>
        <cx:majorGridlines/>
        <cx:min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20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2000"/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400"/>
          </a:pPr>
          <a:endParaRPr lang="en-US" sz="2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325BC6-6F3A-464F-A59A-567EC8552978}">
  <sheetPr/>
  <sheetViews>
    <sheetView zoomScale="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4</xdr:row>
      <xdr:rowOff>42862</xdr:rowOff>
    </xdr:from>
    <xdr:to>
      <xdr:col>14</xdr:col>
      <xdr:colOff>114300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53C1C-6FAA-4DDE-99E8-9B03FCBFB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9527</xdr:colOff>
      <xdr:row>0</xdr:row>
      <xdr:rowOff>185737</xdr:rowOff>
    </xdr:from>
    <xdr:to>
      <xdr:col>24</xdr:col>
      <xdr:colOff>57150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C2905-D522-4CE4-AC67-610376E23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71437</xdr:rowOff>
    </xdr:from>
    <xdr:to>
      <xdr:col>13</xdr:col>
      <xdr:colOff>533400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D3226-5569-4FA1-B88D-A4B7B4D1E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2</xdr:row>
      <xdr:rowOff>176211</xdr:rowOff>
    </xdr:from>
    <xdr:to>
      <xdr:col>20</xdr:col>
      <xdr:colOff>85724</xdr:colOff>
      <xdr:row>19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0C147-6BDD-4458-A1C1-5A02AA552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674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34D211-46B2-48AF-B874-521398E6516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B7AD18E-21DE-42C9-B55E-48F466ED59A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674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096" refreshedDate="43841.376811689814" createdVersion="6" refreshedVersion="6" minRefreshableVersion="3" recordCount="4114" xr:uid="{FEECDBED-6EC1-4537-B856-B89C4AECD34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096" refreshedDate="43841.44496990741" createdVersion="6" refreshedVersion="6" minRefreshableVersion="3" recordCount="4114" xr:uid="{189E614A-8DCC-4FE3-B94E-AC25A33D0CB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489BD-8F19-479D-AD99-1AE843B8324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:F20" firstHeaderRow="1" firstDataRow="2" firstDataCol="1" rowPageCount="4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6" hier="-1"/>
    <pageField fld="20" hier="-1"/>
    <pageField fld="1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3BDED-44A9-487B-890F-0DF6D42176C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2C79A-F817-4C6A-AC74-B5A30A8B1E5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7C8DB-D290-4AA3-9792-D4E01B8CA16D}">
  <sheetPr>
    <tabColor rgb="FF00B050"/>
  </sheetPr>
  <dimension ref="A1:F20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8322</v>
      </c>
    </row>
    <row r="2" spans="1:6" x14ac:dyDescent="0.25">
      <c r="A2" s="9" t="s">
        <v>8337</v>
      </c>
      <c r="B2" t="s">
        <v>8322</v>
      </c>
    </row>
    <row r="3" spans="1:6" x14ac:dyDescent="0.25">
      <c r="A3" s="9" t="s">
        <v>8338</v>
      </c>
      <c r="B3" t="s">
        <v>8322</v>
      </c>
    </row>
    <row r="4" spans="1:6" x14ac:dyDescent="0.25">
      <c r="A4" s="9" t="s">
        <v>8317</v>
      </c>
      <c r="B4" t="s">
        <v>8273</v>
      </c>
    </row>
    <row r="6" spans="1:6" x14ac:dyDescent="0.25">
      <c r="A6" s="9" t="s">
        <v>8320</v>
      </c>
      <c r="B6" s="9" t="s">
        <v>8318</v>
      </c>
    </row>
    <row r="7" spans="1:6" x14ac:dyDescent="0.25">
      <c r="A7" s="9" t="s">
        <v>8321</v>
      </c>
      <c r="B7" t="s">
        <v>8219</v>
      </c>
      <c r="C7" t="s">
        <v>8220</v>
      </c>
      <c r="D7" t="s">
        <v>8221</v>
      </c>
      <c r="E7" t="s">
        <v>8218</v>
      </c>
      <c r="F7" t="s">
        <v>8319</v>
      </c>
    </row>
    <row r="8" spans="1:6" x14ac:dyDescent="0.25">
      <c r="A8" s="13" t="s">
        <v>8331</v>
      </c>
      <c r="B8" s="10">
        <v>7</v>
      </c>
      <c r="C8" s="10">
        <v>33</v>
      </c>
      <c r="D8" s="10">
        <v>2</v>
      </c>
      <c r="E8" s="10">
        <v>56</v>
      </c>
      <c r="F8" s="10">
        <v>98</v>
      </c>
    </row>
    <row r="9" spans="1:6" x14ac:dyDescent="0.25">
      <c r="A9" s="13" t="s">
        <v>8332</v>
      </c>
      <c r="B9" s="10">
        <v>3</v>
      </c>
      <c r="C9" s="10">
        <v>39</v>
      </c>
      <c r="D9" s="10">
        <v>8</v>
      </c>
      <c r="E9" s="10">
        <v>71</v>
      </c>
      <c r="F9" s="10">
        <v>121</v>
      </c>
    </row>
    <row r="10" spans="1:6" x14ac:dyDescent="0.25">
      <c r="A10" s="13" t="s">
        <v>8333</v>
      </c>
      <c r="B10" s="10">
        <v>3</v>
      </c>
      <c r="C10" s="10">
        <v>33</v>
      </c>
      <c r="D10" s="10">
        <v>14</v>
      </c>
      <c r="E10" s="10">
        <v>56</v>
      </c>
      <c r="F10" s="10">
        <v>106</v>
      </c>
    </row>
    <row r="11" spans="1:6" x14ac:dyDescent="0.25">
      <c r="A11" s="13" t="s">
        <v>8334</v>
      </c>
      <c r="B11" s="10">
        <v>2</v>
      </c>
      <c r="C11" s="10">
        <v>40</v>
      </c>
      <c r="D11" s="10"/>
      <c r="E11" s="10">
        <v>71</v>
      </c>
      <c r="F11" s="10">
        <v>113</v>
      </c>
    </row>
    <row r="12" spans="1:6" x14ac:dyDescent="0.25">
      <c r="A12" s="13" t="s">
        <v>8325</v>
      </c>
      <c r="B12" s="10">
        <v>3</v>
      </c>
      <c r="C12" s="10">
        <v>52</v>
      </c>
      <c r="D12" s="10"/>
      <c r="E12" s="10">
        <v>111</v>
      </c>
      <c r="F12" s="10">
        <v>166</v>
      </c>
    </row>
    <row r="13" spans="1:6" x14ac:dyDescent="0.25">
      <c r="A13" s="13" t="s">
        <v>8335</v>
      </c>
      <c r="B13" s="10">
        <v>4</v>
      </c>
      <c r="C13" s="10">
        <v>49</v>
      </c>
      <c r="D13" s="10"/>
      <c r="E13" s="10">
        <v>100</v>
      </c>
      <c r="F13" s="10">
        <v>153</v>
      </c>
    </row>
    <row r="14" spans="1:6" x14ac:dyDescent="0.25">
      <c r="A14" s="13" t="s">
        <v>8326</v>
      </c>
      <c r="B14" s="10">
        <v>1</v>
      </c>
      <c r="C14" s="10">
        <v>50</v>
      </c>
      <c r="D14" s="10"/>
      <c r="E14" s="10">
        <v>87</v>
      </c>
      <c r="F14" s="10">
        <v>138</v>
      </c>
    </row>
    <row r="15" spans="1:6" x14ac:dyDescent="0.25">
      <c r="A15" s="13" t="s">
        <v>8327</v>
      </c>
      <c r="B15" s="10">
        <v>4</v>
      </c>
      <c r="C15" s="10">
        <v>47</v>
      </c>
      <c r="D15" s="10"/>
      <c r="E15" s="10">
        <v>72</v>
      </c>
      <c r="F15" s="10">
        <v>123</v>
      </c>
    </row>
    <row r="16" spans="1:6" x14ac:dyDescent="0.25">
      <c r="A16" s="13" t="s">
        <v>8328</v>
      </c>
      <c r="B16" s="10">
        <v>4</v>
      </c>
      <c r="C16" s="10">
        <v>34</v>
      </c>
      <c r="D16" s="10"/>
      <c r="E16" s="10">
        <v>59</v>
      </c>
      <c r="F16" s="10">
        <v>97</v>
      </c>
    </row>
    <row r="17" spans="1:6" x14ac:dyDescent="0.25">
      <c r="A17" s="13" t="s">
        <v>8329</v>
      </c>
      <c r="B17" s="10"/>
      <c r="C17" s="10">
        <v>50</v>
      </c>
      <c r="D17" s="10"/>
      <c r="E17" s="10">
        <v>65</v>
      </c>
      <c r="F17" s="10">
        <v>115</v>
      </c>
    </row>
    <row r="18" spans="1:6" x14ac:dyDescent="0.25">
      <c r="A18" s="13" t="s">
        <v>8330</v>
      </c>
      <c r="B18" s="10">
        <v>3</v>
      </c>
      <c r="C18" s="10">
        <v>31</v>
      </c>
      <c r="D18" s="10"/>
      <c r="E18" s="10">
        <v>54</v>
      </c>
      <c r="F18" s="10">
        <v>88</v>
      </c>
    </row>
    <row r="19" spans="1:6" x14ac:dyDescent="0.25">
      <c r="A19" s="13" t="s">
        <v>8336</v>
      </c>
      <c r="B19" s="10">
        <v>3</v>
      </c>
      <c r="C19" s="10">
        <v>35</v>
      </c>
      <c r="D19" s="10"/>
      <c r="E19" s="10">
        <v>37</v>
      </c>
      <c r="F19" s="10">
        <v>75</v>
      </c>
    </row>
    <row r="20" spans="1:6" x14ac:dyDescent="0.25">
      <c r="A20" s="13" t="s">
        <v>8319</v>
      </c>
      <c r="B20" s="10">
        <v>37</v>
      </c>
      <c r="C20" s="10">
        <v>493</v>
      </c>
      <c r="D20" s="10">
        <v>24</v>
      </c>
      <c r="E20" s="10">
        <v>839</v>
      </c>
      <c r="F20" s="10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5369-6C58-4779-A776-AF4325EF5B35}">
  <sheetPr>
    <tabColor rgb="FF00B050"/>
  </sheetPr>
  <dimension ref="A1:K4128"/>
  <sheetViews>
    <sheetView tabSelected="1" workbookViewId="0">
      <selection activeCell="I15" sqref="I15"/>
    </sheetView>
  </sheetViews>
  <sheetFormatPr defaultRowHeight="15" x14ac:dyDescent="0.25"/>
  <cols>
    <col min="1" max="2" width="9.5703125" style="35" customWidth="1"/>
    <col min="3" max="3" width="17.85546875" style="38" bestFit="1" customWidth="1"/>
    <col min="4" max="10" width="11.5703125" style="36" customWidth="1"/>
    <col min="11" max="16384" width="9.140625" style="36"/>
  </cols>
  <sheetData>
    <row r="1" spans="1:11" s="31" customFormat="1" ht="30" x14ac:dyDescent="0.25">
      <c r="A1" s="29" t="s">
        <v>8383</v>
      </c>
      <c r="B1" s="29" t="s">
        <v>8384</v>
      </c>
      <c r="C1" s="39" t="s">
        <v>8363</v>
      </c>
      <c r="D1" s="30" t="s">
        <v>8364</v>
      </c>
      <c r="E1" s="30" t="s">
        <v>8365</v>
      </c>
      <c r="F1" s="30" t="s">
        <v>8366</v>
      </c>
      <c r="G1" s="30" t="s">
        <v>8367</v>
      </c>
      <c r="H1" s="30" t="s">
        <v>8368</v>
      </c>
      <c r="I1" s="30" t="s">
        <v>8369</v>
      </c>
      <c r="J1" s="30" t="s">
        <v>8370</v>
      </c>
    </row>
    <row r="2" spans="1:11" x14ac:dyDescent="0.25">
      <c r="A2" s="32">
        <v>0</v>
      </c>
      <c r="B2" s="32">
        <v>1000</v>
      </c>
      <c r="C2" s="37" t="s">
        <v>8371</v>
      </c>
      <c r="D2" s="32">
        <f>COUNTIF(SuccessfulKP!D:D,"&lt;"&amp;B2)</f>
        <v>141</v>
      </c>
      <c r="E2" s="32">
        <f>COUNTIF(FailedKP!D:D,"&lt;"&amp;B2)</f>
        <v>45</v>
      </c>
      <c r="F2" s="33">
        <f>COUNTIF(CancelledKP!D:D,"&lt;"&amp;B2)</f>
        <v>0</v>
      </c>
      <c r="G2" s="32">
        <f>SUM(D2:F2)</f>
        <v>186</v>
      </c>
      <c r="H2" s="34">
        <f>D2/$G2</f>
        <v>0.75806451612903225</v>
      </c>
      <c r="I2" s="34">
        <f t="shared" ref="I2:J13" si="0">E2/$G2</f>
        <v>0.24193548387096775</v>
      </c>
      <c r="J2" s="34">
        <f t="shared" si="0"/>
        <v>0</v>
      </c>
      <c r="K2" s="35"/>
    </row>
    <row r="3" spans="1:11" x14ac:dyDescent="0.25">
      <c r="A3" s="32">
        <v>999</v>
      </c>
      <c r="B3" s="32">
        <v>5000</v>
      </c>
      <c r="C3" s="37" t="s">
        <v>8382</v>
      </c>
      <c r="D3" s="32">
        <f>COUNTIFS(SuccessfulKP!D:D,"&gt;"&amp;A3,SuccessfulKP!D:D,"&lt;"&amp;B3)</f>
        <v>388</v>
      </c>
      <c r="E3" s="32">
        <f>COUNTIFS(FailedKP!D:D,"&gt;"&amp;A3,FailedKP!D:D,"&lt;"&amp;B3)</f>
        <v>146</v>
      </c>
      <c r="F3" s="33">
        <f>COUNTIFS(CancelledKP!D:D,"&gt;"&amp;A3,FailedKP!D:D,"&lt;"&amp;B3)</f>
        <v>0</v>
      </c>
      <c r="G3" s="32">
        <f t="shared" ref="G3:G13" si="1">SUM(D3:F3)</f>
        <v>534</v>
      </c>
      <c r="H3" s="34">
        <f t="shared" ref="H3:H13" si="2">D3/$G3</f>
        <v>0.72659176029962547</v>
      </c>
      <c r="I3" s="34">
        <f t="shared" si="0"/>
        <v>0.27340823970037453</v>
      </c>
      <c r="J3" s="34">
        <f t="shared" si="0"/>
        <v>0</v>
      </c>
      <c r="K3" s="35"/>
    </row>
    <row r="4" spans="1:11" x14ac:dyDescent="0.25">
      <c r="A4" s="32">
        <v>4999</v>
      </c>
      <c r="B4" s="32">
        <f>B3+5000</f>
        <v>10000</v>
      </c>
      <c r="C4" s="37" t="s">
        <v>8372</v>
      </c>
      <c r="D4" s="32">
        <f>COUNTIFS(SuccessfulKP!D:D,"&gt;"&amp;A4,SuccessfulKP!D:D,"&lt;"&amp;B4)</f>
        <v>93</v>
      </c>
      <c r="E4" s="32">
        <f>COUNTIFS(FailedKP!D:D,"&gt;"&amp;A4,FailedKP!D:D,"&lt;"&amp;B4)</f>
        <v>76</v>
      </c>
      <c r="F4" s="33">
        <f>COUNTIFS(CancelledKP!D:D,"&gt;"&amp;A4,FailedKP!D:D,"&lt;"&amp;B4)</f>
        <v>0</v>
      </c>
      <c r="G4" s="32">
        <f t="shared" si="1"/>
        <v>169</v>
      </c>
      <c r="H4" s="34">
        <f t="shared" si="2"/>
        <v>0.55029585798816572</v>
      </c>
      <c r="I4" s="34">
        <f t="shared" si="0"/>
        <v>0.44970414201183434</v>
      </c>
      <c r="J4" s="34">
        <f t="shared" si="0"/>
        <v>0</v>
      </c>
      <c r="K4" s="35"/>
    </row>
    <row r="5" spans="1:11" x14ac:dyDescent="0.25">
      <c r="A5" s="32">
        <f>A4+5000</f>
        <v>9999</v>
      </c>
      <c r="B5" s="32">
        <f t="shared" ref="B5:B12" si="3">B4+5000</f>
        <v>15000</v>
      </c>
      <c r="C5" s="37" t="s">
        <v>8373</v>
      </c>
      <c r="D5" s="32">
        <f>COUNTIFS(SuccessfulKP!D:D,"&gt;"&amp;A5,SuccessfulKP!D:D,"&lt;"&amp;B5)</f>
        <v>39</v>
      </c>
      <c r="E5" s="32">
        <f>COUNTIFS(FailedKP!D:D,"&gt;"&amp;A5,FailedKP!D:D,"&lt;"&amp;B5)</f>
        <v>33</v>
      </c>
      <c r="F5" s="33">
        <f>COUNTIFS(CancelledKP!D:D,"&gt;"&amp;A5,FailedKP!D:D,"&lt;"&amp;B5)</f>
        <v>0</v>
      </c>
      <c r="G5" s="32">
        <f t="shared" si="1"/>
        <v>72</v>
      </c>
      <c r="H5" s="34">
        <f t="shared" si="2"/>
        <v>0.54166666666666663</v>
      </c>
      <c r="I5" s="34">
        <f t="shared" si="0"/>
        <v>0.45833333333333331</v>
      </c>
      <c r="J5" s="34">
        <f t="shared" si="0"/>
        <v>0</v>
      </c>
      <c r="K5" s="35"/>
    </row>
    <row r="6" spans="1:11" x14ac:dyDescent="0.25">
      <c r="A6" s="32">
        <f t="shared" ref="A6:A13" si="4">A5+5000</f>
        <v>14999</v>
      </c>
      <c r="B6" s="32">
        <f t="shared" si="3"/>
        <v>20000</v>
      </c>
      <c r="C6" s="37" t="s">
        <v>8374</v>
      </c>
      <c r="D6" s="32">
        <f>COUNTIFS(SuccessfulKP!D:D,"&gt;"&amp;A6,SuccessfulKP!D:D,"&lt;"&amp;B6)</f>
        <v>12</v>
      </c>
      <c r="E6" s="32">
        <f>COUNTIFS(FailedKP!D:D,"&gt;"&amp;A6,FailedKP!D:D,"&lt;"&amp;B6)</f>
        <v>12</v>
      </c>
      <c r="F6" s="33">
        <f>COUNTIFS(CancelledKP!D:D,"&gt;"&amp;A6,FailedKP!D:D,"&lt;"&amp;B6)</f>
        <v>0</v>
      </c>
      <c r="G6" s="32">
        <f t="shared" si="1"/>
        <v>24</v>
      </c>
      <c r="H6" s="34">
        <f t="shared" si="2"/>
        <v>0.5</v>
      </c>
      <c r="I6" s="34">
        <f t="shared" si="0"/>
        <v>0.5</v>
      </c>
      <c r="J6" s="34">
        <f t="shared" si="0"/>
        <v>0</v>
      </c>
      <c r="K6" s="35"/>
    </row>
    <row r="7" spans="1:11" x14ac:dyDescent="0.25">
      <c r="A7" s="32">
        <f t="shared" si="4"/>
        <v>19999</v>
      </c>
      <c r="B7" s="32">
        <f t="shared" si="3"/>
        <v>25000</v>
      </c>
      <c r="C7" s="37" t="s">
        <v>8375</v>
      </c>
      <c r="D7" s="32">
        <f>COUNTIFS(SuccessfulKP!D:D,"&gt;"&amp;A7,SuccessfulKP!D:D,"&lt;"&amp;B7)</f>
        <v>9</v>
      </c>
      <c r="E7" s="32">
        <f>COUNTIFS(FailedKP!D:D,"&gt;"&amp;A7,FailedKP!D:D,"&lt;"&amp;B7)</f>
        <v>11</v>
      </c>
      <c r="F7" s="33">
        <f>COUNTIFS(CancelledKP!D:D,"&gt;"&amp;A7,FailedKP!D:D,"&lt;"&amp;B7)</f>
        <v>0</v>
      </c>
      <c r="G7" s="32">
        <f t="shared" si="1"/>
        <v>20</v>
      </c>
      <c r="H7" s="34">
        <f t="shared" si="2"/>
        <v>0.45</v>
      </c>
      <c r="I7" s="34">
        <f t="shared" si="0"/>
        <v>0.55000000000000004</v>
      </c>
      <c r="J7" s="34">
        <f t="shared" si="0"/>
        <v>0</v>
      </c>
      <c r="K7" s="35"/>
    </row>
    <row r="8" spans="1:11" x14ac:dyDescent="0.25">
      <c r="A8" s="32">
        <f t="shared" si="4"/>
        <v>24999</v>
      </c>
      <c r="B8" s="32">
        <f t="shared" si="3"/>
        <v>30000</v>
      </c>
      <c r="C8" s="37" t="s">
        <v>8376</v>
      </c>
      <c r="D8" s="32">
        <f>COUNTIFS(SuccessfulKP!D:D,"&gt;"&amp;A8,SuccessfulKP!D:D,"&lt;"&amp;B8)</f>
        <v>1</v>
      </c>
      <c r="E8" s="32">
        <f>COUNTIFS(FailedKP!D:D,"&gt;"&amp;A8,FailedKP!D:D,"&lt;"&amp;B8)</f>
        <v>4</v>
      </c>
      <c r="F8" s="33">
        <f>COUNTIFS(CancelledKP!D:D,"&gt;"&amp;A8,FailedKP!D:D,"&lt;"&amp;B8)</f>
        <v>0</v>
      </c>
      <c r="G8" s="32">
        <f t="shared" si="1"/>
        <v>5</v>
      </c>
      <c r="H8" s="34">
        <f t="shared" si="2"/>
        <v>0.2</v>
      </c>
      <c r="I8" s="34">
        <f t="shared" si="0"/>
        <v>0.8</v>
      </c>
      <c r="J8" s="34">
        <f t="shared" si="0"/>
        <v>0</v>
      </c>
      <c r="K8" s="35"/>
    </row>
    <row r="9" spans="1:11" x14ac:dyDescent="0.25">
      <c r="A9" s="32">
        <f t="shared" si="4"/>
        <v>29999</v>
      </c>
      <c r="B9" s="32">
        <f t="shared" si="3"/>
        <v>35000</v>
      </c>
      <c r="C9" s="37" t="s">
        <v>8377</v>
      </c>
      <c r="D9" s="32">
        <f>COUNTIFS(SuccessfulKP!D:D,"&gt;"&amp;A9,SuccessfulKP!D:D,"&lt;"&amp;B9)</f>
        <v>3</v>
      </c>
      <c r="E9" s="32">
        <f>COUNTIFS(FailedKP!D:D,"&gt;"&amp;A9,FailedKP!D:D,"&lt;"&amp;B9)</f>
        <v>8</v>
      </c>
      <c r="F9" s="33">
        <f>COUNTIFS(CancelledKP!D:D,"&gt;"&amp;A9,FailedKP!D:D,"&lt;"&amp;B9)</f>
        <v>0</v>
      </c>
      <c r="G9" s="32">
        <f t="shared" si="1"/>
        <v>11</v>
      </c>
      <c r="H9" s="34">
        <f t="shared" si="2"/>
        <v>0.27272727272727271</v>
      </c>
      <c r="I9" s="34">
        <f t="shared" si="0"/>
        <v>0.72727272727272729</v>
      </c>
      <c r="J9" s="34">
        <f t="shared" si="0"/>
        <v>0</v>
      </c>
      <c r="K9" s="35"/>
    </row>
    <row r="10" spans="1:11" x14ac:dyDescent="0.25">
      <c r="A10" s="32">
        <f t="shared" si="4"/>
        <v>34999</v>
      </c>
      <c r="B10" s="32">
        <f t="shared" si="3"/>
        <v>40000</v>
      </c>
      <c r="C10" s="37" t="s">
        <v>8378</v>
      </c>
      <c r="D10" s="32">
        <f>COUNTIFS(SuccessfulKP!D:D,"&gt;"&amp;A10,SuccessfulKP!D:D,"&lt;"&amp;B10)</f>
        <v>4</v>
      </c>
      <c r="E10" s="32">
        <f>COUNTIFS(FailedKP!D:D,"&gt;"&amp;A10,FailedKP!D:D,"&lt;"&amp;B10)</f>
        <v>2</v>
      </c>
      <c r="F10" s="33">
        <f>COUNTIFS(CancelledKP!D:D,"&gt;"&amp;A10,FailedKP!D:D,"&lt;"&amp;B10)</f>
        <v>0</v>
      </c>
      <c r="G10" s="32">
        <f t="shared" si="1"/>
        <v>6</v>
      </c>
      <c r="H10" s="34">
        <f t="shared" si="2"/>
        <v>0.66666666666666663</v>
      </c>
      <c r="I10" s="34">
        <f t="shared" si="0"/>
        <v>0.33333333333333331</v>
      </c>
      <c r="J10" s="34">
        <f t="shared" si="0"/>
        <v>0</v>
      </c>
      <c r="K10" s="35"/>
    </row>
    <row r="11" spans="1:11" x14ac:dyDescent="0.25">
      <c r="A11" s="32">
        <f t="shared" si="4"/>
        <v>39999</v>
      </c>
      <c r="B11" s="32">
        <f t="shared" si="3"/>
        <v>45000</v>
      </c>
      <c r="C11" s="37" t="s">
        <v>8379</v>
      </c>
      <c r="D11" s="32">
        <f>COUNTIFS(SuccessfulKP!D:D,"&gt;"&amp;A11,SuccessfulKP!D:D,"&lt;"&amp;B11)</f>
        <v>2</v>
      </c>
      <c r="E11" s="32">
        <f>COUNTIFS(FailedKP!D:D,"&gt;"&amp;A11,FailedKP!D:D,"&lt;"&amp;B11)</f>
        <v>1</v>
      </c>
      <c r="F11" s="33">
        <f>COUNTIFS(CancelledKP!D:D,"&gt;"&amp;A11,FailedKP!D:D,"&lt;"&amp;B11)</f>
        <v>0</v>
      </c>
      <c r="G11" s="32">
        <f t="shared" si="1"/>
        <v>3</v>
      </c>
      <c r="H11" s="34">
        <f t="shared" si="2"/>
        <v>0.66666666666666663</v>
      </c>
      <c r="I11" s="34">
        <f t="shared" si="0"/>
        <v>0.33333333333333331</v>
      </c>
      <c r="J11" s="34">
        <f t="shared" si="0"/>
        <v>0</v>
      </c>
      <c r="K11" s="35"/>
    </row>
    <row r="12" spans="1:11" x14ac:dyDescent="0.25">
      <c r="A12" s="32">
        <f t="shared" si="4"/>
        <v>44999</v>
      </c>
      <c r="B12" s="32">
        <f t="shared" si="3"/>
        <v>50000</v>
      </c>
      <c r="C12" s="37" t="s">
        <v>8380</v>
      </c>
      <c r="D12" s="32">
        <f>COUNTIFS(SuccessfulKP!D:D,"&gt;"&amp;A12,SuccessfulKP!D:D,"&lt;"&amp;B12)</f>
        <v>0</v>
      </c>
      <c r="E12" s="32">
        <f>COUNTIFS(FailedKP!D:D,"&gt;"&amp;A12,FailedKP!D:D,"&lt;"&amp;B12)</f>
        <v>1</v>
      </c>
      <c r="F12" s="33">
        <f>COUNTIFS(CancelledKP!D:D,"&gt;"&amp;A12,FailedKP!D:D,"&lt;"&amp;B12)</f>
        <v>0</v>
      </c>
      <c r="G12" s="32">
        <f t="shared" si="1"/>
        <v>1</v>
      </c>
      <c r="H12" s="34">
        <f t="shared" si="2"/>
        <v>0</v>
      </c>
      <c r="I12" s="34">
        <f t="shared" si="0"/>
        <v>1</v>
      </c>
      <c r="J12" s="34">
        <f t="shared" si="0"/>
        <v>0</v>
      </c>
      <c r="K12" s="35"/>
    </row>
    <row r="13" spans="1:11" x14ac:dyDescent="0.25">
      <c r="A13" s="32">
        <f t="shared" si="4"/>
        <v>49999</v>
      </c>
      <c r="B13" s="32"/>
      <c r="C13" s="37" t="s">
        <v>8381</v>
      </c>
      <c r="D13" s="32">
        <f>COUNTIF(SuccessfulKP!D:D,"&gt;"&amp;A13)</f>
        <v>2</v>
      </c>
      <c r="E13" s="32">
        <f>COUNTIF(FailedKP!D:D,"&gt;"&amp;A13)</f>
        <v>14</v>
      </c>
      <c r="F13" s="33">
        <f>COUNTIF(CancelledKP!D:D,"&gt;"&amp;A13)</f>
        <v>0</v>
      </c>
      <c r="G13" s="32">
        <f t="shared" si="1"/>
        <v>16</v>
      </c>
      <c r="H13" s="34">
        <f t="shared" si="2"/>
        <v>0.125</v>
      </c>
      <c r="I13" s="34">
        <f t="shared" si="0"/>
        <v>0.875</v>
      </c>
      <c r="J13" s="34">
        <f t="shared" si="0"/>
        <v>0</v>
      </c>
      <c r="K13" s="35"/>
    </row>
    <row r="16" spans="1:11" x14ac:dyDescent="0.25">
      <c r="B16" s="36"/>
    </row>
    <row r="17" spans="2:2" x14ac:dyDescent="0.25">
      <c r="B17" s="36"/>
    </row>
    <row r="18" spans="2:2" x14ac:dyDescent="0.25">
      <c r="B18" s="36"/>
    </row>
    <row r="19" spans="2:2" x14ac:dyDescent="0.25">
      <c r="B19" s="36"/>
    </row>
    <row r="20" spans="2:2" x14ac:dyDescent="0.25">
      <c r="B20" s="36"/>
    </row>
    <row r="21" spans="2:2" x14ac:dyDescent="0.25">
      <c r="B21" s="36"/>
    </row>
    <row r="22" spans="2:2" x14ac:dyDescent="0.25">
      <c r="B22" s="36"/>
    </row>
    <row r="23" spans="2:2" x14ac:dyDescent="0.25">
      <c r="B23" s="36"/>
    </row>
    <row r="24" spans="2:2" x14ac:dyDescent="0.25">
      <c r="B24" s="36"/>
    </row>
    <row r="25" spans="2:2" x14ac:dyDescent="0.25">
      <c r="B25" s="36"/>
    </row>
    <row r="26" spans="2:2" x14ac:dyDescent="0.25">
      <c r="B26" s="36"/>
    </row>
    <row r="27" spans="2:2" x14ac:dyDescent="0.25">
      <c r="B27" s="36"/>
    </row>
    <row r="28" spans="2:2" x14ac:dyDescent="0.25">
      <c r="B28" s="36"/>
    </row>
    <row r="29" spans="2:2" x14ac:dyDescent="0.25">
      <c r="B29" s="36"/>
    </row>
    <row r="30" spans="2:2" x14ac:dyDescent="0.25">
      <c r="B30" s="36"/>
    </row>
    <row r="31" spans="2:2" x14ac:dyDescent="0.25">
      <c r="B31" s="36"/>
    </row>
    <row r="32" spans="2:2" x14ac:dyDescent="0.25">
      <c r="B32" s="36"/>
    </row>
    <row r="33" spans="2:2" x14ac:dyDescent="0.25">
      <c r="B33" s="36"/>
    </row>
    <row r="34" spans="2:2" x14ac:dyDescent="0.25">
      <c r="B34" s="36"/>
    </row>
    <row r="35" spans="2:2" x14ac:dyDescent="0.25">
      <c r="B35" s="36"/>
    </row>
    <row r="36" spans="2:2" x14ac:dyDescent="0.25">
      <c r="B36" s="36"/>
    </row>
    <row r="37" spans="2:2" x14ac:dyDescent="0.25">
      <c r="B37" s="36"/>
    </row>
    <row r="38" spans="2:2" x14ac:dyDescent="0.25">
      <c r="B38" s="36"/>
    </row>
    <row r="39" spans="2:2" x14ac:dyDescent="0.25">
      <c r="B39" s="36"/>
    </row>
    <row r="40" spans="2:2" x14ac:dyDescent="0.25">
      <c r="B40" s="36"/>
    </row>
    <row r="41" spans="2:2" x14ac:dyDescent="0.25">
      <c r="B41" s="36"/>
    </row>
    <row r="42" spans="2:2" x14ac:dyDescent="0.25">
      <c r="B42" s="36"/>
    </row>
    <row r="43" spans="2:2" x14ac:dyDescent="0.25">
      <c r="B43" s="36"/>
    </row>
    <row r="44" spans="2:2" x14ac:dyDescent="0.25">
      <c r="B44" s="36"/>
    </row>
    <row r="45" spans="2:2" x14ac:dyDescent="0.25">
      <c r="B45" s="36"/>
    </row>
    <row r="46" spans="2:2" x14ac:dyDescent="0.25">
      <c r="B46" s="36"/>
    </row>
    <row r="47" spans="2:2" x14ac:dyDescent="0.25">
      <c r="B47" s="36"/>
    </row>
    <row r="48" spans="2:2" x14ac:dyDescent="0.25">
      <c r="B48" s="36"/>
    </row>
    <row r="49" spans="2:2" x14ac:dyDescent="0.25">
      <c r="B49" s="36"/>
    </row>
    <row r="50" spans="2:2" x14ac:dyDescent="0.25">
      <c r="B50" s="36"/>
    </row>
    <row r="51" spans="2:2" x14ac:dyDescent="0.25">
      <c r="B51" s="36"/>
    </row>
    <row r="52" spans="2:2" x14ac:dyDescent="0.25">
      <c r="B52" s="36"/>
    </row>
    <row r="53" spans="2:2" x14ac:dyDescent="0.25">
      <c r="B53" s="36"/>
    </row>
    <row r="54" spans="2:2" x14ac:dyDescent="0.25">
      <c r="B54" s="36"/>
    </row>
    <row r="55" spans="2:2" x14ac:dyDescent="0.25">
      <c r="B55" s="36"/>
    </row>
    <row r="56" spans="2:2" x14ac:dyDescent="0.25">
      <c r="B56" s="36"/>
    </row>
    <row r="57" spans="2:2" x14ac:dyDescent="0.25">
      <c r="B57" s="36"/>
    </row>
    <row r="58" spans="2:2" x14ac:dyDescent="0.25">
      <c r="B58" s="36"/>
    </row>
    <row r="59" spans="2:2" x14ac:dyDescent="0.25">
      <c r="B59" s="36"/>
    </row>
    <row r="60" spans="2:2" x14ac:dyDescent="0.25">
      <c r="B60" s="36"/>
    </row>
    <row r="61" spans="2:2" x14ac:dyDescent="0.25">
      <c r="B61" s="36"/>
    </row>
    <row r="62" spans="2:2" x14ac:dyDescent="0.25">
      <c r="B62" s="36"/>
    </row>
    <row r="63" spans="2:2" x14ac:dyDescent="0.25">
      <c r="B63" s="36"/>
    </row>
    <row r="64" spans="2:2" x14ac:dyDescent="0.25">
      <c r="B64" s="36"/>
    </row>
    <row r="65" spans="2:2" x14ac:dyDescent="0.25">
      <c r="B65" s="36"/>
    </row>
    <row r="66" spans="2:2" x14ac:dyDescent="0.25">
      <c r="B66" s="36"/>
    </row>
    <row r="67" spans="2:2" x14ac:dyDescent="0.25">
      <c r="B67" s="36"/>
    </row>
    <row r="68" spans="2:2" x14ac:dyDescent="0.25">
      <c r="B68" s="36"/>
    </row>
    <row r="69" spans="2:2" x14ac:dyDescent="0.25">
      <c r="B69" s="36"/>
    </row>
    <row r="70" spans="2:2" x14ac:dyDescent="0.25">
      <c r="B70" s="36"/>
    </row>
    <row r="71" spans="2:2" x14ac:dyDescent="0.25">
      <c r="B71" s="36"/>
    </row>
    <row r="72" spans="2:2" x14ac:dyDescent="0.25">
      <c r="B72" s="36"/>
    </row>
    <row r="73" spans="2:2" x14ac:dyDescent="0.25">
      <c r="B73" s="36"/>
    </row>
    <row r="74" spans="2:2" x14ac:dyDescent="0.25">
      <c r="B74" s="36"/>
    </row>
    <row r="75" spans="2:2" x14ac:dyDescent="0.25">
      <c r="B75" s="36"/>
    </row>
    <row r="76" spans="2:2" x14ac:dyDescent="0.25">
      <c r="B76" s="36"/>
    </row>
    <row r="77" spans="2:2" x14ac:dyDescent="0.25">
      <c r="B77" s="36"/>
    </row>
    <row r="78" spans="2:2" x14ac:dyDescent="0.25">
      <c r="B78" s="36"/>
    </row>
    <row r="79" spans="2:2" x14ac:dyDescent="0.25">
      <c r="B79" s="36"/>
    </row>
    <row r="80" spans="2:2" x14ac:dyDescent="0.25">
      <c r="B80" s="36"/>
    </row>
    <row r="81" spans="2:2" x14ac:dyDescent="0.25">
      <c r="B81" s="36"/>
    </row>
    <row r="82" spans="2:2" x14ac:dyDescent="0.25">
      <c r="B82" s="36"/>
    </row>
    <row r="83" spans="2:2" x14ac:dyDescent="0.25">
      <c r="B83" s="36"/>
    </row>
    <row r="84" spans="2:2" x14ac:dyDescent="0.25">
      <c r="B84" s="36"/>
    </row>
    <row r="85" spans="2:2" x14ac:dyDescent="0.25">
      <c r="B85" s="36"/>
    </row>
    <row r="86" spans="2:2" x14ac:dyDescent="0.25">
      <c r="B86" s="36"/>
    </row>
    <row r="87" spans="2:2" x14ac:dyDescent="0.25">
      <c r="B87" s="36"/>
    </row>
    <row r="88" spans="2:2" x14ac:dyDescent="0.25">
      <c r="B88" s="36"/>
    </row>
    <row r="89" spans="2:2" x14ac:dyDescent="0.25">
      <c r="B89" s="36"/>
    </row>
    <row r="90" spans="2:2" x14ac:dyDescent="0.25">
      <c r="B90" s="36"/>
    </row>
    <row r="91" spans="2:2" x14ac:dyDescent="0.25">
      <c r="B91" s="36"/>
    </row>
    <row r="92" spans="2:2" x14ac:dyDescent="0.25">
      <c r="B92" s="36"/>
    </row>
    <row r="93" spans="2:2" x14ac:dyDescent="0.25">
      <c r="B93" s="36"/>
    </row>
    <row r="94" spans="2:2" x14ac:dyDescent="0.25">
      <c r="B94" s="36"/>
    </row>
    <row r="95" spans="2:2" x14ac:dyDescent="0.25">
      <c r="B95" s="36"/>
    </row>
    <row r="96" spans="2:2" x14ac:dyDescent="0.25">
      <c r="B96" s="36"/>
    </row>
    <row r="97" spans="2:2" x14ac:dyDescent="0.25">
      <c r="B97" s="36"/>
    </row>
    <row r="98" spans="2:2" x14ac:dyDescent="0.25">
      <c r="B98" s="36"/>
    </row>
    <row r="99" spans="2:2" x14ac:dyDescent="0.25">
      <c r="B99" s="36"/>
    </row>
    <row r="100" spans="2:2" x14ac:dyDescent="0.25">
      <c r="B100" s="36"/>
    </row>
    <row r="101" spans="2:2" x14ac:dyDescent="0.25">
      <c r="B101" s="36"/>
    </row>
    <row r="102" spans="2:2" x14ac:dyDescent="0.25">
      <c r="B102" s="36"/>
    </row>
    <row r="103" spans="2:2" x14ac:dyDescent="0.25">
      <c r="B103" s="36"/>
    </row>
    <row r="104" spans="2:2" x14ac:dyDescent="0.25">
      <c r="B104" s="36"/>
    </row>
    <row r="105" spans="2:2" x14ac:dyDescent="0.25">
      <c r="B105" s="36"/>
    </row>
    <row r="106" spans="2:2" x14ac:dyDescent="0.25">
      <c r="B106" s="36"/>
    </row>
    <row r="107" spans="2:2" x14ac:dyDescent="0.25">
      <c r="B107" s="36"/>
    </row>
    <row r="108" spans="2:2" x14ac:dyDescent="0.25">
      <c r="B108" s="36"/>
    </row>
    <row r="109" spans="2:2" x14ac:dyDescent="0.25">
      <c r="B109" s="36"/>
    </row>
    <row r="110" spans="2:2" x14ac:dyDescent="0.25">
      <c r="B110" s="36"/>
    </row>
    <row r="111" spans="2:2" x14ac:dyDescent="0.25">
      <c r="B111" s="36"/>
    </row>
    <row r="112" spans="2:2" x14ac:dyDescent="0.25">
      <c r="B112" s="36"/>
    </row>
    <row r="113" spans="2:2" x14ac:dyDescent="0.25">
      <c r="B113" s="36"/>
    </row>
    <row r="114" spans="2:2" x14ac:dyDescent="0.25">
      <c r="B114" s="36"/>
    </row>
    <row r="115" spans="2:2" x14ac:dyDescent="0.25">
      <c r="B115" s="36"/>
    </row>
    <row r="116" spans="2:2" x14ac:dyDescent="0.25">
      <c r="B116" s="36"/>
    </row>
    <row r="117" spans="2:2" x14ac:dyDescent="0.25">
      <c r="B117" s="36"/>
    </row>
    <row r="118" spans="2:2" x14ac:dyDescent="0.25">
      <c r="B118" s="36"/>
    </row>
    <row r="119" spans="2:2" x14ac:dyDescent="0.25">
      <c r="B119" s="36"/>
    </row>
    <row r="120" spans="2:2" x14ac:dyDescent="0.25">
      <c r="B120" s="36"/>
    </row>
    <row r="121" spans="2:2" x14ac:dyDescent="0.25">
      <c r="B121" s="36"/>
    </row>
    <row r="122" spans="2:2" x14ac:dyDescent="0.25">
      <c r="B122" s="36"/>
    </row>
    <row r="123" spans="2:2" x14ac:dyDescent="0.25">
      <c r="B123" s="36"/>
    </row>
    <row r="124" spans="2:2" x14ac:dyDescent="0.25">
      <c r="B124" s="36"/>
    </row>
    <row r="125" spans="2:2" x14ac:dyDescent="0.25">
      <c r="B125" s="36"/>
    </row>
    <row r="126" spans="2:2" x14ac:dyDescent="0.25">
      <c r="B126" s="36"/>
    </row>
    <row r="127" spans="2:2" x14ac:dyDescent="0.25">
      <c r="B127" s="36"/>
    </row>
    <row r="128" spans="2:2" x14ac:dyDescent="0.25">
      <c r="B128" s="36"/>
    </row>
    <row r="129" spans="2:2" x14ac:dyDescent="0.25">
      <c r="B129" s="36"/>
    </row>
    <row r="130" spans="2:2" x14ac:dyDescent="0.25">
      <c r="B130" s="36"/>
    </row>
    <row r="131" spans="2:2" x14ac:dyDescent="0.25">
      <c r="B131" s="36"/>
    </row>
    <row r="132" spans="2:2" x14ac:dyDescent="0.25">
      <c r="B132" s="36"/>
    </row>
    <row r="133" spans="2:2" x14ac:dyDescent="0.25">
      <c r="B133" s="36"/>
    </row>
    <row r="134" spans="2:2" x14ac:dyDescent="0.25">
      <c r="B134" s="36"/>
    </row>
    <row r="135" spans="2:2" x14ac:dyDescent="0.25">
      <c r="B135" s="36"/>
    </row>
    <row r="136" spans="2:2" x14ac:dyDescent="0.25">
      <c r="B136" s="36"/>
    </row>
    <row r="137" spans="2:2" x14ac:dyDescent="0.25">
      <c r="B137" s="36"/>
    </row>
    <row r="138" spans="2:2" x14ac:dyDescent="0.25">
      <c r="B138" s="36"/>
    </row>
    <row r="139" spans="2:2" x14ac:dyDescent="0.25">
      <c r="B139" s="36"/>
    </row>
    <row r="140" spans="2:2" x14ac:dyDescent="0.25">
      <c r="B140" s="36"/>
    </row>
    <row r="141" spans="2:2" x14ac:dyDescent="0.25">
      <c r="B141" s="36"/>
    </row>
    <row r="142" spans="2:2" x14ac:dyDescent="0.25">
      <c r="B142" s="36"/>
    </row>
    <row r="143" spans="2:2" x14ac:dyDescent="0.25">
      <c r="B143" s="36"/>
    </row>
    <row r="144" spans="2:2" x14ac:dyDescent="0.25">
      <c r="B144" s="36"/>
    </row>
    <row r="145" spans="2:2" x14ac:dyDescent="0.25">
      <c r="B145" s="36"/>
    </row>
    <row r="146" spans="2:2" x14ac:dyDescent="0.25">
      <c r="B146" s="36"/>
    </row>
    <row r="147" spans="2:2" x14ac:dyDescent="0.25">
      <c r="B147" s="36"/>
    </row>
    <row r="148" spans="2:2" x14ac:dyDescent="0.25">
      <c r="B148" s="36"/>
    </row>
    <row r="149" spans="2:2" x14ac:dyDescent="0.25">
      <c r="B149" s="36"/>
    </row>
    <row r="150" spans="2:2" x14ac:dyDescent="0.25">
      <c r="B150" s="36"/>
    </row>
    <row r="151" spans="2:2" x14ac:dyDescent="0.25">
      <c r="B151" s="36"/>
    </row>
    <row r="152" spans="2:2" x14ac:dyDescent="0.25">
      <c r="B152" s="36"/>
    </row>
    <row r="153" spans="2:2" x14ac:dyDescent="0.25">
      <c r="B153" s="36"/>
    </row>
    <row r="154" spans="2:2" x14ac:dyDescent="0.25">
      <c r="B154" s="36"/>
    </row>
    <row r="155" spans="2:2" x14ac:dyDescent="0.25">
      <c r="B155" s="36"/>
    </row>
    <row r="156" spans="2:2" x14ac:dyDescent="0.25">
      <c r="B156" s="36"/>
    </row>
    <row r="157" spans="2:2" x14ac:dyDescent="0.25">
      <c r="B157" s="36"/>
    </row>
    <row r="158" spans="2:2" x14ac:dyDescent="0.25">
      <c r="B158" s="36"/>
    </row>
    <row r="159" spans="2:2" x14ac:dyDescent="0.25">
      <c r="B159" s="36"/>
    </row>
    <row r="160" spans="2:2" x14ac:dyDescent="0.25">
      <c r="B160" s="36"/>
    </row>
    <row r="161" spans="2:2" x14ac:dyDescent="0.25">
      <c r="B161" s="36"/>
    </row>
    <row r="162" spans="2:2" x14ac:dyDescent="0.25">
      <c r="B162" s="36"/>
    </row>
    <row r="163" spans="2:2" x14ac:dyDescent="0.25">
      <c r="B163" s="36"/>
    </row>
    <row r="164" spans="2:2" x14ac:dyDescent="0.25">
      <c r="B164" s="36"/>
    </row>
    <row r="165" spans="2:2" x14ac:dyDescent="0.25">
      <c r="B165" s="36"/>
    </row>
    <row r="166" spans="2:2" x14ac:dyDescent="0.25">
      <c r="B166" s="36"/>
    </row>
    <row r="167" spans="2:2" x14ac:dyDescent="0.25">
      <c r="B167" s="36"/>
    </row>
    <row r="168" spans="2:2" x14ac:dyDescent="0.25">
      <c r="B168" s="36"/>
    </row>
    <row r="169" spans="2:2" x14ac:dyDescent="0.25">
      <c r="B169" s="36"/>
    </row>
    <row r="170" spans="2:2" x14ac:dyDescent="0.25">
      <c r="B170" s="36"/>
    </row>
    <row r="171" spans="2:2" x14ac:dyDescent="0.25">
      <c r="B171" s="36"/>
    </row>
    <row r="172" spans="2:2" x14ac:dyDescent="0.25">
      <c r="B172" s="36"/>
    </row>
    <row r="173" spans="2:2" x14ac:dyDescent="0.25">
      <c r="B173" s="36"/>
    </row>
    <row r="174" spans="2:2" x14ac:dyDescent="0.25">
      <c r="B174" s="36"/>
    </row>
    <row r="175" spans="2:2" x14ac:dyDescent="0.25">
      <c r="B175" s="36"/>
    </row>
    <row r="176" spans="2:2" x14ac:dyDescent="0.25">
      <c r="B176" s="36"/>
    </row>
    <row r="177" spans="2:2" x14ac:dyDescent="0.25">
      <c r="B177" s="36"/>
    </row>
    <row r="178" spans="2:2" x14ac:dyDescent="0.25">
      <c r="B178" s="36"/>
    </row>
    <row r="179" spans="2:2" x14ac:dyDescent="0.25">
      <c r="B179" s="36"/>
    </row>
    <row r="180" spans="2:2" x14ac:dyDescent="0.25">
      <c r="B180" s="36"/>
    </row>
    <row r="181" spans="2:2" x14ac:dyDescent="0.25">
      <c r="B181" s="36"/>
    </row>
    <row r="182" spans="2:2" x14ac:dyDescent="0.25">
      <c r="B182" s="36"/>
    </row>
    <row r="183" spans="2:2" x14ac:dyDescent="0.25">
      <c r="B183" s="36"/>
    </row>
    <row r="184" spans="2:2" x14ac:dyDescent="0.25">
      <c r="B184" s="36"/>
    </row>
    <row r="185" spans="2:2" x14ac:dyDescent="0.25">
      <c r="B185" s="36"/>
    </row>
    <row r="186" spans="2:2" x14ac:dyDescent="0.25">
      <c r="B186" s="36"/>
    </row>
    <row r="187" spans="2:2" x14ac:dyDescent="0.25">
      <c r="B187" s="36"/>
    </row>
    <row r="188" spans="2:2" x14ac:dyDescent="0.25">
      <c r="B188" s="36"/>
    </row>
    <row r="189" spans="2:2" x14ac:dyDescent="0.25">
      <c r="B189" s="36"/>
    </row>
    <row r="190" spans="2:2" x14ac:dyDescent="0.25">
      <c r="B190" s="36"/>
    </row>
    <row r="191" spans="2:2" x14ac:dyDescent="0.25">
      <c r="B191" s="36"/>
    </row>
    <row r="192" spans="2:2" x14ac:dyDescent="0.25">
      <c r="B192" s="36"/>
    </row>
    <row r="193" spans="2:2" x14ac:dyDescent="0.25">
      <c r="B193" s="36"/>
    </row>
    <row r="194" spans="2:2" x14ac:dyDescent="0.25">
      <c r="B194" s="36"/>
    </row>
    <row r="195" spans="2:2" x14ac:dyDescent="0.25">
      <c r="B195" s="36"/>
    </row>
    <row r="196" spans="2:2" x14ac:dyDescent="0.25">
      <c r="B196" s="36"/>
    </row>
    <row r="197" spans="2:2" x14ac:dyDescent="0.25">
      <c r="B197" s="36"/>
    </row>
    <row r="198" spans="2:2" x14ac:dyDescent="0.25">
      <c r="B198" s="36"/>
    </row>
    <row r="199" spans="2:2" x14ac:dyDescent="0.25">
      <c r="B199" s="36"/>
    </row>
    <row r="200" spans="2:2" x14ac:dyDescent="0.25">
      <c r="B200" s="36"/>
    </row>
    <row r="201" spans="2:2" x14ac:dyDescent="0.25">
      <c r="B201" s="36"/>
    </row>
    <row r="202" spans="2:2" x14ac:dyDescent="0.25">
      <c r="B202" s="36"/>
    </row>
    <row r="203" spans="2:2" x14ac:dyDescent="0.25">
      <c r="B203" s="36"/>
    </row>
    <row r="204" spans="2:2" x14ac:dyDescent="0.25">
      <c r="B204" s="36"/>
    </row>
    <row r="205" spans="2:2" x14ac:dyDescent="0.25">
      <c r="B205" s="36"/>
    </row>
    <row r="206" spans="2:2" x14ac:dyDescent="0.25">
      <c r="B206" s="36"/>
    </row>
    <row r="207" spans="2:2" x14ac:dyDescent="0.25">
      <c r="B207" s="36"/>
    </row>
    <row r="208" spans="2:2" x14ac:dyDescent="0.25">
      <c r="B208" s="36"/>
    </row>
    <row r="209" spans="2:2" x14ac:dyDescent="0.25">
      <c r="B209" s="36"/>
    </row>
    <row r="210" spans="2:2" x14ac:dyDescent="0.25">
      <c r="B210" s="36"/>
    </row>
    <row r="211" spans="2:2" x14ac:dyDescent="0.25">
      <c r="B211" s="36"/>
    </row>
    <row r="212" spans="2:2" x14ac:dyDescent="0.25">
      <c r="B212" s="36"/>
    </row>
    <row r="213" spans="2:2" x14ac:dyDescent="0.25">
      <c r="B213" s="36"/>
    </row>
    <row r="214" spans="2:2" x14ac:dyDescent="0.25">
      <c r="B214" s="36"/>
    </row>
    <row r="215" spans="2:2" x14ac:dyDescent="0.25">
      <c r="B215" s="36"/>
    </row>
    <row r="216" spans="2:2" x14ac:dyDescent="0.25">
      <c r="B216" s="36"/>
    </row>
    <row r="217" spans="2:2" x14ac:dyDescent="0.25">
      <c r="B217" s="36"/>
    </row>
    <row r="218" spans="2:2" x14ac:dyDescent="0.25">
      <c r="B218" s="36"/>
    </row>
    <row r="219" spans="2:2" x14ac:dyDescent="0.25">
      <c r="B219" s="36"/>
    </row>
    <row r="220" spans="2:2" x14ac:dyDescent="0.25">
      <c r="B220" s="36"/>
    </row>
    <row r="221" spans="2:2" x14ac:dyDescent="0.25">
      <c r="B221" s="36"/>
    </row>
    <row r="222" spans="2:2" x14ac:dyDescent="0.25">
      <c r="B222" s="36"/>
    </row>
    <row r="223" spans="2:2" x14ac:dyDescent="0.25">
      <c r="B223" s="36"/>
    </row>
    <row r="224" spans="2:2" x14ac:dyDescent="0.25">
      <c r="B224" s="36"/>
    </row>
    <row r="225" spans="2:2" x14ac:dyDescent="0.25">
      <c r="B225" s="36"/>
    </row>
    <row r="226" spans="2:2" x14ac:dyDescent="0.25">
      <c r="B226" s="36"/>
    </row>
    <row r="227" spans="2:2" x14ac:dyDescent="0.25">
      <c r="B227" s="36"/>
    </row>
    <row r="228" spans="2:2" x14ac:dyDescent="0.25">
      <c r="B228" s="36"/>
    </row>
    <row r="229" spans="2:2" x14ac:dyDescent="0.25">
      <c r="B229" s="36"/>
    </row>
    <row r="230" spans="2:2" x14ac:dyDescent="0.25">
      <c r="B230" s="36"/>
    </row>
    <row r="231" spans="2:2" x14ac:dyDescent="0.25">
      <c r="B231" s="36"/>
    </row>
    <row r="232" spans="2:2" x14ac:dyDescent="0.25">
      <c r="B232" s="36"/>
    </row>
    <row r="233" spans="2:2" x14ac:dyDescent="0.25">
      <c r="B233" s="36"/>
    </row>
    <row r="234" spans="2:2" x14ac:dyDescent="0.25">
      <c r="B234" s="36"/>
    </row>
    <row r="235" spans="2:2" x14ac:dyDescent="0.25">
      <c r="B235" s="36"/>
    </row>
    <row r="236" spans="2:2" x14ac:dyDescent="0.25">
      <c r="B236" s="36"/>
    </row>
    <row r="237" spans="2:2" x14ac:dyDescent="0.25">
      <c r="B237" s="36"/>
    </row>
    <row r="238" spans="2:2" x14ac:dyDescent="0.25">
      <c r="B238" s="36"/>
    </row>
    <row r="239" spans="2:2" x14ac:dyDescent="0.25">
      <c r="B239" s="36"/>
    </row>
    <row r="240" spans="2:2" x14ac:dyDescent="0.25">
      <c r="B240" s="36"/>
    </row>
    <row r="241" spans="2:2" x14ac:dyDescent="0.25">
      <c r="B241" s="36"/>
    </row>
    <row r="242" spans="2:2" x14ac:dyDescent="0.25">
      <c r="B242" s="36"/>
    </row>
    <row r="243" spans="2:2" x14ac:dyDescent="0.25">
      <c r="B243" s="36"/>
    </row>
    <row r="244" spans="2:2" x14ac:dyDescent="0.25">
      <c r="B244" s="36"/>
    </row>
    <row r="245" spans="2:2" x14ac:dyDescent="0.25">
      <c r="B245" s="36"/>
    </row>
    <row r="246" spans="2:2" x14ac:dyDescent="0.25">
      <c r="B246" s="36"/>
    </row>
    <row r="247" spans="2:2" x14ac:dyDescent="0.25">
      <c r="B247" s="36"/>
    </row>
    <row r="248" spans="2:2" x14ac:dyDescent="0.25">
      <c r="B248" s="36"/>
    </row>
    <row r="249" spans="2:2" x14ac:dyDescent="0.25">
      <c r="B249" s="36"/>
    </row>
    <row r="250" spans="2:2" x14ac:dyDescent="0.25">
      <c r="B250" s="36"/>
    </row>
    <row r="251" spans="2:2" x14ac:dyDescent="0.25">
      <c r="B251" s="36"/>
    </row>
    <row r="252" spans="2:2" x14ac:dyDescent="0.25">
      <c r="B252" s="36"/>
    </row>
    <row r="253" spans="2:2" x14ac:dyDescent="0.25">
      <c r="B253" s="36"/>
    </row>
    <row r="254" spans="2:2" x14ac:dyDescent="0.25">
      <c r="B254" s="36"/>
    </row>
    <row r="255" spans="2:2" x14ac:dyDescent="0.25">
      <c r="B255" s="36"/>
    </row>
    <row r="256" spans="2:2" x14ac:dyDescent="0.25">
      <c r="B256" s="36"/>
    </row>
    <row r="257" spans="2:2" x14ac:dyDescent="0.25">
      <c r="B257" s="36"/>
    </row>
    <row r="258" spans="2:2" x14ac:dyDescent="0.25">
      <c r="B258" s="36"/>
    </row>
    <row r="259" spans="2:2" x14ac:dyDescent="0.25">
      <c r="B259" s="36"/>
    </row>
    <row r="260" spans="2:2" x14ac:dyDescent="0.25">
      <c r="B260" s="36"/>
    </row>
    <row r="261" spans="2:2" x14ac:dyDescent="0.25">
      <c r="B261" s="36"/>
    </row>
    <row r="262" spans="2:2" x14ac:dyDescent="0.25">
      <c r="B262" s="36"/>
    </row>
    <row r="263" spans="2:2" x14ac:dyDescent="0.25">
      <c r="B263" s="36"/>
    </row>
    <row r="264" spans="2:2" x14ac:dyDescent="0.25">
      <c r="B264" s="36"/>
    </row>
    <row r="265" spans="2:2" x14ac:dyDescent="0.25">
      <c r="B265" s="36"/>
    </row>
    <row r="266" spans="2:2" x14ac:dyDescent="0.25">
      <c r="B266" s="36"/>
    </row>
    <row r="267" spans="2:2" x14ac:dyDescent="0.25">
      <c r="B267" s="36"/>
    </row>
    <row r="268" spans="2:2" x14ac:dyDescent="0.25">
      <c r="B268" s="36"/>
    </row>
    <row r="269" spans="2:2" x14ac:dyDescent="0.25">
      <c r="B269" s="36"/>
    </row>
    <row r="270" spans="2:2" x14ac:dyDescent="0.25">
      <c r="B270" s="36"/>
    </row>
    <row r="271" spans="2:2" x14ac:dyDescent="0.25">
      <c r="B271" s="36"/>
    </row>
    <row r="272" spans="2:2" x14ac:dyDescent="0.25">
      <c r="B272" s="36"/>
    </row>
    <row r="273" spans="2:2" x14ac:dyDescent="0.25">
      <c r="B273" s="36"/>
    </row>
    <row r="274" spans="2:2" x14ac:dyDescent="0.25">
      <c r="B274" s="36"/>
    </row>
    <row r="275" spans="2:2" x14ac:dyDescent="0.25">
      <c r="B275" s="36"/>
    </row>
    <row r="276" spans="2:2" x14ac:dyDescent="0.25">
      <c r="B276" s="36"/>
    </row>
    <row r="277" spans="2:2" x14ac:dyDescent="0.25">
      <c r="B277" s="36"/>
    </row>
    <row r="278" spans="2:2" x14ac:dyDescent="0.25">
      <c r="B278" s="36"/>
    </row>
    <row r="279" spans="2:2" x14ac:dyDescent="0.25">
      <c r="B279" s="36"/>
    </row>
    <row r="280" spans="2:2" x14ac:dyDescent="0.25">
      <c r="B280" s="36"/>
    </row>
    <row r="281" spans="2:2" x14ac:dyDescent="0.25">
      <c r="B281" s="36"/>
    </row>
    <row r="282" spans="2:2" x14ac:dyDescent="0.25">
      <c r="B282" s="36"/>
    </row>
    <row r="283" spans="2:2" x14ac:dyDescent="0.25">
      <c r="B283" s="36"/>
    </row>
    <row r="284" spans="2:2" x14ac:dyDescent="0.25">
      <c r="B284" s="36"/>
    </row>
    <row r="285" spans="2:2" x14ac:dyDescent="0.25">
      <c r="B285" s="36"/>
    </row>
    <row r="286" spans="2:2" x14ac:dyDescent="0.25">
      <c r="B286" s="36"/>
    </row>
    <row r="287" spans="2:2" x14ac:dyDescent="0.25">
      <c r="B287" s="36"/>
    </row>
    <row r="288" spans="2:2" x14ac:dyDescent="0.25">
      <c r="B288" s="36"/>
    </row>
    <row r="289" spans="2:2" x14ac:dyDescent="0.25">
      <c r="B289" s="36"/>
    </row>
    <row r="290" spans="2:2" x14ac:dyDescent="0.25">
      <c r="B290" s="36"/>
    </row>
    <row r="291" spans="2:2" x14ac:dyDescent="0.25">
      <c r="B291" s="36"/>
    </row>
    <row r="292" spans="2:2" x14ac:dyDescent="0.25">
      <c r="B292" s="36"/>
    </row>
    <row r="293" spans="2:2" x14ac:dyDescent="0.25">
      <c r="B293" s="36"/>
    </row>
    <row r="294" spans="2:2" x14ac:dyDescent="0.25">
      <c r="B294" s="36"/>
    </row>
    <row r="295" spans="2:2" x14ac:dyDescent="0.25">
      <c r="B295" s="36"/>
    </row>
    <row r="296" spans="2:2" x14ac:dyDescent="0.25">
      <c r="B296" s="36"/>
    </row>
    <row r="297" spans="2:2" x14ac:dyDescent="0.25">
      <c r="B297" s="36"/>
    </row>
    <row r="298" spans="2:2" x14ac:dyDescent="0.25">
      <c r="B298" s="36"/>
    </row>
    <row r="299" spans="2:2" x14ac:dyDescent="0.25">
      <c r="B299" s="36"/>
    </row>
    <row r="300" spans="2:2" x14ac:dyDescent="0.25">
      <c r="B300" s="36"/>
    </row>
    <row r="301" spans="2:2" x14ac:dyDescent="0.25">
      <c r="B301" s="36"/>
    </row>
    <row r="302" spans="2:2" x14ac:dyDescent="0.25">
      <c r="B302" s="36"/>
    </row>
    <row r="303" spans="2:2" x14ac:dyDescent="0.25">
      <c r="B303" s="36"/>
    </row>
    <row r="304" spans="2:2" x14ac:dyDescent="0.25">
      <c r="B304" s="36"/>
    </row>
    <row r="305" spans="2:2" x14ac:dyDescent="0.25">
      <c r="B305" s="36"/>
    </row>
    <row r="306" spans="2:2" x14ac:dyDescent="0.25">
      <c r="B306" s="36"/>
    </row>
    <row r="307" spans="2:2" x14ac:dyDescent="0.25">
      <c r="B307" s="36"/>
    </row>
    <row r="308" spans="2:2" x14ac:dyDescent="0.25">
      <c r="B308" s="36"/>
    </row>
    <row r="309" spans="2:2" x14ac:dyDescent="0.25">
      <c r="B309" s="36"/>
    </row>
    <row r="310" spans="2:2" x14ac:dyDescent="0.25">
      <c r="B310" s="36"/>
    </row>
    <row r="311" spans="2:2" x14ac:dyDescent="0.25">
      <c r="B311" s="36"/>
    </row>
    <row r="312" spans="2:2" x14ac:dyDescent="0.25">
      <c r="B312" s="36"/>
    </row>
    <row r="313" spans="2:2" x14ac:dyDescent="0.25">
      <c r="B313" s="36"/>
    </row>
    <row r="314" spans="2:2" x14ac:dyDescent="0.25">
      <c r="B314" s="36"/>
    </row>
    <row r="315" spans="2:2" x14ac:dyDescent="0.25">
      <c r="B315" s="36"/>
    </row>
    <row r="316" spans="2:2" x14ac:dyDescent="0.25">
      <c r="B316" s="36"/>
    </row>
    <row r="317" spans="2:2" x14ac:dyDescent="0.25">
      <c r="B317" s="36"/>
    </row>
    <row r="318" spans="2:2" x14ac:dyDescent="0.25">
      <c r="B318" s="36"/>
    </row>
    <row r="319" spans="2:2" x14ac:dyDescent="0.25">
      <c r="B319" s="36"/>
    </row>
    <row r="320" spans="2:2" x14ac:dyDescent="0.25">
      <c r="B320" s="36"/>
    </row>
    <row r="321" spans="2:2" x14ac:dyDescent="0.25">
      <c r="B321" s="36"/>
    </row>
    <row r="322" spans="2:2" x14ac:dyDescent="0.25">
      <c r="B322" s="36"/>
    </row>
    <row r="323" spans="2:2" x14ac:dyDescent="0.25">
      <c r="B323" s="36"/>
    </row>
    <row r="324" spans="2:2" x14ac:dyDescent="0.25">
      <c r="B324" s="36"/>
    </row>
    <row r="325" spans="2:2" x14ac:dyDescent="0.25">
      <c r="B325" s="36"/>
    </row>
    <row r="326" spans="2:2" x14ac:dyDescent="0.25">
      <c r="B326" s="36"/>
    </row>
    <row r="327" spans="2:2" x14ac:dyDescent="0.25">
      <c r="B327" s="36"/>
    </row>
    <row r="328" spans="2:2" x14ac:dyDescent="0.25">
      <c r="B328" s="36"/>
    </row>
    <row r="329" spans="2:2" x14ac:dyDescent="0.25">
      <c r="B329" s="36"/>
    </row>
    <row r="330" spans="2:2" x14ac:dyDescent="0.25">
      <c r="B330" s="36"/>
    </row>
    <row r="331" spans="2:2" x14ac:dyDescent="0.25">
      <c r="B331" s="36"/>
    </row>
    <row r="332" spans="2:2" x14ac:dyDescent="0.25">
      <c r="B332" s="36"/>
    </row>
    <row r="333" spans="2:2" x14ac:dyDescent="0.25">
      <c r="B333" s="36"/>
    </row>
    <row r="334" spans="2:2" x14ac:dyDescent="0.25">
      <c r="B334" s="36"/>
    </row>
    <row r="335" spans="2:2" x14ac:dyDescent="0.25">
      <c r="B335" s="36"/>
    </row>
    <row r="336" spans="2:2" x14ac:dyDescent="0.25">
      <c r="B336" s="36"/>
    </row>
    <row r="337" spans="2:2" x14ac:dyDescent="0.25">
      <c r="B337" s="36"/>
    </row>
    <row r="338" spans="2:2" x14ac:dyDescent="0.25">
      <c r="B338" s="36"/>
    </row>
    <row r="339" spans="2:2" x14ac:dyDescent="0.25">
      <c r="B339" s="36"/>
    </row>
    <row r="340" spans="2:2" x14ac:dyDescent="0.25">
      <c r="B340" s="36"/>
    </row>
    <row r="341" spans="2:2" x14ac:dyDescent="0.25">
      <c r="B341" s="36"/>
    </row>
    <row r="342" spans="2:2" x14ac:dyDescent="0.25">
      <c r="B342" s="36"/>
    </row>
    <row r="343" spans="2:2" x14ac:dyDescent="0.25">
      <c r="B343" s="36"/>
    </row>
    <row r="344" spans="2:2" x14ac:dyDescent="0.25">
      <c r="B344" s="36"/>
    </row>
    <row r="345" spans="2:2" x14ac:dyDescent="0.25">
      <c r="B345" s="36"/>
    </row>
    <row r="346" spans="2:2" x14ac:dyDescent="0.25">
      <c r="B346" s="36"/>
    </row>
    <row r="347" spans="2:2" x14ac:dyDescent="0.25">
      <c r="B347" s="36"/>
    </row>
    <row r="348" spans="2:2" x14ac:dyDescent="0.25">
      <c r="B348" s="36"/>
    </row>
    <row r="349" spans="2:2" x14ac:dyDescent="0.25">
      <c r="B349" s="36"/>
    </row>
    <row r="350" spans="2:2" x14ac:dyDescent="0.25">
      <c r="B350" s="36"/>
    </row>
    <row r="351" spans="2:2" x14ac:dyDescent="0.25">
      <c r="B351" s="36"/>
    </row>
    <row r="352" spans="2:2" x14ac:dyDescent="0.25">
      <c r="B352" s="36"/>
    </row>
    <row r="353" spans="2:2" x14ac:dyDescent="0.25">
      <c r="B353" s="36"/>
    </row>
    <row r="354" spans="2:2" x14ac:dyDescent="0.25">
      <c r="B354" s="36"/>
    </row>
    <row r="355" spans="2:2" x14ac:dyDescent="0.25">
      <c r="B355" s="36"/>
    </row>
    <row r="356" spans="2:2" x14ac:dyDescent="0.25">
      <c r="B356" s="36"/>
    </row>
    <row r="357" spans="2:2" x14ac:dyDescent="0.25">
      <c r="B357" s="36"/>
    </row>
    <row r="358" spans="2:2" x14ac:dyDescent="0.25">
      <c r="B358" s="36"/>
    </row>
    <row r="359" spans="2:2" x14ac:dyDescent="0.25">
      <c r="B359" s="36"/>
    </row>
    <row r="360" spans="2:2" x14ac:dyDescent="0.25">
      <c r="B360" s="36"/>
    </row>
    <row r="361" spans="2:2" x14ac:dyDescent="0.25">
      <c r="B361" s="36"/>
    </row>
    <row r="362" spans="2:2" x14ac:dyDescent="0.25">
      <c r="B362" s="36"/>
    </row>
    <row r="363" spans="2:2" x14ac:dyDescent="0.25">
      <c r="B363" s="36"/>
    </row>
    <row r="364" spans="2:2" x14ac:dyDescent="0.25">
      <c r="B364" s="36"/>
    </row>
    <row r="365" spans="2:2" x14ac:dyDescent="0.25">
      <c r="B365" s="36"/>
    </row>
    <row r="366" spans="2:2" x14ac:dyDescent="0.25">
      <c r="B366" s="36"/>
    </row>
    <row r="367" spans="2:2" x14ac:dyDescent="0.25">
      <c r="B367" s="36"/>
    </row>
    <row r="368" spans="2:2" x14ac:dyDescent="0.25">
      <c r="B368" s="36"/>
    </row>
    <row r="369" spans="2:2" x14ac:dyDescent="0.25">
      <c r="B369" s="36"/>
    </row>
    <row r="370" spans="2:2" x14ac:dyDescent="0.25">
      <c r="B370" s="36"/>
    </row>
    <row r="371" spans="2:2" x14ac:dyDescent="0.25">
      <c r="B371" s="36"/>
    </row>
    <row r="372" spans="2:2" x14ac:dyDescent="0.25">
      <c r="B372" s="36"/>
    </row>
    <row r="373" spans="2:2" x14ac:dyDescent="0.25">
      <c r="B373" s="36"/>
    </row>
    <row r="374" spans="2:2" x14ac:dyDescent="0.25">
      <c r="B374" s="36"/>
    </row>
    <row r="375" spans="2:2" x14ac:dyDescent="0.25">
      <c r="B375" s="36"/>
    </row>
    <row r="376" spans="2:2" x14ac:dyDescent="0.25">
      <c r="B376" s="36"/>
    </row>
    <row r="377" spans="2:2" x14ac:dyDescent="0.25">
      <c r="B377" s="36"/>
    </row>
    <row r="378" spans="2:2" x14ac:dyDescent="0.25">
      <c r="B378" s="36"/>
    </row>
    <row r="379" spans="2:2" x14ac:dyDescent="0.25">
      <c r="B379" s="36"/>
    </row>
    <row r="380" spans="2:2" x14ac:dyDescent="0.25">
      <c r="B380" s="36"/>
    </row>
    <row r="381" spans="2:2" x14ac:dyDescent="0.25">
      <c r="B381" s="36"/>
    </row>
    <row r="382" spans="2:2" x14ac:dyDescent="0.25">
      <c r="B382" s="36"/>
    </row>
    <row r="383" spans="2:2" x14ac:dyDescent="0.25">
      <c r="B383" s="36"/>
    </row>
    <row r="384" spans="2:2" x14ac:dyDescent="0.25">
      <c r="B384" s="36"/>
    </row>
    <row r="385" spans="2:2" x14ac:dyDescent="0.25">
      <c r="B385" s="36"/>
    </row>
    <row r="386" spans="2:2" x14ac:dyDescent="0.25">
      <c r="B386" s="36"/>
    </row>
    <row r="387" spans="2:2" x14ac:dyDescent="0.25">
      <c r="B387" s="36"/>
    </row>
    <row r="388" spans="2:2" x14ac:dyDescent="0.25">
      <c r="B388" s="36"/>
    </row>
    <row r="389" spans="2:2" x14ac:dyDescent="0.25">
      <c r="B389" s="36"/>
    </row>
    <row r="390" spans="2:2" x14ac:dyDescent="0.25">
      <c r="B390" s="36"/>
    </row>
    <row r="391" spans="2:2" x14ac:dyDescent="0.25">
      <c r="B391" s="36"/>
    </row>
    <row r="392" spans="2:2" x14ac:dyDescent="0.25">
      <c r="B392" s="36"/>
    </row>
    <row r="393" spans="2:2" x14ac:dyDescent="0.25">
      <c r="B393" s="36"/>
    </row>
    <row r="394" spans="2:2" x14ac:dyDescent="0.25">
      <c r="B394" s="36"/>
    </row>
    <row r="395" spans="2:2" x14ac:dyDescent="0.25">
      <c r="B395" s="36"/>
    </row>
    <row r="396" spans="2:2" x14ac:dyDescent="0.25">
      <c r="B396" s="36"/>
    </row>
    <row r="397" spans="2:2" x14ac:dyDescent="0.25">
      <c r="B397" s="36"/>
    </row>
    <row r="398" spans="2:2" x14ac:dyDescent="0.25">
      <c r="B398" s="36"/>
    </row>
    <row r="399" spans="2:2" x14ac:dyDescent="0.25">
      <c r="B399" s="36"/>
    </row>
    <row r="400" spans="2:2" x14ac:dyDescent="0.25">
      <c r="B400" s="36"/>
    </row>
    <row r="401" spans="2:2" x14ac:dyDescent="0.25">
      <c r="B401" s="36"/>
    </row>
    <row r="402" spans="2:2" x14ac:dyDescent="0.25">
      <c r="B402" s="36"/>
    </row>
    <row r="403" spans="2:2" x14ac:dyDescent="0.25">
      <c r="B403" s="36"/>
    </row>
    <row r="404" spans="2:2" x14ac:dyDescent="0.25">
      <c r="B404" s="36"/>
    </row>
    <row r="405" spans="2:2" x14ac:dyDescent="0.25">
      <c r="B405" s="36"/>
    </row>
    <row r="406" spans="2:2" x14ac:dyDescent="0.25">
      <c r="B406" s="36"/>
    </row>
    <row r="407" spans="2:2" x14ac:dyDescent="0.25">
      <c r="B407" s="36"/>
    </row>
    <row r="408" spans="2:2" x14ac:dyDescent="0.25">
      <c r="B408" s="36"/>
    </row>
    <row r="409" spans="2:2" x14ac:dyDescent="0.25">
      <c r="B409" s="36"/>
    </row>
    <row r="410" spans="2:2" x14ac:dyDescent="0.25">
      <c r="B410" s="36"/>
    </row>
    <row r="411" spans="2:2" x14ac:dyDescent="0.25">
      <c r="B411" s="36"/>
    </row>
    <row r="412" spans="2:2" x14ac:dyDescent="0.25">
      <c r="B412" s="36"/>
    </row>
    <row r="413" spans="2:2" x14ac:dyDescent="0.25">
      <c r="B413" s="36"/>
    </row>
    <row r="414" spans="2:2" x14ac:dyDescent="0.25">
      <c r="B414" s="36"/>
    </row>
    <row r="415" spans="2:2" x14ac:dyDescent="0.25">
      <c r="B415" s="36"/>
    </row>
    <row r="416" spans="2:2" x14ac:dyDescent="0.25">
      <c r="B416" s="36"/>
    </row>
    <row r="417" spans="2:2" x14ac:dyDescent="0.25">
      <c r="B417" s="36"/>
    </row>
    <row r="418" spans="2:2" x14ac:dyDescent="0.25">
      <c r="B418" s="36"/>
    </row>
    <row r="419" spans="2:2" x14ac:dyDescent="0.25">
      <c r="B419" s="36"/>
    </row>
    <row r="420" spans="2:2" x14ac:dyDescent="0.25">
      <c r="B420" s="36"/>
    </row>
    <row r="421" spans="2:2" x14ac:dyDescent="0.25">
      <c r="B421" s="36"/>
    </row>
    <row r="422" spans="2:2" x14ac:dyDescent="0.25">
      <c r="B422" s="36"/>
    </row>
    <row r="423" spans="2:2" x14ac:dyDescent="0.25">
      <c r="B423" s="36"/>
    </row>
    <row r="424" spans="2:2" x14ac:dyDescent="0.25">
      <c r="B424" s="36"/>
    </row>
    <row r="425" spans="2:2" x14ac:dyDescent="0.25">
      <c r="B425" s="36"/>
    </row>
    <row r="426" spans="2:2" x14ac:dyDescent="0.25">
      <c r="B426" s="36"/>
    </row>
    <row r="427" spans="2:2" x14ac:dyDescent="0.25">
      <c r="B427" s="36"/>
    </row>
    <row r="428" spans="2:2" x14ac:dyDescent="0.25">
      <c r="B428" s="36"/>
    </row>
    <row r="429" spans="2:2" x14ac:dyDescent="0.25">
      <c r="B429" s="36"/>
    </row>
    <row r="430" spans="2:2" x14ac:dyDescent="0.25">
      <c r="B430" s="36"/>
    </row>
    <row r="431" spans="2:2" x14ac:dyDescent="0.25">
      <c r="B431" s="36"/>
    </row>
    <row r="432" spans="2:2" x14ac:dyDescent="0.25">
      <c r="B432" s="36"/>
    </row>
    <row r="433" spans="2:2" x14ac:dyDescent="0.25">
      <c r="B433" s="36"/>
    </row>
    <row r="434" spans="2:2" x14ac:dyDescent="0.25">
      <c r="B434" s="36"/>
    </row>
    <row r="435" spans="2:2" x14ac:dyDescent="0.25">
      <c r="B435" s="36"/>
    </row>
    <row r="436" spans="2:2" x14ac:dyDescent="0.25">
      <c r="B436" s="36"/>
    </row>
    <row r="437" spans="2:2" x14ac:dyDescent="0.25">
      <c r="B437" s="36"/>
    </row>
    <row r="438" spans="2:2" x14ac:dyDescent="0.25">
      <c r="B438" s="36"/>
    </row>
    <row r="439" spans="2:2" x14ac:dyDescent="0.25">
      <c r="B439" s="36"/>
    </row>
    <row r="440" spans="2:2" x14ac:dyDescent="0.25">
      <c r="B440" s="36"/>
    </row>
    <row r="441" spans="2:2" x14ac:dyDescent="0.25">
      <c r="B441" s="36"/>
    </row>
    <row r="442" spans="2:2" x14ac:dyDescent="0.25">
      <c r="B442" s="36"/>
    </row>
    <row r="443" spans="2:2" x14ac:dyDescent="0.25">
      <c r="B443" s="36"/>
    </row>
    <row r="444" spans="2:2" x14ac:dyDescent="0.25">
      <c r="B444" s="36"/>
    </row>
    <row r="445" spans="2:2" x14ac:dyDescent="0.25">
      <c r="B445" s="36"/>
    </row>
    <row r="446" spans="2:2" x14ac:dyDescent="0.25">
      <c r="B446" s="36"/>
    </row>
    <row r="447" spans="2:2" x14ac:dyDescent="0.25">
      <c r="B447" s="36"/>
    </row>
    <row r="448" spans="2:2" x14ac:dyDescent="0.25">
      <c r="B448" s="36"/>
    </row>
    <row r="449" spans="2:2" x14ac:dyDescent="0.25">
      <c r="B449" s="36"/>
    </row>
    <row r="450" spans="2:2" x14ac:dyDescent="0.25">
      <c r="B450" s="36"/>
    </row>
    <row r="451" spans="2:2" x14ac:dyDescent="0.25">
      <c r="B451" s="36"/>
    </row>
    <row r="452" spans="2:2" x14ac:dyDescent="0.25">
      <c r="B452" s="36"/>
    </row>
    <row r="453" spans="2:2" x14ac:dyDescent="0.25">
      <c r="B453" s="36"/>
    </row>
    <row r="454" spans="2:2" x14ac:dyDescent="0.25">
      <c r="B454" s="36"/>
    </row>
    <row r="455" spans="2:2" x14ac:dyDescent="0.25">
      <c r="B455" s="36"/>
    </row>
    <row r="456" spans="2:2" x14ac:dyDescent="0.25">
      <c r="B456" s="36"/>
    </row>
    <row r="457" spans="2:2" x14ac:dyDescent="0.25">
      <c r="B457" s="36"/>
    </row>
    <row r="458" spans="2:2" x14ac:dyDescent="0.25">
      <c r="B458" s="36"/>
    </row>
    <row r="459" spans="2:2" x14ac:dyDescent="0.25">
      <c r="B459" s="36"/>
    </row>
    <row r="460" spans="2:2" x14ac:dyDescent="0.25">
      <c r="B460" s="36"/>
    </row>
    <row r="461" spans="2:2" x14ac:dyDescent="0.25">
      <c r="B461" s="36"/>
    </row>
    <row r="462" spans="2:2" x14ac:dyDescent="0.25">
      <c r="B462" s="36"/>
    </row>
    <row r="463" spans="2:2" x14ac:dyDescent="0.25">
      <c r="B463" s="36"/>
    </row>
    <row r="464" spans="2:2" x14ac:dyDescent="0.25">
      <c r="B464" s="36"/>
    </row>
    <row r="465" spans="2:2" x14ac:dyDescent="0.25">
      <c r="B465" s="36"/>
    </row>
    <row r="466" spans="2:2" x14ac:dyDescent="0.25">
      <c r="B466" s="36"/>
    </row>
    <row r="467" spans="2:2" x14ac:dyDescent="0.25">
      <c r="B467" s="36"/>
    </row>
    <row r="468" spans="2:2" x14ac:dyDescent="0.25">
      <c r="B468" s="36"/>
    </row>
    <row r="469" spans="2:2" x14ac:dyDescent="0.25">
      <c r="B469" s="36"/>
    </row>
    <row r="470" spans="2:2" x14ac:dyDescent="0.25">
      <c r="B470" s="36"/>
    </row>
    <row r="471" spans="2:2" x14ac:dyDescent="0.25">
      <c r="B471" s="36"/>
    </row>
    <row r="472" spans="2:2" x14ac:dyDescent="0.25">
      <c r="B472" s="36"/>
    </row>
    <row r="473" spans="2:2" x14ac:dyDescent="0.25">
      <c r="B473" s="36"/>
    </row>
    <row r="474" spans="2:2" x14ac:dyDescent="0.25">
      <c r="B474" s="36"/>
    </row>
    <row r="475" spans="2:2" x14ac:dyDescent="0.25">
      <c r="B475" s="36"/>
    </row>
    <row r="476" spans="2:2" x14ac:dyDescent="0.25">
      <c r="B476" s="36"/>
    </row>
    <row r="477" spans="2:2" x14ac:dyDescent="0.25">
      <c r="B477" s="36"/>
    </row>
    <row r="478" spans="2:2" x14ac:dyDescent="0.25">
      <c r="B478" s="36"/>
    </row>
    <row r="479" spans="2:2" x14ac:dyDescent="0.25">
      <c r="B479" s="36"/>
    </row>
    <row r="480" spans="2:2" x14ac:dyDescent="0.25">
      <c r="B480" s="36"/>
    </row>
    <row r="481" spans="2:2" x14ac:dyDescent="0.25">
      <c r="B481" s="36"/>
    </row>
    <row r="482" spans="2:2" x14ac:dyDescent="0.25">
      <c r="B482" s="36"/>
    </row>
    <row r="483" spans="2:2" x14ac:dyDescent="0.25">
      <c r="B483" s="36"/>
    </row>
    <row r="484" spans="2:2" x14ac:dyDescent="0.25">
      <c r="B484" s="36"/>
    </row>
    <row r="485" spans="2:2" x14ac:dyDescent="0.25">
      <c r="B485" s="36"/>
    </row>
    <row r="486" spans="2:2" x14ac:dyDescent="0.25">
      <c r="B486" s="36"/>
    </row>
    <row r="487" spans="2:2" x14ac:dyDescent="0.25">
      <c r="B487" s="36"/>
    </row>
    <row r="488" spans="2:2" x14ac:dyDescent="0.25">
      <c r="B488" s="36"/>
    </row>
    <row r="489" spans="2:2" x14ac:dyDescent="0.25">
      <c r="B489" s="36"/>
    </row>
    <row r="490" spans="2:2" x14ac:dyDescent="0.25">
      <c r="B490" s="36"/>
    </row>
    <row r="491" spans="2:2" x14ac:dyDescent="0.25">
      <c r="B491" s="36"/>
    </row>
    <row r="492" spans="2:2" x14ac:dyDescent="0.25">
      <c r="B492" s="36"/>
    </row>
    <row r="493" spans="2:2" x14ac:dyDescent="0.25">
      <c r="B493" s="36"/>
    </row>
    <row r="494" spans="2:2" x14ac:dyDescent="0.25">
      <c r="B494" s="36"/>
    </row>
    <row r="495" spans="2:2" x14ac:dyDescent="0.25">
      <c r="B495" s="36"/>
    </row>
    <row r="496" spans="2:2" x14ac:dyDescent="0.25">
      <c r="B496" s="36"/>
    </row>
    <row r="497" spans="2:2" x14ac:dyDescent="0.25">
      <c r="B497" s="36"/>
    </row>
    <row r="498" spans="2:2" x14ac:dyDescent="0.25">
      <c r="B498" s="36"/>
    </row>
    <row r="499" spans="2:2" x14ac:dyDescent="0.25">
      <c r="B499" s="36"/>
    </row>
    <row r="500" spans="2:2" x14ac:dyDescent="0.25">
      <c r="B500" s="36"/>
    </row>
    <row r="501" spans="2:2" x14ac:dyDescent="0.25">
      <c r="B501" s="36"/>
    </row>
    <row r="502" spans="2:2" x14ac:dyDescent="0.25">
      <c r="B502" s="36"/>
    </row>
    <row r="503" spans="2:2" x14ac:dyDescent="0.25">
      <c r="B503" s="36"/>
    </row>
    <row r="504" spans="2:2" x14ac:dyDescent="0.25">
      <c r="B504" s="36"/>
    </row>
    <row r="505" spans="2:2" x14ac:dyDescent="0.25">
      <c r="B505" s="36"/>
    </row>
    <row r="506" spans="2:2" x14ac:dyDescent="0.25">
      <c r="B506" s="36"/>
    </row>
    <row r="507" spans="2:2" x14ac:dyDescent="0.25">
      <c r="B507" s="36"/>
    </row>
    <row r="508" spans="2:2" x14ac:dyDescent="0.25">
      <c r="B508" s="36"/>
    </row>
    <row r="509" spans="2:2" x14ac:dyDescent="0.25">
      <c r="B509" s="36"/>
    </row>
    <row r="510" spans="2:2" x14ac:dyDescent="0.25">
      <c r="B510" s="36"/>
    </row>
    <row r="511" spans="2:2" x14ac:dyDescent="0.25">
      <c r="B511" s="36"/>
    </row>
    <row r="512" spans="2:2" x14ac:dyDescent="0.25">
      <c r="B512" s="36"/>
    </row>
    <row r="513" spans="2:2" x14ac:dyDescent="0.25">
      <c r="B513" s="36"/>
    </row>
    <row r="514" spans="2:2" x14ac:dyDescent="0.25">
      <c r="B514" s="36"/>
    </row>
    <row r="515" spans="2:2" x14ac:dyDescent="0.25">
      <c r="B515" s="36"/>
    </row>
    <row r="516" spans="2:2" x14ac:dyDescent="0.25">
      <c r="B516" s="36"/>
    </row>
    <row r="517" spans="2:2" x14ac:dyDescent="0.25">
      <c r="B517" s="36"/>
    </row>
    <row r="518" spans="2:2" x14ac:dyDescent="0.25">
      <c r="B518" s="36"/>
    </row>
    <row r="519" spans="2:2" x14ac:dyDescent="0.25">
      <c r="B519" s="36"/>
    </row>
    <row r="520" spans="2:2" x14ac:dyDescent="0.25">
      <c r="B520" s="36"/>
    </row>
    <row r="521" spans="2:2" x14ac:dyDescent="0.25">
      <c r="B521" s="36"/>
    </row>
    <row r="522" spans="2:2" x14ac:dyDescent="0.25">
      <c r="B522" s="36"/>
    </row>
    <row r="523" spans="2:2" x14ac:dyDescent="0.25">
      <c r="B523" s="36"/>
    </row>
    <row r="524" spans="2:2" x14ac:dyDescent="0.25">
      <c r="B524" s="36"/>
    </row>
    <row r="525" spans="2:2" x14ac:dyDescent="0.25">
      <c r="B525" s="36"/>
    </row>
    <row r="526" spans="2:2" x14ac:dyDescent="0.25">
      <c r="B526" s="36"/>
    </row>
    <row r="527" spans="2:2" x14ac:dyDescent="0.25">
      <c r="B527" s="36"/>
    </row>
    <row r="528" spans="2:2" x14ac:dyDescent="0.25">
      <c r="B528" s="36"/>
    </row>
    <row r="529" spans="2:2" x14ac:dyDescent="0.25">
      <c r="B529" s="36"/>
    </row>
    <row r="530" spans="2:2" x14ac:dyDescent="0.25">
      <c r="B530" s="36"/>
    </row>
    <row r="531" spans="2:2" x14ac:dyDescent="0.25">
      <c r="B531" s="36"/>
    </row>
    <row r="532" spans="2:2" x14ac:dyDescent="0.25">
      <c r="B532" s="36"/>
    </row>
    <row r="533" spans="2:2" x14ac:dyDescent="0.25">
      <c r="B533" s="36"/>
    </row>
    <row r="534" spans="2:2" x14ac:dyDescent="0.25">
      <c r="B534" s="36"/>
    </row>
    <row r="535" spans="2:2" x14ac:dyDescent="0.25">
      <c r="B535" s="36"/>
    </row>
    <row r="536" spans="2:2" x14ac:dyDescent="0.25">
      <c r="B536" s="36"/>
    </row>
    <row r="537" spans="2:2" x14ac:dyDescent="0.25">
      <c r="B537" s="36"/>
    </row>
    <row r="538" spans="2:2" x14ac:dyDescent="0.25">
      <c r="B538" s="36"/>
    </row>
    <row r="539" spans="2:2" x14ac:dyDescent="0.25">
      <c r="B539" s="36"/>
    </row>
    <row r="540" spans="2:2" x14ac:dyDescent="0.25">
      <c r="B540" s="36"/>
    </row>
    <row r="541" spans="2:2" x14ac:dyDescent="0.25">
      <c r="B541" s="36"/>
    </row>
    <row r="542" spans="2:2" x14ac:dyDescent="0.25">
      <c r="B542" s="36"/>
    </row>
    <row r="543" spans="2:2" x14ac:dyDescent="0.25">
      <c r="B543" s="36"/>
    </row>
    <row r="544" spans="2:2" x14ac:dyDescent="0.25">
      <c r="B544" s="36"/>
    </row>
    <row r="545" spans="2:2" x14ac:dyDescent="0.25">
      <c r="B545" s="36"/>
    </row>
    <row r="546" spans="2:2" x14ac:dyDescent="0.25">
      <c r="B546" s="36"/>
    </row>
    <row r="547" spans="2:2" x14ac:dyDescent="0.25">
      <c r="B547" s="36"/>
    </row>
    <row r="548" spans="2:2" x14ac:dyDescent="0.25">
      <c r="B548" s="36"/>
    </row>
    <row r="549" spans="2:2" x14ac:dyDescent="0.25">
      <c r="B549" s="36"/>
    </row>
    <row r="550" spans="2:2" x14ac:dyDescent="0.25">
      <c r="B550" s="36"/>
    </row>
    <row r="551" spans="2:2" x14ac:dyDescent="0.25">
      <c r="B551" s="36"/>
    </row>
    <row r="552" spans="2:2" x14ac:dyDescent="0.25">
      <c r="B552" s="36"/>
    </row>
    <row r="553" spans="2:2" x14ac:dyDescent="0.25">
      <c r="B553" s="36"/>
    </row>
    <row r="554" spans="2:2" x14ac:dyDescent="0.25">
      <c r="B554" s="36"/>
    </row>
    <row r="555" spans="2:2" x14ac:dyDescent="0.25">
      <c r="B555" s="36"/>
    </row>
    <row r="556" spans="2:2" x14ac:dyDescent="0.25">
      <c r="B556" s="36"/>
    </row>
    <row r="557" spans="2:2" x14ac:dyDescent="0.25">
      <c r="B557" s="36"/>
    </row>
    <row r="558" spans="2:2" x14ac:dyDescent="0.25">
      <c r="B558" s="36"/>
    </row>
    <row r="559" spans="2:2" x14ac:dyDescent="0.25">
      <c r="B559" s="36"/>
    </row>
    <row r="560" spans="2:2" x14ac:dyDescent="0.25">
      <c r="B560" s="36"/>
    </row>
    <row r="561" spans="2:2" x14ac:dyDescent="0.25">
      <c r="B561" s="36"/>
    </row>
    <row r="562" spans="2:2" x14ac:dyDescent="0.25">
      <c r="B562" s="36"/>
    </row>
    <row r="563" spans="2:2" x14ac:dyDescent="0.25">
      <c r="B563" s="36"/>
    </row>
    <row r="564" spans="2:2" x14ac:dyDescent="0.25">
      <c r="B564" s="36"/>
    </row>
    <row r="565" spans="2:2" x14ac:dyDescent="0.25">
      <c r="B565" s="36"/>
    </row>
    <row r="566" spans="2:2" x14ac:dyDescent="0.25">
      <c r="B566" s="36"/>
    </row>
    <row r="567" spans="2:2" x14ac:dyDescent="0.25">
      <c r="B567" s="36"/>
    </row>
    <row r="568" spans="2:2" x14ac:dyDescent="0.25">
      <c r="B568" s="36"/>
    </row>
    <row r="569" spans="2:2" x14ac:dyDescent="0.25">
      <c r="B569" s="36"/>
    </row>
    <row r="570" spans="2:2" x14ac:dyDescent="0.25">
      <c r="B570" s="36"/>
    </row>
    <row r="571" spans="2:2" x14ac:dyDescent="0.25">
      <c r="B571" s="36"/>
    </row>
    <row r="572" spans="2:2" x14ac:dyDescent="0.25">
      <c r="B572" s="36"/>
    </row>
    <row r="573" spans="2:2" x14ac:dyDescent="0.25">
      <c r="B573" s="36"/>
    </row>
    <row r="574" spans="2:2" x14ac:dyDescent="0.25">
      <c r="B574" s="36"/>
    </row>
    <row r="575" spans="2:2" x14ac:dyDescent="0.25">
      <c r="B575" s="36"/>
    </row>
    <row r="576" spans="2:2" x14ac:dyDescent="0.25">
      <c r="B576" s="36"/>
    </row>
    <row r="577" spans="2:2" x14ac:dyDescent="0.25">
      <c r="B577" s="36"/>
    </row>
    <row r="578" spans="2:2" x14ac:dyDescent="0.25">
      <c r="B578" s="36"/>
    </row>
    <row r="579" spans="2:2" x14ac:dyDescent="0.25">
      <c r="B579" s="36"/>
    </row>
    <row r="580" spans="2:2" x14ac:dyDescent="0.25">
      <c r="B580" s="36"/>
    </row>
    <row r="581" spans="2:2" x14ac:dyDescent="0.25">
      <c r="B581" s="36"/>
    </row>
    <row r="582" spans="2:2" x14ac:dyDescent="0.25">
      <c r="B582" s="36"/>
    </row>
    <row r="583" spans="2:2" x14ac:dyDescent="0.25">
      <c r="B583" s="36"/>
    </row>
    <row r="584" spans="2:2" x14ac:dyDescent="0.25">
      <c r="B584" s="36"/>
    </row>
    <row r="585" spans="2:2" x14ac:dyDescent="0.25">
      <c r="B585" s="36"/>
    </row>
    <row r="586" spans="2:2" x14ac:dyDescent="0.25">
      <c r="B586" s="36"/>
    </row>
    <row r="587" spans="2:2" x14ac:dyDescent="0.25">
      <c r="B587" s="36"/>
    </row>
    <row r="588" spans="2:2" x14ac:dyDescent="0.25">
      <c r="B588" s="36"/>
    </row>
    <row r="589" spans="2:2" x14ac:dyDescent="0.25">
      <c r="B589" s="36"/>
    </row>
    <row r="590" spans="2:2" x14ac:dyDescent="0.25">
      <c r="B590" s="36"/>
    </row>
    <row r="591" spans="2:2" x14ac:dyDescent="0.25">
      <c r="B591" s="36"/>
    </row>
    <row r="592" spans="2:2" x14ac:dyDescent="0.25">
      <c r="B592" s="36"/>
    </row>
    <row r="593" spans="2:2" x14ac:dyDescent="0.25">
      <c r="B593" s="36"/>
    </row>
    <row r="594" spans="2:2" x14ac:dyDescent="0.25">
      <c r="B594" s="36"/>
    </row>
    <row r="595" spans="2:2" x14ac:dyDescent="0.25">
      <c r="B595" s="36"/>
    </row>
    <row r="596" spans="2:2" x14ac:dyDescent="0.25">
      <c r="B596" s="36"/>
    </row>
    <row r="597" spans="2:2" x14ac:dyDescent="0.25">
      <c r="B597" s="36"/>
    </row>
    <row r="598" spans="2:2" x14ac:dyDescent="0.25">
      <c r="B598" s="36"/>
    </row>
    <row r="599" spans="2:2" x14ac:dyDescent="0.25">
      <c r="B599" s="36"/>
    </row>
    <row r="600" spans="2:2" x14ac:dyDescent="0.25">
      <c r="B600" s="36"/>
    </row>
    <row r="601" spans="2:2" x14ac:dyDescent="0.25">
      <c r="B601" s="36"/>
    </row>
    <row r="602" spans="2:2" x14ac:dyDescent="0.25">
      <c r="B602" s="36"/>
    </row>
    <row r="603" spans="2:2" x14ac:dyDescent="0.25">
      <c r="B603" s="36"/>
    </row>
    <row r="604" spans="2:2" x14ac:dyDescent="0.25">
      <c r="B604" s="36"/>
    </row>
    <row r="605" spans="2:2" x14ac:dyDescent="0.25">
      <c r="B605" s="36"/>
    </row>
    <row r="606" spans="2:2" x14ac:dyDescent="0.25">
      <c r="B606" s="36"/>
    </row>
    <row r="607" spans="2:2" x14ac:dyDescent="0.25">
      <c r="B607" s="36"/>
    </row>
    <row r="608" spans="2:2" x14ac:dyDescent="0.25">
      <c r="B608" s="36"/>
    </row>
    <row r="609" spans="2:2" x14ac:dyDescent="0.25">
      <c r="B609" s="36"/>
    </row>
    <row r="610" spans="2:2" x14ac:dyDescent="0.25">
      <c r="B610" s="36"/>
    </row>
    <row r="611" spans="2:2" x14ac:dyDescent="0.25">
      <c r="B611" s="36"/>
    </row>
    <row r="612" spans="2:2" x14ac:dyDescent="0.25">
      <c r="B612" s="36"/>
    </row>
    <row r="613" spans="2:2" x14ac:dyDescent="0.25">
      <c r="B613" s="36"/>
    </row>
    <row r="614" spans="2:2" x14ac:dyDescent="0.25">
      <c r="B614" s="36"/>
    </row>
    <row r="615" spans="2:2" x14ac:dyDescent="0.25">
      <c r="B615" s="36"/>
    </row>
    <row r="616" spans="2:2" x14ac:dyDescent="0.25">
      <c r="B616" s="36"/>
    </row>
    <row r="617" spans="2:2" x14ac:dyDescent="0.25">
      <c r="B617" s="36"/>
    </row>
    <row r="618" spans="2:2" x14ac:dyDescent="0.25">
      <c r="B618" s="36"/>
    </row>
    <row r="619" spans="2:2" x14ac:dyDescent="0.25">
      <c r="B619" s="36"/>
    </row>
    <row r="620" spans="2:2" x14ac:dyDescent="0.25">
      <c r="B620" s="36"/>
    </row>
    <row r="621" spans="2:2" x14ac:dyDescent="0.25">
      <c r="B621" s="36"/>
    </row>
    <row r="622" spans="2:2" x14ac:dyDescent="0.25">
      <c r="B622" s="36"/>
    </row>
    <row r="623" spans="2:2" x14ac:dyDescent="0.25">
      <c r="B623" s="36"/>
    </row>
    <row r="624" spans="2:2" x14ac:dyDescent="0.25">
      <c r="B624" s="36"/>
    </row>
    <row r="625" spans="2:2" x14ac:dyDescent="0.25">
      <c r="B625" s="36"/>
    </row>
    <row r="626" spans="2:2" x14ac:dyDescent="0.25">
      <c r="B626" s="36"/>
    </row>
    <row r="627" spans="2:2" x14ac:dyDescent="0.25">
      <c r="B627" s="36"/>
    </row>
    <row r="628" spans="2:2" x14ac:dyDescent="0.25">
      <c r="B628" s="36"/>
    </row>
    <row r="629" spans="2:2" x14ac:dyDescent="0.25">
      <c r="B629" s="36"/>
    </row>
    <row r="630" spans="2:2" x14ac:dyDescent="0.25">
      <c r="B630" s="36"/>
    </row>
    <row r="631" spans="2:2" x14ac:dyDescent="0.25">
      <c r="B631" s="36"/>
    </row>
    <row r="632" spans="2:2" x14ac:dyDescent="0.25">
      <c r="B632" s="36"/>
    </row>
    <row r="633" spans="2:2" x14ac:dyDescent="0.25">
      <c r="B633" s="36"/>
    </row>
    <row r="634" spans="2:2" x14ac:dyDescent="0.25">
      <c r="B634" s="36"/>
    </row>
    <row r="635" spans="2:2" x14ac:dyDescent="0.25">
      <c r="B635" s="36"/>
    </row>
    <row r="636" spans="2:2" x14ac:dyDescent="0.25">
      <c r="B636" s="36"/>
    </row>
    <row r="637" spans="2:2" x14ac:dyDescent="0.25">
      <c r="B637" s="36"/>
    </row>
    <row r="638" spans="2:2" x14ac:dyDescent="0.25">
      <c r="B638" s="36"/>
    </row>
    <row r="639" spans="2:2" x14ac:dyDescent="0.25">
      <c r="B639" s="36"/>
    </row>
    <row r="640" spans="2:2" x14ac:dyDescent="0.25">
      <c r="B640" s="36"/>
    </row>
    <row r="641" spans="2:2" x14ac:dyDescent="0.25">
      <c r="B641" s="36"/>
    </row>
    <row r="642" spans="2:2" x14ac:dyDescent="0.25">
      <c r="B642" s="36"/>
    </row>
    <row r="643" spans="2:2" x14ac:dyDescent="0.25">
      <c r="B643" s="36"/>
    </row>
    <row r="644" spans="2:2" x14ac:dyDescent="0.25">
      <c r="B644" s="36"/>
    </row>
    <row r="645" spans="2:2" x14ac:dyDescent="0.25">
      <c r="B645" s="36"/>
    </row>
    <row r="646" spans="2:2" x14ac:dyDescent="0.25">
      <c r="B646" s="36"/>
    </row>
    <row r="647" spans="2:2" x14ac:dyDescent="0.25">
      <c r="B647" s="36"/>
    </row>
    <row r="648" spans="2:2" x14ac:dyDescent="0.25">
      <c r="B648" s="36"/>
    </row>
    <row r="649" spans="2:2" x14ac:dyDescent="0.25">
      <c r="B649" s="36"/>
    </row>
    <row r="650" spans="2:2" x14ac:dyDescent="0.25">
      <c r="B650" s="36"/>
    </row>
    <row r="651" spans="2:2" x14ac:dyDescent="0.25">
      <c r="B651" s="36"/>
    </row>
    <row r="652" spans="2:2" x14ac:dyDescent="0.25">
      <c r="B652" s="36"/>
    </row>
    <row r="653" spans="2:2" x14ac:dyDescent="0.25">
      <c r="B653" s="36"/>
    </row>
    <row r="654" spans="2:2" x14ac:dyDescent="0.25">
      <c r="B654" s="36"/>
    </row>
    <row r="655" spans="2:2" x14ac:dyDescent="0.25">
      <c r="B655" s="36"/>
    </row>
    <row r="656" spans="2:2" x14ac:dyDescent="0.25">
      <c r="B656" s="36"/>
    </row>
    <row r="657" spans="2:2" x14ac:dyDescent="0.25">
      <c r="B657" s="36"/>
    </row>
    <row r="658" spans="2:2" x14ac:dyDescent="0.25">
      <c r="B658" s="36"/>
    </row>
    <row r="659" spans="2:2" x14ac:dyDescent="0.25">
      <c r="B659" s="36"/>
    </row>
    <row r="660" spans="2:2" x14ac:dyDescent="0.25">
      <c r="B660" s="36"/>
    </row>
    <row r="661" spans="2:2" x14ac:dyDescent="0.25">
      <c r="B661" s="36"/>
    </row>
    <row r="662" spans="2:2" x14ac:dyDescent="0.25">
      <c r="B662" s="36"/>
    </row>
    <row r="663" spans="2:2" x14ac:dyDescent="0.25">
      <c r="B663" s="36"/>
    </row>
    <row r="664" spans="2:2" x14ac:dyDescent="0.25">
      <c r="B664" s="36"/>
    </row>
    <row r="665" spans="2:2" x14ac:dyDescent="0.25">
      <c r="B665" s="36"/>
    </row>
    <row r="666" spans="2:2" x14ac:dyDescent="0.25">
      <c r="B666" s="36"/>
    </row>
    <row r="667" spans="2:2" x14ac:dyDescent="0.25">
      <c r="B667" s="36"/>
    </row>
    <row r="668" spans="2:2" x14ac:dyDescent="0.25">
      <c r="B668" s="36"/>
    </row>
    <row r="669" spans="2:2" x14ac:dyDescent="0.25">
      <c r="B669" s="36"/>
    </row>
    <row r="670" spans="2:2" x14ac:dyDescent="0.25">
      <c r="B670" s="36"/>
    </row>
    <row r="671" spans="2:2" x14ac:dyDescent="0.25">
      <c r="B671" s="36"/>
    </row>
    <row r="672" spans="2:2" x14ac:dyDescent="0.25">
      <c r="B672" s="36"/>
    </row>
    <row r="673" spans="2:2" x14ac:dyDescent="0.25">
      <c r="B673" s="36"/>
    </row>
    <row r="674" spans="2:2" x14ac:dyDescent="0.25">
      <c r="B674" s="36"/>
    </row>
    <row r="675" spans="2:2" x14ac:dyDescent="0.25">
      <c r="B675" s="36"/>
    </row>
    <row r="676" spans="2:2" x14ac:dyDescent="0.25">
      <c r="B676" s="36"/>
    </row>
    <row r="677" spans="2:2" x14ac:dyDescent="0.25">
      <c r="B677" s="36"/>
    </row>
    <row r="678" spans="2:2" x14ac:dyDescent="0.25">
      <c r="B678" s="36"/>
    </row>
    <row r="679" spans="2:2" x14ac:dyDescent="0.25">
      <c r="B679" s="36"/>
    </row>
    <row r="680" spans="2:2" x14ac:dyDescent="0.25">
      <c r="B680" s="36"/>
    </row>
    <row r="681" spans="2:2" x14ac:dyDescent="0.25">
      <c r="B681" s="36"/>
    </row>
    <row r="682" spans="2:2" x14ac:dyDescent="0.25">
      <c r="B682" s="36"/>
    </row>
    <row r="683" spans="2:2" x14ac:dyDescent="0.25">
      <c r="B683" s="36"/>
    </row>
    <row r="684" spans="2:2" x14ac:dyDescent="0.25">
      <c r="B684" s="36"/>
    </row>
    <row r="685" spans="2:2" x14ac:dyDescent="0.25">
      <c r="B685" s="36"/>
    </row>
    <row r="686" spans="2:2" x14ac:dyDescent="0.25">
      <c r="B686" s="36"/>
    </row>
    <row r="687" spans="2:2" x14ac:dyDescent="0.25">
      <c r="B687" s="36"/>
    </row>
    <row r="688" spans="2:2" x14ac:dyDescent="0.25">
      <c r="B688" s="36"/>
    </row>
    <row r="689" spans="2:2" x14ac:dyDescent="0.25">
      <c r="B689" s="36"/>
    </row>
    <row r="690" spans="2:2" x14ac:dyDescent="0.25">
      <c r="B690" s="36"/>
    </row>
    <row r="691" spans="2:2" x14ac:dyDescent="0.25">
      <c r="B691" s="36"/>
    </row>
    <row r="692" spans="2:2" x14ac:dyDescent="0.25">
      <c r="B692" s="36"/>
    </row>
    <row r="693" spans="2:2" x14ac:dyDescent="0.25">
      <c r="B693" s="36"/>
    </row>
    <row r="694" spans="2:2" x14ac:dyDescent="0.25">
      <c r="B694" s="36"/>
    </row>
    <row r="695" spans="2:2" x14ac:dyDescent="0.25">
      <c r="B695" s="36"/>
    </row>
    <row r="696" spans="2:2" x14ac:dyDescent="0.25">
      <c r="B696" s="36"/>
    </row>
    <row r="697" spans="2:2" x14ac:dyDescent="0.25">
      <c r="B697" s="36"/>
    </row>
    <row r="698" spans="2:2" x14ac:dyDescent="0.25">
      <c r="B698" s="36"/>
    </row>
    <row r="699" spans="2:2" x14ac:dyDescent="0.25">
      <c r="B699" s="36"/>
    </row>
    <row r="700" spans="2:2" x14ac:dyDescent="0.25">
      <c r="B700" s="36"/>
    </row>
    <row r="701" spans="2:2" x14ac:dyDescent="0.25">
      <c r="B701" s="36"/>
    </row>
    <row r="702" spans="2:2" x14ac:dyDescent="0.25">
      <c r="B702" s="36"/>
    </row>
    <row r="703" spans="2:2" x14ac:dyDescent="0.25">
      <c r="B703" s="36"/>
    </row>
    <row r="704" spans="2:2" x14ac:dyDescent="0.25">
      <c r="B704" s="36"/>
    </row>
    <row r="705" spans="2:2" x14ac:dyDescent="0.25">
      <c r="B705" s="36"/>
    </row>
    <row r="706" spans="2:2" x14ac:dyDescent="0.25">
      <c r="B706" s="36"/>
    </row>
    <row r="707" spans="2:2" x14ac:dyDescent="0.25">
      <c r="B707" s="36"/>
    </row>
    <row r="708" spans="2:2" x14ac:dyDescent="0.25">
      <c r="B708" s="36"/>
    </row>
    <row r="709" spans="2:2" x14ac:dyDescent="0.25">
      <c r="B709" s="36"/>
    </row>
    <row r="710" spans="2:2" x14ac:dyDescent="0.25">
      <c r="B710" s="36"/>
    </row>
    <row r="711" spans="2:2" x14ac:dyDescent="0.25">
      <c r="B711" s="36"/>
    </row>
    <row r="712" spans="2:2" x14ac:dyDescent="0.25">
      <c r="B712" s="36"/>
    </row>
    <row r="713" spans="2:2" x14ac:dyDescent="0.25">
      <c r="B713" s="36"/>
    </row>
    <row r="714" spans="2:2" x14ac:dyDescent="0.25">
      <c r="B714" s="36"/>
    </row>
    <row r="715" spans="2:2" x14ac:dyDescent="0.25">
      <c r="B715" s="36"/>
    </row>
    <row r="716" spans="2:2" x14ac:dyDescent="0.25">
      <c r="B716" s="36"/>
    </row>
    <row r="717" spans="2:2" x14ac:dyDescent="0.25">
      <c r="B717" s="36"/>
    </row>
    <row r="718" spans="2:2" x14ac:dyDescent="0.25">
      <c r="B718" s="36"/>
    </row>
    <row r="719" spans="2:2" x14ac:dyDescent="0.25">
      <c r="B719" s="36"/>
    </row>
    <row r="720" spans="2:2" x14ac:dyDescent="0.25">
      <c r="B720" s="36"/>
    </row>
    <row r="721" spans="2:2" x14ac:dyDescent="0.25">
      <c r="B721" s="36"/>
    </row>
    <row r="722" spans="2:2" x14ac:dyDescent="0.25">
      <c r="B722" s="36"/>
    </row>
    <row r="723" spans="2:2" x14ac:dyDescent="0.25">
      <c r="B723" s="36"/>
    </row>
    <row r="724" spans="2:2" x14ac:dyDescent="0.25">
      <c r="B724" s="36"/>
    </row>
    <row r="725" spans="2:2" x14ac:dyDescent="0.25">
      <c r="B725" s="36"/>
    </row>
    <row r="726" spans="2:2" x14ac:dyDescent="0.25">
      <c r="B726" s="36"/>
    </row>
    <row r="727" spans="2:2" x14ac:dyDescent="0.25">
      <c r="B727" s="36"/>
    </row>
    <row r="728" spans="2:2" x14ac:dyDescent="0.25">
      <c r="B728" s="36"/>
    </row>
    <row r="729" spans="2:2" x14ac:dyDescent="0.25">
      <c r="B729" s="36"/>
    </row>
    <row r="730" spans="2:2" x14ac:dyDescent="0.25">
      <c r="B730" s="36"/>
    </row>
    <row r="731" spans="2:2" x14ac:dyDescent="0.25">
      <c r="B731" s="36"/>
    </row>
    <row r="732" spans="2:2" x14ac:dyDescent="0.25">
      <c r="B732" s="36"/>
    </row>
    <row r="733" spans="2:2" x14ac:dyDescent="0.25">
      <c r="B733" s="36"/>
    </row>
    <row r="734" spans="2:2" x14ac:dyDescent="0.25">
      <c r="B734" s="36"/>
    </row>
    <row r="735" spans="2:2" x14ac:dyDescent="0.25">
      <c r="B735" s="36"/>
    </row>
    <row r="736" spans="2:2" x14ac:dyDescent="0.25">
      <c r="B736" s="36"/>
    </row>
    <row r="737" spans="2:2" x14ac:dyDescent="0.25">
      <c r="B737" s="36"/>
    </row>
    <row r="738" spans="2:2" x14ac:dyDescent="0.25">
      <c r="B738" s="36"/>
    </row>
    <row r="739" spans="2:2" x14ac:dyDescent="0.25">
      <c r="B739" s="36"/>
    </row>
    <row r="740" spans="2:2" x14ac:dyDescent="0.25">
      <c r="B740" s="36"/>
    </row>
    <row r="741" spans="2:2" x14ac:dyDescent="0.25">
      <c r="B741" s="36"/>
    </row>
    <row r="742" spans="2:2" x14ac:dyDescent="0.25">
      <c r="B742" s="36"/>
    </row>
    <row r="743" spans="2:2" x14ac:dyDescent="0.25">
      <c r="B743" s="36"/>
    </row>
    <row r="744" spans="2:2" x14ac:dyDescent="0.25">
      <c r="B744" s="36"/>
    </row>
    <row r="745" spans="2:2" x14ac:dyDescent="0.25">
      <c r="B745" s="36"/>
    </row>
    <row r="746" spans="2:2" x14ac:dyDescent="0.25">
      <c r="B746" s="36"/>
    </row>
    <row r="747" spans="2:2" x14ac:dyDescent="0.25">
      <c r="B747" s="36"/>
    </row>
    <row r="748" spans="2:2" x14ac:dyDescent="0.25">
      <c r="B748" s="36"/>
    </row>
    <row r="749" spans="2:2" x14ac:dyDescent="0.25">
      <c r="B749" s="36"/>
    </row>
    <row r="750" spans="2:2" x14ac:dyDescent="0.25">
      <c r="B750" s="36"/>
    </row>
    <row r="751" spans="2:2" x14ac:dyDescent="0.25">
      <c r="B751" s="36"/>
    </row>
    <row r="752" spans="2:2" x14ac:dyDescent="0.25">
      <c r="B752" s="36"/>
    </row>
    <row r="753" spans="2:2" x14ac:dyDescent="0.25">
      <c r="B753" s="36"/>
    </row>
    <row r="754" spans="2:2" x14ac:dyDescent="0.25">
      <c r="B754" s="36"/>
    </row>
    <row r="755" spans="2:2" x14ac:dyDescent="0.25">
      <c r="B755" s="36"/>
    </row>
    <row r="756" spans="2:2" x14ac:dyDescent="0.25">
      <c r="B756" s="36"/>
    </row>
    <row r="757" spans="2:2" x14ac:dyDescent="0.25">
      <c r="B757" s="36"/>
    </row>
    <row r="758" spans="2:2" x14ac:dyDescent="0.25">
      <c r="B758" s="36"/>
    </row>
    <row r="759" spans="2:2" x14ac:dyDescent="0.25">
      <c r="B759" s="36"/>
    </row>
    <row r="760" spans="2:2" x14ac:dyDescent="0.25">
      <c r="B760" s="36"/>
    </row>
    <row r="761" spans="2:2" x14ac:dyDescent="0.25">
      <c r="B761" s="36"/>
    </row>
    <row r="762" spans="2:2" x14ac:dyDescent="0.25">
      <c r="B762" s="36"/>
    </row>
    <row r="763" spans="2:2" x14ac:dyDescent="0.25">
      <c r="B763" s="36"/>
    </row>
    <row r="764" spans="2:2" x14ac:dyDescent="0.25">
      <c r="B764" s="36"/>
    </row>
    <row r="765" spans="2:2" x14ac:dyDescent="0.25">
      <c r="B765" s="36"/>
    </row>
    <row r="766" spans="2:2" x14ac:dyDescent="0.25">
      <c r="B766" s="36"/>
    </row>
    <row r="767" spans="2:2" x14ac:dyDescent="0.25">
      <c r="B767" s="36"/>
    </row>
    <row r="768" spans="2:2" x14ac:dyDescent="0.25">
      <c r="B768" s="36"/>
    </row>
    <row r="769" spans="2:2" x14ac:dyDescent="0.25">
      <c r="B769" s="36"/>
    </row>
    <row r="770" spans="2:2" x14ac:dyDescent="0.25">
      <c r="B770" s="36"/>
    </row>
    <row r="771" spans="2:2" x14ac:dyDescent="0.25">
      <c r="B771" s="36"/>
    </row>
    <row r="772" spans="2:2" x14ac:dyDescent="0.25">
      <c r="B772" s="36"/>
    </row>
    <row r="773" spans="2:2" x14ac:dyDescent="0.25">
      <c r="B773" s="36"/>
    </row>
    <row r="774" spans="2:2" x14ac:dyDescent="0.25">
      <c r="B774" s="36"/>
    </row>
    <row r="775" spans="2:2" x14ac:dyDescent="0.25">
      <c r="B775" s="36"/>
    </row>
    <row r="776" spans="2:2" x14ac:dyDescent="0.25">
      <c r="B776" s="36"/>
    </row>
    <row r="777" spans="2:2" x14ac:dyDescent="0.25">
      <c r="B777" s="36"/>
    </row>
    <row r="778" spans="2:2" x14ac:dyDescent="0.25">
      <c r="B778" s="36"/>
    </row>
    <row r="779" spans="2:2" x14ac:dyDescent="0.25">
      <c r="B779" s="36"/>
    </row>
    <row r="780" spans="2:2" x14ac:dyDescent="0.25">
      <c r="B780" s="36"/>
    </row>
    <row r="781" spans="2:2" x14ac:dyDescent="0.25">
      <c r="B781" s="36"/>
    </row>
    <row r="782" spans="2:2" x14ac:dyDescent="0.25">
      <c r="B782" s="36"/>
    </row>
    <row r="783" spans="2:2" x14ac:dyDescent="0.25">
      <c r="B783" s="36"/>
    </row>
    <row r="784" spans="2:2" x14ac:dyDescent="0.25">
      <c r="B784" s="36"/>
    </row>
    <row r="785" spans="2:2" x14ac:dyDescent="0.25">
      <c r="B785" s="36"/>
    </row>
    <row r="786" spans="2:2" x14ac:dyDescent="0.25">
      <c r="B786" s="36"/>
    </row>
    <row r="787" spans="2:2" x14ac:dyDescent="0.25">
      <c r="B787" s="36"/>
    </row>
    <row r="788" spans="2:2" x14ac:dyDescent="0.25">
      <c r="B788" s="36"/>
    </row>
    <row r="789" spans="2:2" x14ac:dyDescent="0.25">
      <c r="B789" s="36"/>
    </row>
    <row r="790" spans="2:2" x14ac:dyDescent="0.25">
      <c r="B790" s="36"/>
    </row>
    <row r="791" spans="2:2" x14ac:dyDescent="0.25">
      <c r="B791" s="36"/>
    </row>
    <row r="792" spans="2:2" x14ac:dyDescent="0.25">
      <c r="B792" s="36"/>
    </row>
    <row r="793" spans="2:2" x14ac:dyDescent="0.25">
      <c r="B793" s="36"/>
    </row>
    <row r="794" spans="2:2" x14ac:dyDescent="0.25">
      <c r="B794" s="36"/>
    </row>
    <row r="795" spans="2:2" x14ac:dyDescent="0.25">
      <c r="B795" s="36"/>
    </row>
    <row r="796" spans="2:2" x14ac:dyDescent="0.25">
      <c r="B796" s="36"/>
    </row>
    <row r="797" spans="2:2" x14ac:dyDescent="0.25">
      <c r="B797" s="36"/>
    </row>
    <row r="798" spans="2:2" x14ac:dyDescent="0.25">
      <c r="B798" s="36"/>
    </row>
    <row r="799" spans="2:2" x14ac:dyDescent="0.25">
      <c r="B799" s="36"/>
    </row>
    <row r="800" spans="2:2" x14ac:dyDescent="0.25">
      <c r="B800" s="36"/>
    </row>
    <row r="801" spans="2:2" x14ac:dyDescent="0.25">
      <c r="B801" s="36"/>
    </row>
    <row r="802" spans="2:2" x14ac:dyDescent="0.25">
      <c r="B802" s="36"/>
    </row>
    <row r="803" spans="2:2" x14ac:dyDescent="0.25">
      <c r="B803" s="36"/>
    </row>
    <row r="804" spans="2:2" x14ac:dyDescent="0.25">
      <c r="B804" s="36"/>
    </row>
    <row r="805" spans="2:2" x14ac:dyDescent="0.25">
      <c r="B805" s="36"/>
    </row>
    <row r="806" spans="2:2" x14ac:dyDescent="0.25">
      <c r="B806" s="36"/>
    </row>
    <row r="807" spans="2:2" x14ac:dyDescent="0.25">
      <c r="B807" s="36"/>
    </row>
    <row r="808" spans="2:2" x14ac:dyDescent="0.25">
      <c r="B808" s="36"/>
    </row>
    <row r="809" spans="2:2" x14ac:dyDescent="0.25">
      <c r="B809" s="36"/>
    </row>
    <row r="810" spans="2:2" x14ac:dyDescent="0.25">
      <c r="B810" s="36"/>
    </row>
    <row r="811" spans="2:2" x14ac:dyDescent="0.25">
      <c r="B811" s="36"/>
    </row>
    <row r="812" spans="2:2" x14ac:dyDescent="0.25">
      <c r="B812" s="36"/>
    </row>
    <row r="813" spans="2:2" x14ac:dyDescent="0.25">
      <c r="B813" s="36"/>
    </row>
    <row r="814" spans="2:2" x14ac:dyDescent="0.25">
      <c r="B814" s="36"/>
    </row>
    <row r="815" spans="2:2" x14ac:dyDescent="0.25">
      <c r="B815" s="36"/>
    </row>
    <row r="816" spans="2:2" x14ac:dyDescent="0.25">
      <c r="B816" s="36"/>
    </row>
    <row r="817" spans="2:2" x14ac:dyDescent="0.25">
      <c r="B817" s="36"/>
    </row>
    <row r="818" spans="2:2" x14ac:dyDescent="0.25">
      <c r="B818" s="36"/>
    </row>
    <row r="819" spans="2:2" x14ac:dyDescent="0.25">
      <c r="B819" s="36"/>
    </row>
    <row r="820" spans="2:2" x14ac:dyDescent="0.25">
      <c r="B820" s="36"/>
    </row>
    <row r="821" spans="2:2" x14ac:dyDescent="0.25">
      <c r="B821" s="36"/>
    </row>
    <row r="822" spans="2:2" x14ac:dyDescent="0.25">
      <c r="B822" s="36"/>
    </row>
    <row r="823" spans="2:2" x14ac:dyDescent="0.25">
      <c r="B823" s="36"/>
    </row>
    <row r="824" spans="2:2" x14ac:dyDescent="0.25">
      <c r="B824" s="36"/>
    </row>
    <row r="825" spans="2:2" x14ac:dyDescent="0.25">
      <c r="B825" s="36"/>
    </row>
    <row r="826" spans="2:2" x14ac:dyDescent="0.25">
      <c r="B826" s="36"/>
    </row>
    <row r="827" spans="2:2" x14ac:dyDescent="0.25">
      <c r="B827" s="36"/>
    </row>
    <row r="828" spans="2:2" x14ac:dyDescent="0.25">
      <c r="B828" s="36"/>
    </row>
    <row r="829" spans="2:2" x14ac:dyDescent="0.25">
      <c r="B829" s="36"/>
    </row>
    <row r="830" spans="2:2" x14ac:dyDescent="0.25">
      <c r="B830" s="36"/>
    </row>
    <row r="831" spans="2:2" x14ac:dyDescent="0.25">
      <c r="B831" s="36"/>
    </row>
    <row r="832" spans="2:2" x14ac:dyDescent="0.25">
      <c r="B832" s="36"/>
    </row>
    <row r="833" spans="2:2" x14ac:dyDescent="0.25">
      <c r="B833" s="36"/>
    </row>
    <row r="834" spans="2:2" x14ac:dyDescent="0.25">
      <c r="B834" s="36"/>
    </row>
    <row r="835" spans="2:2" x14ac:dyDescent="0.25">
      <c r="B835" s="36"/>
    </row>
    <row r="836" spans="2:2" x14ac:dyDescent="0.25">
      <c r="B836" s="36"/>
    </row>
    <row r="837" spans="2:2" x14ac:dyDescent="0.25">
      <c r="B837" s="36"/>
    </row>
    <row r="838" spans="2:2" x14ac:dyDescent="0.25">
      <c r="B838" s="36"/>
    </row>
    <row r="839" spans="2:2" x14ac:dyDescent="0.25">
      <c r="B839" s="36"/>
    </row>
    <row r="840" spans="2:2" x14ac:dyDescent="0.25">
      <c r="B840" s="36"/>
    </row>
    <row r="841" spans="2:2" x14ac:dyDescent="0.25">
      <c r="B841" s="36"/>
    </row>
    <row r="842" spans="2:2" x14ac:dyDescent="0.25">
      <c r="B842" s="36"/>
    </row>
    <row r="843" spans="2:2" x14ac:dyDescent="0.25">
      <c r="B843" s="36"/>
    </row>
    <row r="844" spans="2:2" x14ac:dyDescent="0.25">
      <c r="B844" s="36"/>
    </row>
    <row r="845" spans="2:2" x14ac:dyDescent="0.25">
      <c r="B845" s="36"/>
    </row>
    <row r="846" spans="2:2" x14ac:dyDescent="0.25">
      <c r="B846" s="36"/>
    </row>
    <row r="847" spans="2:2" x14ac:dyDescent="0.25">
      <c r="B847" s="36"/>
    </row>
    <row r="848" spans="2:2" x14ac:dyDescent="0.25">
      <c r="B848" s="36"/>
    </row>
    <row r="849" spans="2:2" x14ac:dyDescent="0.25">
      <c r="B849" s="36"/>
    </row>
    <row r="850" spans="2:2" x14ac:dyDescent="0.25">
      <c r="B850" s="36"/>
    </row>
    <row r="851" spans="2:2" x14ac:dyDescent="0.25">
      <c r="B851" s="36"/>
    </row>
    <row r="852" spans="2:2" x14ac:dyDescent="0.25">
      <c r="B852" s="36"/>
    </row>
    <row r="853" spans="2:2" x14ac:dyDescent="0.25">
      <c r="B853" s="36"/>
    </row>
    <row r="854" spans="2:2" x14ac:dyDescent="0.25">
      <c r="B854" s="36"/>
    </row>
    <row r="855" spans="2:2" x14ac:dyDescent="0.25">
      <c r="B855" s="36"/>
    </row>
    <row r="856" spans="2:2" x14ac:dyDescent="0.25">
      <c r="B856" s="36"/>
    </row>
    <row r="857" spans="2:2" x14ac:dyDescent="0.25">
      <c r="B857" s="36"/>
    </row>
    <row r="858" spans="2:2" x14ac:dyDescent="0.25">
      <c r="B858" s="36"/>
    </row>
    <row r="859" spans="2:2" x14ac:dyDescent="0.25">
      <c r="B859" s="36"/>
    </row>
    <row r="860" spans="2:2" x14ac:dyDescent="0.25">
      <c r="B860" s="36"/>
    </row>
    <row r="861" spans="2:2" x14ac:dyDescent="0.25">
      <c r="B861" s="36"/>
    </row>
    <row r="862" spans="2:2" x14ac:dyDescent="0.25">
      <c r="B862" s="36"/>
    </row>
    <row r="863" spans="2:2" x14ac:dyDescent="0.25">
      <c r="B863" s="36"/>
    </row>
    <row r="864" spans="2:2" x14ac:dyDescent="0.25">
      <c r="B864" s="36"/>
    </row>
    <row r="865" spans="2:2" x14ac:dyDescent="0.25">
      <c r="B865" s="36"/>
    </row>
    <row r="866" spans="2:2" x14ac:dyDescent="0.25">
      <c r="B866" s="36"/>
    </row>
    <row r="867" spans="2:2" x14ac:dyDescent="0.25">
      <c r="B867" s="36"/>
    </row>
    <row r="868" spans="2:2" x14ac:dyDescent="0.25">
      <c r="B868" s="36"/>
    </row>
    <row r="869" spans="2:2" x14ac:dyDescent="0.25">
      <c r="B869" s="36"/>
    </row>
    <row r="870" spans="2:2" x14ac:dyDescent="0.25">
      <c r="B870" s="36"/>
    </row>
    <row r="871" spans="2:2" x14ac:dyDescent="0.25">
      <c r="B871" s="36"/>
    </row>
    <row r="872" spans="2:2" x14ac:dyDescent="0.25">
      <c r="B872" s="36"/>
    </row>
    <row r="873" spans="2:2" x14ac:dyDescent="0.25">
      <c r="B873" s="36"/>
    </row>
    <row r="874" spans="2:2" x14ac:dyDescent="0.25">
      <c r="B874" s="36"/>
    </row>
    <row r="875" spans="2:2" x14ac:dyDescent="0.25">
      <c r="B875" s="36"/>
    </row>
    <row r="876" spans="2:2" x14ac:dyDescent="0.25">
      <c r="B876" s="36"/>
    </row>
    <row r="877" spans="2:2" x14ac:dyDescent="0.25">
      <c r="B877" s="36"/>
    </row>
    <row r="878" spans="2:2" x14ac:dyDescent="0.25">
      <c r="B878" s="36"/>
    </row>
    <row r="879" spans="2:2" x14ac:dyDescent="0.25">
      <c r="B879" s="36"/>
    </row>
    <row r="880" spans="2:2" x14ac:dyDescent="0.25">
      <c r="B880" s="36"/>
    </row>
    <row r="881" spans="2:2" x14ac:dyDescent="0.25">
      <c r="B881" s="36"/>
    </row>
    <row r="882" spans="2:2" x14ac:dyDescent="0.25">
      <c r="B882" s="36"/>
    </row>
    <row r="883" spans="2:2" x14ac:dyDescent="0.25">
      <c r="B883" s="36"/>
    </row>
    <row r="884" spans="2:2" x14ac:dyDescent="0.25">
      <c r="B884" s="36"/>
    </row>
    <row r="885" spans="2:2" x14ac:dyDescent="0.25">
      <c r="B885" s="36"/>
    </row>
    <row r="886" spans="2:2" x14ac:dyDescent="0.25">
      <c r="B886" s="36"/>
    </row>
    <row r="887" spans="2:2" x14ac:dyDescent="0.25">
      <c r="B887" s="36"/>
    </row>
    <row r="888" spans="2:2" x14ac:dyDescent="0.25">
      <c r="B888" s="36"/>
    </row>
    <row r="889" spans="2:2" x14ac:dyDescent="0.25">
      <c r="B889" s="36"/>
    </row>
    <row r="890" spans="2:2" x14ac:dyDescent="0.25">
      <c r="B890" s="36"/>
    </row>
    <row r="891" spans="2:2" x14ac:dyDescent="0.25">
      <c r="B891" s="36"/>
    </row>
    <row r="892" spans="2:2" x14ac:dyDescent="0.25">
      <c r="B892" s="36"/>
    </row>
    <row r="893" spans="2:2" x14ac:dyDescent="0.25">
      <c r="B893" s="36"/>
    </row>
    <row r="894" spans="2:2" x14ac:dyDescent="0.25">
      <c r="B894" s="36"/>
    </row>
    <row r="895" spans="2:2" x14ac:dyDescent="0.25">
      <c r="B895" s="36"/>
    </row>
    <row r="896" spans="2:2" x14ac:dyDescent="0.25">
      <c r="B896" s="36"/>
    </row>
    <row r="897" spans="2:2" x14ac:dyDescent="0.25">
      <c r="B897" s="36"/>
    </row>
    <row r="898" spans="2:2" x14ac:dyDescent="0.25">
      <c r="B898" s="36"/>
    </row>
    <row r="899" spans="2:2" x14ac:dyDescent="0.25">
      <c r="B899" s="36"/>
    </row>
    <row r="900" spans="2:2" x14ac:dyDescent="0.25">
      <c r="B900" s="36"/>
    </row>
    <row r="901" spans="2:2" x14ac:dyDescent="0.25">
      <c r="B901" s="36"/>
    </row>
    <row r="902" spans="2:2" x14ac:dyDescent="0.25">
      <c r="B902" s="36"/>
    </row>
    <row r="903" spans="2:2" x14ac:dyDescent="0.25">
      <c r="B903" s="36"/>
    </row>
    <row r="904" spans="2:2" x14ac:dyDescent="0.25">
      <c r="B904" s="36"/>
    </row>
    <row r="905" spans="2:2" x14ac:dyDescent="0.25">
      <c r="B905" s="36"/>
    </row>
    <row r="906" spans="2:2" x14ac:dyDescent="0.25">
      <c r="B906" s="36"/>
    </row>
    <row r="907" spans="2:2" x14ac:dyDescent="0.25">
      <c r="B907" s="36"/>
    </row>
    <row r="908" spans="2:2" x14ac:dyDescent="0.25">
      <c r="B908" s="36"/>
    </row>
    <row r="909" spans="2:2" x14ac:dyDescent="0.25">
      <c r="B909" s="36"/>
    </row>
    <row r="910" spans="2:2" x14ac:dyDescent="0.25">
      <c r="B910" s="36"/>
    </row>
    <row r="911" spans="2:2" x14ac:dyDescent="0.25">
      <c r="B911" s="36"/>
    </row>
    <row r="912" spans="2:2" x14ac:dyDescent="0.25">
      <c r="B912" s="36"/>
    </row>
    <row r="913" spans="2:2" x14ac:dyDescent="0.25">
      <c r="B913" s="36"/>
    </row>
    <row r="914" spans="2:2" x14ac:dyDescent="0.25">
      <c r="B914" s="36"/>
    </row>
    <row r="915" spans="2:2" x14ac:dyDescent="0.25">
      <c r="B915" s="36"/>
    </row>
    <row r="916" spans="2:2" x14ac:dyDescent="0.25">
      <c r="B916" s="36"/>
    </row>
    <row r="917" spans="2:2" x14ac:dyDescent="0.25">
      <c r="B917" s="36"/>
    </row>
    <row r="918" spans="2:2" x14ac:dyDescent="0.25">
      <c r="B918" s="36"/>
    </row>
    <row r="919" spans="2:2" x14ac:dyDescent="0.25">
      <c r="B919" s="36"/>
    </row>
    <row r="920" spans="2:2" x14ac:dyDescent="0.25">
      <c r="B920" s="36"/>
    </row>
    <row r="921" spans="2:2" x14ac:dyDescent="0.25">
      <c r="B921" s="36"/>
    </row>
    <row r="922" spans="2:2" x14ac:dyDescent="0.25">
      <c r="B922" s="36"/>
    </row>
    <row r="923" spans="2:2" x14ac:dyDescent="0.25">
      <c r="B923" s="36"/>
    </row>
    <row r="924" spans="2:2" x14ac:dyDescent="0.25">
      <c r="B924" s="36"/>
    </row>
    <row r="925" spans="2:2" x14ac:dyDescent="0.25">
      <c r="B925" s="36"/>
    </row>
    <row r="926" spans="2:2" x14ac:dyDescent="0.25">
      <c r="B926" s="36"/>
    </row>
    <row r="927" spans="2:2" x14ac:dyDescent="0.25">
      <c r="B927" s="36"/>
    </row>
    <row r="928" spans="2:2" x14ac:dyDescent="0.25">
      <c r="B928" s="36"/>
    </row>
    <row r="929" spans="2:2" x14ac:dyDescent="0.25">
      <c r="B929" s="36"/>
    </row>
    <row r="930" spans="2:2" x14ac:dyDescent="0.25">
      <c r="B930" s="36"/>
    </row>
    <row r="931" spans="2:2" x14ac:dyDescent="0.25">
      <c r="B931" s="36"/>
    </row>
    <row r="932" spans="2:2" x14ac:dyDescent="0.25">
      <c r="B932" s="36"/>
    </row>
    <row r="933" spans="2:2" x14ac:dyDescent="0.25">
      <c r="B933" s="36"/>
    </row>
    <row r="934" spans="2:2" x14ac:dyDescent="0.25">
      <c r="B934" s="36"/>
    </row>
    <row r="935" spans="2:2" x14ac:dyDescent="0.25">
      <c r="B935" s="36"/>
    </row>
    <row r="936" spans="2:2" x14ac:dyDescent="0.25">
      <c r="B936" s="36"/>
    </row>
    <row r="937" spans="2:2" x14ac:dyDescent="0.25">
      <c r="B937" s="36"/>
    </row>
    <row r="938" spans="2:2" x14ac:dyDescent="0.25">
      <c r="B938" s="36"/>
    </row>
    <row r="939" spans="2:2" x14ac:dyDescent="0.25">
      <c r="B939" s="36"/>
    </row>
    <row r="940" spans="2:2" x14ac:dyDescent="0.25">
      <c r="B940" s="36"/>
    </row>
    <row r="941" spans="2:2" x14ac:dyDescent="0.25">
      <c r="B941" s="36"/>
    </row>
    <row r="942" spans="2:2" x14ac:dyDescent="0.25">
      <c r="B942" s="36"/>
    </row>
    <row r="943" spans="2:2" x14ac:dyDescent="0.25">
      <c r="B943" s="36"/>
    </row>
    <row r="944" spans="2:2" x14ac:dyDescent="0.25">
      <c r="B944" s="36"/>
    </row>
    <row r="945" spans="2:2" x14ac:dyDescent="0.25">
      <c r="B945" s="36"/>
    </row>
    <row r="946" spans="2:2" x14ac:dyDescent="0.25">
      <c r="B946" s="36"/>
    </row>
    <row r="947" spans="2:2" x14ac:dyDescent="0.25">
      <c r="B947" s="36"/>
    </row>
    <row r="948" spans="2:2" x14ac:dyDescent="0.25">
      <c r="B948" s="36"/>
    </row>
    <row r="949" spans="2:2" x14ac:dyDescent="0.25">
      <c r="B949" s="36"/>
    </row>
    <row r="950" spans="2:2" x14ac:dyDescent="0.25">
      <c r="B950" s="36"/>
    </row>
    <row r="951" spans="2:2" x14ac:dyDescent="0.25">
      <c r="B951" s="36"/>
    </row>
    <row r="952" spans="2:2" x14ac:dyDescent="0.25">
      <c r="B952" s="36"/>
    </row>
    <row r="953" spans="2:2" x14ac:dyDescent="0.25">
      <c r="B953" s="36"/>
    </row>
    <row r="954" spans="2:2" x14ac:dyDescent="0.25">
      <c r="B954" s="36"/>
    </row>
    <row r="955" spans="2:2" x14ac:dyDescent="0.25">
      <c r="B955" s="36"/>
    </row>
    <row r="956" spans="2:2" x14ac:dyDescent="0.25">
      <c r="B956" s="36"/>
    </row>
    <row r="957" spans="2:2" x14ac:dyDescent="0.25">
      <c r="B957" s="36"/>
    </row>
    <row r="958" spans="2:2" x14ac:dyDescent="0.25">
      <c r="B958" s="36"/>
    </row>
    <row r="959" spans="2:2" x14ac:dyDescent="0.25">
      <c r="B959" s="36"/>
    </row>
    <row r="960" spans="2:2" x14ac:dyDescent="0.25">
      <c r="B960" s="36"/>
    </row>
    <row r="961" spans="2:2" x14ac:dyDescent="0.25">
      <c r="B961" s="36"/>
    </row>
    <row r="962" spans="2:2" x14ac:dyDescent="0.25">
      <c r="B962" s="36"/>
    </row>
    <row r="963" spans="2:2" x14ac:dyDescent="0.25">
      <c r="B963" s="36"/>
    </row>
    <row r="964" spans="2:2" x14ac:dyDescent="0.25">
      <c r="B964" s="36"/>
    </row>
    <row r="965" spans="2:2" x14ac:dyDescent="0.25">
      <c r="B965" s="36"/>
    </row>
    <row r="966" spans="2:2" x14ac:dyDescent="0.25">
      <c r="B966" s="36"/>
    </row>
    <row r="967" spans="2:2" x14ac:dyDescent="0.25">
      <c r="B967" s="36"/>
    </row>
    <row r="968" spans="2:2" x14ac:dyDescent="0.25">
      <c r="B968" s="36"/>
    </row>
    <row r="969" spans="2:2" x14ac:dyDescent="0.25">
      <c r="B969" s="36"/>
    </row>
    <row r="970" spans="2:2" x14ac:dyDescent="0.25">
      <c r="B970" s="36"/>
    </row>
    <row r="971" spans="2:2" x14ac:dyDescent="0.25">
      <c r="B971" s="36"/>
    </row>
    <row r="972" spans="2:2" x14ac:dyDescent="0.25">
      <c r="B972" s="36"/>
    </row>
    <row r="973" spans="2:2" x14ac:dyDescent="0.25">
      <c r="B973" s="36"/>
    </row>
    <row r="974" spans="2:2" x14ac:dyDescent="0.25">
      <c r="B974" s="36"/>
    </row>
    <row r="975" spans="2:2" x14ac:dyDescent="0.25">
      <c r="B975" s="36"/>
    </row>
    <row r="976" spans="2:2" x14ac:dyDescent="0.25">
      <c r="B976" s="36"/>
    </row>
    <row r="977" spans="2:2" x14ac:dyDescent="0.25">
      <c r="B977" s="36"/>
    </row>
    <row r="978" spans="2:2" x14ac:dyDescent="0.25">
      <c r="B978" s="36"/>
    </row>
    <row r="979" spans="2:2" x14ac:dyDescent="0.25">
      <c r="B979" s="36"/>
    </row>
    <row r="980" spans="2:2" x14ac:dyDescent="0.25">
      <c r="B980" s="36"/>
    </row>
    <row r="981" spans="2:2" x14ac:dyDescent="0.25">
      <c r="B981" s="36"/>
    </row>
    <row r="982" spans="2:2" x14ac:dyDescent="0.25">
      <c r="B982" s="36"/>
    </row>
    <row r="983" spans="2:2" x14ac:dyDescent="0.25">
      <c r="B983" s="36"/>
    </row>
    <row r="984" spans="2:2" x14ac:dyDescent="0.25">
      <c r="B984" s="36"/>
    </row>
    <row r="985" spans="2:2" x14ac:dyDescent="0.25">
      <c r="B985" s="36"/>
    </row>
    <row r="986" spans="2:2" x14ac:dyDescent="0.25">
      <c r="B986" s="36"/>
    </row>
    <row r="987" spans="2:2" x14ac:dyDescent="0.25">
      <c r="B987" s="36"/>
    </row>
    <row r="988" spans="2:2" x14ac:dyDescent="0.25">
      <c r="B988" s="36"/>
    </row>
    <row r="989" spans="2:2" x14ac:dyDescent="0.25">
      <c r="B989" s="36"/>
    </row>
    <row r="990" spans="2:2" x14ac:dyDescent="0.25">
      <c r="B990" s="36"/>
    </row>
    <row r="991" spans="2:2" x14ac:dyDescent="0.25">
      <c r="B991" s="36"/>
    </row>
    <row r="992" spans="2:2" x14ac:dyDescent="0.25">
      <c r="B992" s="36"/>
    </row>
    <row r="993" spans="2:2" x14ac:dyDescent="0.25">
      <c r="B993" s="36"/>
    </row>
    <row r="994" spans="2:2" x14ac:dyDescent="0.25">
      <c r="B994" s="36"/>
    </row>
    <row r="995" spans="2:2" x14ac:dyDescent="0.25">
      <c r="B995" s="36"/>
    </row>
    <row r="996" spans="2:2" x14ac:dyDescent="0.25">
      <c r="B996" s="36"/>
    </row>
    <row r="997" spans="2:2" x14ac:dyDescent="0.25">
      <c r="B997" s="36"/>
    </row>
    <row r="998" spans="2:2" x14ac:dyDescent="0.25">
      <c r="B998" s="36"/>
    </row>
    <row r="999" spans="2:2" x14ac:dyDescent="0.25">
      <c r="B999" s="36"/>
    </row>
    <row r="1000" spans="2:2" x14ac:dyDescent="0.25">
      <c r="B1000" s="36"/>
    </row>
    <row r="1001" spans="2:2" x14ac:dyDescent="0.25">
      <c r="B1001" s="36"/>
    </row>
    <row r="1002" spans="2:2" x14ac:dyDescent="0.25">
      <c r="B1002" s="36"/>
    </row>
    <row r="1003" spans="2:2" x14ac:dyDescent="0.25">
      <c r="B1003" s="36"/>
    </row>
    <row r="1004" spans="2:2" x14ac:dyDescent="0.25">
      <c r="B1004" s="36"/>
    </row>
    <row r="1005" spans="2:2" x14ac:dyDescent="0.25">
      <c r="B1005" s="36"/>
    </row>
    <row r="1006" spans="2:2" x14ac:dyDescent="0.25">
      <c r="B1006" s="36"/>
    </row>
    <row r="1007" spans="2:2" x14ac:dyDescent="0.25">
      <c r="B1007" s="36"/>
    </row>
    <row r="1008" spans="2:2" x14ac:dyDescent="0.25">
      <c r="B1008" s="36"/>
    </row>
    <row r="1009" spans="2:2" x14ac:dyDescent="0.25">
      <c r="B1009" s="36"/>
    </row>
    <row r="1010" spans="2:2" x14ac:dyDescent="0.25">
      <c r="B1010" s="36"/>
    </row>
    <row r="1011" spans="2:2" x14ac:dyDescent="0.25">
      <c r="B1011" s="36"/>
    </row>
    <row r="1012" spans="2:2" x14ac:dyDescent="0.25">
      <c r="B1012" s="36"/>
    </row>
    <row r="1013" spans="2:2" x14ac:dyDescent="0.25">
      <c r="B1013" s="36"/>
    </row>
    <row r="1014" spans="2:2" x14ac:dyDescent="0.25">
      <c r="B1014" s="36"/>
    </row>
    <row r="1015" spans="2:2" x14ac:dyDescent="0.25">
      <c r="B1015" s="36"/>
    </row>
    <row r="1016" spans="2:2" x14ac:dyDescent="0.25">
      <c r="B1016" s="36"/>
    </row>
    <row r="1017" spans="2:2" x14ac:dyDescent="0.25">
      <c r="B1017" s="36"/>
    </row>
    <row r="1018" spans="2:2" x14ac:dyDescent="0.25">
      <c r="B1018" s="36"/>
    </row>
    <row r="1019" spans="2:2" x14ac:dyDescent="0.25">
      <c r="B1019" s="36"/>
    </row>
    <row r="1020" spans="2:2" x14ac:dyDescent="0.25">
      <c r="B1020" s="36"/>
    </row>
    <row r="1021" spans="2:2" x14ac:dyDescent="0.25">
      <c r="B1021" s="36"/>
    </row>
    <row r="1022" spans="2:2" x14ac:dyDescent="0.25">
      <c r="B1022" s="36"/>
    </row>
    <row r="1023" spans="2:2" x14ac:dyDescent="0.25">
      <c r="B1023" s="36"/>
    </row>
    <row r="1024" spans="2:2" x14ac:dyDescent="0.25">
      <c r="B1024" s="36"/>
    </row>
    <row r="1025" spans="2:2" x14ac:dyDescent="0.25">
      <c r="B1025" s="36"/>
    </row>
    <row r="1026" spans="2:2" x14ac:dyDescent="0.25">
      <c r="B1026" s="36"/>
    </row>
    <row r="1027" spans="2:2" x14ac:dyDescent="0.25">
      <c r="B1027" s="36"/>
    </row>
    <row r="1028" spans="2:2" x14ac:dyDescent="0.25">
      <c r="B1028" s="36"/>
    </row>
    <row r="1029" spans="2:2" x14ac:dyDescent="0.25">
      <c r="B1029" s="36"/>
    </row>
    <row r="1030" spans="2:2" x14ac:dyDescent="0.25">
      <c r="B1030" s="36"/>
    </row>
    <row r="1031" spans="2:2" x14ac:dyDescent="0.25">
      <c r="B1031" s="36"/>
    </row>
    <row r="1032" spans="2:2" x14ac:dyDescent="0.25">
      <c r="B1032" s="36"/>
    </row>
    <row r="1033" spans="2:2" x14ac:dyDescent="0.25">
      <c r="B1033" s="36"/>
    </row>
    <row r="1034" spans="2:2" x14ac:dyDescent="0.25">
      <c r="B1034" s="36"/>
    </row>
    <row r="1035" spans="2:2" x14ac:dyDescent="0.25">
      <c r="B1035" s="36"/>
    </row>
    <row r="1036" spans="2:2" x14ac:dyDescent="0.25">
      <c r="B1036" s="36"/>
    </row>
    <row r="1037" spans="2:2" x14ac:dyDescent="0.25">
      <c r="B1037" s="36"/>
    </row>
    <row r="1038" spans="2:2" x14ac:dyDescent="0.25">
      <c r="B1038" s="36"/>
    </row>
    <row r="1039" spans="2:2" x14ac:dyDescent="0.25">
      <c r="B1039" s="36"/>
    </row>
    <row r="1040" spans="2:2" x14ac:dyDescent="0.25">
      <c r="B1040" s="36"/>
    </row>
    <row r="1041" spans="2:2" x14ac:dyDescent="0.25">
      <c r="B1041" s="36"/>
    </row>
    <row r="1042" spans="2:2" x14ac:dyDescent="0.25">
      <c r="B1042" s="36"/>
    </row>
    <row r="1043" spans="2:2" x14ac:dyDescent="0.25">
      <c r="B1043" s="36"/>
    </row>
    <row r="1044" spans="2:2" x14ac:dyDescent="0.25">
      <c r="B1044" s="36"/>
    </row>
    <row r="1045" spans="2:2" x14ac:dyDescent="0.25">
      <c r="B1045" s="36"/>
    </row>
    <row r="1046" spans="2:2" x14ac:dyDescent="0.25">
      <c r="B1046" s="36"/>
    </row>
    <row r="1047" spans="2:2" x14ac:dyDescent="0.25">
      <c r="B1047" s="36"/>
    </row>
    <row r="1048" spans="2:2" x14ac:dyDescent="0.25">
      <c r="B1048" s="36"/>
    </row>
    <row r="1049" spans="2:2" x14ac:dyDescent="0.25">
      <c r="B1049" s="36"/>
    </row>
    <row r="1050" spans="2:2" x14ac:dyDescent="0.25">
      <c r="B1050" s="36"/>
    </row>
    <row r="1051" spans="2:2" x14ac:dyDescent="0.25">
      <c r="B1051" s="36"/>
    </row>
    <row r="1052" spans="2:2" x14ac:dyDescent="0.25">
      <c r="B1052" s="36"/>
    </row>
    <row r="1053" spans="2:2" x14ac:dyDescent="0.25">
      <c r="B1053" s="36"/>
    </row>
    <row r="1054" spans="2:2" x14ac:dyDescent="0.25">
      <c r="B1054" s="36"/>
    </row>
    <row r="1055" spans="2:2" x14ac:dyDescent="0.25">
      <c r="B1055" s="36"/>
    </row>
    <row r="1056" spans="2:2" x14ac:dyDescent="0.25">
      <c r="B1056" s="36"/>
    </row>
    <row r="1057" spans="2:2" x14ac:dyDescent="0.25">
      <c r="B1057" s="36"/>
    </row>
    <row r="1058" spans="2:2" x14ac:dyDescent="0.25">
      <c r="B1058" s="36"/>
    </row>
    <row r="1059" spans="2:2" x14ac:dyDescent="0.25">
      <c r="B1059" s="36"/>
    </row>
    <row r="1060" spans="2:2" x14ac:dyDescent="0.25">
      <c r="B1060" s="36"/>
    </row>
    <row r="1061" spans="2:2" x14ac:dyDescent="0.25">
      <c r="B1061" s="36"/>
    </row>
    <row r="1062" spans="2:2" x14ac:dyDescent="0.25">
      <c r="B1062" s="36"/>
    </row>
    <row r="1063" spans="2:2" x14ac:dyDescent="0.25">
      <c r="B1063" s="36"/>
    </row>
    <row r="1064" spans="2:2" x14ac:dyDescent="0.25">
      <c r="B1064" s="36"/>
    </row>
    <row r="1065" spans="2:2" x14ac:dyDescent="0.25">
      <c r="B1065" s="36"/>
    </row>
    <row r="1066" spans="2:2" x14ac:dyDescent="0.25">
      <c r="B1066" s="36"/>
    </row>
    <row r="1067" spans="2:2" x14ac:dyDescent="0.25">
      <c r="B1067" s="36"/>
    </row>
    <row r="1068" spans="2:2" x14ac:dyDescent="0.25">
      <c r="B1068" s="36"/>
    </row>
    <row r="1069" spans="2:2" x14ac:dyDescent="0.25">
      <c r="B1069" s="36"/>
    </row>
    <row r="1070" spans="2:2" x14ac:dyDescent="0.25">
      <c r="B1070" s="36"/>
    </row>
    <row r="1071" spans="2:2" x14ac:dyDescent="0.25">
      <c r="B1071" s="36"/>
    </row>
    <row r="1072" spans="2:2" x14ac:dyDescent="0.25">
      <c r="B1072" s="36"/>
    </row>
    <row r="1073" spans="2:2" x14ac:dyDescent="0.25">
      <c r="B1073" s="36"/>
    </row>
    <row r="1074" spans="2:2" x14ac:dyDescent="0.25">
      <c r="B1074" s="36"/>
    </row>
    <row r="1075" spans="2:2" x14ac:dyDescent="0.25">
      <c r="B1075" s="36"/>
    </row>
    <row r="1076" spans="2:2" x14ac:dyDescent="0.25">
      <c r="B1076" s="36"/>
    </row>
    <row r="1077" spans="2:2" x14ac:dyDescent="0.25">
      <c r="B1077" s="36"/>
    </row>
    <row r="1078" spans="2:2" x14ac:dyDescent="0.25">
      <c r="B1078" s="36"/>
    </row>
    <row r="1079" spans="2:2" x14ac:dyDescent="0.25">
      <c r="B1079" s="36"/>
    </row>
    <row r="1080" spans="2:2" x14ac:dyDescent="0.25">
      <c r="B1080" s="36"/>
    </row>
    <row r="1081" spans="2:2" x14ac:dyDescent="0.25">
      <c r="B1081" s="36"/>
    </row>
    <row r="1082" spans="2:2" x14ac:dyDescent="0.25">
      <c r="B1082" s="36"/>
    </row>
    <row r="1083" spans="2:2" x14ac:dyDescent="0.25">
      <c r="B1083" s="36"/>
    </row>
    <row r="1084" spans="2:2" x14ac:dyDescent="0.25">
      <c r="B1084" s="36"/>
    </row>
    <row r="1085" spans="2:2" x14ac:dyDescent="0.25">
      <c r="B1085" s="36"/>
    </row>
    <row r="1086" spans="2:2" x14ac:dyDescent="0.25">
      <c r="B1086" s="36"/>
    </row>
    <row r="1087" spans="2:2" x14ac:dyDescent="0.25">
      <c r="B1087" s="36"/>
    </row>
    <row r="1088" spans="2:2" x14ac:dyDescent="0.25">
      <c r="B1088" s="36"/>
    </row>
    <row r="1089" spans="2:2" x14ac:dyDescent="0.25">
      <c r="B1089" s="36"/>
    </row>
    <row r="1090" spans="2:2" x14ac:dyDescent="0.25">
      <c r="B1090" s="36"/>
    </row>
    <row r="1091" spans="2:2" x14ac:dyDescent="0.25">
      <c r="B1091" s="36"/>
    </row>
    <row r="1092" spans="2:2" x14ac:dyDescent="0.25">
      <c r="B1092" s="36"/>
    </row>
    <row r="1093" spans="2:2" x14ac:dyDescent="0.25">
      <c r="B1093" s="36"/>
    </row>
    <row r="1094" spans="2:2" x14ac:dyDescent="0.25">
      <c r="B1094" s="36"/>
    </row>
    <row r="1095" spans="2:2" x14ac:dyDescent="0.25">
      <c r="B1095" s="36"/>
    </row>
    <row r="1096" spans="2:2" x14ac:dyDescent="0.25">
      <c r="B1096" s="36"/>
    </row>
    <row r="1097" spans="2:2" x14ac:dyDescent="0.25">
      <c r="B1097" s="36"/>
    </row>
    <row r="1098" spans="2:2" x14ac:dyDescent="0.25">
      <c r="B1098" s="36"/>
    </row>
    <row r="1099" spans="2:2" x14ac:dyDescent="0.25">
      <c r="B1099" s="36"/>
    </row>
    <row r="1100" spans="2:2" x14ac:dyDescent="0.25">
      <c r="B1100" s="36"/>
    </row>
    <row r="1101" spans="2:2" x14ac:dyDescent="0.25">
      <c r="B1101" s="36"/>
    </row>
    <row r="1102" spans="2:2" x14ac:dyDescent="0.25">
      <c r="B1102" s="36"/>
    </row>
    <row r="1103" spans="2:2" x14ac:dyDescent="0.25">
      <c r="B1103" s="36"/>
    </row>
    <row r="1104" spans="2:2" x14ac:dyDescent="0.25">
      <c r="B1104" s="36"/>
    </row>
    <row r="1105" spans="2:2" x14ac:dyDescent="0.25">
      <c r="B1105" s="36"/>
    </row>
    <row r="1106" spans="2:2" x14ac:dyDescent="0.25">
      <c r="B1106" s="36"/>
    </row>
    <row r="1107" spans="2:2" x14ac:dyDescent="0.25">
      <c r="B1107" s="36"/>
    </row>
    <row r="1108" spans="2:2" x14ac:dyDescent="0.25">
      <c r="B1108" s="36"/>
    </row>
    <row r="1109" spans="2:2" x14ac:dyDescent="0.25">
      <c r="B1109" s="36"/>
    </row>
    <row r="1110" spans="2:2" x14ac:dyDescent="0.25">
      <c r="B1110" s="36"/>
    </row>
    <row r="1111" spans="2:2" x14ac:dyDescent="0.25">
      <c r="B1111" s="36"/>
    </row>
    <row r="1112" spans="2:2" x14ac:dyDescent="0.25">
      <c r="B1112" s="36"/>
    </row>
    <row r="1113" spans="2:2" x14ac:dyDescent="0.25">
      <c r="B1113" s="36"/>
    </row>
    <row r="1114" spans="2:2" x14ac:dyDescent="0.25">
      <c r="B1114" s="36"/>
    </row>
    <row r="1115" spans="2:2" x14ac:dyDescent="0.25">
      <c r="B1115" s="36"/>
    </row>
    <row r="1116" spans="2:2" x14ac:dyDescent="0.25">
      <c r="B1116" s="36"/>
    </row>
    <row r="1117" spans="2:2" x14ac:dyDescent="0.25">
      <c r="B1117" s="36"/>
    </row>
    <row r="1118" spans="2:2" x14ac:dyDescent="0.25">
      <c r="B1118" s="36"/>
    </row>
    <row r="1119" spans="2:2" x14ac:dyDescent="0.25">
      <c r="B1119" s="36"/>
    </row>
    <row r="1120" spans="2:2" x14ac:dyDescent="0.25">
      <c r="B1120" s="36"/>
    </row>
    <row r="1121" spans="2:2" x14ac:dyDescent="0.25">
      <c r="B1121" s="36"/>
    </row>
    <row r="1122" spans="2:2" x14ac:dyDescent="0.25">
      <c r="B1122" s="36"/>
    </row>
    <row r="1123" spans="2:2" x14ac:dyDescent="0.25">
      <c r="B1123" s="36"/>
    </row>
    <row r="1124" spans="2:2" x14ac:dyDescent="0.25">
      <c r="B1124" s="36"/>
    </row>
    <row r="1125" spans="2:2" x14ac:dyDescent="0.25">
      <c r="B1125" s="36"/>
    </row>
    <row r="1126" spans="2:2" x14ac:dyDescent="0.25">
      <c r="B1126" s="36"/>
    </row>
    <row r="1127" spans="2:2" x14ac:dyDescent="0.25">
      <c r="B1127" s="36"/>
    </row>
    <row r="1128" spans="2:2" x14ac:dyDescent="0.25">
      <c r="B1128" s="36"/>
    </row>
    <row r="1129" spans="2:2" x14ac:dyDescent="0.25">
      <c r="B1129" s="36"/>
    </row>
    <row r="1130" spans="2:2" x14ac:dyDescent="0.25">
      <c r="B1130" s="36"/>
    </row>
    <row r="1131" spans="2:2" x14ac:dyDescent="0.25">
      <c r="B1131" s="36"/>
    </row>
    <row r="1132" spans="2:2" x14ac:dyDescent="0.25">
      <c r="B1132" s="36"/>
    </row>
    <row r="1133" spans="2:2" x14ac:dyDescent="0.25">
      <c r="B1133" s="36"/>
    </row>
    <row r="1134" spans="2:2" x14ac:dyDescent="0.25">
      <c r="B1134" s="36"/>
    </row>
    <row r="1135" spans="2:2" x14ac:dyDescent="0.25">
      <c r="B1135" s="36"/>
    </row>
    <row r="1136" spans="2:2" x14ac:dyDescent="0.25">
      <c r="B1136" s="36"/>
    </row>
    <row r="1137" spans="2:2" x14ac:dyDescent="0.25">
      <c r="B1137" s="36"/>
    </row>
    <row r="1138" spans="2:2" x14ac:dyDescent="0.25">
      <c r="B1138" s="36"/>
    </row>
    <row r="1139" spans="2:2" x14ac:dyDescent="0.25">
      <c r="B1139" s="36"/>
    </row>
    <row r="1140" spans="2:2" x14ac:dyDescent="0.25">
      <c r="B1140" s="36"/>
    </row>
    <row r="1141" spans="2:2" x14ac:dyDescent="0.25">
      <c r="B1141" s="36"/>
    </row>
    <row r="1142" spans="2:2" x14ac:dyDescent="0.25">
      <c r="B1142" s="36"/>
    </row>
    <row r="1143" spans="2:2" x14ac:dyDescent="0.25">
      <c r="B1143" s="36"/>
    </row>
    <row r="1144" spans="2:2" x14ac:dyDescent="0.25">
      <c r="B1144" s="36"/>
    </row>
    <row r="1145" spans="2:2" x14ac:dyDescent="0.25">
      <c r="B1145" s="36"/>
    </row>
    <row r="1146" spans="2:2" x14ac:dyDescent="0.25">
      <c r="B1146" s="36"/>
    </row>
    <row r="1147" spans="2:2" x14ac:dyDescent="0.25">
      <c r="B1147" s="36"/>
    </row>
    <row r="1148" spans="2:2" x14ac:dyDescent="0.25">
      <c r="B1148" s="36"/>
    </row>
    <row r="1149" spans="2:2" x14ac:dyDescent="0.25">
      <c r="B1149" s="36"/>
    </row>
    <row r="1150" spans="2:2" x14ac:dyDescent="0.25">
      <c r="B1150" s="36"/>
    </row>
    <row r="1151" spans="2:2" x14ac:dyDescent="0.25">
      <c r="B1151" s="36"/>
    </row>
    <row r="1152" spans="2:2" x14ac:dyDescent="0.25">
      <c r="B1152" s="36"/>
    </row>
    <row r="1153" spans="2:2" x14ac:dyDescent="0.25">
      <c r="B1153" s="36"/>
    </row>
    <row r="1154" spans="2:2" x14ac:dyDescent="0.25">
      <c r="B1154" s="36"/>
    </row>
    <row r="1155" spans="2:2" x14ac:dyDescent="0.25">
      <c r="B1155" s="36"/>
    </row>
    <row r="1156" spans="2:2" x14ac:dyDescent="0.25">
      <c r="B1156" s="36"/>
    </row>
    <row r="1157" spans="2:2" x14ac:dyDescent="0.25">
      <c r="B1157" s="36"/>
    </row>
    <row r="1158" spans="2:2" x14ac:dyDescent="0.25">
      <c r="B1158" s="36"/>
    </row>
    <row r="1159" spans="2:2" x14ac:dyDescent="0.25">
      <c r="B1159" s="36"/>
    </row>
    <row r="1160" spans="2:2" x14ac:dyDescent="0.25">
      <c r="B1160" s="36"/>
    </row>
    <row r="1161" spans="2:2" x14ac:dyDescent="0.25">
      <c r="B1161" s="36"/>
    </row>
    <row r="1162" spans="2:2" x14ac:dyDescent="0.25">
      <c r="B1162" s="36"/>
    </row>
    <row r="1163" spans="2:2" x14ac:dyDescent="0.25">
      <c r="B1163" s="36"/>
    </row>
    <row r="1164" spans="2:2" x14ac:dyDescent="0.25">
      <c r="B1164" s="36"/>
    </row>
    <row r="1165" spans="2:2" x14ac:dyDescent="0.25">
      <c r="B1165" s="36"/>
    </row>
    <row r="1166" spans="2:2" x14ac:dyDescent="0.25">
      <c r="B1166" s="36"/>
    </row>
    <row r="1167" spans="2:2" x14ac:dyDescent="0.25">
      <c r="B1167" s="36"/>
    </row>
    <row r="1168" spans="2:2" x14ac:dyDescent="0.25">
      <c r="B1168" s="36"/>
    </row>
    <row r="1169" spans="2:2" x14ac:dyDescent="0.25">
      <c r="B1169" s="36"/>
    </row>
    <row r="1170" spans="2:2" x14ac:dyDescent="0.25">
      <c r="B1170" s="36"/>
    </row>
    <row r="1171" spans="2:2" x14ac:dyDescent="0.25">
      <c r="B1171" s="36"/>
    </row>
    <row r="1172" spans="2:2" x14ac:dyDescent="0.25">
      <c r="B1172" s="36"/>
    </row>
    <row r="1173" spans="2:2" x14ac:dyDescent="0.25">
      <c r="B1173" s="36"/>
    </row>
    <row r="1174" spans="2:2" x14ac:dyDescent="0.25">
      <c r="B1174" s="36"/>
    </row>
    <row r="1175" spans="2:2" x14ac:dyDescent="0.25">
      <c r="B1175" s="36"/>
    </row>
    <row r="1176" spans="2:2" x14ac:dyDescent="0.25">
      <c r="B1176" s="36"/>
    </row>
    <row r="1177" spans="2:2" x14ac:dyDescent="0.25">
      <c r="B1177" s="36"/>
    </row>
    <row r="1178" spans="2:2" x14ac:dyDescent="0.25">
      <c r="B1178" s="36"/>
    </row>
    <row r="1179" spans="2:2" x14ac:dyDescent="0.25">
      <c r="B1179" s="36"/>
    </row>
    <row r="1180" spans="2:2" x14ac:dyDescent="0.25">
      <c r="B1180" s="36"/>
    </row>
    <row r="1181" spans="2:2" x14ac:dyDescent="0.25">
      <c r="B1181" s="36"/>
    </row>
    <row r="1182" spans="2:2" x14ac:dyDescent="0.25">
      <c r="B1182" s="36"/>
    </row>
    <row r="1183" spans="2:2" x14ac:dyDescent="0.25">
      <c r="B1183" s="36"/>
    </row>
    <row r="1184" spans="2:2" x14ac:dyDescent="0.25">
      <c r="B1184" s="36"/>
    </row>
    <row r="1185" spans="2:2" x14ac:dyDescent="0.25">
      <c r="B1185" s="36"/>
    </row>
    <row r="1186" spans="2:2" x14ac:dyDescent="0.25">
      <c r="B1186" s="36"/>
    </row>
    <row r="1187" spans="2:2" x14ac:dyDescent="0.25">
      <c r="B1187" s="36"/>
    </row>
    <row r="1188" spans="2:2" x14ac:dyDescent="0.25">
      <c r="B1188" s="36"/>
    </row>
    <row r="1189" spans="2:2" x14ac:dyDescent="0.25">
      <c r="B1189" s="36"/>
    </row>
    <row r="1190" spans="2:2" x14ac:dyDescent="0.25">
      <c r="B1190" s="36"/>
    </row>
    <row r="1191" spans="2:2" x14ac:dyDescent="0.25">
      <c r="B1191" s="36"/>
    </row>
    <row r="1192" spans="2:2" x14ac:dyDescent="0.25">
      <c r="B1192" s="36"/>
    </row>
    <row r="1193" spans="2:2" x14ac:dyDescent="0.25">
      <c r="B1193" s="36"/>
    </row>
    <row r="1194" spans="2:2" x14ac:dyDescent="0.25">
      <c r="B1194" s="36"/>
    </row>
    <row r="1195" spans="2:2" x14ac:dyDescent="0.25">
      <c r="B1195" s="36"/>
    </row>
    <row r="1196" spans="2:2" x14ac:dyDescent="0.25">
      <c r="B1196" s="36"/>
    </row>
    <row r="1197" spans="2:2" x14ac:dyDescent="0.25">
      <c r="B1197" s="36"/>
    </row>
    <row r="1198" spans="2:2" x14ac:dyDescent="0.25">
      <c r="B1198" s="36"/>
    </row>
    <row r="1199" spans="2:2" x14ac:dyDescent="0.25">
      <c r="B1199" s="36"/>
    </row>
    <row r="1200" spans="2:2" x14ac:dyDescent="0.25">
      <c r="B1200" s="36"/>
    </row>
    <row r="1201" spans="2:2" x14ac:dyDescent="0.25">
      <c r="B1201" s="36"/>
    </row>
    <row r="1202" spans="2:2" x14ac:dyDescent="0.25">
      <c r="B1202" s="36"/>
    </row>
    <row r="1203" spans="2:2" x14ac:dyDescent="0.25">
      <c r="B1203" s="36"/>
    </row>
    <row r="1204" spans="2:2" x14ac:dyDescent="0.25">
      <c r="B1204" s="36"/>
    </row>
    <row r="1205" spans="2:2" x14ac:dyDescent="0.25">
      <c r="B1205" s="36"/>
    </row>
    <row r="1206" spans="2:2" x14ac:dyDescent="0.25">
      <c r="B1206" s="36"/>
    </row>
    <row r="1207" spans="2:2" x14ac:dyDescent="0.25">
      <c r="B1207" s="36"/>
    </row>
    <row r="1208" spans="2:2" x14ac:dyDescent="0.25">
      <c r="B1208" s="36"/>
    </row>
    <row r="1209" spans="2:2" x14ac:dyDescent="0.25">
      <c r="B1209" s="36"/>
    </row>
    <row r="1210" spans="2:2" x14ac:dyDescent="0.25">
      <c r="B1210" s="36"/>
    </row>
    <row r="1211" spans="2:2" x14ac:dyDescent="0.25">
      <c r="B1211" s="36"/>
    </row>
    <row r="1212" spans="2:2" x14ac:dyDescent="0.25">
      <c r="B1212" s="36"/>
    </row>
    <row r="1213" spans="2:2" x14ac:dyDescent="0.25">
      <c r="B1213" s="36"/>
    </row>
    <row r="1214" spans="2:2" x14ac:dyDescent="0.25">
      <c r="B1214" s="36"/>
    </row>
    <row r="1215" spans="2:2" x14ac:dyDescent="0.25">
      <c r="B1215" s="36"/>
    </row>
    <row r="1216" spans="2:2" x14ac:dyDescent="0.25">
      <c r="B1216" s="36"/>
    </row>
    <row r="1217" spans="2:2" x14ac:dyDescent="0.25">
      <c r="B1217" s="36"/>
    </row>
    <row r="1218" spans="2:2" x14ac:dyDescent="0.25">
      <c r="B1218" s="36"/>
    </row>
    <row r="1219" spans="2:2" x14ac:dyDescent="0.25">
      <c r="B1219" s="36"/>
    </row>
    <row r="1220" spans="2:2" x14ac:dyDescent="0.25">
      <c r="B1220" s="36"/>
    </row>
    <row r="1221" spans="2:2" x14ac:dyDescent="0.25">
      <c r="B1221" s="36"/>
    </row>
    <row r="1222" spans="2:2" x14ac:dyDescent="0.25">
      <c r="B1222" s="36"/>
    </row>
    <row r="1223" spans="2:2" x14ac:dyDescent="0.25">
      <c r="B1223" s="36"/>
    </row>
    <row r="1224" spans="2:2" x14ac:dyDescent="0.25">
      <c r="B1224" s="36"/>
    </row>
    <row r="1225" spans="2:2" x14ac:dyDescent="0.25">
      <c r="B1225" s="36"/>
    </row>
    <row r="1226" spans="2:2" x14ac:dyDescent="0.25">
      <c r="B1226" s="36"/>
    </row>
    <row r="1227" spans="2:2" x14ac:dyDescent="0.25">
      <c r="B1227" s="36"/>
    </row>
    <row r="1228" spans="2:2" x14ac:dyDescent="0.25">
      <c r="B1228" s="36"/>
    </row>
    <row r="1229" spans="2:2" x14ac:dyDescent="0.25">
      <c r="B1229" s="36"/>
    </row>
    <row r="1230" spans="2:2" x14ac:dyDescent="0.25">
      <c r="B1230" s="36"/>
    </row>
    <row r="1231" spans="2:2" x14ac:dyDescent="0.25">
      <c r="B1231" s="36"/>
    </row>
    <row r="1232" spans="2:2" x14ac:dyDescent="0.25">
      <c r="B1232" s="36"/>
    </row>
    <row r="1233" spans="2:2" x14ac:dyDescent="0.25">
      <c r="B1233" s="36"/>
    </row>
    <row r="1234" spans="2:2" x14ac:dyDescent="0.25">
      <c r="B1234" s="36"/>
    </row>
    <row r="1235" spans="2:2" x14ac:dyDescent="0.25">
      <c r="B1235" s="36"/>
    </row>
    <row r="1236" spans="2:2" x14ac:dyDescent="0.25">
      <c r="B1236" s="36"/>
    </row>
    <row r="1237" spans="2:2" x14ac:dyDescent="0.25">
      <c r="B1237" s="36"/>
    </row>
    <row r="1238" spans="2:2" x14ac:dyDescent="0.25">
      <c r="B1238" s="36"/>
    </row>
    <row r="1239" spans="2:2" x14ac:dyDescent="0.25">
      <c r="B1239" s="36"/>
    </row>
    <row r="1240" spans="2:2" x14ac:dyDescent="0.25">
      <c r="B1240" s="36"/>
    </row>
    <row r="1241" spans="2:2" x14ac:dyDescent="0.25">
      <c r="B1241" s="36"/>
    </row>
    <row r="1242" spans="2:2" x14ac:dyDescent="0.25">
      <c r="B1242" s="36"/>
    </row>
    <row r="1243" spans="2:2" x14ac:dyDescent="0.25">
      <c r="B1243" s="36"/>
    </row>
    <row r="1244" spans="2:2" x14ac:dyDescent="0.25">
      <c r="B1244" s="36"/>
    </row>
    <row r="1245" spans="2:2" x14ac:dyDescent="0.25">
      <c r="B1245" s="36"/>
    </row>
    <row r="1246" spans="2:2" x14ac:dyDescent="0.25">
      <c r="B1246" s="36"/>
    </row>
    <row r="1247" spans="2:2" x14ac:dyDescent="0.25">
      <c r="B1247" s="36"/>
    </row>
    <row r="1248" spans="2:2" x14ac:dyDescent="0.25">
      <c r="B1248" s="36"/>
    </row>
    <row r="1249" spans="2:2" x14ac:dyDescent="0.25">
      <c r="B1249" s="36"/>
    </row>
    <row r="1250" spans="2:2" x14ac:dyDescent="0.25">
      <c r="B1250" s="36"/>
    </row>
    <row r="1251" spans="2:2" x14ac:dyDescent="0.25">
      <c r="B1251" s="36"/>
    </row>
    <row r="1252" spans="2:2" x14ac:dyDescent="0.25">
      <c r="B1252" s="36"/>
    </row>
    <row r="1253" spans="2:2" x14ac:dyDescent="0.25">
      <c r="B1253" s="36"/>
    </row>
    <row r="1254" spans="2:2" x14ac:dyDescent="0.25">
      <c r="B1254" s="36"/>
    </row>
    <row r="1255" spans="2:2" x14ac:dyDescent="0.25">
      <c r="B1255" s="36"/>
    </row>
    <row r="1256" spans="2:2" x14ac:dyDescent="0.25">
      <c r="B1256" s="36"/>
    </row>
    <row r="1257" spans="2:2" x14ac:dyDescent="0.25">
      <c r="B1257" s="36"/>
    </row>
    <row r="1258" spans="2:2" x14ac:dyDescent="0.25">
      <c r="B1258" s="36"/>
    </row>
    <row r="1259" spans="2:2" x14ac:dyDescent="0.25">
      <c r="B1259" s="36"/>
    </row>
    <row r="1260" spans="2:2" x14ac:dyDescent="0.25">
      <c r="B1260" s="36"/>
    </row>
    <row r="1261" spans="2:2" x14ac:dyDescent="0.25">
      <c r="B1261" s="36"/>
    </row>
    <row r="1262" spans="2:2" x14ac:dyDescent="0.25">
      <c r="B1262" s="36"/>
    </row>
    <row r="1263" spans="2:2" x14ac:dyDescent="0.25">
      <c r="B1263" s="36"/>
    </row>
    <row r="1264" spans="2:2" x14ac:dyDescent="0.25">
      <c r="B1264" s="36"/>
    </row>
    <row r="1265" spans="2:2" x14ac:dyDescent="0.25">
      <c r="B1265" s="36"/>
    </row>
    <row r="1266" spans="2:2" x14ac:dyDescent="0.25">
      <c r="B1266" s="36"/>
    </row>
    <row r="1267" spans="2:2" x14ac:dyDescent="0.25">
      <c r="B1267" s="36"/>
    </row>
    <row r="1268" spans="2:2" x14ac:dyDescent="0.25">
      <c r="B1268" s="36"/>
    </row>
    <row r="1269" spans="2:2" x14ac:dyDescent="0.25">
      <c r="B1269" s="36"/>
    </row>
    <row r="1270" spans="2:2" x14ac:dyDescent="0.25">
      <c r="B1270" s="36"/>
    </row>
    <row r="1271" spans="2:2" x14ac:dyDescent="0.25">
      <c r="B1271" s="36"/>
    </row>
    <row r="1272" spans="2:2" x14ac:dyDescent="0.25">
      <c r="B1272" s="36"/>
    </row>
    <row r="1273" spans="2:2" x14ac:dyDescent="0.25">
      <c r="B1273" s="36"/>
    </row>
    <row r="1274" spans="2:2" x14ac:dyDescent="0.25">
      <c r="B1274" s="36"/>
    </row>
    <row r="1275" spans="2:2" x14ac:dyDescent="0.25">
      <c r="B1275" s="36"/>
    </row>
    <row r="1276" spans="2:2" x14ac:dyDescent="0.25">
      <c r="B1276" s="36"/>
    </row>
    <row r="1277" spans="2:2" x14ac:dyDescent="0.25">
      <c r="B1277" s="36"/>
    </row>
    <row r="1278" spans="2:2" x14ac:dyDescent="0.25">
      <c r="B1278" s="36"/>
    </row>
    <row r="1279" spans="2:2" x14ac:dyDescent="0.25">
      <c r="B1279" s="36"/>
    </row>
    <row r="1280" spans="2:2" x14ac:dyDescent="0.25">
      <c r="B1280" s="36"/>
    </row>
    <row r="1281" spans="2:2" x14ac:dyDescent="0.25">
      <c r="B1281" s="36"/>
    </row>
    <row r="1282" spans="2:2" x14ac:dyDescent="0.25">
      <c r="B1282" s="36"/>
    </row>
    <row r="1283" spans="2:2" x14ac:dyDescent="0.25">
      <c r="B1283" s="36"/>
    </row>
    <row r="1284" spans="2:2" x14ac:dyDescent="0.25">
      <c r="B1284" s="36"/>
    </row>
    <row r="1285" spans="2:2" x14ac:dyDescent="0.25">
      <c r="B1285" s="36"/>
    </row>
    <row r="1286" spans="2:2" x14ac:dyDescent="0.25">
      <c r="B1286" s="36"/>
    </row>
    <row r="1287" spans="2:2" x14ac:dyDescent="0.25">
      <c r="B1287" s="36"/>
    </row>
    <row r="1288" spans="2:2" x14ac:dyDescent="0.25">
      <c r="B1288" s="36"/>
    </row>
    <row r="1289" spans="2:2" x14ac:dyDescent="0.25">
      <c r="B1289" s="36"/>
    </row>
    <row r="1290" spans="2:2" x14ac:dyDescent="0.25">
      <c r="B1290" s="36"/>
    </row>
    <row r="1291" spans="2:2" x14ac:dyDescent="0.25">
      <c r="B1291" s="36"/>
    </row>
    <row r="1292" spans="2:2" x14ac:dyDescent="0.25">
      <c r="B1292" s="36"/>
    </row>
    <row r="1293" spans="2:2" x14ac:dyDescent="0.25">
      <c r="B1293" s="36"/>
    </row>
    <row r="1294" spans="2:2" x14ac:dyDescent="0.25">
      <c r="B1294" s="36"/>
    </row>
    <row r="1295" spans="2:2" x14ac:dyDescent="0.25">
      <c r="B1295" s="36"/>
    </row>
    <row r="1296" spans="2:2" x14ac:dyDescent="0.25">
      <c r="B1296" s="36"/>
    </row>
    <row r="1297" spans="2:2" x14ac:dyDescent="0.25">
      <c r="B1297" s="36"/>
    </row>
    <row r="1298" spans="2:2" x14ac:dyDescent="0.25">
      <c r="B1298" s="36"/>
    </row>
    <row r="1299" spans="2:2" x14ac:dyDescent="0.25">
      <c r="B1299" s="36"/>
    </row>
    <row r="1300" spans="2:2" x14ac:dyDescent="0.25">
      <c r="B1300" s="36"/>
    </row>
    <row r="1301" spans="2:2" x14ac:dyDescent="0.25">
      <c r="B1301" s="36"/>
    </row>
    <row r="1302" spans="2:2" x14ac:dyDescent="0.25">
      <c r="B1302" s="36"/>
    </row>
    <row r="1303" spans="2:2" x14ac:dyDescent="0.25">
      <c r="B1303" s="36"/>
    </row>
    <row r="1304" spans="2:2" x14ac:dyDescent="0.25">
      <c r="B1304" s="36"/>
    </row>
    <row r="1305" spans="2:2" x14ac:dyDescent="0.25">
      <c r="B1305" s="36"/>
    </row>
    <row r="1306" spans="2:2" x14ac:dyDescent="0.25">
      <c r="B1306" s="36"/>
    </row>
    <row r="1307" spans="2:2" x14ac:dyDescent="0.25">
      <c r="B1307" s="36"/>
    </row>
    <row r="1308" spans="2:2" x14ac:dyDescent="0.25">
      <c r="B1308" s="36"/>
    </row>
    <row r="1309" spans="2:2" x14ac:dyDescent="0.25">
      <c r="B1309" s="36"/>
    </row>
    <row r="1310" spans="2:2" x14ac:dyDescent="0.25">
      <c r="B1310" s="36"/>
    </row>
    <row r="1311" spans="2:2" x14ac:dyDescent="0.25">
      <c r="B1311" s="36"/>
    </row>
    <row r="1312" spans="2:2" x14ac:dyDescent="0.25">
      <c r="B1312" s="36"/>
    </row>
    <row r="1313" spans="2:2" x14ac:dyDescent="0.25">
      <c r="B1313" s="36"/>
    </row>
    <row r="1314" spans="2:2" x14ac:dyDescent="0.25">
      <c r="B1314" s="36"/>
    </row>
    <row r="1315" spans="2:2" x14ac:dyDescent="0.25">
      <c r="B1315" s="36"/>
    </row>
    <row r="1316" spans="2:2" x14ac:dyDescent="0.25">
      <c r="B1316" s="36"/>
    </row>
    <row r="1317" spans="2:2" x14ac:dyDescent="0.25">
      <c r="B1317" s="36"/>
    </row>
    <row r="1318" spans="2:2" x14ac:dyDescent="0.25">
      <c r="B1318" s="36"/>
    </row>
    <row r="1319" spans="2:2" x14ac:dyDescent="0.25">
      <c r="B1319" s="36"/>
    </row>
    <row r="1320" spans="2:2" x14ac:dyDescent="0.25">
      <c r="B1320" s="36"/>
    </row>
    <row r="1321" spans="2:2" x14ac:dyDescent="0.25">
      <c r="B1321" s="36"/>
    </row>
    <row r="1322" spans="2:2" x14ac:dyDescent="0.25">
      <c r="B1322" s="36"/>
    </row>
    <row r="1323" spans="2:2" x14ac:dyDescent="0.25">
      <c r="B1323" s="36"/>
    </row>
    <row r="1324" spans="2:2" x14ac:dyDescent="0.25">
      <c r="B1324" s="36"/>
    </row>
    <row r="1325" spans="2:2" x14ac:dyDescent="0.25">
      <c r="B1325" s="36"/>
    </row>
    <row r="1326" spans="2:2" x14ac:dyDescent="0.25">
      <c r="B1326" s="36"/>
    </row>
    <row r="1327" spans="2:2" x14ac:dyDescent="0.25">
      <c r="B1327" s="36"/>
    </row>
    <row r="1328" spans="2:2" x14ac:dyDescent="0.25">
      <c r="B1328" s="36"/>
    </row>
    <row r="1329" spans="2:2" x14ac:dyDescent="0.25">
      <c r="B1329" s="36"/>
    </row>
    <row r="1330" spans="2:2" x14ac:dyDescent="0.25">
      <c r="B1330" s="36"/>
    </row>
    <row r="1331" spans="2:2" x14ac:dyDescent="0.25">
      <c r="B1331" s="36"/>
    </row>
    <row r="1332" spans="2:2" x14ac:dyDescent="0.25">
      <c r="B1332" s="36"/>
    </row>
    <row r="1333" spans="2:2" x14ac:dyDescent="0.25">
      <c r="B1333" s="36"/>
    </row>
    <row r="1334" spans="2:2" x14ac:dyDescent="0.25">
      <c r="B1334" s="36"/>
    </row>
    <row r="1335" spans="2:2" x14ac:dyDescent="0.25">
      <c r="B1335" s="36"/>
    </row>
    <row r="1336" spans="2:2" x14ac:dyDescent="0.25">
      <c r="B1336" s="36"/>
    </row>
    <row r="1337" spans="2:2" x14ac:dyDescent="0.25">
      <c r="B1337" s="36"/>
    </row>
    <row r="1338" spans="2:2" x14ac:dyDescent="0.25">
      <c r="B1338" s="36"/>
    </row>
    <row r="1339" spans="2:2" x14ac:dyDescent="0.25">
      <c r="B1339" s="36"/>
    </row>
    <row r="1340" spans="2:2" x14ac:dyDescent="0.25">
      <c r="B1340" s="36"/>
    </row>
    <row r="1341" spans="2:2" x14ac:dyDescent="0.25">
      <c r="B1341" s="36"/>
    </row>
    <row r="1342" spans="2:2" x14ac:dyDescent="0.25">
      <c r="B1342" s="36"/>
    </row>
    <row r="1343" spans="2:2" x14ac:dyDescent="0.25">
      <c r="B1343" s="36"/>
    </row>
    <row r="1344" spans="2:2" x14ac:dyDescent="0.25">
      <c r="B1344" s="36"/>
    </row>
    <row r="1345" spans="2:2" x14ac:dyDescent="0.25">
      <c r="B1345" s="36"/>
    </row>
    <row r="1346" spans="2:2" x14ac:dyDescent="0.25">
      <c r="B1346" s="36"/>
    </row>
    <row r="1347" spans="2:2" x14ac:dyDescent="0.25">
      <c r="B1347" s="36"/>
    </row>
    <row r="1348" spans="2:2" x14ac:dyDescent="0.25">
      <c r="B1348" s="36"/>
    </row>
    <row r="1349" spans="2:2" x14ac:dyDescent="0.25">
      <c r="B1349" s="36"/>
    </row>
    <row r="1350" spans="2:2" x14ac:dyDescent="0.25">
      <c r="B1350" s="36"/>
    </row>
    <row r="1351" spans="2:2" x14ac:dyDescent="0.25">
      <c r="B1351" s="36"/>
    </row>
    <row r="1352" spans="2:2" x14ac:dyDescent="0.25">
      <c r="B1352" s="36"/>
    </row>
    <row r="1353" spans="2:2" x14ac:dyDescent="0.25">
      <c r="B1353" s="36"/>
    </row>
    <row r="1354" spans="2:2" x14ac:dyDescent="0.25">
      <c r="B1354" s="36"/>
    </row>
    <row r="1355" spans="2:2" x14ac:dyDescent="0.25">
      <c r="B1355" s="36"/>
    </row>
    <row r="1356" spans="2:2" x14ac:dyDescent="0.25">
      <c r="B1356" s="36"/>
    </row>
    <row r="1357" spans="2:2" x14ac:dyDescent="0.25">
      <c r="B1357" s="36"/>
    </row>
    <row r="1358" spans="2:2" x14ac:dyDescent="0.25">
      <c r="B1358" s="36"/>
    </row>
    <row r="1359" spans="2:2" x14ac:dyDescent="0.25">
      <c r="B1359" s="36"/>
    </row>
    <row r="1360" spans="2:2" x14ac:dyDescent="0.25">
      <c r="B1360" s="36"/>
    </row>
    <row r="1361" spans="2:2" x14ac:dyDescent="0.25">
      <c r="B1361" s="36"/>
    </row>
    <row r="1362" spans="2:2" x14ac:dyDescent="0.25">
      <c r="B1362" s="36"/>
    </row>
    <row r="1363" spans="2:2" x14ac:dyDescent="0.25">
      <c r="B1363" s="36"/>
    </row>
    <row r="1364" spans="2:2" x14ac:dyDescent="0.25">
      <c r="B1364" s="36"/>
    </row>
    <row r="1365" spans="2:2" x14ac:dyDescent="0.25">
      <c r="B1365" s="36"/>
    </row>
    <row r="1366" spans="2:2" x14ac:dyDescent="0.25">
      <c r="B1366" s="36"/>
    </row>
    <row r="1367" spans="2:2" x14ac:dyDescent="0.25">
      <c r="B1367" s="36"/>
    </row>
    <row r="1368" spans="2:2" x14ac:dyDescent="0.25">
      <c r="B1368" s="36"/>
    </row>
    <row r="1369" spans="2:2" x14ac:dyDescent="0.25">
      <c r="B1369" s="36"/>
    </row>
    <row r="1370" spans="2:2" x14ac:dyDescent="0.25">
      <c r="B1370" s="36"/>
    </row>
    <row r="1371" spans="2:2" x14ac:dyDescent="0.25">
      <c r="B1371" s="36"/>
    </row>
    <row r="1372" spans="2:2" x14ac:dyDescent="0.25">
      <c r="B1372" s="36"/>
    </row>
    <row r="1373" spans="2:2" x14ac:dyDescent="0.25">
      <c r="B1373" s="36"/>
    </row>
    <row r="1374" spans="2:2" x14ac:dyDescent="0.25">
      <c r="B1374" s="36"/>
    </row>
    <row r="1375" spans="2:2" x14ac:dyDescent="0.25">
      <c r="B1375" s="36"/>
    </row>
    <row r="1376" spans="2:2" x14ac:dyDescent="0.25">
      <c r="B1376" s="36"/>
    </row>
    <row r="1377" spans="2:2" x14ac:dyDescent="0.25">
      <c r="B1377" s="36"/>
    </row>
    <row r="1378" spans="2:2" x14ac:dyDescent="0.25">
      <c r="B1378" s="36"/>
    </row>
    <row r="1379" spans="2:2" x14ac:dyDescent="0.25">
      <c r="B1379" s="36"/>
    </row>
    <row r="1380" spans="2:2" x14ac:dyDescent="0.25">
      <c r="B1380" s="36"/>
    </row>
    <row r="1381" spans="2:2" x14ac:dyDescent="0.25">
      <c r="B1381" s="36"/>
    </row>
    <row r="1382" spans="2:2" x14ac:dyDescent="0.25">
      <c r="B1382" s="36"/>
    </row>
    <row r="1383" spans="2:2" x14ac:dyDescent="0.25">
      <c r="B1383" s="36"/>
    </row>
    <row r="1384" spans="2:2" x14ac:dyDescent="0.25">
      <c r="B1384" s="36"/>
    </row>
    <row r="1385" spans="2:2" x14ac:dyDescent="0.25">
      <c r="B1385" s="36"/>
    </row>
    <row r="1386" spans="2:2" x14ac:dyDescent="0.25">
      <c r="B1386" s="36"/>
    </row>
    <row r="1387" spans="2:2" x14ac:dyDescent="0.25">
      <c r="B1387" s="36"/>
    </row>
    <row r="1388" spans="2:2" x14ac:dyDescent="0.25">
      <c r="B1388" s="36"/>
    </row>
    <row r="1389" spans="2:2" x14ac:dyDescent="0.25">
      <c r="B1389" s="36"/>
    </row>
    <row r="1390" spans="2:2" x14ac:dyDescent="0.25">
      <c r="B1390" s="36"/>
    </row>
    <row r="1391" spans="2:2" x14ac:dyDescent="0.25">
      <c r="B1391" s="36"/>
    </row>
    <row r="1392" spans="2:2" x14ac:dyDescent="0.25">
      <c r="B1392" s="36"/>
    </row>
    <row r="1393" spans="2:2" x14ac:dyDescent="0.25">
      <c r="B1393" s="36"/>
    </row>
    <row r="1394" spans="2:2" x14ac:dyDescent="0.25">
      <c r="B1394" s="36"/>
    </row>
    <row r="1395" spans="2:2" x14ac:dyDescent="0.25">
      <c r="B1395" s="36"/>
    </row>
    <row r="1396" spans="2:2" x14ac:dyDescent="0.25">
      <c r="B1396" s="36"/>
    </row>
    <row r="1397" spans="2:2" x14ac:dyDescent="0.25">
      <c r="B1397" s="36"/>
    </row>
    <row r="1398" spans="2:2" x14ac:dyDescent="0.25">
      <c r="B1398" s="36"/>
    </row>
    <row r="1399" spans="2:2" x14ac:dyDescent="0.25">
      <c r="B1399" s="36"/>
    </row>
    <row r="1400" spans="2:2" x14ac:dyDescent="0.25">
      <c r="B1400" s="36"/>
    </row>
    <row r="1401" spans="2:2" x14ac:dyDescent="0.25">
      <c r="B1401" s="36"/>
    </row>
    <row r="1402" spans="2:2" x14ac:dyDescent="0.25">
      <c r="B1402" s="36"/>
    </row>
    <row r="1403" spans="2:2" x14ac:dyDescent="0.25">
      <c r="B1403" s="36"/>
    </row>
    <row r="1404" spans="2:2" x14ac:dyDescent="0.25">
      <c r="B1404" s="36"/>
    </row>
    <row r="1405" spans="2:2" x14ac:dyDescent="0.25">
      <c r="B1405" s="36"/>
    </row>
    <row r="1406" spans="2:2" x14ac:dyDescent="0.25">
      <c r="B1406" s="36"/>
    </row>
    <row r="1407" spans="2:2" x14ac:dyDescent="0.25">
      <c r="B1407" s="36"/>
    </row>
    <row r="1408" spans="2:2" x14ac:dyDescent="0.25">
      <c r="B1408" s="36"/>
    </row>
    <row r="1409" spans="2:2" x14ac:dyDescent="0.25">
      <c r="B1409" s="36"/>
    </row>
    <row r="1410" spans="2:2" x14ac:dyDescent="0.25">
      <c r="B1410" s="36"/>
    </row>
    <row r="1411" spans="2:2" x14ac:dyDescent="0.25">
      <c r="B1411" s="36"/>
    </row>
    <row r="1412" spans="2:2" x14ac:dyDescent="0.25">
      <c r="B1412" s="36"/>
    </row>
    <row r="1413" spans="2:2" x14ac:dyDescent="0.25">
      <c r="B1413" s="36"/>
    </row>
    <row r="1414" spans="2:2" x14ac:dyDescent="0.25">
      <c r="B1414" s="36"/>
    </row>
    <row r="1415" spans="2:2" x14ac:dyDescent="0.25">
      <c r="B1415" s="36"/>
    </row>
    <row r="1416" spans="2:2" x14ac:dyDescent="0.25">
      <c r="B1416" s="36"/>
    </row>
    <row r="1417" spans="2:2" x14ac:dyDescent="0.25">
      <c r="B1417" s="36"/>
    </row>
    <row r="1418" spans="2:2" x14ac:dyDescent="0.25">
      <c r="B1418" s="36"/>
    </row>
    <row r="1419" spans="2:2" x14ac:dyDescent="0.25">
      <c r="B1419" s="36"/>
    </row>
    <row r="1420" spans="2:2" x14ac:dyDescent="0.25">
      <c r="B1420" s="36"/>
    </row>
    <row r="1421" spans="2:2" x14ac:dyDescent="0.25">
      <c r="B1421" s="36"/>
    </row>
    <row r="1422" spans="2:2" x14ac:dyDescent="0.25">
      <c r="B1422" s="36"/>
    </row>
    <row r="1423" spans="2:2" x14ac:dyDescent="0.25">
      <c r="B1423" s="36"/>
    </row>
    <row r="1424" spans="2:2" x14ac:dyDescent="0.25">
      <c r="B1424" s="36"/>
    </row>
    <row r="1425" spans="2:2" x14ac:dyDescent="0.25">
      <c r="B1425" s="36"/>
    </row>
    <row r="1426" spans="2:2" x14ac:dyDescent="0.25">
      <c r="B1426" s="36"/>
    </row>
    <row r="1427" spans="2:2" x14ac:dyDescent="0.25">
      <c r="B1427" s="36"/>
    </row>
    <row r="1428" spans="2:2" x14ac:dyDescent="0.25">
      <c r="B1428" s="36"/>
    </row>
    <row r="1429" spans="2:2" x14ac:dyDescent="0.25">
      <c r="B1429" s="36"/>
    </row>
    <row r="1430" spans="2:2" x14ac:dyDescent="0.25">
      <c r="B1430" s="36"/>
    </row>
    <row r="1431" spans="2:2" x14ac:dyDescent="0.25">
      <c r="B1431" s="36"/>
    </row>
    <row r="1432" spans="2:2" x14ac:dyDescent="0.25">
      <c r="B1432" s="36"/>
    </row>
    <row r="1433" spans="2:2" x14ac:dyDescent="0.25">
      <c r="B1433" s="36"/>
    </row>
    <row r="1434" spans="2:2" x14ac:dyDescent="0.25">
      <c r="B1434" s="36"/>
    </row>
    <row r="1435" spans="2:2" x14ac:dyDescent="0.25">
      <c r="B1435" s="36"/>
    </row>
    <row r="1436" spans="2:2" x14ac:dyDescent="0.25">
      <c r="B1436" s="36"/>
    </row>
    <row r="1437" spans="2:2" x14ac:dyDescent="0.25">
      <c r="B1437" s="36"/>
    </row>
    <row r="1438" spans="2:2" x14ac:dyDescent="0.25">
      <c r="B1438" s="36"/>
    </row>
    <row r="1439" spans="2:2" x14ac:dyDescent="0.25">
      <c r="B1439" s="36"/>
    </row>
    <row r="1440" spans="2:2" x14ac:dyDescent="0.25">
      <c r="B1440" s="36"/>
    </row>
    <row r="1441" spans="2:2" x14ac:dyDescent="0.25">
      <c r="B1441" s="36"/>
    </row>
    <row r="1442" spans="2:2" x14ac:dyDescent="0.25">
      <c r="B1442" s="36"/>
    </row>
    <row r="1443" spans="2:2" x14ac:dyDescent="0.25">
      <c r="B1443" s="36"/>
    </row>
    <row r="1444" spans="2:2" x14ac:dyDescent="0.25">
      <c r="B1444" s="36"/>
    </row>
    <row r="1445" spans="2:2" x14ac:dyDescent="0.25">
      <c r="B1445" s="36"/>
    </row>
    <row r="1446" spans="2:2" x14ac:dyDescent="0.25">
      <c r="B1446" s="36"/>
    </row>
    <row r="1447" spans="2:2" x14ac:dyDescent="0.25">
      <c r="B1447" s="36"/>
    </row>
    <row r="1448" spans="2:2" x14ac:dyDescent="0.25">
      <c r="B1448" s="36"/>
    </row>
    <row r="1449" spans="2:2" x14ac:dyDescent="0.25">
      <c r="B1449" s="36"/>
    </row>
    <row r="1450" spans="2:2" x14ac:dyDescent="0.25">
      <c r="B1450" s="36"/>
    </row>
    <row r="1451" spans="2:2" x14ac:dyDescent="0.25">
      <c r="B1451" s="36"/>
    </row>
    <row r="1452" spans="2:2" x14ac:dyDescent="0.25">
      <c r="B1452" s="36"/>
    </row>
    <row r="1453" spans="2:2" x14ac:dyDescent="0.25">
      <c r="B1453" s="36"/>
    </row>
    <row r="1454" spans="2:2" x14ac:dyDescent="0.25">
      <c r="B1454" s="36"/>
    </row>
    <row r="1455" spans="2:2" x14ac:dyDescent="0.25">
      <c r="B1455" s="36"/>
    </row>
    <row r="1456" spans="2:2" x14ac:dyDescent="0.25">
      <c r="B1456" s="36"/>
    </row>
    <row r="1457" spans="2:2" x14ac:dyDescent="0.25">
      <c r="B1457" s="36"/>
    </row>
    <row r="1458" spans="2:2" x14ac:dyDescent="0.25">
      <c r="B1458" s="36"/>
    </row>
    <row r="1459" spans="2:2" x14ac:dyDescent="0.25">
      <c r="B1459" s="36"/>
    </row>
    <row r="1460" spans="2:2" x14ac:dyDescent="0.25">
      <c r="B1460" s="36"/>
    </row>
    <row r="1461" spans="2:2" x14ac:dyDescent="0.25">
      <c r="B1461" s="36"/>
    </row>
    <row r="1462" spans="2:2" x14ac:dyDescent="0.25">
      <c r="B1462" s="36"/>
    </row>
    <row r="1463" spans="2:2" x14ac:dyDescent="0.25">
      <c r="B1463" s="36"/>
    </row>
    <row r="1464" spans="2:2" x14ac:dyDescent="0.25">
      <c r="B1464" s="36"/>
    </row>
    <row r="1465" spans="2:2" x14ac:dyDescent="0.25">
      <c r="B1465" s="36"/>
    </row>
    <row r="1466" spans="2:2" x14ac:dyDescent="0.25">
      <c r="B1466" s="36"/>
    </row>
    <row r="1467" spans="2:2" x14ac:dyDescent="0.25">
      <c r="B1467" s="36"/>
    </row>
    <row r="1468" spans="2:2" x14ac:dyDescent="0.25">
      <c r="B1468" s="36"/>
    </row>
    <row r="1469" spans="2:2" x14ac:dyDescent="0.25">
      <c r="B1469" s="36"/>
    </row>
    <row r="1470" spans="2:2" x14ac:dyDescent="0.25">
      <c r="B1470" s="36"/>
    </row>
    <row r="1471" spans="2:2" x14ac:dyDescent="0.25">
      <c r="B1471" s="36"/>
    </row>
    <row r="1472" spans="2:2" x14ac:dyDescent="0.25">
      <c r="B1472" s="36"/>
    </row>
    <row r="1473" spans="2:2" x14ac:dyDescent="0.25">
      <c r="B1473" s="36"/>
    </row>
    <row r="1474" spans="2:2" x14ac:dyDescent="0.25">
      <c r="B1474" s="36"/>
    </row>
    <row r="1475" spans="2:2" x14ac:dyDescent="0.25">
      <c r="B1475" s="36"/>
    </row>
    <row r="1476" spans="2:2" x14ac:dyDescent="0.25">
      <c r="B1476" s="36"/>
    </row>
    <row r="1477" spans="2:2" x14ac:dyDescent="0.25">
      <c r="B1477" s="36"/>
    </row>
    <row r="1478" spans="2:2" x14ac:dyDescent="0.25">
      <c r="B1478" s="36"/>
    </row>
    <row r="1479" spans="2:2" x14ac:dyDescent="0.25">
      <c r="B1479" s="36"/>
    </row>
    <row r="1480" spans="2:2" x14ac:dyDescent="0.25">
      <c r="B1480" s="36"/>
    </row>
    <row r="1481" spans="2:2" x14ac:dyDescent="0.25">
      <c r="B1481" s="36"/>
    </row>
    <row r="1482" spans="2:2" x14ac:dyDescent="0.25">
      <c r="B1482" s="36"/>
    </row>
    <row r="1483" spans="2:2" x14ac:dyDescent="0.25">
      <c r="B1483" s="36"/>
    </row>
    <row r="1484" spans="2:2" x14ac:dyDescent="0.25">
      <c r="B1484" s="36"/>
    </row>
    <row r="1485" spans="2:2" x14ac:dyDescent="0.25">
      <c r="B1485" s="36"/>
    </row>
    <row r="1486" spans="2:2" x14ac:dyDescent="0.25">
      <c r="B1486" s="36"/>
    </row>
    <row r="1487" spans="2:2" x14ac:dyDescent="0.25">
      <c r="B1487" s="36"/>
    </row>
    <row r="1488" spans="2:2" x14ac:dyDescent="0.25">
      <c r="B1488" s="36"/>
    </row>
    <row r="1489" spans="2:2" x14ac:dyDescent="0.25">
      <c r="B1489" s="36"/>
    </row>
    <row r="1490" spans="2:2" x14ac:dyDescent="0.25">
      <c r="B1490" s="36"/>
    </row>
    <row r="1491" spans="2:2" x14ac:dyDescent="0.25">
      <c r="B1491" s="36"/>
    </row>
    <row r="1492" spans="2:2" x14ac:dyDescent="0.25">
      <c r="B1492" s="36"/>
    </row>
    <row r="1493" spans="2:2" x14ac:dyDescent="0.25">
      <c r="B1493" s="36"/>
    </row>
    <row r="1494" spans="2:2" x14ac:dyDescent="0.25">
      <c r="B1494" s="36"/>
    </row>
    <row r="1495" spans="2:2" x14ac:dyDescent="0.25">
      <c r="B1495" s="36"/>
    </row>
    <row r="1496" spans="2:2" x14ac:dyDescent="0.25">
      <c r="B1496" s="36"/>
    </row>
    <row r="1497" spans="2:2" x14ac:dyDescent="0.25">
      <c r="B1497" s="36"/>
    </row>
    <row r="1498" spans="2:2" x14ac:dyDescent="0.25">
      <c r="B1498" s="36"/>
    </row>
    <row r="1499" spans="2:2" x14ac:dyDescent="0.25">
      <c r="B1499" s="36"/>
    </row>
    <row r="1500" spans="2:2" x14ac:dyDescent="0.25">
      <c r="B1500" s="36"/>
    </row>
    <row r="1501" spans="2:2" x14ac:dyDescent="0.25">
      <c r="B1501" s="36"/>
    </row>
    <row r="1502" spans="2:2" x14ac:dyDescent="0.25">
      <c r="B1502" s="36"/>
    </row>
    <row r="1503" spans="2:2" x14ac:dyDescent="0.25">
      <c r="B1503" s="36"/>
    </row>
    <row r="1504" spans="2:2" x14ac:dyDescent="0.25">
      <c r="B1504" s="36"/>
    </row>
    <row r="1505" spans="2:2" x14ac:dyDescent="0.25">
      <c r="B1505" s="36"/>
    </row>
    <row r="1506" spans="2:2" x14ac:dyDescent="0.25">
      <c r="B1506" s="36"/>
    </row>
    <row r="1507" spans="2:2" x14ac:dyDescent="0.25">
      <c r="B1507" s="36"/>
    </row>
    <row r="1508" spans="2:2" x14ac:dyDescent="0.25">
      <c r="B1508" s="36"/>
    </row>
    <row r="1509" spans="2:2" x14ac:dyDescent="0.25">
      <c r="B1509" s="36"/>
    </row>
    <row r="1510" spans="2:2" x14ac:dyDescent="0.25">
      <c r="B1510" s="36"/>
    </row>
    <row r="1511" spans="2:2" x14ac:dyDescent="0.25">
      <c r="B1511" s="36"/>
    </row>
    <row r="1512" spans="2:2" x14ac:dyDescent="0.25">
      <c r="B1512" s="36"/>
    </row>
    <row r="1513" spans="2:2" x14ac:dyDescent="0.25">
      <c r="B1513" s="36"/>
    </row>
    <row r="1514" spans="2:2" x14ac:dyDescent="0.25">
      <c r="B1514" s="36"/>
    </row>
    <row r="1515" spans="2:2" x14ac:dyDescent="0.25">
      <c r="B1515" s="36"/>
    </row>
    <row r="1516" spans="2:2" x14ac:dyDescent="0.25">
      <c r="B1516" s="36"/>
    </row>
    <row r="1517" spans="2:2" x14ac:dyDescent="0.25">
      <c r="B1517" s="36"/>
    </row>
    <row r="1518" spans="2:2" x14ac:dyDescent="0.25">
      <c r="B1518" s="36"/>
    </row>
    <row r="1519" spans="2:2" x14ac:dyDescent="0.25">
      <c r="B1519" s="36"/>
    </row>
    <row r="1520" spans="2:2" x14ac:dyDescent="0.25">
      <c r="B1520" s="36"/>
    </row>
    <row r="1521" spans="2:2" x14ac:dyDescent="0.25">
      <c r="B1521" s="36"/>
    </row>
    <row r="1522" spans="2:2" x14ac:dyDescent="0.25">
      <c r="B1522" s="36"/>
    </row>
    <row r="1523" spans="2:2" x14ac:dyDescent="0.25">
      <c r="B1523" s="36"/>
    </row>
    <row r="1524" spans="2:2" x14ac:dyDescent="0.25">
      <c r="B1524" s="36"/>
    </row>
    <row r="1525" spans="2:2" x14ac:dyDescent="0.25">
      <c r="B1525" s="36"/>
    </row>
    <row r="1526" spans="2:2" x14ac:dyDescent="0.25">
      <c r="B1526" s="36"/>
    </row>
    <row r="1527" spans="2:2" x14ac:dyDescent="0.25">
      <c r="B1527" s="36"/>
    </row>
    <row r="1528" spans="2:2" x14ac:dyDescent="0.25">
      <c r="B1528" s="36"/>
    </row>
    <row r="1529" spans="2:2" x14ac:dyDescent="0.25">
      <c r="B1529" s="36"/>
    </row>
    <row r="1530" spans="2:2" x14ac:dyDescent="0.25">
      <c r="B1530" s="36"/>
    </row>
    <row r="1531" spans="2:2" x14ac:dyDescent="0.25">
      <c r="B1531" s="36"/>
    </row>
    <row r="1532" spans="2:2" x14ac:dyDescent="0.25">
      <c r="B1532" s="36"/>
    </row>
    <row r="1533" spans="2:2" x14ac:dyDescent="0.25">
      <c r="B1533" s="36"/>
    </row>
    <row r="1534" spans="2:2" x14ac:dyDescent="0.25">
      <c r="B1534" s="36"/>
    </row>
    <row r="1535" spans="2:2" x14ac:dyDescent="0.25">
      <c r="B1535" s="36"/>
    </row>
    <row r="1536" spans="2:2" x14ac:dyDescent="0.25">
      <c r="B1536" s="36"/>
    </row>
    <row r="1537" spans="2:2" x14ac:dyDescent="0.25">
      <c r="B1537" s="36"/>
    </row>
    <row r="1538" spans="2:2" x14ac:dyDescent="0.25">
      <c r="B1538" s="36"/>
    </row>
    <row r="1539" spans="2:2" x14ac:dyDescent="0.25">
      <c r="B1539" s="36"/>
    </row>
    <row r="1540" spans="2:2" x14ac:dyDescent="0.25">
      <c r="B1540" s="36"/>
    </row>
    <row r="1541" spans="2:2" x14ac:dyDescent="0.25">
      <c r="B1541" s="36"/>
    </row>
    <row r="1542" spans="2:2" x14ac:dyDescent="0.25">
      <c r="B1542" s="36"/>
    </row>
    <row r="1543" spans="2:2" x14ac:dyDescent="0.25">
      <c r="B1543" s="36"/>
    </row>
    <row r="1544" spans="2:2" x14ac:dyDescent="0.25">
      <c r="B1544" s="36"/>
    </row>
    <row r="1545" spans="2:2" x14ac:dyDescent="0.25">
      <c r="B1545" s="36"/>
    </row>
    <row r="1546" spans="2:2" x14ac:dyDescent="0.25">
      <c r="B1546" s="36"/>
    </row>
    <row r="1547" spans="2:2" x14ac:dyDescent="0.25">
      <c r="B1547" s="36"/>
    </row>
    <row r="1548" spans="2:2" x14ac:dyDescent="0.25">
      <c r="B1548" s="36"/>
    </row>
    <row r="1549" spans="2:2" x14ac:dyDescent="0.25">
      <c r="B1549" s="36"/>
    </row>
    <row r="1550" spans="2:2" x14ac:dyDescent="0.25">
      <c r="B1550" s="36"/>
    </row>
    <row r="1551" spans="2:2" x14ac:dyDescent="0.25">
      <c r="B1551" s="36"/>
    </row>
    <row r="1552" spans="2:2" x14ac:dyDescent="0.25">
      <c r="B1552" s="36"/>
    </row>
    <row r="1553" spans="2:2" x14ac:dyDescent="0.25">
      <c r="B1553" s="36"/>
    </row>
    <row r="1554" spans="2:2" x14ac:dyDescent="0.25">
      <c r="B1554" s="36"/>
    </row>
    <row r="1555" spans="2:2" x14ac:dyDescent="0.25">
      <c r="B1555" s="36"/>
    </row>
    <row r="1556" spans="2:2" x14ac:dyDescent="0.25">
      <c r="B1556" s="36"/>
    </row>
    <row r="1557" spans="2:2" x14ac:dyDescent="0.25">
      <c r="B1557" s="36"/>
    </row>
    <row r="1558" spans="2:2" x14ac:dyDescent="0.25">
      <c r="B1558" s="36"/>
    </row>
    <row r="1559" spans="2:2" x14ac:dyDescent="0.25">
      <c r="B1559" s="36"/>
    </row>
    <row r="1560" spans="2:2" x14ac:dyDescent="0.25">
      <c r="B1560" s="36"/>
    </row>
    <row r="1561" spans="2:2" x14ac:dyDescent="0.25">
      <c r="B1561" s="36"/>
    </row>
    <row r="1562" spans="2:2" x14ac:dyDescent="0.25">
      <c r="B1562" s="36"/>
    </row>
    <row r="1563" spans="2:2" x14ac:dyDescent="0.25">
      <c r="B1563" s="36"/>
    </row>
    <row r="1564" spans="2:2" x14ac:dyDescent="0.25">
      <c r="B1564" s="36"/>
    </row>
    <row r="1565" spans="2:2" x14ac:dyDescent="0.25">
      <c r="B1565" s="36"/>
    </row>
    <row r="1566" spans="2:2" x14ac:dyDescent="0.25">
      <c r="B1566" s="36"/>
    </row>
    <row r="1567" spans="2:2" x14ac:dyDescent="0.25">
      <c r="B1567" s="36"/>
    </row>
    <row r="1568" spans="2:2" x14ac:dyDescent="0.25">
      <c r="B1568" s="36"/>
    </row>
    <row r="1569" spans="2:2" x14ac:dyDescent="0.25">
      <c r="B1569" s="36"/>
    </row>
    <row r="1570" spans="2:2" x14ac:dyDescent="0.25">
      <c r="B1570" s="36"/>
    </row>
    <row r="1571" spans="2:2" x14ac:dyDescent="0.25">
      <c r="B1571" s="36"/>
    </row>
    <row r="1572" spans="2:2" x14ac:dyDescent="0.25">
      <c r="B1572" s="36"/>
    </row>
    <row r="1573" spans="2:2" x14ac:dyDescent="0.25">
      <c r="B1573" s="36"/>
    </row>
    <row r="1574" spans="2:2" x14ac:dyDescent="0.25">
      <c r="B1574" s="36"/>
    </row>
    <row r="1575" spans="2:2" x14ac:dyDescent="0.25">
      <c r="B1575" s="36"/>
    </row>
    <row r="1576" spans="2:2" x14ac:dyDescent="0.25">
      <c r="B1576" s="36"/>
    </row>
    <row r="1577" spans="2:2" x14ac:dyDescent="0.25">
      <c r="B1577" s="36"/>
    </row>
    <row r="1578" spans="2:2" x14ac:dyDescent="0.25">
      <c r="B1578" s="36"/>
    </row>
    <row r="1579" spans="2:2" x14ac:dyDescent="0.25">
      <c r="B1579" s="36"/>
    </row>
    <row r="1580" spans="2:2" x14ac:dyDescent="0.25">
      <c r="B1580" s="36"/>
    </row>
    <row r="1581" spans="2:2" x14ac:dyDescent="0.25">
      <c r="B1581" s="36"/>
    </row>
    <row r="1582" spans="2:2" x14ac:dyDescent="0.25">
      <c r="B1582" s="36"/>
    </row>
    <row r="1583" spans="2:2" x14ac:dyDescent="0.25">
      <c r="B1583" s="36"/>
    </row>
    <row r="1584" spans="2:2" x14ac:dyDescent="0.25">
      <c r="B1584" s="36"/>
    </row>
    <row r="1585" spans="2:2" x14ac:dyDescent="0.25">
      <c r="B1585" s="36"/>
    </row>
    <row r="1586" spans="2:2" x14ac:dyDescent="0.25">
      <c r="B1586" s="36"/>
    </row>
    <row r="1587" spans="2:2" x14ac:dyDescent="0.25">
      <c r="B1587" s="36"/>
    </row>
    <row r="1588" spans="2:2" x14ac:dyDescent="0.25">
      <c r="B1588" s="36"/>
    </row>
    <row r="1589" spans="2:2" x14ac:dyDescent="0.25">
      <c r="B1589" s="36"/>
    </row>
    <row r="1590" spans="2:2" x14ac:dyDescent="0.25">
      <c r="B1590" s="36"/>
    </row>
    <row r="1591" spans="2:2" x14ac:dyDescent="0.25">
      <c r="B1591" s="36"/>
    </row>
    <row r="1592" spans="2:2" x14ac:dyDescent="0.25">
      <c r="B1592" s="36"/>
    </row>
    <row r="1593" spans="2:2" x14ac:dyDescent="0.25">
      <c r="B1593" s="36"/>
    </row>
    <row r="1594" spans="2:2" x14ac:dyDescent="0.25">
      <c r="B1594" s="36"/>
    </row>
    <row r="1595" spans="2:2" x14ac:dyDescent="0.25">
      <c r="B1595" s="36"/>
    </row>
    <row r="1596" spans="2:2" x14ac:dyDescent="0.25">
      <c r="B1596" s="36"/>
    </row>
    <row r="1597" spans="2:2" x14ac:dyDescent="0.25">
      <c r="B1597" s="36"/>
    </row>
    <row r="1598" spans="2:2" x14ac:dyDescent="0.25">
      <c r="B1598" s="36"/>
    </row>
    <row r="1599" spans="2:2" x14ac:dyDescent="0.25">
      <c r="B1599" s="36"/>
    </row>
    <row r="1600" spans="2:2" x14ac:dyDescent="0.25">
      <c r="B1600" s="36"/>
    </row>
    <row r="1601" spans="2:2" x14ac:dyDescent="0.25">
      <c r="B1601" s="36"/>
    </row>
    <row r="1602" spans="2:2" x14ac:dyDescent="0.25">
      <c r="B1602" s="36"/>
    </row>
    <row r="1603" spans="2:2" x14ac:dyDescent="0.25">
      <c r="B1603" s="36"/>
    </row>
    <row r="1604" spans="2:2" x14ac:dyDescent="0.25">
      <c r="B1604" s="36"/>
    </row>
    <row r="1605" spans="2:2" x14ac:dyDescent="0.25">
      <c r="B1605" s="36"/>
    </row>
    <row r="1606" spans="2:2" x14ac:dyDescent="0.25">
      <c r="B1606" s="36"/>
    </row>
    <row r="1607" spans="2:2" x14ac:dyDescent="0.25">
      <c r="B1607" s="36"/>
    </row>
    <row r="1608" spans="2:2" x14ac:dyDescent="0.25">
      <c r="B1608" s="36"/>
    </row>
    <row r="1609" spans="2:2" x14ac:dyDescent="0.25">
      <c r="B1609" s="36"/>
    </row>
    <row r="1610" spans="2:2" x14ac:dyDescent="0.25">
      <c r="B1610" s="36"/>
    </row>
    <row r="1611" spans="2:2" x14ac:dyDescent="0.25">
      <c r="B1611" s="36"/>
    </row>
    <row r="1612" spans="2:2" x14ac:dyDescent="0.25">
      <c r="B1612" s="36"/>
    </row>
    <row r="1613" spans="2:2" x14ac:dyDescent="0.25">
      <c r="B1613" s="36"/>
    </row>
    <row r="1614" spans="2:2" x14ac:dyDescent="0.25">
      <c r="B1614" s="36"/>
    </row>
    <row r="1615" spans="2:2" x14ac:dyDescent="0.25">
      <c r="B1615" s="36"/>
    </row>
    <row r="1616" spans="2:2" x14ac:dyDescent="0.25">
      <c r="B1616" s="36"/>
    </row>
    <row r="1617" spans="2:2" x14ac:dyDescent="0.25">
      <c r="B1617" s="36"/>
    </row>
    <row r="1618" spans="2:2" x14ac:dyDescent="0.25">
      <c r="B1618" s="36"/>
    </row>
    <row r="1619" spans="2:2" x14ac:dyDescent="0.25">
      <c r="B1619" s="36"/>
    </row>
    <row r="1620" spans="2:2" x14ac:dyDescent="0.25">
      <c r="B1620" s="36"/>
    </row>
    <row r="1621" spans="2:2" x14ac:dyDescent="0.25">
      <c r="B1621" s="36"/>
    </row>
    <row r="1622" spans="2:2" x14ac:dyDescent="0.25">
      <c r="B1622" s="36"/>
    </row>
    <row r="1623" spans="2:2" x14ac:dyDescent="0.25">
      <c r="B1623" s="36"/>
    </row>
    <row r="1624" spans="2:2" x14ac:dyDescent="0.25">
      <c r="B1624" s="36"/>
    </row>
    <row r="1625" spans="2:2" x14ac:dyDescent="0.25">
      <c r="B1625" s="36"/>
    </row>
    <row r="1626" spans="2:2" x14ac:dyDescent="0.25">
      <c r="B1626" s="36"/>
    </row>
    <row r="1627" spans="2:2" x14ac:dyDescent="0.25">
      <c r="B1627" s="36"/>
    </row>
    <row r="1628" spans="2:2" x14ac:dyDescent="0.25">
      <c r="B1628" s="36"/>
    </row>
    <row r="1629" spans="2:2" x14ac:dyDescent="0.25">
      <c r="B1629" s="36"/>
    </row>
    <row r="1630" spans="2:2" x14ac:dyDescent="0.25">
      <c r="B1630" s="36"/>
    </row>
    <row r="1631" spans="2:2" x14ac:dyDescent="0.25">
      <c r="B1631" s="36"/>
    </row>
    <row r="1632" spans="2:2" x14ac:dyDescent="0.25">
      <c r="B1632" s="36"/>
    </row>
    <row r="1633" spans="2:2" x14ac:dyDescent="0.25">
      <c r="B1633" s="36"/>
    </row>
    <row r="1634" spans="2:2" x14ac:dyDescent="0.25">
      <c r="B1634" s="36"/>
    </row>
    <row r="1635" spans="2:2" x14ac:dyDescent="0.25">
      <c r="B1635" s="36"/>
    </row>
    <row r="1636" spans="2:2" x14ac:dyDescent="0.25">
      <c r="B1636" s="36"/>
    </row>
    <row r="1637" spans="2:2" x14ac:dyDescent="0.25">
      <c r="B1637" s="36"/>
    </row>
    <row r="1638" spans="2:2" x14ac:dyDescent="0.25">
      <c r="B1638" s="36"/>
    </row>
    <row r="1639" spans="2:2" x14ac:dyDescent="0.25">
      <c r="B1639" s="36"/>
    </row>
    <row r="1640" spans="2:2" x14ac:dyDescent="0.25">
      <c r="B1640" s="36"/>
    </row>
    <row r="1641" spans="2:2" x14ac:dyDescent="0.25">
      <c r="B1641" s="36"/>
    </row>
    <row r="1642" spans="2:2" x14ac:dyDescent="0.25">
      <c r="B1642" s="36"/>
    </row>
    <row r="1643" spans="2:2" x14ac:dyDescent="0.25">
      <c r="B1643" s="36"/>
    </row>
    <row r="1644" spans="2:2" x14ac:dyDescent="0.25">
      <c r="B1644" s="36"/>
    </row>
    <row r="1645" spans="2:2" x14ac:dyDescent="0.25">
      <c r="B1645" s="36"/>
    </row>
    <row r="1646" spans="2:2" x14ac:dyDescent="0.25">
      <c r="B1646" s="36"/>
    </row>
    <row r="1647" spans="2:2" x14ac:dyDescent="0.25">
      <c r="B1647" s="36"/>
    </row>
    <row r="1648" spans="2:2" x14ac:dyDescent="0.25">
      <c r="B1648" s="36"/>
    </row>
    <row r="1649" spans="2:2" x14ac:dyDescent="0.25">
      <c r="B1649" s="36"/>
    </row>
    <row r="1650" spans="2:2" x14ac:dyDescent="0.25">
      <c r="B1650" s="36"/>
    </row>
    <row r="1651" spans="2:2" x14ac:dyDescent="0.25">
      <c r="B1651" s="36"/>
    </row>
    <row r="1652" spans="2:2" x14ac:dyDescent="0.25">
      <c r="B1652" s="36"/>
    </row>
    <row r="1653" spans="2:2" x14ac:dyDescent="0.25">
      <c r="B1653" s="36"/>
    </row>
    <row r="1654" spans="2:2" x14ac:dyDescent="0.25">
      <c r="B1654" s="36"/>
    </row>
    <row r="1655" spans="2:2" x14ac:dyDescent="0.25">
      <c r="B1655" s="36"/>
    </row>
    <row r="1656" spans="2:2" x14ac:dyDescent="0.25">
      <c r="B1656" s="36"/>
    </row>
    <row r="1657" spans="2:2" x14ac:dyDescent="0.25">
      <c r="B1657" s="36"/>
    </row>
    <row r="1658" spans="2:2" x14ac:dyDescent="0.25">
      <c r="B1658" s="36"/>
    </row>
    <row r="1659" spans="2:2" x14ac:dyDescent="0.25">
      <c r="B1659" s="36"/>
    </row>
    <row r="1660" spans="2:2" x14ac:dyDescent="0.25">
      <c r="B1660" s="36"/>
    </row>
    <row r="1661" spans="2:2" x14ac:dyDescent="0.25">
      <c r="B1661" s="36"/>
    </row>
    <row r="1662" spans="2:2" x14ac:dyDescent="0.25">
      <c r="B1662" s="36"/>
    </row>
    <row r="1663" spans="2:2" x14ac:dyDescent="0.25">
      <c r="B1663" s="36"/>
    </row>
    <row r="1664" spans="2:2" x14ac:dyDescent="0.25">
      <c r="B1664" s="36"/>
    </row>
    <row r="1665" spans="2:2" x14ac:dyDescent="0.25">
      <c r="B1665" s="36"/>
    </row>
    <row r="1666" spans="2:2" x14ac:dyDescent="0.25">
      <c r="B1666" s="36"/>
    </row>
    <row r="1667" spans="2:2" x14ac:dyDescent="0.25">
      <c r="B1667" s="36"/>
    </row>
    <row r="1668" spans="2:2" x14ac:dyDescent="0.25">
      <c r="B1668" s="36"/>
    </row>
    <row r="1669" spans="2:2" x14ac:dyDescent="0.25">
      <c r="B1669" s="36"/>
    </row>
    <row r="1670" spans="2:2" x14ac:dyDescent="0.25">
      <c r="B1670" s="36"/>
    </row>
    <row r="1671" spans="2:2" x14ac:dyDescent="0.25">
      <c r="B1671" s="36"/>
    </row>
    <row r="1672" spans="2:2" x14ac:dyDescent="0.25">
      <c r="B1672" s="36"/>
    </row>
    <row r="1673" spans="2:2" x14ac:dyDescent="0.25">
      <c r="B1673" s="36"/>
    </row>
    <row r="1674" spans="2:2" x14ac:dyDescent="0.25">
      <c r="B1674" s="36"/>
    </row>
    <row r="1675" spans="2:2" x14ac:dyDescent="0.25">
      <c r="B1675" s="36"/>
    </row>
    <row r="1676" spans="2:2" x14ac:dyDescent="0.25">
      <c r="B1676" s="36"/>
    </row>
    <row r="1677" spans="2:2" x14ac:dyDescent="0.25">
      <c r="B1677" s="36"/>
    </row>
    <row r="1678" spans="2:2" x14ac:dyDescent="0.25">
      <c r="B1678" s="36"/>
    </row>
    <row r="1679" spans="2:2" x14ac:dyDescent="0.25">
      <c r="B1679" s="36"/>
    </row>
    <row r="1680" spans="2:2" x14ac:dyDescent="0.25">
      <c r="B1680" s="36"/>
    </row>
    <row r="1681" spans="2:2" x14ac:dyDescent="0.25">
      <c r="B1681" s="36"/>
    </row>
    <row r="1682" spans="2:2" x14ac:dyDescent="0.25">
      <c r="B1682" s="36"/>
    </row>
    <row r="1683" spans="2:2" x14ac:dyDescent="0.25">
      <c r="B1683" s="36"/>
    </row>
    <row r="1684" spans="2:2" x14ac:dyDescent="0.25">
      <c r="B1684" s="36"/>
    </row>
    <row r="1685" spans="2:2" x14ac:dyDescent="0.25">
      <c r="B1685" s="36"/>
    </row>
    <row r="1686" spans="2:2" x14ac:dyDescent="0.25">
      <c r="B1686" s="36"/>
    </row>
    <row r="1687" spans="2:2" x14ac:dyDescent="0.25">
      <c r="B1687" s="36"/>
    </row>
    <row r="1688" spans="2:2" x14ac:dyDescent="0.25">
      <c r="B1688" s="36"/>
    </row>
    <row r="1689" spans="2:2" x14ac:dyDescent="0.25">
      <c r="B1689" s="36"/>
    </row>
    <row r="1690" spans="2:2" x14ac:dyDescent="0.25">
      <c r="B1690" s="36"/>
    </row>
    <row r="1691" spans="2:2" x14ac:dyDescent="0.25">
      <c r="B1691" s="36"/>
    </row>
    <row r="1692" spans="2:2" x14ac:dyDescent="0.25">
      <c r="B1692" s="36"/>
    </row>
    <row r="1693" spans="2:2" x14ac:dyDescent="0.25">
      <c r="B1693" s="36"/>
    </row>
    <row r="1694" spans="2:2" x14ac:dyDescent="0.25">
      <c r="B1694" s="36"/>
    </row>
    <row r="1695" spans="2:2" x14ac:dyDescent="0.25">
      <c r="B1695" s="36"/>
    </row>
    <row r="1696" spans="2:2" x14ac:dyDescent="0.25">
      <c r="B1696" s="36"/>
    </row>
    <row r="1697" spans="2:2" x14ac:dyDescent="0.25">
      <c r="B1697" s="36"/>
    </row>
    <row r="1698" spans="2:2" x14ac:dyDescent="0.25">
      <c r="B1698" s="36"/>
    </row>
    <row r="1699" spans="2:2" x14ac:dyDescent="0.25">
      <c r="B1699" s="36"/>
    </row>
    <row r="1700" spans="2:2" x14ac:dyDescent="0.25">
      <c r="B1700" s="36"/>
    </row>
    <row r="1701" spans="2:2" x14ac:dyDescent="0.25">
      <c r="B1701" s="36"/>
    </row>
    <row r="1702" spans="2:2" x14ac:dyDescent="0.25">
      <c r="B1702" s="36"/>
    </row>
    <row r="1703" spans="2:2" x14ac:dyDescent="0.25">
      <c r="B1703" s="36"/>
    </row>
    <row r="1704" spans="2:2" x14ac:dyDescent="0.25">
      <c r="B1704" s="36"/>
    </row>
    <row r="1705" spans="2:2" x14ac:dyDescent="0.25">
      <c r="B1705" s="36"/>
    </row>
    <row r="1706" spans="2:2" x14ac:dyDescent="0.25">
      <c r="B1706" s="36"/>
    </row>
    <row r="1707" spans="2:2" x14ac:dyDescent="0.25">
      <c r="B1707" s="36"/>
    </row>
    <row r="1708" spans="2:2" x14ac:dyDescent="0.25">
      <c r="B1708" s="36"/>
    </row>
    <row r="1709" spans="2:2" x14ac:dyDescent="0.25">
      <c r="B1709" s="36"/>
    </row>
    <row r="1710" spans="2:2" x14ac:dyDescent="0.25">
      <c r="B1710" s="36"/>
    </row>
    <row r="1711" spans="2:2" x14ac:dyDescent="0.25">
      <c r="B1711" s="36"/>
    </row>
    <row r="1712" spans="2:2" x14ac:dyDescent="0.25">
      <c r="B1712" s="36"/>
    </row>
    <row r="1713" spans="2:2" x14ac:dyDescent="0.25">
      <c r="B1713" s="36"/>
    </row>
    <row r="1714" spans="2:2" x14ac:dyDescent="0.25">
      <c r="B1714" s="36"/>
    </row>
    <row r="1715" spans="2:2" x14ac:dyDescent="0.25">
      <c r="B1715" s="36"/>
    </row>
    <row r="1716" spans="2:2" x14ac:dyDescent="0.25">
      <c r="B1716" s="36"/>
    </row>
    <row r="1717" spans="2:2" x14ac:dyDescent="0.25">
      <c r="B1717" s="36"/>
    </row>
    <row r="1718" spans="2:2" x14ac:dyDescent="0.25">
      <c r="B1718" s="36"/>
    </row>
    <row r="1719" spans="2:2" x14ac:dyDescent="0.25">
      <c r="B1719" s="36"/>
    </row>
    <row r="1720" spans="2:2" x14ac:dyDescent="0.25">
      <c r="B1720" s="36"/>
    </row>
    <row r="1721" spans="2:2" x14ac:dyDescent="0.25">
      <c r="B1721" s="36"/>
    </row>
    <row r="1722" spans="2:2" x14ac:dyDescent="0.25">
      <c r="B1722" s="36"/>
    </row>
    <row r="1723" spans="2:2" x14ac:dyDescent="0.25">
      <c r="B1723" s="36"/>
    </row>
    <row r="1724" spans="2:2" x14ac:dyDescent="0.25">
      <c r="B1724" s="36"/>
    </row>
    <row r="1725" spans="2:2" x14ac:dyDescent="0.25">
      <c r="B1725" s="36"/>
    </row>
    <row r="1726" spans="2:2" x14ac:dyDescent="0.25">
      <c r="B1726" s="36"/>
    </row>
    <row r="1727" spans="2:2" x14ac:dyDescent="0.25">
      <c r="B1727" s="36"/>
    </row>
    <row r="1728" spans="2:2" x14ac:dyDescent="0.25">
      <c r="B1728" s="36"/>
    </row>
    <row r="1729" spans="2:2" x14ac:dyDescent="0.25">
      <c r="B1729" s="36"/>
    </row>
    <row r="1730" spans="2:2" x14ac:dyDescent="0.25">
      <c r="B1730" s="36"/>
    </row>
    <row r="1731" spans="2:2" x14ac:dyDescent="0.25">
      <c r="B1731" s="36"/>
    </row>
    <row r="1732" spans="2:2" x14ac:dyDescent="0.25">
      <c r="B1732" s="36"/>
    </row>
    <row r="1733" spans="2:2" x14ac:dyDescent="0.25">
      <c r="B1733" s="36"/>
    </row>
    <row r="1734" spans="2:2" x14ac:dyDescent="0.25">
      <c r="B1734" s="36"/>
    </row>
    <row r="1735" spans="2:2" x14ac:dyDescent="0.25">
      <c r="B1735" s="36"/>
    </row>
    <row r="1736" spans="2:2" x14ac:dyDescent="0.25">
      <c r="B1736" s="36"/>
    </row>
    <row r="1737" spans="2:2" x14ac:dyDescent="0.25">
      <c r="B1737" s="36"/>
    </row>
    <row r="1738" spans="2:2" x14ac:dyDescent="0.25">
      <c r="B1738" s="36"/>
    </row>
    <row r="1739" spans="2:2" x14ac:dyDescent="0.25">
      <c r="B1739" s="36"/>
    </row>
    <row r="1740" spans="2:2" x14ac:dyDescent="0.25">
      <c r="B1740" s="36"/>
    </row>
    <row r="1741" spans="2:2" x14ac:dyDescent="0.25">
      <c r="B1741" s="36"/>
    </row>
    <row r="1742" spans="2:2" x14ac:dyDescent="0.25">
      <c r="B1742" s="36"/>
    </row>
    <row r="1743" spans="2:2" x14ac:dyDescent="0.25">
      <c r="B1743" s="36"/>
    </row>
    <row r="1744" spans="2:2" x14ac:dyDescent="0.25">
      <c r="B1744" s="36"/>
    </row>
    <row r="1745" spans="2:2" x14ac:dyDescent="0.25">
      <c r="B1745" s="36"/>
    </row>
    <row r="1746" spans="2:2" x14ac:dyDescent="0.25">
      <c r="B1746" s="36"/>
    </row>
    <row r="1747" spans="2:2" x14ac:dyDescent="0.25">
      <c r="B1747" s="36"/>
    </row>
    <row r="1748" spans="2:2" x14ac:dyDescent="0.25">
      <c r="B1748" s="36"/>
    </row>
    <row r="1749" spans="2:2" x14ac:dyDescent="0.25">
      <c r="B1749" s="36"/>
    </row>
    <row r="1750" spans="2:2" x14ac:dyDescent="0.25">
      <c r="B1750" s="36"/>
    </row>
    <row r="1751" spans="2:2" x14ac:dyDescent="0.25">
      <c r="B1751" s="36"/>
    </row>
    <row r="1752" spans="2:2" x14ac:dyDescent="0.25">
      <c r="B1752" s="36"/>
    </row>
    <row r="1753" spans="2:2" x14ac:dyDescent="0.25">
      <c r="B1753" s="36"/>
    </row>
    <row r="1754" spans="2:2" x14ac:dyDescent="0.25">
      <c r="B1754" s="36"/>
    </row>
    <row r="1755" spans="2:2" x14ac:dyDescent="0.25">
      <c r="B1755" s="36"/>
    </row>
    <row r="1756" spans="2:2" x14ac:dyDescent="0.25">
      <c r="B1756" s="36"/>
    </row>
    <row r="1757" spans="2:2" x14ac:dyDescent="0.25">
      <c r="B1757" s="36"/>
    </row>
    <row r="1758" spans="2:2" x14ac:dyDescent="0.25">
      <c r="B1758" s="36"/>
    </row>
    <row r="1759" spans="2:2" x14ac:dyDescent="0.25">
      <c r="B1759" s="36"/>
    </row>
    <row r="1760" spans="2:2" x14ac:dyDescent="0.25">
      <c r="B1760" s="36"/>
    </row>
    <row r="1761" spans="2:2" x14ac:dyDescent="0.25">
      <c r="B1761" s="36"/>
    </row>
    <row r="1762" spans="2:2" x14ac:dyDescent="0.25">
      <c r="B1762" s="36"/>
    </row>
    <row r="1763" spans="2:2" x14ac:dyDescent="0.25">
      <c r="B1763" s="36"/>
    </row>
    <row r="1764" spans="2:2" x14ac:dyDescent="0.25">
      <c r="B1764" s="36"/>
    </row>
    <row r="1765" spans="2:2" x14ac:dyDescent="0.25">
      <c r="B1765" s="36"/>
    </row>
    <row r="1766" spans="2:2" x14ac:dyDescent="0.25">
      <c r="B1766" s="36"/>
    </row>
    <row r="1767" spans="2:2" x14ac:dyDescent="0.25">
      <c r="B1767" s="36"/>
    </row>
    <row r="1768" spans="2:2" x14ac:dyDescent="0.25">
      <c r="B1768" s="36"/>
    </row>
    <row r="1769" spans="2:2" x14ac:dyDescent="0.25">
      <c r="B1769" s="36"/>
    </row>
    <row r="1770" spans="2:2" x14ac:dyDescent="0.25">
      <c r="B1770" s="36"/>
    </row>
    <row r="1771" spans="2:2" x14ac:dyDescent="0.25">
      <c r="B1771" s="36"/>
    </row>
    <row r="1772" spans="2:2" x14ac:dyDescent="0.25">
      <c r="B1772" s="36"/>
    </row>
    <row r="1773" spans="2:2" x14ac:dyDescent="0.25">
      <c r="B1773" s="36"/>
    </row>
    <row r="1774" spans="2:2" x14ac:dyDescent="0.25">
      <c r="B1774" s="36"/>
    </row>
    <row r="1775" spans="2:2" x14ac:dyDescent="0.25">
      <c r="B1775" s="36"/>
    </row>
    <row r="1776" spans="2:2" x14ac:dyDescent="0.25">
      <c r="B1776" s="36"/>
    </row>
    <row r="1777" spans="2:2" x14ac:dyDescent="0.25">
      <c r="B1777" s="36"/>
    </row>
    <row r="1778" spans="2:2" x14ac:dyDescent="0.25">
      <c r="B1778" s="36"/>
    </row>
    <row r="1779" spans="2:2" x14ac:dyDescent="0.25">
      <c r="B1779" s="36"/>
    </row>
    <row r="1780" spans="2:2" x14ac:dyDescent="0.25">
      <c r="B1780" s="36"/>
    </row>
    <row r="1781" spans="2:2" x14ac:dyDescent="0.25">
      <c r="B1781" s="36"/>
    </row>
    <row r="1782" spans="2:2" x14ac:dyDescent="0.25">
      <c r="B1782" s="36"/>
    </row>
    <row r="1783" spans="2:2" x14ac:dyDescent="0.25">
      <c r="B1783" s="36"/>
    </row>
    <row r="1784" spans="2:2" x14ac:dyDescent="0.25">
      <c r="B1784" s="36"/>
    </row>
    <row r="1785" spans="2:2" x14ac:dyDescent="0.25">
      <c r="B1785" s="36"/>
    </row>
    <row r="1786" spans="2:2" x14ac:dyDescent="0.25">
      <c r="B1786" s="36"/>
    </row>
    <row r="1787" spans="2:2" x14ac:dyDescent="0.25">
      <c r="B1787" s="36"/>
    </row>
    <row r="1788" spans="2:2" x14ac:dyDescent="0.25">
      <c r="B1788" s="36"/>
    </row>
    <row r="1789" spans="2:2" x14ac:dyDescent="0.25">
      <c r="B1789" s="36"/>
    </row>
    <row r="1790" spans="2:2" x14ac:dyDescent="0.25">
      <c r="B1790" s="36"/>
    </row>
    <row r="1791" spans="2:2" x14ac:dyDescent="0.25">
      <c r="B1791" s="36"/>
    </row>
    <row r="1792" spans="2:2" x14ac:dyDescent="0.25">
      <c r="B1792" s="36"/>
    </row>
    <row r="1793" spans="2:2" x14ac:dyDescent="0.25">
      <c r="B1793" s="36"/>
    </row>
    <row r="1794" spans="2:2" x14ac:dyDescent="0.25">
      <c r="B1794" s="36"/>
    </row>
    <row r="1795" spans="2:2" x14ac:dyDescent="0.25">
      <c r="B1795" s="36"/>
    </row>
    <row r="1796" spans="2:2" x14ac:dyDescent="0.25">
      <c r="B1796" s="36"/>
    </row>
    <row r="1797" spans="2:2" x14ac:dyDescent="0.25">
      <c r="B1797" s="36"/>
    </row>
    <row r="1798" spans="2:2" x14ac:dyDescent="0.25">
      <c r="B1798" s="36"/>
    </row>
    <row r="1799" spans="2:2" x14ac:dyDescent="0.25">
      <c r="B1799" s="36"/>
    </row>
    <row r="1800" spans="2:2" x14ac:dyDescent="0.25">
      <c r="B1800" s="36"/>
    </row>
    <row r="1801" spans="2:2" x14ac:dyDescent="0.25">
      <c r="B1801" s="36"/>
    </row>
    <row r="1802" spans="2:2" x14ac:dyDescent="0.25">
      <c r="B1802" s="36"/>
    </row>
    <row r="1803" spans="2:2" x14ac:dyDescent="0.25">
      <c r="B1803" s="36"/>
    </row>
    <row r="1804" spans="2:2" x14ac:dyDescent="0.25">
      <c r="B1804" s="36"/>
    </row>
    <row r="1805" spans="2:2" x14ac:dyDescent="0.25">
      <c r="B1805" s="36"/>
    </row>
    <row r="1806" spans="2:2" x14ac:dyDescent="0.25">
      <c r="B1806" s="36"/>
    </row>
    <row r="1807" spans="2:2" x14ac:dyDescent="0.25">
      <c r="B1807" s="36"/>
    </row>
    <row r="1808" spans="2:2" x14ac:dyDescent="0.25">
      <c r="B1808" s="36"/>
    </row>
    <row r="1809" spans="2:2" x14ac:dyDescent="0.25">
      <c r="B1809" s="36"/>
    </row>
    <row r="1810" spans="2:2" x14ac:dyDescent="0.25">
      <c r="B1810" s="36"/>
    </row>
    <row r="1811" spans="2:2" x14ac:dyDescent="0.25">
      <c r="B1811" s="36"/>
    </row>
    <row r="1812" spans="2:2" x14ac:dyDescent="0.25">
      <c r="B1812" s="36"/>
    </row>
    <row r="1813" spans="2:2" x14ac:dyDescent="0.25">
      <c r="B1813" s="36"/>
    </row>
    <row r="1814" spans="2:2" x14ac:dyDescent="0.25">
      <c r="B1814" s="36"/>
    </row>
    <row r="1815" spans="2:2" x14ac:dyDescent="0.25">
      <c r="B1815" s="36"/>
    </row>
    <row r="1816" spans="2:2" x14ac:dyDescent="0.25">
      <c r="B1816" s="36"/>
    </row>
    <row r="1817" spans="2:2" x14ac:dyDescent="0.25">
      <c r="B1817" s="36"/>
    </row>
    <row r="1818" spans="2:2" x14ac:dyDescent="0.25">
      <c r="B1818" s="36"/>
    </row>
    <row r="1819" spans="2:2" x14ac:dyDescent="0.25">
      <c r="B1819" s="36"/>
    </row>
    <row r="1820" spans="2:2" x14ac:dyDescent="0.25">
      <c r="B1820" s="36"/>
    </row>
    <row r="1821" spans="2:2" x14ac:dyDescent="0.25">
      <c r="B1821" s="36"/>
    </row>
    <row r="1822" spans="2:2" x14ac:dyDescent="0.25">
      <c r="B1822" s="36"/>
    </row>
    <row r="1823" spans="2:2" x14ac:dyDescent="0.25">
      <c r="B1823" s="36"/>
    </row>
    <row r="1824" spans="2:2" x14ac:dyDescent="0.25">
      <c r="B1824" s="36"/>
    </row>
    <row r="1825" spans="2:2" x14ac:dyDescent="0.25">
      <c r="B1825" s="36"/>
    </row>
    <row r="1826" spans="2:2" x14ac:dyDescent="0.25">
      <c r="B1826" s="36"/>
    </row>
    <row r="1827" spans="2:2" x14ac:dyDescent="0.25">
      <c r="B1827" s="36"/>
    </row>
    <row r="1828" spans="2:2" x14ac:dyDescent="0.25">
      <c r="B1828" s="36"/>
    </row>
    <row r="1829" spans="2:2" x14ac:dyDescent="0.25">
      <c r="B1829" s="36"/>
    </row>
    <row r="1830" spans="2:2" x14ac:dyDescent="0.25">
      <c r="B1830" s="36"/>
    </row>
    <row r="1831" spans="2:2" x14ac:dyDescent="0.25">
      <c r="B1831" s="36"/>
    </row>
    <row r="1832" spans="2:2" x14ac:dyDescent="0.25">
      <c r="B1832" s="36"/>
    </row>
    <row r="1833" spans="2:2" x14ac:dyDescent="0.25">
      <c r="B1833" s="36"/>
    </row>
    <row r="1834" spans="2:2" x14ac:dyDescent="0.25">
      <c r="B1834" s="36"/>
    </row>
    <row r="1835" spans="2:2" x14ac:dyDescent="0.25">
      <c r="B1835" s="36"/>
    </row>
    <row r="1836" spans="2:2" x14ac:dyDescent="0.25">
      <c r="B1836" s="36"/>
    </row>
    <row r="1837" spans="2:2" x14ac:dyDescent="0.25">
      <c r="B1837" s="36"/>
    </row>
    <row r="1838" spans="2:2" x14ac:dyDescent="0.25">
      <c r="B1838" s="36"/>
    </row>
    <row r="1839" spans="2:2" x14ac:dyDescent="0.25">
      <c r="B1839" s="36"/>
    </row>
    <row r="1840" spans="2:2" x14ac:dyDescent="0.25">
      <c r="B1840" s="36"/>
    </row>
    <row r="1841" spans="2:2" x14ac:dyDescent="0.25">
      <c r="B1841" s="36"/>
    </row>
    <row r="1842" spans="2:2" x14ac:dyDescent="0.25">
      <c r="B1842" s="36"/>
    </row>
    <row r="1843" spans="2:2" x14ac:dyDescent="0.25">
      <c r="B1843" s="36"/>
    </row>
    <row r="1844" spans="2:2" x14ac:dyDescent="0.25">
      <c r="B1844" s="36"/>
    </row>
    <row r="1845" spans="2:2" x14ac:dyDescent="0.25">
      <c r="B1845" s="36"/>
    </row>
    <row r="1846" spans="2:2" x14ac:dyDescent="0.25">
      <c r="B1846" s="36"/>
    </row>
    <row r="1847" spans="2:2" x14ac:dyDescent="0.25">
      <c r="B1847" s="36"/>
    </row>
    <row r="1848" spans="2:2" x14ac:dyDescent="0.25">
      <c r="B1848" s="36"/>
    </row>
    <row r="1849" spans="2:2" x14ac:dyDescent="0.25">
      <c r="B1849" s="36"/>
    </row>
    <row r="1850" spans="2:2" x14ac:dyDescent="0.25">
      <c r="B1850" s="36"/>
    </row>
    <row r="1851" spans="2:2" x14ac:dyDescent="0.25">
      <c r="B1851" s="36"/>
    </row>
    <row r="1852" spans="2:2" x14ac:dyDescent="0.25">
      <c r="B1852" s="36"/>
    </row>
    <row r="1853" spans="2:2" x14ac:dyDescent="0.25">
      <c r="B1853" s="36"/>
    </row>
    <row r="1854" spans="2:2" x14ac:dyDescent="0.25">
      <c r="B1854" s="36"/>
    </row>
    <row r="1855" spans="2:2" x14ac:dyDescent="0.25">
      <c r="B1855" s="36"/>
    </row>
    <row r="1856" spans="2:2" x14ac:dyDescent="0.25">
      <c r="B1856" s="36"/>
    </row>
    <row r="1857" spans="2:2" x14ac:dyDescent="0.25">
      <c r="B1857" s="36"/>
    </row>
    <row r="1858" spans="2:2" x14ac:dyDescent="0.25">
      <c r="B1858" s="36"/>
    </row>
    <row r="1859" spans="2:2" x14ac:dyDescent="0.25">
      <c r="B1859" s="36"/>
    </row>
    <row r="1860" spans="2:2" x14ac:dyDescent="0.25">
      <c r="B1860" s="36"/>
    </row>
    <row r="1861" spans="2:2" x14ac:dyDescent="0.25">
      <c r="B1861" s="36"/>
    </row>
    <row r="1862" spans="2:2" x14ac:dyDescent="0.25">
      <c r="B1862" s="36"/>
    </row>
    <row r="1863" spans="2:2" x14ac:dyDescent="0.25">
      <c r="B1863" s="36"/>
    </row>
    <row r="1864" spans="2:2" x14ac:dyDescent="0.25">
      <c r="B1864" s="36"/>
    </row>
    <row r="1865" spans="2:2" x14ac:dyDescent="0.25">
      <c r="B1865" s="36"/>
    </row>
    <row r="1866" spans="2:2" x14ac:dyDescent="0.25">
      <c r="B1866" s="36"/>
    </row>
    <row r="1867" spans="2:2" x14ac:dyDescent="0.25">
      <c r="B1867" s="36"/>
    </row>
    <row r="1868" spans="2:2" x14ac:dyDescent="0.25">
      <c r="B1868" s="36"/>
    </row>
    <row r="1869" spans="2:2" x14ac:dyDescent="0.25">
      <c r="B1869" s="36"/>
    </row>
    <row r="1870" spans="2:2" x14ac:dyDescent="0.25">
      <c r="B1870" s="36"/>
    </row>
    <row r="1871" spans="2:2" x14ac:dyDescent="0.25">
      <c r="B1871" s="36"/>
    </row>
    <row r="1872" spans="2:2" x14ac:dyDescent="0.25">
      <c r="B1872" s="36"/>
    </row>
    <row r="1873" spans="2:2" x14ac:dyDescent="0.25">
      <c r="B1873" s="36"/>
    </row>
    <row r="1874" spans="2:2" x14ac:dyDescent="0.25">
      <c r="B1874" s="36"/>
    </row>
    <row r="1875" spans="2:2" x14ac:dyDescent="0.25">
      <c r="B1875" s="36"/>
    </row>
    <row r="1876" spans="2:2" x14ac:dyDescent="0.25">
      <c r="B1876" s="36"/>
    </row>
    <row r="1877" spans="2:2" x14ac:dyDescent="0.25">
      <c r="B1877" s="36"/>
    </row>
    <row r="1878" spans="2:2" x14ac:dyDescent="0.25">
      <c r="B1878" s="36"/>
    </row>
    <row r="1879" spans="2:2" x14ac:dyDescent="0.25">
      <c r="B1879" s="36"/>
    </row>
    <row r="1880" spans="2:2" x14ac:dyDescent="0.25">
      <c r="B1880" s="36"/>
    </row>
    <row r="1881" spans="2:2" x14ac:dyDescent="0.25">
      <c r="B1881" s="36"/>
    </row>
    <row r="1882" spans="2:2" x14ac:dyDescent="0.25">
      <c r="B1882" s="36"/>
    </row>
    <row r="1883" spans="2:2" x14ac:dyDescent="0.25">
      <c r="B1883" s="36"/>
    </row>
    <row r="1884" spans="2:2" x14ac:dyDescent="0.25">
      <c r="B1884" s="36"/>
    </row>
    <row r="1885" spans="2:2" x14ac:dyDescent="0.25">
      <c r="B1885" s="36"/>
    </row>
    <row r="1886" spans="2:2" x14ac:dyDescent="0.25">
      <c r="B1886" s="36"/>
    </row>
    <row r="1887" spans="2:2" x14ac:dyDescent="0.25">
      <c r="B1887" s="36"/>
    </row>
    <row r="1888" spans="2:2" x14ac:dyDescent="0.25">
      <c r="B1888" s="36"/>
    </row>
    <row r="1889" spans="2:2" x14ac:dyDescent="0.25">
      <c r="B1889" s="36"/>
    </row>
    <row r="1890" spans="2:2" x14ac:dyDescent="0.25">
      <c r="B1890" s="36"/>
    </row>
    <row r="1891" spans="2:2" x14ac:dyDescent="0.25">
      <c r="B1891" s="36"/>
    </row>
    <row r="1892" spans="2:2" x14ac:dyDescent="0.25">
      <c r="B1892" s="36"/>
    </row>
    <row r="1893" spans="2:2" x14ac:dyDescent="0.25">
      <c r="B1893" s="36"/>
    </row>
    <row r="1894" spans="2:2" x14ac:dyDescent="0.25">
      <c r="B1894" s="36"/>
    </row>
    <row r="1895" spans="2:2" x14ac:dyDescent="0.25">
      <c r="B1895" s="36"/>
    </row>
    <row r="1896" spans="2:2" x14ac:dyDescent="0.25">
      <c r="B1896" s="36"/>
    </row>
    <row r="1897" spans="2:2" x14ac:dyDescent="0.25">
      <c r="B1897" s="36"/>
    </row>
    <row r="1898" spans="2:2" x14ac:dyDescent="0.25">
      <c r="B1898" s="36"/>
    </row>
    <row r="1899" spans="2:2" x14ac:dyDescent="0.25">
      <c r="B1899" s="36"/>
    </row>
    <row r="1900" spans="2:2" x14ac:dyDescent="0.25">
      <c r="B1900" s="36"/>
    </row>
    <row r="1901" spans="2:2" x14ac:dyDescent="0.25">
      <c r="B1901" s="36"/>
    </row>
    <row r="1902" spans="2:2" x14ac:dyDescent="0.25">
      <c r="B1902" s="36"/>
    </row>
    <row r="1903" spans="2:2" x14ac:dyDescent="0.25">
      <c r="B1903" s="36"/>
    </row>
    <row r="1904" spans="2:2" x14ac:dyDescent="0.25">
      <c r="B1904" s="36"/>
    </row>
    <row r="1905" spans="2:2" x14ac:dyDescent="0.25">
      <c r="B1905" s="36"/>
    </row>
    <row r="1906" spans="2:2" x14ac:dyDescent="0.25">
      <c r="B1906" s="36"/>
    </row>
    <row r="1907" spans="2:2" x14ac:dyDescent="0.25">
      <c r="B1907" s="36"/>
    </row>
    <row r="1908" spans="2:2" x14ac:dyDescent="0.25">
      <c r="B1908" s="36"/>
    </row>
    <row r="1909" spans="2:2" x14ac:dyDescent="0.25">
      <c r="B1909" s="36"/>
    </row>
    <row r="1910" spans="2:2" x14ac:dyDescent="0.25">
      <c r="B1910" s="36"/>
    </row>
    <row r="1911" spans="2:2" x14ac:dyDescent="0.25">
      <c r="B1911" s="36"/>
    </row>
    <row r="1912" spans="2:2" x14ac:dyDescent="0.25">
      <c r="B1912" s="36"/>
    </row>
    <row r="1913" spans="2:2" x14ac:dyDescent="0.25">
      <c r="B1913" s="36"/>
    </row>
    <row r="1914" spans="2:2" x14ac:dyDescent="0.25">
      <c r="B1914" s="36"/>
    </row>
    <row r="1915" spans="2:2" x14ac:dyDescent="0.25">
      <c r="B1915" s="36"/>
    </row>
    <row r="1916" spans="2:2" x14ac:dyDescent="0.25">
      <c r="B1916" s="36"/>
    </row>
    <row r="1917" spans="2:2" x14ac:dyDescent="0.25">
      <c r="B1917" s="36"/>
    </row>
    <row r="1918" spans="2:2" x14ac:dyDescent="0.25">
      <c r="B1918" s="36"/>
    </row>
    <row r="1919" spans="2:2" x14ac:dyDescent="0.25">
      <c r="B1919" s="36"/>
    </row>
    <row r="1920" spans="2:2" x14ac:dyDescent="0.25">
      <c r="B1920" s="36"/>
    </row>
    <row r="1921" spans="2:2" x14ac:dyDescent="0.25">
      <c r="B1921" s="36"/>
    </row>
    <row r="1922" spans="2:2" x14ac:dyDescent="0.25">
      <c r="B1922" s="36"/>
    </row>
    <row r="1923" spans="2:2" x14ac:dyDescent="0.25">
      <c r="B1923" s="36"/>
    </row>
    <row r="1924" spans="2:2" x14ac:dyDescent="0.25">
      <c r="B1924" s="36"/>
    </row>
    <row r="1925" spans="2:2" x14ac:dyDescent="0.25">
      <c r="B1925" s="36"/>
    </row>
    <row r="1926" spans="2:2" x14ac:dyDescent="0.25">
      <c r="B1926" s="36"/>
    </row>
    <row r="1927" spans="2:2" x14ac:dyDescent="0.25">
      <c r="B1927" s="36"/>
    </row>
    <row r="1928" spans="2:2" x14ac:dyDescent="0.25">
      <c r="B1928" s="36"/>
    </row>
    <row r="1929" spans="2:2" x14ac:dyDescent="0.25">
      <c r="B1929" s="36"/>
    </row>
    <row r="1930" spans="2:2" x14ac:dyDescent="0.25">
      <c r="B1930" s="36"/>
    </row>
    <row r="1931" spans="2:2" x14ac:dyDescent="0.25">
      <c r="B1931" s="36"/>
    </row>
    <row r="1932" spans="2:2" x14ac:dyDescent="0.25">
      <c r="B1932" s="36"/>
    </row>
    <row r="1933" spans="2:2" x14ac:dyDescent="0.25">
      <c r="B1933" s="36"/>
    </row>
    <row r="1934" spans="2:2" x14ac:dyDescent="0.25">
      <c r="B1934" s="36"/>
    </row>
    <row r="1935" spans="2:2" x14ac:dyDescent="0.25">
      <c r="B1935" s="36"/>
    </row>
    <row r="1936" spans="2:2" x14ac:dyDescent="0.25">
      <c r="B1936" s="36"/>
    </row>
    <row r="1937" spans="2:2" x14ac:dyDescent="0.25">
      <c r="B1937" s="36"/>
    </row>
    <row r="1938" spans="2:2" x14ac:dyDescent="0.25">
      <c r="B1938" s="36"/>
    </row>
    <row r="1939" spans="2:2" x14ac:dyDescent="0.25">
      <c r="B1939" s="36"/>
    </row>
    <row r="1940" spans="2:2" x14ac:dyDescent="0.25">
      <c r="B1940" s="36"/>
    </row>
    <row r="1941" spans="2:2" x14ac:dyDescent="0.25">
      <c r="B1941" s="36"/>
    </row>
    <row r="1942" spans="2:2" x14ac:dyDescent="0.25">
      <c r="B1942" s="36"/>
    </row>
    <row r="1943" spans="2:2" x14ac:dyDescent="0.25">
      <c r="B1943" s="36"/>
    </row>
    <row r="1944" spans="2:2" x14ac:dyDescent="0.25">
      <c r="B1944" s="36"/>
    </row>
    <row r="1945" spans="2:2" x14ac:dyDescent="0.25">
      <c r="B1945" s="36"/>
    </row>
    <row r="1946" spans="2:2" x14ac:dyDescent="0.25">
      <c r="B1946" s="36"/>
    </row>
    <row r="1947" spans="2:2" x14ac:dyDescent="0.25">
      <c r="B1947" s="36"/>
    </row>
    <row r="1948" spans="2:2" x14ac:dyDescent="0.25">
      <c r="B1948" s="36"/>
    </row>
    <row r="1949" spans="2:2" x14ac:dyDescent="0.25">
      <c r="B1949" s="36"/>
    </row>
    <row r="1950" spans="2:2" x14ac:dyDescent="0.25">
      <c r="B1950" s="36"/>
    </row>
    <row r="1951" spans="2:2" x14ac:dyDescent="0.25">
      <c r="B1951" s="36"/>
    </row>
    <row r="1952" spans="2:2" x14ac:dyDescent="0.25">
      <c r="B1952" s="36"/>
    </row>
    <row r="1953" spans="2:2" x14ac:dyDescent="0.25">
      <c r="B1953" s="36"/>
    </row>
    <row r="1954" spans="2:2" x14ac:dyDescent="0.25">
      <c r="B1954" s="36"/>
    </row>
    <row r="1955" spans="2:2" x14ac:dyDescent="0.25">
      <c r="B1955" s="36"/>
    </row>
    <row r="1956" spans="2:2" x14ac:dyDescent="0.25">
      <c r="B1956" s="36"/>
    </row>
    <row r="1957" spans="2:2" x14ac:dyDescent="0.25">
      <c r="B1957" s="36"/>
    </row>
    <row r="1958" spans="2:2" x14ac:dyDescent="0.25">
      <c r="B1958" s="36"/>
    </row>
    <row r="1959" spans="2:2" x14ac:dyDescent="0.25">
      <c r="B1959" s="36"/>
    </row>
    <row r="1960" spans="2:2" x14ac:dyDescent="0.25">
      <c r="B1960" s="36"/>
    </row>
    <row r="1961" spans="2:2" x14ac:dyDescent="0.25">
      <c r="B1961" s="36"/>
    </row>
    <row r="1962" spans="2:2" x14ac:dyDescent="0.25">
      <c r="B1962" s="36"/>
    </row>
    <row r="1963" spans="2:2" x14ac:dyDescent="0.25">
      <c r="B1963" s="36"/>
    </row>
    <row r="1964" spans="2:2" x14ac:dyDescent="0.25">
      <c r="B1964" s="36"/>
    </row>
    <row r="1965" spans="2:2" x14ac:dyDescent="0.25">
      <c r="B1965" s="36"/>
    </row>
    <row r="1966" spans="2:2" x14ac:dyDescent="0.25">
      <c r="B1966" s="36"/>
    </row>
    <row r="1967" spans="2:2" x14ac:dyDescent="0.25">
      <c r="B1967" s="36"/>
    </row>
    <row r="1968" spans="2:2" x14ac:dyDescent="0.25">
      <c r="B1968" s="36"/>
    </row>
    <row r="1969" spans="2:2" x14ac:dyDescent="0.25">
      <c r="B1969" s="36"/>
    </row>
    <row r="1970" spans="2:2" x14ac:dyDescent="0.25">
      <c r="B1970" s="36"/>
    </row>
    <row r="1971" spans="2:2" x14ac:dyDescent="0.25">
      <c r="B1971" s="36"/>
    </row>
    <row r="1972" spans="2:2" x14ac:dyDescent="0.25">
      <c r="B1972" s="36"/>
    </row>
    <row r="1973" spans="2:2" x14ac:dyDescent="0.25">
      <c r="B1973" s="36"/>
    </row>
    <row r="1974" spans="2:2" x14ac:dyDescent="0.25">
      <c r="B1974" s="36"/>
    </row>
    <row r="1975" spans="2:2" x14ac:dyDescent="0.25">
      <c r="B1975" s="36"/>
    </row>
    <row r="1976" spans="2:2" x14ac:dyDescent="0.25">
      <c r="B1976" s="36"/>
    </row>
    <row r="1977" spans="2:2" x14ac:dyDescent="0.25">
      <c r="B1977" s="36"/>
    </row>
    <row r="1978" spans="2:2" x14ac:dyDescent="0.25">
      <c r="B1978" s="36"/>
    </row>
    <row r="1979" spans="2:2" x14ac:dyDescent="0.25">
      <c r="B1979" s="36"/>
    </row>
    <row r="1980" spans="2:2" x14ac:dyDescent="0.25">
      <c r="B1980" s="36"/>
    </row>
    <row r="1981" spans="2:2" x14ac:dyDescent="0.25">
      <c r="B1981" s="36"/>
    </row>
    <row r="1982" spans="2:2" x14ac:dyDescent="0.25">
      <c r="B1982" s="36"/>
    </row>
    <row r="1983" spans="2:2" x14ac:dyDescent="0.25">
      <c r="B1983" s="36"/>
    </row>
    <row r="1984" spans="2:2" x14ac:dyDescent="0.25">
      <c r="B1984" s="36"/>
    </row>
    <row r="1985" spans="2:2" x14ac:dyDescent="0.25">
      <c r="B1985" s="36"/>
    </row>
    <row r="1986" spans="2:2" x14ac:dyDescent="0.25">
      <c r="B1986" s="36"/>
    </row>
    <row r="1987" spans="2:2" x14ac:dyDescent="0.25">
      <c r="B1987" s="36"/>
    </row>
    <row r="1988" spans="2:2" x14ac:dyDescent="0.25">
      <c r="B1988" s="36"/>
    </row>
    <row r="1989" spans="2:2" x14ac:dyDescent="0.25">
      <c r="B1989" s="36"/>
    </row>
    <row r="1990" spans="2:2" x14ac:dyDescent="0.25">
      <c r="B1990" s="36"/>
    </row>
    <row r="1991" spans="2:2" x14ac:dyDescent="0.25">
      <c r="B1991" s="36"/>
    </row>
    <row r="1992" spans="2:2" x14ac:dyDescent="0.25">
      <c r="B1992" s="36"/>
    </row>
    <row r="1993" spans="2:2" x14ac:dyDescent="0.25">
      <c r="B1993" s="36"/>
    </row>
    <row r="1994" spans="2:2" x14ac:dyDescent="0.25">
      <c r="B1994" s="36"/>
    </row>
    <row r="1995" spans="2:2" x14ac:dyDescent="0.25">
      <c r="B1995" s="36"/>
    </row>
    <row r="1996" spans="2:2" x14ac:dyDescent="0.25">
      <c r="B1996" s="36"/>
    </row>
    <row r="1997" spans="2:2" x14ac:dyDescent="0.25">
      <c r="B1997" s="36"/>
    </row>
    <row r="1998" spans="2:2" x14ac:dyDescent="0.25">
      <c r="B1998" s="36"/>
    </row>
    <row r="1999" spans="2:2" x14ac:dyDescent="0.25">
      <c r="B1999" s="36"/>
    </row>
    <row r="2000" spans="2:2" x14ac:dyDescent="0.25">
      <c r="B2000" s="36"/>
    </row>
    <row r="2001" spans="2:2" x14ac:dyDescent="0.25">
      <c r="B2001" s="36"/>
    </row>
    <row r="2002" spans="2:2" x14ac:dyDescent="0.25">
      <c r="B2002" s="36"/>
    </row>
    <row r="2003" spans="2:2" x14ac:dyDescent="0.25">
      <c r="B2003" s="36"/>
    </row>
    <row r="2004" spans="2:2" x14ac:dyDescent="0.25">
      <c r="B2004" s="36"/>
    </row>
    <row r="2005" spans="2:2" x14ac:dyDescent="0.25">
      <c r="B2005" s="36"/>
    </row>
    <row r="2006" spans="2:2" x14ac:dyDescent="0.25">
      <c r="B2006" s="36"/>
    </row>
    <row r="2007" spans="2:2" x14ac:dyDescent="0.25">
      <c r="B2007" s="36"/>
    </row>
    <row r="2008" spans="2:2" x14ac:dyDescent="0.25">
      <c r="B2008" s="36"/>
    </row>
    <row r="2009" spans="2:2" x14ac:dyDescent="0.25">
      <c r="B2009" s="36"/>
    </row>
    <row r="2010" spans="2:2" x14ac:dyDescent="0.25">
      <c r="B2010" s="36"/>
    </row>
    <row r="2011" spans="2:2" x14ac:dyDescent="0.25">
      <c r="B2011" s="36"/>
    </row>
    <row r="2012" spans="2:2" x14ac:dyDescent="0.25">
      <c r="B2012" s="36"/>
    </row>
    <row r="2013" spans="2:2" x14ac:dyDescent="0.25">
      <c r="B2013" s="36"/>
    </row>
    <row r="2014" spans="2:2" x14ac:dyDescent="0.25">
      <c r="B2014" s="36"/>
    </row>
    <row r="2015" spans="2:2" x14ac:dyDescent="0.25">
      <c r="B2015" s="36"/>
    </row>
    <row r="2016" spans="2:2" x14ac:dyDescent="0.25">
      <c r="B2016" s="36"/>
    </row>
    <row r="2017" spans="2:2" x14ac:dyDescent="0.25">
      <c r="B2017" s="36"/>
    </row>
    <row r="2018" spans="2:2" x14ac:dyDescent="0.25">
      <c r="B2018" s="36"/>
    </row>
    <row r="2019" spans="2:2" x14ac:dyDescent="0.25">
      <c r="B2019" s="36"/>
    </row>
    <row r="2020" spans="2:2" x14ac:dyDescent="0.25">
      <c r="B2020" s="36"/>
    </row>
    <row r="2021" spans="2:2" x14ac:dyDescent="0.25">
      <c r="B2021" s="36"/>
    </row>
    <row r="2022" spans="2:2" x14ac:dyDescent="0.25">
      <c r="B2022" s="36"/>
    </row>
    <row r="2023" spans="2:2" x14ac:dyDescent="0.25">
      <c r="B2023" s="36"/>
    </row>
    <row r="2024" spans="2:2" x14ac:dyDescent="0.25">
      <c r="B2024" s="36"/>
    </row>
    <row r="2025" spans="2:2" x14ac:dyDescent="0.25">
      <c r="B2025" s="36"/>
    </row>
    <row r="2026" spans="2:2" x14ac:dyDescent="0.25">
      <c r="B2026" s="36"/>
    </row>
    <row r="2027" spans="2:2" x14ac:dyDescent="0.25">
      <c r="B2027" s="36"/>
    </row>
    <row r="2028" spans="2:2" x14ac:dyDescent="0.25">
      <c r="B2028" s="36"/>
    </row>
    <row r="2029" spans="2:2" x14ac:dyDescent="0.25">
      <c r="B2029" s="36"/>
    </row>
    <row r="2030" spans="2:2" x14ac:dyDescent="0.25">
      <c r="B2030" s="36"/>
    </row>
    <row r="2031" spans="2:2" x14ac:dyDescent="0.25">
      <c r="B2031" s="36"/>
    </row>
    <row r="2032" spans="2:2" x14ac:dyDescent="0.25">
      <c r="B2032" s="36"/>
    </row>
    <row r="2033" spans="2:2" x14ac:dyDescent="0.25">
      <c r="B2033" s="36"/>
    </row>
    <row r="2034" spans="2:2" x14ac:dyDescent="0.25">
      <c r="B2034" s="36"/>
    </row>
    <row r="2035" spans="2:2" x14ac:dyDescent="0.25">
      <c r="B2035" s="36"/>
    </row>
    <row r="2036" spans="2:2" x14ac:dyDescent="0.25">
      <c r="B2036" s="36"/>
    </row>
    <row r="2037" spans="2:2" x14ac:dyDescent="0.25">
      <c r="B2037" s="36"/>
    </row>
    <row r="2038" spans="2:2" x14ac:dyDescent="0.25">
      <c r="B2038" s="36"/>
    </row>
    <row r="2039" spans="2:2" x14ac:dyDescent="0.25">
      <c r="B2039" s="36"/>
    </row>
    <row r="2040" spans="2:2" x14ac:dyDescent="0.25">
      <c r="B2040" s="36"/>
    </row>
    <row r="2041" spans="2:2" x14ac:dyDescent="0.25">
      <c r="B2041" s="36"/>
    </row>
    <row r="2042" spans="2:2" x14ac:dyDescent="0.25">
      <c r="B2042" s="36"/>
    </row>
    <row r="2043" spans="2:2" x14ac:dyDescent="0.25">
      <c r="B2043" s="36"/>
    </row>
    <row r="2044" spans="2:2" x14ac:dyDescent="0.25">
      <c r="B2044" s="36"/>
    </row>
    <row r="2045" spans="2:2" x14ac:dyDescent="0.25">
      <c r="B2045" s="36"/>
    </row>
    <row r="2046" spans="2:2" x14ac:dyDescent="0.25">
      <c r="B2046" s="36"/>
    </row>
    <row r="2047" spans="2:2" x14ac:dyDescent="0.25">
      <c r="B2047" s="36"/>
    </row>
    <row r="2048" spans="2:2" x14ac:dyDescent="0.25">
      <c r="B2048" s="36"/>
    </row>
    <row r="2049" spans="2:2" x14ac:dyDescent="0.25">
      <c r="B2049" s="36"/>
    </row>
    <row r="2050" spans="2:2" x14ac:dyDescent="0.25">
      <c r="B2050" s="36"/>
    </row>
    <row r="2051" spans="2:2" x14ac:dyDescent="0.25">
      <c r="B2051" s="36"/>
    </row>
    <row r="2052" spans="2:2" x14ac:dyDescent="0.25">
      <c r="B2052" s="36"/>
    </row>
    <row r="2053" spans="2:2" x14ac:dyDescent="0.25">
      <c r="B2053" s="36"/>
    </row>
    <row r="2054" spans="2:2" x14ac:dyDescent="0.25">
      <c r="B2054" s="36"/>
    </row>
    <row r="2055" spans="2:2" x14ac:dyDescent="0.25">
      <c r="B2055" s="36"/>
    </row>
    <row r="2056" spans="2:2" x14ac:dyDescent="0.25">
      <c r="B2056" s="36"/>
    </row>
    <row r="2057" spans="2:2" x14ac:dyDescent="0.25">
      <c r="B2057" s="36"/>
    </row>
    <row r="2058" spans="2:2" x14ac:dyDescent="0.25">
      <c r="B2058" s="36"/>
    </row>
    <row r="2059" spans="2:2" x14ac:dyDescent="0.25">
      <c r="B2059" s="36"/>
    </row>
    <row r="2060" spans="2:2" x14ac:dyDescent="0.25">
      <c r="B2060" s="36"/>
    </row>
    <row r="2061" spans="2:2" x14ac:dyDescent="0.25">
      <c r="B2061" s="36"/>
    </row>
    <row r="2062" spans="2:2" x14ac:dyDescent="0.25">
      <c r="B2062" s="36"/>
    </row>
    <row r="2063" spans="2:2" x14ac:dyDescent="0.25">
      <c r="B2063" s="36"/>
    </row>
    <row r="2064" spans="2:2" x14ac:dyDescent="0.25">
      <c r="B2064" s="36"/>
    </row>
    <row r="2065" spans="2:2" x14ac:dyDescent="0.25">
      <c r="B2065" s="36"/>
    </row>
    <row r="2066" spans="2:2" x14ac:dyDescent="0.25">
      <c r="B2066" s="36"/>
    </row>
    <row r="2067" spans="2:2" x14ac:dyDescent="0.25">
      <c r="B2067" s="36"/>
    </row>
    <row r="2068" spans="2:2" x14ac:dyDescent="0.25">
      <c r="B2068" s="36"/>
    </row>
    <row r="2069" spans="2:2" x14ac:dyDescent="0.25">
      <c r="B2069" s="36"/>
    </row>
    <row r="2070" spans="2:2" x14ac:dyDescent="0.25">
      <c r="B2070" s="36"/>
    </row>
    <row r="2071" spans="2:2" x14ac:dyDescent="0.25">
      <c r="B2071" s="36"/>
    </row>
    <row r="2072" spans="2:2" x14ac:dyDescent="0.25">
      <c r="B2072" s="36"/>
    </row>
    <row r="2073" spans="2:2" x14ac:dyDescent="0.25">
      <c r="B2073" s="36"/>
    </row>
    <row r="2074" spans="2:2" x14ac:dyDescent="0.25">
      <c r="B2074" s="36"/>
    </row>
    <row r="2075" spans="2:2" x14ac:dyDescent="0.25">
      <c r="B2075" s="36"/>
    </row>
    <row r="2076" spans="2:2" x14ac:dyDescent="0.25">
      <c r="B2076" s="36"/>
    </row>
    <row r="2077" spans="2:2" x14ac:dyDescent="0.25">
      <c r="B2077" s="36"/>
    </row>
    <row r="2078" spans="2:2" x14ac:dyDescent="0.25">
      <c r="B2078" s="36"/>
    </row>
    <row r="2079" spans="2:2" x14ac:dyDescent="0.25">
      <c r="B2079" s="36"/>
    </row>
    <row r="2080" spans="2:2" x14ac:dyDescent="0.25">
      <c r="B2080" s="36"/>
    </row>
    <row r="2081" spans="2:2" x14ac:dyDescent="0.25">
      <c r="B2081" s="36"/>
    </row>
    <row r="2082" spans="2:2" x14ac:dyDescent="0.25">
      <c r="B2082" s="36"/>
    </row>
    <row r="2083" spans="2:2" x14ac:dyDescent="0.25">
      <c r="B2083" s="36"/>
    </row>
    <row r="2084" spans="2:2" x14ac:dyDescent="0.25">
      <c r="B2084" s="36"/>
    </row>
    <row r="2085" spans="2:2" x14ac:dyDescent="0.25">
      <c r="B2085" s="36"/>
    </row>
    <row r="2086" spans="2:2" x14ac:dyDescent="0.25">
      <c r="B2086" s="36"/>
    </row>
    <row r="2087" spans="2:2" x14ac:dyDescent="0.25">
      <c r="B2087" s="36"/>
    </row>
    <row r="2088" spans="2:2" x14ac:dyDescent="0.25">
      <c r="B2088" s="36"/>
    </row>
    <row r="2089" spans="2:2" x14ac:dyDescent="0.25">
      <c r="B2089" s="36"/>
    </row>
    <row r="2090" spans="2:2" x14ac:dyDescent="0.25">
      <c r="B2090" s="36"/>
    </row>
    <row r="2091" spans="2:2" x14ac:dyDescent="0.25">
      <c r="B2091" s="36"/>
    </row>
    <row r="2092" spans="2:2" x14ac:dyDescent="0.25">
      <c r="B2092" s="36"/>
    </row>
    <row r="2093" spans="2:2" x14ac:dyDescent="0.25">
      <c r="B2093" s="36"/>
    </row>
    <row r="2094" spans="2:2" x14ac:dyDescent="0.25">
      <c r="B2094" s="36"/>
    </row>
    <row r="2095" spans="2:2" x14ac:dyDescent="0.25">
      <c r="B2095" s="36"/>
    </row>
    <row r="2096" spans="2:2" x14ac:dyDescent="0.25">
      <c r="B2096" s="36"/>
    </row>
    <row r="2097" spans="2:2" x14ac:dyDescent="0.25">
      <c r="B2097" s="36"/>
    </row>
    <row r="2098" spans="2:2" x14ac:dyDescent="0.25">
      <c r="B2098" s="36"/>
    </row>
    <row r="2099" spans="2:2" x14ac:dyDescent="0.25">
      <c r="B2099" s="36"/>
    </row>
    <row r="2100" spans="2:2" x14ac:dyDescent="0.25">
      <c r="B2100" s="36"/>
    </row>
    <row r="2101" spans="2:2" x14ac:dyDescent="0.25">
      <c r="B2101" s="36"/>
    </row>
    <row r="2102" spans="2:2" x14ac:dyDescent="0.25">
      <c r="B2102" s="36"/>
    </row>
    <row r="2103" spans="2:2" x14ac:dyDescent="0.25">
      <c r="B2103" s="36"/>
    </row>
    <row r="2104" spans="2:2" x14ac:dyDescent="0.25">
      <c r="B2104" s="36"/>
    </row>
    <row r="2105" spans="2:2" x14ac:dyDescent="0.25">
      <c r="B2105" s="36"/>
    </row>
    <row r="2106" spans="2:2" x14ac:dyDescent="0.25">
      <c r="B2106" s="36"/>
    </row>
    <row r="2107" spans="2:2" x14ac:dyDescent="0.25">
      <c r="B2107" s="36"/>
    </row>
    <row r="2108" spans="2:2" x14ac:dyDescent="0.25">
      <c r="B2108" s="36"/>
    </row>
    <row r="2109" spans="2:2" x14ac:dyDescent="0.25">
      <c r="B2109" s="36"/>
    </row>
    <row r="2110" spans="2:2" x14ac:dyDescent="0.25">
      <c r="B2110" s="36"/>
    </row>
    <row r="2111" spans="2:2" x14ac:dyDescent="0.25">
      <c r="B2111" s="36"/>
    </row>
    <row r="2112" spans="2:2" x14ac:dyDescent="0.25">
      <c r="B2112" s="36"/>
    </row>
    <row r="2113" spans="2:2" x14ac:dyDescent="0.25">
      <c r="B2113" s="36"/>
    </row>
    <row r="2114" spans="2:2" x14ac:dyDescent="0.25">
      <c r="B2114" s="36"/>
    </row>
    <row r="2115" spans="2:2" x14ac:dyDescent="0.25">
      <c r="B2115" s="36"/>
    </row>
    <row r="2116" spans="2:2" x14ac:dyDescent="0.25">
      <c r="B2116" s="36"/>
    </row>
    <row r="2117" spans="2:2" x14ac:dyDescent="0.25">
      <c r="B2117" s="36"/>
    </row>
    <row r="2118" spans="2:2" x14ac:dyDescent="0.25">
      <c r="B2118" s="36"/>
    </row>
    <row r="2119" spans="2:2" x14ac:dyDescent="0.25">
      <c r="B2119" s="36"/>
    </row>
    <row r="2120" spans="2:2" x14ac:dyDescent="0.25">
      <c r="B2120" s="36"/>
    </row>
    <row r="2121" spans="2:2" x14ac:dyDescent="0.25">
      <c r="B2121" s="36"/>
    </row>
    <row r="2122" spans="2:2" x14ac:dyDescent="0.25">
      <c r="B2122" s="36"/>
    </row>
    <row r="2123" spans="2:2" x14ac:dyDescent="0.25">
      <c r="B2123" s="36"/>
    </row>
    <row r="2124" spans="2:2" x14ac:dyDescent="0.25">
      <c r="B2124" s="36"/>
    </row>
    <row r="2125" spans="2:2" x14ac:dyDescent="0.25">
      <c r="B2125" s="36"/>
    </row>
    <row r="2126" spans="2:2" x14ac:dyDescent="0.25">
      <c r="B2126" s="36"/>
    </row>
    <row r="2127" spans="2:2" x14ac:dyDescent="0.25">
      <c r="B2127" s="36"/>
    </row>
    <row r="2128" spans="2:2" x14ac:dyDescent="0.25">
      <c r="B2128" s="36"/>
    </row>
    <row r="2129" spans="2:2" x14ac:dyDescent="0.25">
      <c r="B2129" s="36"/>
    </row>
    <row r="2130" spans="2:2" x14ac:dyDescent="0.25">
      <c r="B2130" s="36"/>
    </row>
    <row r="2131" spans="2:2" x14ac:dyDescent="0.25">
      <c r="B2131" s="36"/>
    </row>
    <row r="2132" spans="2:2" x14ac:dyDescent="0.25">
      <c r="B2132" s="36"/>
    </row>
    <row r="2133" spans="2:2" x14ac:dyDescent="0.25">
      <c r="B2133" s="36"/>
    </row>
    <row r="2134" spans="2:2" x14ac:dyDescent="0.25">
      <c r="B2134" s="36"/>
    </row>
    <row r="2135" spans="2:2" x14ac:dyDescent="0.25">
      <c r="B2135" s="36"/>
    </row>
    <row r="2136" spans="2:2" x14ac:dyDescent="0.25">
      <c r="B2136" s="36"/>
    </row>
    <row r="2137" spans="2:2" x14ac:dyDescent="0.25">
      <c r="B2137" s="36"/>
    </row>
    <row r="2138" spans="2:2" x14ac:dyDescent="0.25">
      <c r="B2138" s="36"/>
    </row>
    <row r="2139" spans="2:2" x14ac:dyDescent="0.25">
      <c r="B2139" s="36"/>
    </row>
    <row r="2140" spans="2:2" x14ac:dyDescent="0.25">
      <c r="B2140" s="36"/>
    </row>
    <row r="2141" spans="2:2" x14ac:dyDescent="0.25">
      <c r="B2141" s="36"/>
    </row>
    <row r="2142" spans="2:2" x14ac:dyDescent="0.25">
      <c r="B2142" s="36"/>
    </row>
    <row r="2143" spans="2:2" x14ac:dyDescent="0.25">
      <c r="B2143" s="36"/>
    </row>
    <row r="2144" spans="2:2" x14ac:dyDescent="0.25">
      <c r="B2144" s="36"/>
    </row>
    <row r="2145" spans="2:2" x14ac:dyDescent="0.25">
      <c r="B2145" s="36"/>
    </row>
    <row r="2146" spans="2:2" x14ac:dyDescent="0.25">
      <c r="B2146" s="36"/>
    </row>
    <row r="2147" spans="2:2" x14ac:dyDescent="0.25">
      <c r="B2147" s="36"/>
    </row>
    <row r="2148" spans="2:2" x14ac:dyDescent="0.25">
      <c r="B2148" s="36"/>
    </row>
    <row r="2149" spans="2:2" x14ac:dyDescent="0.25">
      <c r="B2149" s="36"/>
    </row>
    <row r="2150" spans="2:2" x14ac:dyDescent="0.25">
      <c r="B2150" s="36"/>
    </row>
    <row r="2151" spans="2:2" x14ac:dyDescent="0.25">
      <c r="B2151" s="36"/>
    </row>
    <row r="2152" spans="2:2" x14ac:dyDescent="0.25">
      <c r="B2152" s="36"/>
    </row>
    <row r="2153" spans="2:2" x14ac:dyDescent="0.25">
      <c r="B2153" s="36"/>
    </row>
    <row r="2154" spans="2:2" x14ac:dyDescent="0.25">
      <c r="B2154" s="36"/>
    </row>
    <row r="2155" spans="2:2" x14ac:dyDescent="0.25">
      <c r="B2155" s="36"/>
    </row>
    <row r="2156" spans="2:2" x14ac:dyDescent="0.25">
      <c r="B2156" s="36"/>
    </row>
    <row r="2157" spans="2:2" x14ac:dyDescent="0.25">
      <c r="B2157" s="36"/>
    </row>
    <row r="2158" spans="2:2" x14ac:dyDescent="0.25">
      <c r="B2158" s="36"/>
    </row>
    <row r="2159" spans="2:2" x14ac:dyDescent="0.25">
      <c r="B2159" s="36"/>
    </row>
    <row r="2160" spans="2:2" x14ac:dyDescent="0.25">
      <c r="B2160" s="36"/>
    </row>
    <row r="2161" spans="2:2" x14ac:dyDescent="0.25">
      <c r="B2161" s="36"/>
    </row>
    <row r="2162" spans="2:2" x14ac:dyDescent="0.25">
      <c r="B2162" s="36"/>
    </row>
    <row r="2163" spans="2:2" x14ac:dyDescent="0.25">
      <c r="B2163" s="36"/>
    </row>
    <row r="2164" spans="2:2" x14ac:dyDescent="0.25">
      <c r="B2164" s="36"/>
    </row>
    <row r="2165" spans="2:2" x14ac:dyDescent="0.25">
      <c r="B2165" s="36"/>
    </row>
    <row r="2166" spans="2:2" x14ac:dyDescent="0.25">
      <c r="B2166" s="36"/>
    </row>
    <row r="2167" spans="2:2" x14ac:dyDescent="0.25">
      <c r="B2167" s="36"/>
    </row>
    <row r="2168" spans="2:2" x14ac:dyDescent="0.25">
      <c r="B2168" s="36"/>
    </row>
    <row r="2169" spans="2:2" x14ac:dyDescent="0.25">
      <c r="B2169" s="36"/>
    </row>
    <row r="2170" spans="2:2" x14ac:dyDescent="0.25">
      <c r="B2170" s="36"/>
    </row>
    <row r="2171" spans="2:2" x14ac:dyDescent="0.25">
      <c r="B2171" s="36"/>
    </row>
    <row r="2172" spans="2:2" x14ac:dyDescent="0.25">
      <c r="B2172" s="36"/>
    </row>
    <row r="2173" spans="2:2" x14ac:dyDescent="0.25">
      <c r="B2173" s="36"/>
    </row>
    <row r="2174" spans="2:2" x14ac:dyDescent="0.25">
      <c r="B2174" s="36"/>
    </row>
    <row r="2175" spans="2:2" x14ac:dyDescent="0.25">
      <c r="B2175" s="36"/>
    </row>
    <row r="2176" spans="2:2" x14ac:dyDescent="0.25">
      <c r="B2176" s="36"/>
    </row>
    <row r="2177" spans="2:2" x14ac:dyDescent="0.25">
      <c r="B2177" s="36"/>
    </row>
    <row r="2178" spans="2:2" x14ac:dyDescent="0.25">
      <c r="B2178" s="36"/>
    </row>
    <row r="2179" spans="2:2" x14ac:dyDescent="0.25">
      <c r="B2179" s="36"/>
    </row>
    <row r="2180" spans="2:2" x14ac:dyDescent="0.25">
      <c r="B2180" s="36"/>
    </row>
    <row r="2181" spans="2:2" x14ac:dyDescent="0.25">
      <c r="B2181" s="36"/>
    </row>
    <row r="2182" spans="2:2" x14ac:dyDescent="0.25">
      <c r="B2182" s="36"/>
    </row>
    <row r="2183" spans="2:2" x14ac:dyDescent="0.25">
      <c r="B2183" s="36"/>
    </row>
    <row r="2184" spans="2:2" x14ac:dyDescent="0.25">
      <c r="B2184" s="36"/>
    </row>
    <row r="2185" spans="2:2" x14ac:dyDescent="0.25">
      <c r="B2185" s="36"/>
    </row>
    <row r="2186" spans="2:2" x14ac:dyDescent="0.25">
      <c r="B2186" s="36"/>
    </row>
    <row r="2187" spans="2:2" x14ac:dyDescent="0.25">
      <c r="B2187" s="36"/>
    </row>
    <row r="2188" spans="2:2" x14ac:dyDescent="0.25">
      <c r="B2188" s="36"/>
    </row>
    <row r="2189" spans="2:2" x14ac:dyDescent="0.25">
      <c r="B2189" s="36"/>
    </row>
    <row r="2190" spans="2:2" x14ac:dyDescent="0.25">
      <c r="B2190" s="36"/>
    </row>
    <row r="2191" spans="2:2" x14ac:dyDescent="0.25">
      <c r="B2191" s="36"/>
    </row>
    <row r="2192" spans="2:2" x14ac:dyDescent="0.25">
      <c r="B2192" s="36"/>
    </row>
    <row r="2193" spans="2:2" x14ac:dyDescent="0.25">
      <c r="B2193" s="36"/>
    </row>
    <row r="2194" spans="2:2" x14ac:dyDescent="0.25">
      <c r="B2194" s="36"/>
    </row>
    <row r="2195" spans="2:2" x14ac:dyDescent="0.25">
      <c r="B2195" s="36"/>
    </row>
    <row r="2196" spans="2:2" x14ac:dyDescent="0.25">
      <c r="B2196" s="36"/>
    </row>
    <row r="2197" spans="2:2" x14ac:dyDescent="0.25">
      <c r="B2197" s="36"/>
    </row>
    <row r="2198" spans="2:2" x14ac:dyDescent="0.25">
      <c r="B2198" s="36"/>
    </row>
    <row r="2199" spans="2:2" x14ac:dyDescent="0.25">
      <c r="B2199" s="36"/>
    </row>
    <row r="2200" spans="2:2" x14ac:dyDescent="0.25">
      <c r="B2200" s="36"/>
    </row>
    <row r="2201" spans="2:2" x14ac:dyDescent="0.25">
      <c r="B2201" s="36"/>
    </row>
    <row r="2202" spans="2:2" x14ac:dyDescent="0.25">
      <c r="B2202" s="36"/>
    </row>
    <row r="2203" spans="2:2" x14ac:dyDescent="0.25">
      <c r="B2203" s="36"/>
    </row>
    <row r="2204" spans="2:2" x14ac:dyDescent="0.25">
      <c r="B2204" s="36"/>
    </row>
    <row r="2205" spans="2:2" x14ac:dyDescent="0.25">
      <c r="B2205" s="36"/>
    </row>
    <row r="2206" spans="2:2" x14ac:dyDescent="0.25">
      <c r="B2206" s="36"/>
    </row>
    <row r="2207" spans="2:2" x14ac:dyDescent="0.25">
      <c r="B2207" s="36"/>
    </row>
    <row r="2208" spans="2:2" x14ac:dyDescent="0.25">
      <c r="B2208" s="36"/>
    </row>
    <row r="2209" spans="2:2" x14ac:dyDescent="0.25">
      <c r="B2209" s="36"/>
    </row>
    <row r="2210" spans="2:2" x14ac:dyDescent="0.25">
      <c r="B2210" s="36"/>
    </row>
    <row r="2211" spans="2:2" x14ac:dyDescent="0.25">
      <c r="B2211" s="36"/>
    </row>
    <row r="2212" spans="2:2" x14ac:dyDescent="0.25">
      <c r="B2212" s="36"/>
    </row>
    <row r="2213" spans="2:2" x14ac:dyDescent="0.25">
      <c r="B2213" s="36"/>
    </row>
    <row r="2214" spans="2:2" x14ac:dyDescent="0.25">
      <c r="B2214" s="36"/>
    </row>
    <row r="2215" spans="2:2" x14ac:dyDescent="0.25">
      <c r="B2215" s="36"/>
    </row>
    <row r="2216" spans="2:2" x14ac:dyDescent="0.25">
      <c r="B2216" s="36"/>
    </row>
    <row r="2217" spans="2:2" x14ac:dyDescent="0.25">
      <c r="B2217" s="36"/>
    </row>
    <row r="2218" spans="2:2" x14ac:dyDescent="0.25">
      <c r="B2218" s="36"/>
    </row>
    <row r="2219" spans="2:2" x14ac:dyDescent="0.25">
      <c r="B2219" s="36"/>
    </row>
    <row r="2220" spans="2:2" x14ac:dyDescent="0.25">
      <c r="B2220" s="36"/>
    </row>
    <row r="2221" spans="2:2" x14ac:dyDescent="0.25">
      <c r="B2221" s="36"/>
    </row>
    <row r="2222" spans="2:2" x14ac:dyDescent="0.25">
      <c r="B2222" s="36"/>
    </row>
    <row r="2223" spans="2:2" x14ac:dyDescent="0.25">
      <c r="B2223" s="36"/>
    </row>
    <row r="2224" spans="2:2" x14ac:dyDescent="0.25">
      <c r="B2224" s="36"/>
    </row>
    <row r="2225" spans="2:2" x14ac:dyDescent="0.25">
      <c r="B2225" s="36"/>
    </row>
    <row r="2226" spans="2:2" x14ac:dyDescent="0.25">
      <c r="B2226" s="36"/>
    </row>
    <row r="2227" spans="2:2" x14ac:dyDescent="0.25">
      <c r="B2227" s="36"/>
    </row>
    <row r="2228" spans="2:2" x14ac:dyDescent="0.25">
      <c r="B2228" s="36"/>
    </row>
    <row r="2229" spans="2:2" x14ac:dyDescent="0.25">
      <c r="B2229" s="36"/>
    </row>
    <row r="2230" spans="2:2" x14ac:dyDescent="0.25">
      <c r="B2230" s="36"/>
    </row>
    <row r="2231" spans="2:2" x14ac:dyDescent="0.25">
      <c r="B2231" s="36"/>
    </row>
    <row r="2232" spans="2:2" x14ac:dyDescent="0.25">
      <c r="B2232" s="36"/>
    </row>
    <row r="2233" spans="2:2" x14ac:dyDescent="0.25">
      <c r="B2233" s="36"/>
    </row>
    <row r="2234" spans="2:2" x14ac:dyDescent="0.25">
      <c r="B2234" s="36"/>
    </row>
    <row r="2235" spans="2:2" x14ac:dyDescent="0.25">
      <c r="B2235" s="36"/>
    </row>
    <row r="2236" spans="2:2" x14ac:dyDescent="0.25">
      <c r="B2236" s="36"/>
    </row>
    <row r="2237" spans="2:2" x14ac:dyDescent="0.25">
      <c r="B2237" s="36"/>
    </row>
    <row r="2238" spans="2:2" x14ac:dyDescent="0.25">
      <c r="B2238" s="36"/>
    </row>
    <row r="2239" spans="2:2" x14ac:dyDescent="0.25">
      <c r="B2239" s="36"/>
    </row>
    <row r="2240" spans="2:2" x14ac:dyDescent="0.25">
      <c r="B2240" s="36"/>
    </row>
    <row r="2241" spans="2:2" x14ac:dyDescent="0.25">
      <c r="B2241" s="36"/>
    </row>
    <row r="2242" spans="2:2" x14ac:dyDescent="0.25">
      <c r="B2242" s="36"/>
    </row>
    <row r="2243" spans="2:2" x14ac:dyDescent="0.25">
      <c r="B2243" s="36"/>
    </row>
    <row r="2244" spans="2:2" x14ac:dyDescent="0.25">
      <c r="B2244" s="36"/>
    </row>
    <row r="2245" spans="2:2" x14ac:dyDescent="0.25">
      <c r="B2245" s="36"/>
    </row>
    <row r="2246" spans="2:2" x14ac:dyDescent="0.25">
      <c r="B2246" s="36"/>
    </row>
    <row r="2247" spans="2:2" x14ac:dyDescent="0.25">
      <c r="B2247" s="36"/>
    </row>
    <row r="2248" spans="2:2" x14ac:dyDescent="0.25">
      <c r="B2248" s="36"/>
    </row>
    <row r="2249" spans="2:2" x14ac:dyDescent="0.25">
      <c r="B2249" s="36"/>
    </row>
    <row r="2250" spans="2:2" x14ac:dyDescent="0.25">
      <c r="B2250" s="36"/>
    </row>
    <row r="2251" spans="2:2" x14ac:dyDescent="0.25">
      <c r="B2251" s="36"/>
    </row>
    <row r="2252" spans="2:2" x14ac:dyDescent="0.25">
      <c r="B2252" s="36"/>
    </row>
    <row r="2253" spans="2:2" x14ac:dyDescent="0.25">
      <c r="B2253" s="36"/>
    </row>
    <row r="2254" spans="2:2" x14ac:dyDescent="0.25">
      <c r="B2254" s="36"/>
    </row>
    <row r="2255" spans="2:2" x14ac:dyDescent="0.25">
      <c r="B2255" s="36"/>
    </row>
    <row r="2256" spans="2:2" x14ac:dyDescent="0.25">
      <c r="B2256" s="36"/>
    </row>
    <row r="2257" spans="2:2" x14ac:dyDescent="0.25">
      <c r="B2257" s="36"/>
    </row>
    <row r="2258" spans="2:2" x14ac:dyDescent="0.25">
      <c r="B2258" s="36"/>
    </row>
    <row r="2259" spans="2:2" x14ac:dyDescent="0.25">
      <c r="B2259" s="36"/>
    </row>
    <row r="2260" spans="2:2" x14ac:dyDescent="0.25">
      <c r="B2260" s="36"/>
    </row>
    <row r="2261" spans="2:2" x14ac:dyDescent="0.25">
      <c r="B2261" s="36"/>
    </row>
    <row r="2262" spans="2:2" x14ac:dyDescent="0.25">
      <c r="B2262" s="36"/>
    </row>
    <row r="2263" spans="2:2" x14ac:dyDescent="0.25">
      <c r="B2263" s="36"/>
    </row>
    <row r="2264" spans="2:2" x14ac:dyDescent="0.25">
      <c r="B2264" s="36"/>
    </row>
    <row r="2265" spans="2:2" x14ac:dyDescent="0.25">
      <c r="B2265" s="36"/>
    </row>
    <row r="2266" spans="2:2" x14ac:dyDescent="0.25">
      <c r="B2266" s="36"/>
    </row>
    <row r="2267" spans="2:2" x14ac:dyDescent="0.25">
      <c r="B2267" s="36"/>
    </row>
    <row r="2268" spans="2:2" x14ac:dyDescent="0.25">
      <c r="B2268" s="36"/>
    </row>
    <row r="2269" spans="2:2" x14ac:dyDescent="0.25">
      <c r="B2269" s="36"/>
    </row>
    <row r="2270" spans="2:2" x14ac:dyDescent="0.25">
      <c r="B2270" s="36"/>
    </row>
    <row r="2271" spans="2:2" x14ac:dyDescent="0.25">
      <c r="B2271" s="36"/>
    </row>
    <row r="2272" spans="2:2" x14ac:dyDescent="0.25">
      <c r="B2272" s="36"/>
    </row>
    <row r="2273" spans="2:2" x14ac:dyDescent="0.25">
      <c r="B2273" s="36"/>
    </row>
    <row r="2274" spans="2:2" x14ac:dyDescent="0.25">
      <c r="B2274" s="36"/>
    </row>
    <row r="2275" spans="2:2" x14ac:dyDescent="0.25">
      <c r="B2275" s="36"/>
    </row>
    <row r="2276" spans="2:2" x14ac:dyDescent="0.25">
      <c r="B2276" s="36"/>
    </row>
    <row r="2277" spans="2:2" x14ac:dyDescent="0.25">
      <c r="B2277" s="36"/>
    </row>
    <row r="2278" spans="2:2" x14ac:dyDescent="0.25">
      <c r="B2278" s="36"/>
    </row>
    <row r="2279" spans="2:2" x14ac:dyDescent="0.25">
      <c r="B2279" s="36"/>
    </row>
    <row r="2280" spans="2:2" x14ac:dyDescent="0.25">
      <c r="B2280" s="36"/>
    </row>
    <row r="2281" spans="2:2" x14ac:dyDescent="0.25">
      <c r="B2281" s="36"/>
    </row>
    <row r="2282" spans="2:2" x14ac:dyDescent="0.25">
      <c r="B2282" s="36"/>
    </row>
    <row r="2283" spans="2:2" x14ac:dyDescent="0.25">
      <c r="B2283" s="36"/>
    </row>
    <row r="2284" spans="2:2" x14ac:dyDescent="0.25">
      <c r="B2284" s="36"/>
    </row>
    <row r="2285" spans="2:2" x14ac:dyDescent="0.25">
      <c r="B2285" s="36"/>
    </row>
    <row r="2286" spans="2:2" x14ac:dyDescent="0.25">
      <c r="B2286" s="36"/>
    </row>
    <row r="2287" spans="2:2" x14ac:dyDescent="0.25">
      <c r="B2287" s="36"/>
    </row>
    <row r="2288" spans="2:2" x14ac:dyDescent="0.25">
      <c r="B2288" s="36"/>
    </row>
    <row r="2289" spans="2:2" x14ac:dyDescent="0.25">
      <c r="B2289" s="36"/>
    </row>
    <row r="2290" spans="2:2" x14ac:dyDescent="0.25">
      <c r="B2290" s="36"/>
    </row>
    <row r="2291" spans="2:2" x14ac:dyDescent="0.25">
      <c r="B2291" s="36"/>
    </row>
    <row r="2292" spans="2:2" x14ac:dyDescent="0.25">
      <c r="B2292" s="36"/>
    </row>
    <row r="2293" spans="2:2" x14ac:dyDescent="0.25">
      <c r="B2293" s="36"/>
    </row>
    <row r="2294" spans="2:2" x14ac:dyDescent="0.25">
      <c r="B2294" s="36"/>
    </row>
    <row r="2295" spans="2:2" x14ac:dyDescent="0.25">
      <c r="B2295" s="36"/>
    </row>
    <row r="2296" spans="2:2" x14ac:dyDescent="0.25">
      <c r="B2296" s="36"/>
    </row>
    <row r="2297" spans="2:2" x14ac:dyDescent="0.25">
      <c r="B2297" s="36"/>
    </row>
    <row r="2298" spans="2:2" x14ac:dyDescent="0.25">
      <c r="B2298" s="36"/>
    </row>
    <row r="2299" spans="2:2" x14ac:dyDescent="0.25">
      <c r="B2299" s="36"/>
    </row>
    <row r="2300" spans="2:2" x14ac:dyDescent="0.25">
      <c r="B2300" s="36"/>
    </row>
    <row r="2301" spans="2:2" x14ac:dyDescent="0.25">
      <c r="B2301" s="36"/>
    </row>
    <row r="2302" spans="2:2" x14ac:dyDescent="0.25">
      <c r="B2302" s="36"/>
    </row>
    <row r="2303" spans="2:2" x14ac:dyDescent="0.25">
      <c r="B2303" s="36"/>
    </row>
    <row r="2304" spans="2:2" x14ac:dyDescent="0.25">
      <c r="B2304" s="36"/>
    </row>
    <row r="2305" spans="2:2" x14ac:dyDescent="0.25">
      <c r="B2305" s="36"/>
    </row>
    <row r="2306" spans="2:2" x14ac:dyDescent="0.25">
      <c r="B2306" s="36"/>
    </row>
    <row r="2307" spans="2:2" x14ac:dyDescent="0.25">
      <c r="B2307" s="36"/>
    </row>
    <row r="2308" spans="2:2" x14ac:dyDescent="0.25">
      <c r="B2308" s="36"/>
    </row>
    <row r="2309" spans="2:2" x14ac:dyDescent="0.25">
      <c r="B2309" s="36"/>
    </row>
    <row r="2310" spans="2:2" x14ac:dyDescent="0.25">
      <c r="B2310" s="36"/>
    </row>
    <row r="2311" spans="2:2" x14ac:dyDescent="0.25">
      <c r="B2311" s="36"/>
    </row>
    <row r="2312" spans="2:2" x14ac:dyDescent="0.25">
      <c r="B2312" s="36"/>
    </row>
    <row r="2313" spans="2:2" x14ac:dyDescent="0.25">
      <c r="B2313" s="36"/>
    </row>
    <row r="2314" spans="2:2" x14ac:dyDescent="0.25">
      <c r="B2314" s="36"/>
    </row>
    <row r="2315" spans="2:2" x14ac:dyDescent="0.25">
      <c r="B2315" s="36"/>
    </row>
    <row r="2316" spans="2:2" x14ac:dyDescent="0.25">
      <c r="B2316" s="36"/>
    </row>
    <row r="2317" spans="2:2" x14ac:dyDescent="0.25">
      <c r="B2317" s="36"/>
    </row>
    <row r="2318" spans="2:2" x14ac:dyDescent="0.25">
      <c r="B2318" s="36"/>
    </row>
    <row r="2319" spans="2:2" x14ac:dyDescent="0.25">
      <c r="B2319" s="36"/>
    </row>
    <row r="2320" spans="2:2" x14ac:dyDescent="0.25">
      <c r="B2320" s="36"/>
    </row>
    <row r="2321" spans="2:2" x14ac:dyDescent="0.25">
      <c r="B2321" s="36"/>
    </row>
    <row r="2322" spans="2:2" x14ac:dyDescent="0.25">
      <c r="B2322" s="36"/>
    </row>
    <row r="2323" spans="2:2" x14ac:dyDescent="0.25">
      <c r="B2323" s="36"/>
    </row>
    <row r="2324" spans="2:2" x14ac:dyDescent="0.25">
      <c r="B2324" s="36"/>
    </row>
    <row r="2325" spans="2:2" x14ac:dyDescent="0.25">
      <c r="B2325" s="36"/>
    </row>
    <row r="2326" spans="2:2" x14ac:dyDescent="0.25">
      <c r="B2326" s="36"/>
    </row>
    <row r="2327" spans="2:2" x14ac:dyDescent="0.25">
      <c r="B2327" s="36"/>
    </row>
    <row r="2328" spans="2:2" x14ac:dyDescent="0.25">
      <c r="B2328" s="36"/>
    </row>
    <row r="2329" spans="2:2" x14ac:dyDescent="0.25">
      <c r="B2329" s="36"/>
    </row>
    <row r="2330" spans="2:2" x14ac:dyDescent="0.25">
      <c r="B2330" s="36"/>
    </row>
    <row r="2331" spans="2:2" x14ac:dyDescent="0.25">
      <c r="B2331" s="36"/>
    </row>
    <row r="2332" spans="2:2" x14ac:dyDescent="0.25">
      <c r="B2332" s="36"/>
    </row>
    <row r="2333" spans="2:2" x14ac:dyDescent="0.25">
      <c r="B2333" s="36"/>
    </row>
    <row r="2334" spans="2:2" x14ac:dyDescent="0.25">
      <c r="B2334" s="36"/>
    </row>
    <row r="2335" spans="2:2" x14ac:dyDescent="0.25">
      <c r="B2335" s="36"/>
    </row>
    <row r="2336" spans="2:2" x14ac:dyDescent="0.25">
      <c r="B2336" s="36"/>
    </row>
    <row r="2337" spans="2:2" x14ac:dyDescent="0.25">
      <c r="B2337" s="36"/>
    </row>
    <row r="2338" spans="2:2" x14ac:dyDescent="0.25">
      <c r="B2338" s="36"/>
    </row>
    <row r="2339" spans="2:2" x14ac:dyDescent="0.25">
      <c r="B2339" s="36"/>
    </row>
    <row r="2340" spans="2:2" x14ac:dyDescent="0.25">
      <c r="B2340" s="36"/>
    </row>
    <row r="2341" spans="2:2" x14ac:dyDescent="0.25">
      <c r="B2341" s="36"/>
    </row>
    <row r="2342" spans="2:2" x14ac:dyDescent="0.25">
      <c r="B2342" s="36"/>
    </row>
    <row r="2343" spans="2:2" x14ac:dyDescent="0.25">
      <c r="B2343" s="36"/>
    </row>
    <row r="2344" spans="2:2" x14ac:dyDescent="0.25">
      <c r="B2344" s="36"/>
    </row>
    <row r="2345" spans="2:2" x14ac:dyDescent="0.25">
      <c r="B2345" s="36"/>
    </row>
    <row r="2346" spans="2:2" x14ac:dyDescent="0.25">
      <c r="B2346" s="36"/>
    </row>
    <row r="2347" spans="2:2" x14ac:dyDescent="0.25">
      <c r="B2347" s="36"/>
    </row>
    <row r="2348" spans="2:2" x14ac:dyDescent="0.25">
      <c r="B2348" s="36"/>
    </row>
    <row r="2349" spans="2:2" x14ac:dyDescent="0.25">
      <c r="B2349" s="36"/>
    </row>
    <row r="2350" spans="2:2" x14ac:dyDescent="0.25">
      <c r="B2350" s="36"/>
    </row>
    <row r="2351" spans="2:2" x14ac:dyDescent="0.25">
      <c r="B2351" s="36"/>
    </row>
    <row r="2352" spans="2:2" x14ac:dyDescent="0.25">
      <c r="B2352" s="36"/>
    </row>
    <row r="2353" spans="2:2" x14ac:dyDescent="0.25">
      <c r="B2353" s="36"/>
    </row>
    <row r="2354" spans="2:2" x14ac:dyDescent="0.25">
      <c r="B2354" s="36"/>
    </row>
    <row r="2355" spans="2:2" x14ac:dyDescent="0.25">
      <c r="B2355" s="36"/>
    </row>
    <row r="2356" spans="2:2" x14ac:dyDescent="0.25">
      <c r="B2356" s="36"/>
    </row>
    <row r="2357" spans="2:2" x14ac:dyDescent="0.25">
      <c r="B2357" s="36"/>
    </row>
    <row r="2358" spans="2:2" x14ac:dyDescent="0.25">
      <c r="B2358" s="36"/>
    </row>
    <row r="2359" spans="2:2" x14ac:dyDescent="0.25">
      <c r="B2359" s="36"/>
    </row>
    <row r="2360" spans="2:2" x14ac:dyDescent="0.25">
      <c r="B2360" s="36"/>
    </row>
    <row r="2361" spans="2:2" x14ac:dyDescent="0.25">
      <c r="B2361" s="36"/>
    </row>
    <row r="2362" spans="2:2" x14ac:dyDescent="0.25">
      <c r="B2362" s="36"/>
    </row>
    <row r="2363" spans="2:2" x14ac:dyDescent="0.25">
      <c r="B2363" s="36"/>
    </row>
    <row r="2364" spans="2:2" x14ac:dyDescent="0.25">
      <c r="B2364" s="36"/>
    </row>
    <row r="2365" spans="2:2" x14ac:dyDescent="0.25">
      <c r="B2365" s="36"/>
    </row>
    <row r="2366" spans="2:2" x14ac:dyDescent="0.25">
      <c r="B2366" s="36"/>
    </row>
    <row r="2367" spans="2:2" x14ac:dyDescent="0.25">
      <c r="B2367" s="36"/>
    </row>
    <row r="2368" spans="2:2" x14ac:dyDescent="0.25">
      <c r="B2368" s="36"/>
    </row>
    <row r="2369" spans="2:2" x14ac:dyDescent="0.25">
      <c r="B2369" s="36"/>
    </row>
    <row r="2370" spans="2:2" x14ac:dyDescent="0.25">
      <c r="B2370" s="36"/>
    </row>
    <row r="2371" spans="2:2" x14ac:dyDescent="0.25">
      <c r="B2371" s="36"/>
    </row>
    <row r="2372" spans="2:2" x14ac:dyDescent="0.25">
      <c r="B2372" s="36"/>
    </row>
    <row r="2373" spans="2:2" x14ac:dyDescent="0.25">
      <c r="B2373" s="36"/>
    </row>
    <row r="2374" spans="2:2" x14ac:dyDescent="0.25">
      <c r="B2374" s="36"/>
    </row>
    <row r="2375" spans="2:2" x14ac:dyDescent="0.25">
      <c r="B2375" s="36"/>
    </row>
    <row r="2376" spans="2:2" x14ac:dyDescent="0.25">
      <c r="B2376" s="36"/>
    </row>
    <row r="2377" spans="2:2" x14ac:dyDescent="0.25">
      <c r="B2377" s="36"/>
    </row>
    <row r="2378" spans="2:2" x14ac:dyDescent="0.25">
      <c r="B2378" s="36"/>
    </row>
    <row r="2379" spans="2:2" x14ac:dyDescent="0.25">
      <c r="B2379" s="36"/>
    </row>
    <row r="2380" spans="2:2" x14ac:dyDescent="0.25">
      <c r="B2380" s="36"/>
    </row>
    <row r="2381" spans="2:2" x14ac:dyDescent="0.25">
      <c r="B2381" s="36"/>
    </row>
    <row r="2382" spans="2:2" x14ac:dyDescent="0.25">
      <c r="B2382" s="36"/>
    </row>
    <row r="2383" spans="2:2" x14ac:dyDescent="0.25">
      <c r="B2383" s="36"/>
    </row>
    <row r="2384" spans="2:2" x14ac:dyDescent="0.25">
      <c r="B2384" s="36"/>
    </row>
    <row r="2385" spans="2:2" x14ac:dyDescent="0.25">
      <c r="B2385" s="36"/>
    </row>
    <row r="2386" spans="2:2" x14ac:dyDescent="0.25">
      <c r="B2386" s="36"/>
    </row>
    <row r="2387" spans="2:2" x14ac:dyDescent="0.25">
      <c r="B2387" s="36"/>
    </row>
    <row r="2388" spans="2:2" x14ac:dyDescent="0.25">
      <c r="B2388" s="36"/>
    </row>
    <row r="2389" spans="2:2" x14ac:dyDescent="0.25">
      <c r="B2389" s="36"/>
    </row>
    <row r="2390" spans="2:2" x14ac:dyDescent="0.25">
      <c r="B2390" s="36"/>
    </row>
    <row r="2391" spans="2:2" x14ac:dyDescent="0.25">
      <c r="B2391" s="36"/>
    </row>
    <row r="2392" spans="2:2" x14ac:dyDescent="0.25">
      <c r="B2392" s="36"/>
    </row>
    <row r="2393" spans="2:2" x14ac:dyDescent="0.25">
      <c r="B2393" s="36"/>
    </row>
    <row r="2394" spans="2:2" x14ac:dyDescent="0.25">
      <c r="B2394" s="36"/>
    </row>
    <row r="2395" spans="2:2" x14ac:dyDescent="0.25">
      <c r="B2395" s="36"/>
    </row>
    <row r="2396" spans="2:2" x14ac:dyDescent="0.25">
      <c r="B2396" s="36"/>
    </row>
    <row r="2397" spans="2:2" x14ac:dyDescent="0.25">
      <c r="B2397" s="36"/>
    </row>
    <row r="2398" spans="2:2" x14ac:dyDescent="0.25">
      <c r="B2398" s="36"/>
    </row>
    <row r="2399" spans="2:2" x14ac:dyDescent="0.25">
      <c r="B2399" s="36"/>
    </row>
    <row r="2400" spans="2:2" x14ac:dyDescent="0.25">
      <c r="B2400" s="36"/>
    </row>
    <row r="2401" spans="2:2" x14ac:dyDescent="0.25">
      <c r="B2401" s="36"/>
    </row>
    <row r="2402" spans="2:2" x14ac:dyDescent="0.25">
      <c r="B2402" s="36"/>
    </row>
    <row r="2403" spans="2:2" x14ac:dyDescent="0.25">
      <c r="B2403" s="36"/>
    </row>
    <row r="2404" spans="2:2" x14ac:dyDescent="0.25">
      <c r="B2404" s="36"/>
    </row>
    <row r="2405" spans="2:2" x14ac:dyDescent="0.25">
      <c r="B2405" s="36"/>
    </row>
    <row r="2406" spans="2:2" x14ac:dyDescent="0.25">
      <c r="B2406" s="36"/>
    </row>
    <row r="2407" spans="2:2" x14ac:dyDescent="0.25">
      <c r="B2407" s="36"/>
    </row>
    <row r="2408" spans="2:2" x14ac:dyDescent="0.25">
      <c r="B2408" s="36"/>
    </row>
    <row r="2409" spans="2:2" x14ac:dyDescent="0.25">
      <c r="B2409" s="36"/>
    </row>
    <row r="2410" spans="2:2" x14ac:dyDescent="0.25">
      <c r="B2410" s="36"/>
    </row>
    <row r="2411" spans="2:2" x14ac:dyDescent="0.25">
      <c r="B2411" s="36"/>
    </row>
    <row r="2412" spans="2:2" x14ac:dyDescent="0.25">
      <c r="B2412" s="36"/>
    </row>
    <row r="2413" spans="2:2" x14ac:dyDescent="0.25">
      <c r="B2413" s="36"/>
    </row>
    <row r="2414" spans="2:2" x14ac:dyDescent="0.25">
      <c r="B2414" s="36"/>
    </row>
    <row r="2415" spans="2:2" x14ac:dyDescent="0.25">
      <c r="B2415" s="36"/>
    </row>
    <row r="2416" spans="2:2" x14ac:dyDescent="0.25">
      <c r="B2416" s="36"/>
    </row>
    <row r="2417" spans="2:2" x14ac:dyDescent="0.25">
      <c r="B2417" s="36"/>
    </row>
    <row r="2418" spans="2:2" x14ac:dyDescent="0.25">
      <c r="B2418" s="36"/>
    </row>
    <row r="2419" spans="2:2" x14ac:dyDescent="0.25">
      <c r="B2419" s="36"/>
    </row>
    <row r="2420" spans="2:2" x14ac:dyDescent="0.25">
      <c r="B2420" s="36"/>
    </row>
    <row r="2421" spans="2:2" x14ac:dyDescent="0.25">
      <c r="B2421" s="36"/>
    </row>
    <row r="2422" spans="2:2" x14ac:dyDescent="0.25">
      <c r="B2422" s="36"/>
    </row>
    <row r="2423" spans="2:2" x14ac:dyDescent="0.25">
      <c r="B2423" s="36"/>
    </row>
    <row r="2424" spans="2:2" x14ac:dyDescent="0.25">
      <c r="B2424" s="36"/>
    </row>
    <row r="2425" spans="2:2" x14ac:dyDescent="0.25">
      <c r="B2425" s="36"/>
    </row>
    <row r="2426" spans="2:2" x14ac:dyDescent="0.25">
      <c r="B2426" s="36"/>
    </row>
    <row r="2427" spans="2:2" x14ac:dyDescent="0.25">
      <c r="B2427" s="36"/>
    </row>
    <row r="2428" spans="2:2" x14ac:dyDescent="0.25">
      <c r="B2428" s="36"/>
    </row>
    <row r="2429" spans="2:2" x14ac:dyDescent="0.25">
      <c r="B2429" s="36"/>
    </row>
    <row r="2430" spans="2:2" x14ac:dyDescent="0.25">
      <c r="B2430" s="36"/>
    </row>
    <row r="2431" spans="2:2" x14ac:dyDescent="0.25">
      <c r="B2431" s="36"/>
    </row>
    <row r="2432" spans="2:2" x14ac:dyDescent="0.25">
      <c r="B2432" s="36"/>
    </row>
    <row r="2433" spans="2:2" x14ac:dyDescent="0.25">
      <c r="B2433" s="36"/>
    </row>
    <row r="2434" spans="2:2" x14ac:dyDescent="0.25">
      <c r="B2434" s="36"/>
    </row>
    <row r="2435" spans="2:2" x14ac:dyDescent="0.25">
      <c r="B2435" s="36"/>
    </row>
    <row r="2436" spans="2:2" x14ac:dyDescent="0.25">
      <c r="B2436" s="36"/>
    </row>
    <row r="2437" spans="2:2" x14ac:dyDescent="0.25">
      <c r="B2437" s="36"/>
    </row>
    <row r="2438" spans="2:2" x14ac:dyDescent="0.25">
      <c r="B2438" s="36"/>
    </row>
    <row r="2439" spans="2:2" x14ac:dyDescent="0.25">
      <c r="B2439" s="36"/>
    </row>
    <row r="2440" spans="2:2" x14ac:dyDescent="0.25">
      <c r="B2440" s="36"/>
    </row>
    <row r="2441" spans="2:2" x14ac:dyDescent="0.25">
      <c r="B2441" s="36"/>
    </row>
    <row r="2442" spans="2:2" x14ac:dyDescent="0.25">
      <c r="B2442" s="36"/>
    </row>
    <row r="2443" spans="2:2" x14ac:dyDescent="0.25">
      <c r="B2443" s="36"/>
    </row>
    <row r="2444" spans="2:2" x14ac:dyDescent="0.25">
      <c r="B2444" s="36"/>
    </row>
    <row r="2445" spans="2:2" x14ac:dyDescent="0.25">
      <c r="B2445" s="36"/>
    </row>
    <row r="2446" spans="2:2" x14ac:dyDescent="0.25">
      <c r="B2446" s="36"/>
    </row>
    <row r="2447" spans="2:2" x14ac:dyDescent="0.25">
      <c r="B2447" s="36"/>
    </row>
    <row r="2448" spans="2:2" x14ac:dyDescent="0.25">
      <c r="B2448" s="36"/>
    </row>
    <row r="2449" spans="2:2" x14ac:dyDescent="0.25">
      <c r="B2449" s="36"/>
    </row>
    <row r="2450" spans="2:2" x14ac:dyDescent="0.25">
      <c r="B2450" s="36"/>
    </row>
    <row r="2451" spans="2:2" x14ac:dyDescent="0.25">
      <c r="B2451" s="36"/>
    </row>
    <row r="2452" spans="2:2" x14ac:dyDescent="0.25">
      <c r="B2452" s="36"/>
    </row>
    <row r="2453" spans="2:2" x14ac:dyDescent="0.25">
      <c r="B2453" s="36"/>
    </row>
    <row r="2454" spans="2:2" x14ac:dyDescent="0.25">
      <c r="B2454" s="36"/>
    </row>
    <row r="2455" spans="2:2" x14ac:dyDescent="0.25">
      <c r="B2455" s="36"/>
    </row>
    <row r="2456" spans="2:2" x14ac:dyDescent="0.25">
      <c r="B2456" s="36"/>
    </row>
    <row r="2457" spans="2:2" x14ac:dyDescent="0.25">
      <c r="B2457" s="36"/>
    </row>
    <row r="2458" spans="2:2" x14ac:dyDescent="0.25">
      <c r="B2458" s="36"/>
    </row>
    <row r="2459" spans="2:2" x14ac:dyDescent="0.25">
      <c r="B2459" s="36"/>
    </row>
    <row r="2460" spans="2:2" x14ac:dyDescent="0.25">
      <c r="B2460" s="36"/>
    </row>
    <row r="2461" spans="2:2" x14ac:dyDescent="0.25">
      <c r="B2461" s="36"/>
    </row>
    <row r="2462" spans="2:2" x14ac:dyDescent="0.25">
      <c r="B2462" s="36"/>
    </row>
    <row r="2463" spans="2:2" x14ac:dyDescent="0.25">
      <c r="B2463" s="36"/>
    </row>
    <row r="2464" spans="2:2" x14ac:dyDescent="0.25">
      <c r="B2464" s="36"/>
    </row>
    <row r="2465" spans="2:2" x14ac:dyDescent="0.25">
      <c r="B2465" s="36"/>
    </row>
    <row r="2466" spans="2:2" x14ac:dyDescent="0.25">
      <c r="B2466" s="36"/>
    </row>
    <row r="2467" spans="2:2" x14ac:dyDescent="0.25">
      <c r="B2467" s="36"/>
    </row>
    <row r="2468" spans="2:2" x14ac:dyDescent="0.25">
      <c r="B2468" s="36"/>
    </row>
    <row r="2469" spans="2:2" x14ac:dyDescent="0.25">
      <c r="B2469" s="36"/>
    </row>
    <row r="2470" spans="2:2" x14ac:dyDescent="0.25">
      <c r="B2470" s="36"/>
    </row>
    <row r="2471" spans="2:2" x14ac:dyDescent="0.25">
      <c r="B2471" s="36"/>
    </row>
    <row r="2472" spans="2:2" x14ac:dyDescent="0.25">
      <c r="B2472" s="36"/>
    </row>
    <row r="2473" spans="2:2" x14ac:dyDescent="0.25">
      <c r="B2473" s="36"/>
    </row>
    <row r="2474" spans="2:2" x14ac:dyDescent="0.25">
      <c r="B2474" s="36"/>
    </row>
    <row r="2475" spans="2:2" x14ac:dyDescent="0.25">
      <c r="B2475" s="36"/>
    </row>
    <row r="2476" spans="2:2" x14ac:dyDescent="0.25">
      <c r="B2476" s="36"/>
    </row>
    <row r="2477" spans="2:2" x14ac:dyDescent="0.25">
      <c r="B2477" s="36"/>
    </row>
    <row r="2478" spans="2:2" x14ac:dyDescent="0.25">
      <c r="B2478" s="36"/>
    </row>
    <row r="2479" spans="2:2" x14ac:dyDescent="0.25">
      <c r="B2479" s="36"/>
    </row>
    <row r="2480" spans="2:2" x14ac:dyDescent="0.25">
      <c r="B2480" s="36"/>
    </row>
    <row r="2481" spans="2:2" x14ac:dyDescent="0.25">
      <c r="B2481" s="36"/>
    </row>
    <row r="2482" spans="2:2" x14ac:dyDescent="0.25">
      <c r="B2482" s="36"/>
    </row>
    <row r="2483" spans="2:2" x14ac:dyDescent="0.25">
      <c r="B2483" s="36"/>
    </row>
    <row r="2484" spans="2:2" x14ac:dyDescent="0.25">
      <c r="B2484" s="36"/>
    </row>
    <row r="2485" spans="2:2" x14ac:dyDescent="0.25">
      <c r="B2485" s="36"/>
    </row>
    <row r="2486" spans="2:2" x14ac:dyDescent="0.25">
      <c r="B2486" s="36"/>
    </row>
    <row r="2487" spans="2:2" x14ac:dyDescent="0.25">
      <c r="B2487" s="36"/>
    </row>
    <row r="2488" spans="2:2" x14ac:dyDescent="0.25">
      <c r="B2488" s="36"/>
    </row>
    <row r="2489" spans="2:2" x14ac:dyDescent="0.25">
      <c r="B2489" s="36"/>
    </row>
    <row r="2490" spans="2:2" x14ac:dyDescent="0.25">
      <c r="B2490" s="36"/>
    </row>
    <row r="2491" spans="2:2" x14ac:dyDescent="0.25">
      <c r="B2491" s="36"/>
    </row>
    <row r="2492" spans="2:2" x14ac:dyDescent="0.25">
      <c r="B2492" s="36"/>
    </row>
    <row r="2493" spans="2:2" x14ac:dyDescent="0.25">
      <c r="B2493" s="36"/>
    </row>
    <row r="2494" spans="2:2" x14ac:dyDescent="0.25">
      <c r="B2494" s="36"/>
    </row>
    <row r="2495" spans="2:2" x14ac:dyDescent="0.25">
      <c r="B2495" s="36"/>
    </row>
    <row r="2496" spans="2:2" x14ac:dyDescent="0.25">
      <c r="B2496" s="36"/>
    </row>
    <row r="2497" spans="2:2" x14ac:dyDescent="0.25">
      <c r="B2497" s="36"/>
    </row>
    <row r="2498" spans="2:2" x14ac:dyDescent="0.25">
      <c r="B2498" s="36"/>
    </row>
    <row r="2499" spans="2:2" x14ac:dyDescent="0.25">
      <c r="B2499" s="36"/>
    </row>
    <row r="2500" spans="2:2" x14ac:dyDescent="0.25">
      <c r="B2500" s="36"/>
    </row>
    <row r="2501" spans="2:2" x14ac:dyDescent="0.25">
      <c r="B2501" s="36"/>
    </row>
    <row r="2502" spans="2:2" x14ac:dyDescent="0.25">
      <c r="B2502" s="36"/>
    </row>
    <row r="2503" spans="2:2" x14ac:dyDescent="0.25">
      <c r="B2503" s="36"/>
    </row>
    <row r="2504" spans="2:2" x14ac:dyDescent="0.25">
      <c r="B2504" s="36"/>
    </row>
    <row r="2505" spans="2:2" x14ac:dyDescent="0.25">
      <c r="B2505" s="36"/>
    </row>
    <row r="2506" spans="2:2" x14ac:dyDescent="0.25">
      <c r="B2506" s="36"/>
    </row>
    <row r="2507" spans="2:2" x14ac:dyDescent="0.25">
      <c r="B2507" s="36"/>
    </row>
    <row r="2508" spans="2:2" x14ac:dyDescent="0.25">
      <c r="B2508" s="36"/>
    </row>
    <row r="2509" spans="2:2" x14ac:dyDescent="0.25">
      <c r="B2509" s="36"/>
    </row>
    <row r="2510" spans="2:2" x14ac:dyDescent="0.25">
      <c r="B2510" s="36"/>
    </row>
    <row r="2511" spans="2:2" x14ac:dyDescent="0.25">
      <c r="B2511" s="36"/>
    </row>
    <row r="2512" spans="2:2" x14ac:dyDescent="0.25">
      <c r="B2512" s="36"/>
    </row>
    <row r="2513" spans="2:2" x14ac:dyDescent="0.25">
      <c r="B2513" s="36"/>
    </row>
    <row r="2514" spans="2:2" x14ac:dyDescent="0.25">
      <c r="B2514" s="36"/>
    </row>
    <row r="2515" spans="2:2" x14ac:dyDescent="0.25">
      <c r="B2515" s="36"/>
    </row>
    <row r="2516" spans="2:2" x14ac:dyDescent="0.25">
      <c r="B2516" s="36"/>
    </row>
    <row r="2517" spans="2:2" x14ac:dyDescent="0.25">
      <c r="B2517" s="36"/>
    </row>
    <row r="2518" spans="2:2" x14ac:dyDescent="0.25">
      <c r="B2518" s="36"/>
    </row>
    <row r="2519" spans="2:2" x14ac:dyDescent="0.25">
      <c r="B2519" s="36"/>
    </row>
    <row r="2520" spans="2:2" x14ac:dyDescent="0.25">
      <c r="B2520" s="36"/>
    </row>
    <row r="2521" spans="2:2" x14ac:dyDescent="0.25">
      <c r="B2521" s="36"/>
    </row>
    <row r="2522" spans="2:2" x14ac:dyDescent="0.25">
      <c r="B2522" s="36"/>
    </row>
    <row r="2523" spans="2:2" x14ac:dyDescent="0.25">
      <c r="B2523" s="36"/>
    </row>
    <row r="2524" spans="2:2" x14ac:dyDescent="0.25">
      <c r="B2524" s="36"/>
    </row>
    <row r="2525" spans="2:2" x14ac:dyDescent="0.25">
      <c r="B2525" s="36"/>
    </row>
    <row r="2526" spans="2:2" x14ac:dyDescent="0.25">
      <c r="B2526" s="36"/>
    </row>
    <row r="2527" spans="2:2" x14ac:dyDescent="0.25">
      <c r="B2527" s="36"/>
    </row>
    <row r="2528" spans="2:2" x14ac:dyDescent="0.25">
      <c r="B2528" s="36"/>
    </row>
    <row r="2529" spans="2:2" x14ac:dyDescent="0.25">
      <c r="B2529" s="36"/>
    </row>
    <row r="2530" spans="2:2" x14ac:dyDescent="0.25">
      <c r="B2530" s="36"/>
    </row>
    <row r="2531" spans="2:2" x14ac:dyDescent="0.25">
      <c r="B2531" s="36"/>
    </row>
    <row r="2532" spans="2:2" x14ac:dyDescent="0.25">
      <c r="B2532" s="36"/>
    </row>
    <row r="2533" spans="2:2" x14ac:dyDescent="0.25">
      <c r="B2533" s="36"/>
    </row>
    <row r="2534" spans="2:2" x14ac:dyDescent="0.25">
      <c r="B2534" s="36"/>
    </row>
    <row r="2535" spans="2:2" x14ac:dyDescent="0.25">
      <c r="B2535" s="36"/>
    </row>
    <row r="2536" spans="2:2" x14ac:dyDescent="0.25">
      <c r="B2536" s="36"/>
    </row>
    <row r="2537" spans="2:2" x14ac:dyDescent="0.25">
      <c r="B2537" s="36"/>
    </row>
    <row r="2538" spans="2:2" x14ac:dyDescent="0.25">
      <c r="B2538" s="36"/>
    </row>
    <row r="2539" spans="2:2" x14ac:dyDescent="0.25">
      <c r="B2539" s="36"/>
    </row>
    <row r="2540" spans="2:2" x14ac:dyDescent="0.25">
      <c r="B2540" s="36"/>
    </row>
    <row r="2541" spans="2:2" x14ac:dyDescent="0.25">
      <c r="B2541" s="36"/>
    </row>
    <row r="2542" spans="2:2" x14ac:dyDescent="0.25">
      <c r="B2542" s="36"/>
    </row>
    <row r="2543" spans="2:2" x14ac:dyDescent="0.25">
      <c r="B2543" s="36"/>
    </row>
    <row r="2544" spans="2:2" x14ac:dyDescent="0.25">
      <c r="B2544" s="36"/>
    </row>
    <row r="2545" spans="2:2" x14ac:dyDescent="0.25">
      <c r="B2545" s="36"/>
    </row>
    <row r="2546" spans="2:2" x14ac:dyDescent="0.25">
      <c r="B2546" s="36"/>
    </row>
    <row r="2547" spans="2:2" x14ac:dyDescent="0.25">
      <c r="B2547" s="36"/>
    </row>
    <row r="2548" spans="2:2" x14ac:dyDescent="0.25">
      <c r="B2548" s="36"/>
    </row>
    <row r="2549" spans="2:2" x14ac:dyDescent="0.25">
      <c r="B2549" s="36"/>
    </row>
    <row r="2550" spans="2:2" x14ac:dyDescent="0.25">
      <c r="B2550" s="36"/>
    </row>
    <row r="2551" spans="2:2" x14ac:dyDescent="0.25">
      <c r="B2551" s="36"/>
    </row>
    <row r="2552" spans="2:2" x14ac:dyDescent="0.25">
      <c r="B2552" s="36"/>
    </row>
    <row r="2553" spans="2:2" x14ac:dyDescent="0.25">
      <c r="B2553" s="36"/>
    </row>
    <row r="2554" spans="2:2" x14ac:dyDescent="0.25">
      <c r="B2554" s="36"/>
    </row>
    <row r="2555" spans="2:2" x14ac:dyDescent="0.25">
      <c r="B2555" s="36"/>
    </row>
    <row r="2556" spans="2:2" x14ac:dyDescent="0.25">
      <c r="B2556" s="36"/>
    </row>
    <row r="2557" spans="2:2" x14ac:dyDescent="0.25">
      <c r="B2557" s="36"/>
    </row>
    <row r="2558" spans="2:2" x14ac:dyDescent="0.25">
      <c r="B2558" s="36"/>
    </row>
    <row r="2559" spans="2:2" x14ac:dyDescent="0.25">
      <c r="B2559" s="36"/>
    </row>
    <row r="2560" spans="2:2" x14ac:dyDescent="0.25">
      <c r="B2560" s="36"/>
    </row>
    <row r="2561" spans="2:2" x14ac:dyDescent="0.25">
      <c r="B2561" s="36"/>
    </row>
    <row r="2562" spans="2:2" x14ac:dyDescent="0.25">
      <c r="B2562" s="36"/>
    </row>
    <row r="2563" spans="2:2" x14ac:dyDescent="0.25">
      <c r="B2563" s="36"/>
    </row>
    <row r="2564" spans="2:2" x14ac:dyDescent="0.25">
      <c r="B2564" s="36"/>
    </row>
    <row r="2565" spans="2:2" x14ac:dyDescent="0.25">
      <c r="B2565" s="36"/>
    </row>
    <row r="2566" spans="2:2" x14ac:dyDescent="0.25">
      <c r="B2566" s="36"/>
    </row>
    <row r="2567" spans="2:2" x14ac:dyDescent="0.25">
      <c r="B2567" s="36"/>
    </row>
    <row r="2568" spans="2:2" x14ac:dyDescent="0.25">
      <c r="B2568" s="36"/>
    </row>
    <row r="2569" spans="2:2" x14ac:dyDescent="0.25">
      <c r="B2569" s="36"/>
    </row>
    <row r="2570" spans="2:2" x14ac:dyDescent="0.25">
      <c r="B2570" s="36"/>
    </row>
    <row r="2571" spans="2:2" x14ac:dyDescent="0.25">
      <c r="B2571" s="36"/>
    </row>
    <row r="2572" spans="2:2" x14ac:dyDescent="0.25">
      <c r="B2572" s="36"/>
    </row>
    <row r="2573" spans="2:2" x14ac:dyDescent="0.25">
      <c r="B2573" s="36"/>
    </row>
    <row r="2574" spans="2:2" x14ac:dyDescent="0.25">
      <c r="B2574" s="36"/>
    </row>
    <row r="2575" spans="2:2" x14ac:dyDescent="0.25">
      <c r="B2575" s="36"/>
    </row>
    <row r="2576" spans="2:2" x14ac:dyDescent="0.25">
      <c r="B2576" s="36"/>
    </row>
    <row r="2577" spans="2:2" x14ac:dyDescent="0.25">
      <c r="B2577" s="36"/>
    </row>
    <row r="2578" spans="2:2" x14ac:dyDescent="0.25">
      <c r="B2578" s="36"/>
    </row>
    <row r="2579" spans="2:2" x14ac:dyDescent="0.25">
      <c r="B2579" s="36"/>
    </row>
    <row r="2580" spans="2:2" x14ac:dyDescent="0.25">
      <c r="B2580" s="36"/>
    </row>
    <row r="2581" spans="2:2" x14ac:dyDescent="0.25">
      <c r="B2581" s="36"/>
    </row>
    <row r="2582" spans="2:2" x14ac:dyDescent="0.25">
      <c r="B2582" s="36"/>
    </row>
    <row r="2583" spans="2:2" x14ac:dyDescent="0.25">
      <c r="B2583" s="36"/>
    </row>
    <row r="2584" spans="2:2" x14ac:dyDescent="0.25">
      <c r="B2584" s="36"/>
    </row>
    <row r="2585" spans="2:2" x14ac:dyDescent="0.25">
      <c r="B2585" s="36"/>
    </row>
    <row r="2586" spans="2:2" x14ac:dyDescent="0.25">
      <c r="B2586" s="36"/>
    </row>
    <row r="2587" spans="2:2" x14ac:dyDescent="0.25">
      <c r="B2587" s="36"/>
    </row>
    <row r="2588" spans="2:2" x14ac:dyDescent="0.25">
      <c r="B2588" s="36"/>
    </row>
    <row r="2589" spans="2:2" x14ac:dyDescent="0.25">
      <c r="B2589" s="36"/>
    </row>
    <row r="2590" spans="2:2" x14ac:dyDescent="0.25">
      <c r="B2590" s="36"/>
    </row>
    <row r="2591" spans="2:2" x14ac:dyDescent="0.25">
      <c r="B2591" s="36"/>
    </row>
    <row r="2592" spans="2:2" x14ac:dyDescent="0.25">
      <c r="B2592" s="36"/>
    </row>
    <row r="2593" spans="2:2" x14ac:dyDescent="0.25">
      <c r="B2593" s="36"/>
    </row>
    <row r="2594" spans="2:2" x14ac:dyDescent="0.25">
      <c r="B2594" s="36"/>
    </row>
    <row r="2595" spans="2:2" x14ac:dyDescent="0.25">
      <c r="B2595" s="36"/>
    </row>
    <row r="2596" spans="2:2" x14ac:dyDescent="0.25">
      <c r="B2596" s="36"/>
    </row>
    <row r="2597" spans="2:2" x14ac:dyDescent="0.25">
      <c r="B2597" s="36"/>
    </row>
    <row r="2598" spans="2:2" x14ac:dyDescent="0.25">
      <c r="B2598" s="36"/>
    </row>
    <row r="2599" spans="2:2" x14ac:dyDescent="0.25">
      <c r="B2599" s="36"/>
    </row>
    <row r="2600" spans="2:2" x14ac:dyDescent="0.25">
      <c r="B2600" s="36"/>
    </row>
    <row r="2601" spans="2:2" x14ac:dyDescent="0.25">
      <c r="B2601" s="36"/>
    </row>
    <row r="2602" spans="2:2" x14ac:dyDescent="0.25">
      <c r="B2602" s="36"/>
    </row>
    <row r="2603" spans="2:2" x14ac:dyDescent="0.25">
      <c r="B2603" s="36"/>
    </row>
    <row r="2604" spans="2:2" x14ac:dyDescent="0.25">
      <c r="B2604" s="36"/>
    </row>
    <row r="2605" spans="2:2" x14ac:dyDescent="0.25">
      <c r="B2605" s="36"/>
    </row>
    <row r="2606" spans="2:2" x14ac:dyDescent="0.25">
      <c r="B2606" s="36"/>
    </row>
    <row r="2607" spans="2:2" x14ac:dyDescent="0.25">
      <c r="B2607" s="36"/>
    </row>
    <row r="2608" spans="2:2" x14ac:dyDescent="0.25">
      <c r="B2608" s="36"/>
    </row>
    <row r="2609" spans="2:2" x14ac:dyDescent="0.25">
      <c r="B2609" s="36"/>
    </row>
    <row r="2610" spans="2:2" x14ac:dyDescent="0.25">
      <c r="B2610" s="36"/>
    </row>
    <row r="2611" spans="2:2" x14ac:dyDescent="0.25">
      <c r="B2611" s="36"/>
    </row>
    <row r="2612" spans="2:2" x14ac:dyDescent="0.25">
      <c r="B2612" s="36"/>
    </row>
    <row r="2613" spans="2:2" x14ac:dyDescent="0.25">
      <c r="B2613" s="36"/>
    </row>
    <row r="2614" spans="2:2" x14ac:dyDescent="0.25">
      <c r="B2614" s="36"/>
    </row>
    <row r="2615" spans="2:2" x14ac:dyDescent="0.25">
      <c r="B2615" s="36"/>
    </row>
    <row r="2616" spans="2:2" x14ac:dyDescent="0.25">
      <c r="B2616" s="36"/>
    </row>
    <row r="2617" spans="2:2" x14ac:dyDescent="0.25">
      <c r="B2617" s="36"/>
    </row>
    <row r="2618" spans="2:2" x14ac:dyDescent="0.25">
      <c r="B2618" s="36"/>
    </row>
    <row r="2619" spans="2:2" x14ac:dyDescent="0.25">
      <c r="B2619" s="36"/>
    </row>
    <row r="2620" spans="2:2" x14ac:dyDescent="0.25">
      <c r="B2620" s="36"/>
    </row>
    <row r="2621" spans="2:2" x14ac:dyDescent="0.25">
      <c r="B2621" s="36"/>
    </row>
    <row r="2622" spans="2:2" x14ac:dyDescent="0.25">
      <c r="B2622" s="36"/>
    </row>
    <row r="2623" spans="2:2" x14ac:dyDescent="0.25">
      <c r="B2623" s="36"/>
    </row>
    <row r="2624" spans="2:2" x14ac:dyDescent="0.25">
      <c r="B2624" s="36"/>
    </row>
    <row r="2625" spans="2:2" x14ac:dyDescent="0.25">
      <c r="B2625" s="36"/>
    </row>
    <row r="2626" spans="2:2" x14ac:dyDescent="0.25">
      <c r="B2626" s="36"/>
    </row>
    <row r="2627" spans="2:2" x14ac:dyDescent="0.25">
      <c r="B2627" s="36"/>
    </row>
    <row r="2628" spans="2:2" x14ac:dyDescent="0.25">
      <c r="B2628" s="36"/>
    </row>
    <row r="2629" spans="2:2" x14ac:dyDescent="0.25">
      <c r="B2629" s="36"/>
    </row>
    <row r="2630" spans="2:2" x14ac:dyDescent="0.25">
      <c r="B2630" s="36"/>
    </row>
    <row r="2631" spans="2:2" x14ac:dyDescent="0.25">
      <c r="B2631" s="36"/>
    </row>
    <row r="2632" spans="2:2" x14ac:dyDescent="0.25">
      <c r="B2632" s="36"/>
    </row>
    <row r="2633" spans="2:2" x14ac:dyDescent="0.25">
      <c r="B2633" s="36"/>
    </row>
    <row r="2634" spans="2:2" x14ac:dyDescent="0.25">
      <c r="B2634" s="36"/>
    </row>
    <row r="2635" spans="2:2" x14ac:dyDescent="0.25">
      <c r="B2635" s="36"/>
    </row>
    <row r="2636" spans="2:2" x14ac:dyDescent="0.25">
      <c r="B2636" s="36"/>
    </row>
    <row r="2637" spans="2:2" x14ac:dyDescent="0.25">
      <c r="B2637" s="36"/>
    </row>
    <row r="2638" spans="2:2" x14ac:dyDescent="0.25">
      <c r="B2638" s="36"/>
    </row>
    <row r="2639" spans="2:2" x14ac:dyDescent="0.25">
      <c r="B2639" s="36"/>
    </row>
    <row r="2640" spans="2:2" x14ac:dyDescent="0.25">
      <c r="B2640" s="36"/>
    </row>
    <row r="2641" spans="2:2" x14ac:dyDescent="0.25">
      <c r="B2641" s="36"/>
    </row>
    <row r="2642" spans="2:2" x14ac:dyDescent="0.25">
      <c r="B2642" s="36"/>
    </row>
    <row r="2643" spans="2:2" x14ac:dyDescent="0.25">
      <c r="B2643" s="36"/>
    </row>
    <row r="2644" spans="2:2" x14ac:dyDescent="0.25">
      <c r="B2644" s="36"/>
    </row>
    <row r="2645" spans="2:2" x14ac:dyDescent="0.25">
      <c r="B2645" s="36"/>
    </row>
    <row r="2646" spans="2:2" x14ac:dyDescent="0.25">
      <c r="B2646" s="36"/>
    </row>
    <row r="2647" spans="2:2" x14ac:dyDescent="0.25">
      <c r="B2647" s="36"/>
    </row>
    <row r="2648" spans="2:2" x14ac:dyDescent="0.25">
      <c r="B2648" s="36"/>
    </row>
    <row r="2649" spans="2:2" x14ac:dyDescent="0.25">
      <c r="B2649" s="36"/>
    </row>
    <row r="2650" spans="2:2" x14ac:dyDescent="0.25">
      <c r="B2650" s="36"/>
    </row>
    <row r="2651" spans="2:2" x14ac:dyDescent="0.25">
      <c r="B2651" s="36"/>
    </row>
    <row r="2652" spans="2:2" x14ac:dyDescent="0.25">
      <c r="B2652" s="36"/>
    </row>
    <row r="2653" spans="2:2" x14ac:dyDescent="0.25">
      <c r="B2653" s="36"/>
    </row>
    <row r="2654" spans="2:2" x14ac:dyDescent="0.25">
      <c r="B2654" s="36"/>
    </row>
    <row r="2655" spans="2:2" x14ac:dyDescent="0.25">
      <c r="B2655" s="36"/>
    </row>
    <row r="2656" spans="2:2" x14ac:dyDescent="0.25">
      <c r="B2656" s="36"/>
    </row>
    <row r="2657" spans="2:2" x14ac:dyDescent="0.25">
      <c r="B2657" s="36"/>
    </row>
    <row r="2658" spans="2:2" x14ac:dyDescent="0.25">
      <c r="B2658" s="36"/>
    </row>
    <row r="2659" spans="2:2" x14ac:dyDescent="0.25">
      <c r="B2659" s="36"/>
    </row>
    <row r="2660" spans="2:2" x14ac:dyDescent="0.25">
      <c r="B2660" s="36"/>
    </row>
    <row r="2661" spans="2:2" x14ac:dyDescent="0.25">
      <c r="B2661" s="36"/>
    </row>
    <row r="2662" spans="2:2" x14ac:dyDescent="0.25">
      <c r="B2662" s="36"/>
    </row>
    <row r="2663" spans="2:2" x14ac:dyDescent="0.25">
      <c r="B2663" s="36"/>
    </row>
    <row r="2664" spans="2:2" x14ac:dyDescent="0.25">
      <c r="B2664" s="36"/>
    </row>
    <row r="2665" spans="2:2" x14ac:dyDescent="0.25">
      <c r="B2665" s="36"/>
    </row>
    <row r="2666" spans="2:2" x14ac:dyDescent="0.25">
      <c r="B2666" s="36"/>
    </row>
    <row r="2667" spans="2:2" x14ac:dyDescent="0.25">
      <c r="B2667" s="36"/>
    </row>
    <row r="2668" spans="2:2" x14ac:dyDescent="0.25">
      <c r="B2668" s="36"/>
    </row>
    <row r="2669" spans="2:2" x14ac:dyDescent="0.25">
      <c r="B2669" s="36"/>
    </row>
    <row r="2670" spans="2:2" x14ac:dyDescent="0.25">
      <c r="B2670" s="36"/>
    </row>
    <row r="2671" spans="2:2" x14ac:dyDescent="0.25">
      <c r="B2671" s="36"/>
    </row>
    <row r="2672" spans="2:2" x14ac:dyDescent="0.25">
      <c r="B2672" s="36"/>
    </row>
    <row r="2673" spans="2:2" x14ac:dyDescent="0.25">
      <c r="B2673" s="36"/>
    </row>
    <row r="2674" spans="2:2" x14ac:dyDescent="0.25">
      <c r="B2674" s="36"/>
    </row>
    <row r="2675" spans="2:2" x14ac:dyDescent="0.25">
      <c r="B2675" s="36"/>
    </row>
    <row r="2676" spans="2:2" x14ac:dyDescent="0.25">
      <c r="B2676" s="36"/>
    </row>
    <row r="2677" spans="2:2" x14ac:dyDescent="0.25">
      <c r="B2677" s="36"/>
    </row>
    <row r="2678" spans="2:2" x14ac:dyDescent="0.25">
      <c r="B2678" s="36"/>
    </row>
    <row r="2679" spans="2:2" x14ac:dyDescent="0.25">
      <c r="B2679" s="36"/>
    </row>
    <row r="2680" spans="2:2" x14ac:dyDescent="0.25">
      <c r="B2680" s="36"/>
    </row>
    <row r="2681" spans="2:2" x14ac:dyDescent="0.25">
      <c r="B2681" s="36"/>
    </row>
    <row r="2682" spans="2:2" x14ac:dyDescent="0.25">
      <c r="B2682" s="36"/>
    </row>
    <row r="2683" spans="2:2" x14ac:dyDescent="0.25">
      <c r="B2683" s="36"/>
    </row>
    <row r="2684" spans="2:2" x14ac:dyDescent="0.25">
      <c r="B2684" s="36"/>
    </row>
    <row r="2685" spans="2:2" x14ac:dyDescent="0.25">
      <c r="B2685" s="36"/>
    </row>
    <row r="2686" spans="2:2" x14ac:dyDescent="0.25">
      <c r="B2686" s="36"/>
    </row>
    <row r="2687" spans="2:2" x14ac:dyDescent="0.25">
      <c r="B2687" s="36"/>
    </row>
    <row r="2688" spans="2:2" x14ac:dyDescent="0.25">
      <c r="B2688" s="36"/>
    </row>
    <row r="2689" spans="2:2" x14ac:dyDescent="0.25">
      <c r="B2689" s="36"/>
    </row>
    <row r="2690" spans="2:2" x14ac:dyDescent="0.25">
      <c r="B2690" s="36"/>
    </row>
    <row r="2691" spans="2:2" x14ac:dyDescent="0.25">
      <c r="B2691" s="36"/>
    </row>
    <row r="2692" spans="2:2" x14ac:dyDescent="0.25">
      <c r="B2692" s="36"/>
    </row>
    <row r="2693" spans="2:2" x14ac:dyDescent="0.25">
      <c r="B2693" s="36"/>
    </row>
    <row r="2694" spans="2:2" x14ac:dyDescent="0.25">
      <c r="B2694" s="36"/>
    </row>
    <row r="2695" spans="2:2" x14ac:dyDescent="0.25">
      <c r="B2695" s="36"/>
    </row>
    <row r="2696" spans="2:2" x14ac:dyDescent="0.25">
      <c r="B2696" s="36"/>
    </row>
    <row r="2697" spans="2:2" x14ac:dyDescent="0.25">
      <c r="B2697" s="36"/>
    </row>
    <row r="2698" spans="2:2" x14ac:dyDescent="0.25">
      <c r="B2698" s="36"/>
    </row>
    <row r="2699" spans="2:2" x14ac:dyDescent="0.25">
      <c r="B2699" s="36"/>
    </row>
    <row r="2700" spans="2:2" x14ac:dyDescent="0.25">
      <c r="B2700" s="36"/>
    </row>
    <row r="2701" spans="2:2" x14ac:dyDescent="0.25">
      <c r="B2701" s="36"/>
    </row>
    <row r="2702" spans="2:2" x14ac:dyDescent="0.25">
      <c r="B2702" s="36"/>
    </row>
    <row r="2703" spans="2:2" x14ac:dyDescent="0.25">
      <c r="B2703" s="36"/>
    </row>
    <row r="2704" spans="2:2" x14ac:dyDescent="0.25">
      <c r="B2704" s="36"/>
    </row>
    <row r="2705" spans="2:2" x14ac:dyDescent="0.25">
      <c r="B2705" s="36"/>
    </row>
    <row r="2706" spans="2:2" x14ac:dyDescent="0.25">
      <c r="B2706" s="36"/>
    </row>
    <row r="2707" spans="2:2" x14ac:dyDescent="0.25">
      <c r="B2707" s="36"/>
    </row>
    <row r="2708" spans="2:2" x14ac:dyDescent="0.25">
      <c r="B2708" s="36"/>
    </row>
    <row r="2709" spans="2:2" x14ac:dyDescent="0.25">
      <c r="B2709" s="36"/>
    </row>
    <row r="2710" spans="2:2" x14ac:dyDescent="0.25">
      <c r="B2710" s="36"/>
    </row>
    <row r="2711" spans="2:2" x14ac:dyDescent="0.25">
      <c r="B2711" s="36"/>
    </row>
    <row r="2712" spans="2:2" x14ac:dyDescent="0.25">
      <c r="B2712" s="36"/>
    </row>
    <row r="2713" spans="2:2" x14ac:dyDescent="0.25">
      <c r="B2713" s="36"/>
    </row>
    <row r="2714" spans="2:2" x14ac:dyDescent="0.25">
      <c r="B2714" s="36"/>
    </row>
    <row r="2715" spans="2:2" x14ac:dyDescent="0.25">
      <c r="B2715" s="36"/>
    </row>
    <row r="2716" spans="2:2" x14ac:dyDescent="0.25">
      <c r="B2716" s="36"/>
    </row>
    <row r="2717" spans="2:2" x14ac:dyDescent="0.25">
      <c r="B2717" s="36"/>
    </row>
    <row r="2718" spans="2:2" x14ac:dyDescent="0.25">
      <c r="B2718" s="36"/>
    </row>
    <row r="2719" spans="2:2" x14ac:dyDescent="0.25">
      <c r="B2719" s="36"/>
    </row>
    <row r="2720" spans="2:2" x14ac:dyDescent="0.25">
      <c r="B2720" s="36"/>
    </row>
    <row r="2721" spans="2:2" x14ac:dyDescent="0.25">
      <c r="B2721" s="36"/>
    </row>
    <row r="2722" spans="2:2" x14ac:dyDescent="0.25">
      <c r="B2722" s="36"/>
    </row>
    <row r="2723" spans="2:2" x14ac:dyDescent="0.25">
      <c r="B2723" s="36"/>
    </row>
    <row r="2724" spans="2:2" x14ac:dyDescent="0.25">
      <c r="B2724" s="36"/>
    </row>
    <row r="2725" spans="2:2" x14ac:dyDescent="0.25">
      <c r="B2725" s="36"/>
    </row>
    <row r="2726" spans="2:2" x14ac:dyDescent="0.25">
      <c r="B2726" s="36"/>
    </row>
    <row r="2727" spans="2:2" x14ac:dyDescent="0.25">
      <c r="B2727" s="36"/>
    </row>
    <row r="2728" spans="2:2" x14ac:dyDescent="0.25">
      <c r="B2728" s="36"/>
    </row>
    <row r="2729" spans="2:2" x14ac:dyDescent="0.25">
      <c r="B2729" s="36"/>
    </row>
    <row r="2730" spans="2:2" x14ac:dyDescent="0.25">
      <c r="B2730" s="36"/>
    </row>
    <row r="2731" spans="2:2" x14ac:dyDescent="0.25">
      <c r="B2731" s="36"/>
    </row>
    <row r="2732" spans="2:2" x14ac:dyDescent="0.25">
      <c r="B2732" s="36"/>
    </row>
    <row r="2733" spans="2:2" x14ac:dyDescent="0.25">
      <c r="B2733" s="36"/>
    </row>
    <row r="2734" spans="2:2" x14ac:dyDescent="0.25">
      <c r="B2734" s="36"/>
    </row>
    <row r="2735" spans="2:2" x14ac:dyDescent="0.25">
      <c r="B2735" s="36"/>
    </row>
    <row r="2736" spans="2:2" x14ac:dyDescent="0.25">
      <c r="B2736" s="36"/>
    </row>
    <row r="2737" spans="2:2" x14ac:dyDescent="0.25">
      <c r="B2737" s="36"/>
    </row>
    <row r="2738" spans="2:2" x14ac:dyDescent="0.25">
      <c r="B2738" s="36"/>
    </row>
    <row r="2739" spans="2:2" x14ac:dyDescent="0.25">
      <c r="B2739" s="36"/>
    </row>
    <row r="2740" spans="2:2" x14ac:dyDescent="0.25">
      <c r="B2740" s="36"/>
    </row>
    <row r="2741" spans="2:2" x14ac:dyDescent="0.25">
      <c r="B2741" s="36"/>
    </row>
    <row r="2742" spans="2:2" x14ac:dyDescent="0.25">
      <c r="B2742" s="36"/>
    </row>
    <row r="2743" spans="2:2" x14ac:dyDescent="0.25">
      <c r="B2743" s="36"/>
    </row>
    <row r="2744" spans="2:2" x14ac:dyDescent="0.25">
      <c r="B2744" s="36"/>
    </row>
    <row r="2745" spans="2:2" x14ac:dyDescent="0.25">
      <c r="B2745" s="36"/>
    </row>
    <row r="2746" spans="2:2" x14ac:dyDescent="0.25">
      <c r="B2746" s="36"/>
    </row>
    <row r="2747" spans="2:2" x14ac:dyDescent="0.25">
      <c r="B2747" s="36"/>
    </row>
    <row r="2748" spans="2:2" x14ac:dyDescent="0.25">
      <c r="B2748" s="36"/>
    </row>
    <row r="2749" spans="2:2" x14ac:dyDescent="0.25">
      <c r="B2749" s="36"/>
    </row>
    <row r="2750" spans="2:2" x14ac:dyDescent="0.25">
      <c r="B2750" s="36"/>
    </row>
    <row r="2751" spans="2:2" x14ac:dyDescent="0.25">
      <c r="B2751" s="36"/>
    </row>
    <row r="2752" spans="2:2" x14ac:dyDescent="0.25">
      <c r="B2752" s="36"/>
    </row>
    <row r="2753" spans="2:2" x14ac:dyDescent="0.25">
      <c r="B2753" s="36"/>
    </row>
    <row r="2754" spans="2:2" x14ac:dyDescent="0.25">
      <c r="B2754" s="36"/>
    </row>
    <row r="2755" spans="2:2" x14ac:dyDescent="0.25">
      <c r="B2755" s="36"/>
    </row>
    <row r="2756" spans="2:2" x14ac:dyDescent="0.25">
      <c r="B2756" s="36"/>
    </row>
    <row r="2757" spans="2:2" x14ac:dyDescent="0.25">
      <c r="B2757" s="36"/>
    </row>
    <row r="2758" spans="2:2" x14ac:dyDescent="0.25">
      <c r="B2758" s="36"/>
    </row>
    <row r="2759" spans="2:2" x14ac:dyDescent="0.25">
      <c r="B2759" s="36"/>
    </row>
    <row r="2760" spans="2:2" x14ac:dyDescent="0.25">
      <c r="B2760" s="36"/>
    </row>
    <row r="2761" spans="2:2" x14ac:dyDescent="0.25">
      <c r="B2761" s="36"/>
    </row>
    <row r="2762" spans="2:2" x14ac:dyDescent="0.25">
      <c r="B2762" s="36"/>
    </row>
    <row r="2763" spans="2:2" x14ac:dyDescent="0.25">
      <c r="B2763" s="36"/>
    </row>
    <row r="2764" spans="2:2" x14ac:dyDescent="0.25">
      <c r="B2764" s="36"/>
    </row>
    <row r="2765" spans="2:2" x14ac:dyDescent="0.25">
      <c r="B2765" s="36"/>
    </row>
    <row r="2766" spans="2:2" x14ac:dyDescent="0.25">
      <c r="B2766" s="36"/>
    </row>
    <row r="2767" spans="2:2" x14ac:dyDescent="0.25">
      <c r="B2767" s="36"/>
    </row>
    <row r="2768" spans="2:2" x14ac:dyDescent="0.25">
      <c r="B2768" s="36"/>
    </row>
    <row r="2769" spans="2:2" x14ac:dyDescent="0.25">
      <c r="B2769" s="36"/>
    </row>
    <row r="2770" spans="2:2" x14ac:dyDescent="0.25">
      <c r="B2770" s="36"/>
    </row>
    <row r="2771" spans="2:2" x14ac:dyDescent="0.25">
      <c r="B2771" s="36"/>
    </row>
    <row r="2772" spans="2:2" x14ac:dyDescent="0.25">
      <c r="B2772" s="36"/>
    </row>
    <row r="2773" spans="2:2" x14ac:dyDescent="0.25">
      <c r="B2773" s="36"/>
    </row>
    <row r="2774" spans="2:2" x14ac:dyDescent="0.25">
      <c r="B2774" s="36"/>
    </row>
    <row r="2775" spans="2:2" x14ac:dyDescent="0.25">
      <c r="B2775" s="36"/>
    </row>
    <row r="2776" spans="2:2" x14ac:dyDescent="0.25">
      <c r="B2776" s="36"/>
    </row>
    <row r="2777" spans="2:2" x14ac:dyDescent="0.25">
      <c r="B2777" s="36"/>
    </row>
    <row r="2778" spans="2:2" x14ac:dyDescent="0.25">
      <c r="B2778" s="36"/>
    </row>
    <row r="2779" spans="2:2" x14ac:dyDescent="0.25">
      <c r="B2779" s="36"/>
    </row>
    <row r="2780" spans="2:2" x14ac:dyDescent="0.25">
      <c r="B2780" s="36"/>
    </row>
    <row r="2781" spans="2:2" x14ac:dyDescent="0.25">
      <c r="B2781" s="36"/>
    </row>
    <row r="2782" spans="2:2" x14ac:dyDescent="0.25">
      <c r="B2782" s="36"/>
    </row>
    <row r="2783" spans="2:2" x14ac:dyDescent="0.25">
      <c r="B2783" s="36"/>
    </row>
    <row r="2784" spans="2:2" x14ac:dyDescent="0.25">
      <c r="B2784" s="36"/>
    </row>
    <row r="2785" spans="2:2" x14ac:dyDescent="0.25">
      <c r="B2785" s="36"/>
    </row>
    <row r="2786" spans="2:2" x14ac:dyDescent="0.25">
      <c r="B2786" s="36"/>
    </row>
    <row r="2787" spans="2:2" x14ac:dyDescent="0.25">
      <c r="B2787" s="36"/>
    </row>
    <row r="2788" spans="2:2" x14ac:dyDescent="0.25">
      <c r="B2788" s="36"/>
    </row>
    <row r="2789" spans="2:2" x14ac:dyDescent="0.25">
      <c r="B2789" s="36"/>
    </row>
    <row r="2790" spans="2:2" x14ac:dyDescent="0.25">
      <c r="B2790" s="36"/>
    </row>
    <row r="2791" spans="2:2" x14ac:dyDescent="0.25">
      <c r="B2791" s="36"/>
    </row>
    <row r="2792" spans="2:2" x14ac:dyDescent="0.25">
      <c r="B2792" s="36"/>
    </row>
    <row r="2793" spans="2:2" x14ac:dyDescent="0.25">
      <c r="B2793" s="36"/>
    </row>
    <row r="2794" spans="2:2" x14ac:dyDescent="0.25">
      <c r="B2794" s="36"/>
    </row>
    <row r="2795" spans="2:2" x14ac:dyDescent="0.25">
      <c r="B2795" s="36"/>
    </row>
    <row r="2796" spans="2:2" x14ac:dyDescent="0.25">
      <c r="B2796" s="36"/>
    </row>
    <row r="2797" spans="2:2" x14ac:dyDescent="0.25">
      <c r="B2797" s="36"/>
    </row>
    <row r="2798" spans="2:2" x14ac:dyDescent="0.25">
      <c r="B2798" s="36"/>
    </row>
    <row r="2799" spans="2:2" x14ac:dyDescent="0.25">
      <c r="B2799" s="36"/>
    </row>
    <row r="2800" spans="2:2" x14ac:dyDescent="0.25">
      <c r="B2800" s="36"/>
    </row>
    <row r="2801" spans="2:2" x14ac:dyDescent="0.25">
      <c r="B2801" s="36"/>
    </row>
    <row r="2802" spans="2:2" x14ac:dyDescent="0.25">
      <c r="B2802" s="36"/>
    </row>
    <row r="2803" spans="2:2" x14ac:dyDescent="0.25">
      <c r="B2803" s="36"/>
    </row>
    <row r="2804" spans="2:2" x14ac:dyDescent="0.25">
      <c r="B2804" s="36"/>
    </row>
    <row r="2805" spans="2:2" x14ac:dyDescent="0.25">
      <c r="B2805" s="36"/>
    </row>
    <row r="2806" spans="2:2" x14ac:dyDescent="0.25">
      <c r="B2806" s="36"/>
    </row>
    <row r="2807" spans="2:2" x14ac:dyDescent="0.25">
      <c r="B2807" s="36"/>
    </row>
    <row r="2808" spans="2:2" x14ac:dyDescent="0.25">
      <c r="B2808" s="36"/>
    </row>
    <row r="2809" spans="2:2" x14ac:dyDescent="0.25">
      <c r="B2809" s="36"/>
    </row>
    <row r="2810" spans="2:2" x14ac:dyDescent="0.25">
      <c r="B2810" s="36"/>
    </row>
    <row r="2811" spans="2:2" x14ac:dyDescent="0.25">
      <c r="B2811" s="36"/>
    </row>
    <row r="2812" spans="2:2" x14ac:dyDescent="0.25">
      <c r="B2812" s="36"/>
    </row>
    <row r="2813" spans="2:2" x14ac:dyDescent="0.25">
      <c r="B2813" s="36"/>
    </row>
    <row r="2814" spans="2:2" x14ac:dyDescent="0.25">
      <c r="B2814" s="36"/>
    </row>
    <row r="2815" spans="2:2" x14ac:dyDescent="0.25">
      <c r="B2815" s="36"/>
    </row>
    <row r="2816" spans="2:2" x14ac:dyDescent="0.25">
      <c r="B2816" s="36"/>
    </row>
    <row r="2817" spans="2:2" x14ac:dyDescent="0.25">
      <c r="B2817" s="36"/>
    </row>
    <row r="2818" spans="2:2" x14ac:dyDescent="0.25">
      <c r="B2818" s="36"/>
    </row>
    <row r="2819" spans="2:2" x14ac:dyDescent="0.25">
      <c r="B2819" s="36"/>
    </row>
    <row r="2820" spans="2:2" x14ac:dyDescent="0.25">
      <c r="B2820" s="36"/>
    </row>
    <row r="2821" spans="2:2" x14ac:dyDescent="0.25">
      <c r="B2821" s="36"/>
    </row>
    <row r="2822" spans="2:2" x14ac:dyDescent="0.25">
      <c r="B2822" s="36"/>
    </row>
    <row r="2823" spans="2:2" x14ac:dyDescent="0.25">
      <c r="B2823" s="36"/>
    </row>
    <row r="2824" spans="2:2" x14ac:dyDescent="0.25">
      <c r="B2824" s="36"/>
    </row>
    <row r="2825" spans="2:2" x14ac:dyDescent="0.25">
      <c r="B2825" s="36"/>
    </row>
    <row r="2826" spans="2:2" x14ac:dyDescent="0.25">
      <c r="B2826" s="36"/>
    </row>
    <row r="2827" spans="2:2" x14ac:dyDescent="0.25">
      <c r="B2827" s="36"/>
    </row>
    <row r="2828" spans="2:2" x14ac:dyDescent="0.25">
      <c r="B2828" s="36"/>
    </row>
    <row r="2829" spans="2:2" x14ac:dyDescent="0.25">
      <c r="B2829" s="36"/>
    </row>
    <row r="2830" spans="2:2" x14ac:dyDescent="0.25">
      <c r="B2830" s="36"/>
    </row>
    <row r="2831" spans="2:2" x14ac:dyDescent="0.25">
      <c r="B2831" s="36"/>
    </row>
    <row r="2832" spans="2:2" x14ac:dyDescent="0.25">
      <c r="B2832" s="36"/>
    </row>
    <row r="2833" spans="2:2" x14ac:dyDescent="0.25">
      <c r="B2833" s="36"/>
    </row>
    <row r="2834" spans="2:2" x14ac:dyDescent="0.25">
      <c r="B2834" s="36"/>
    </row>
    <row r="2835" spans="2:2" x14ac:dyDescent="0.25">
      <c r="B2835" s="36"/>
    </row>
    <row r="2836" spans="2:2" x14ac:dyDescent="0.25">
      <c r="B2836" s="36"/>
    </row>
    <row r="2837" spans="2:2" x14ac:dyDescent="0.25">
      <c r="B2837" s="36"/>
    </row>
    <row r="2838" spans="2:2" x14ac:dyDescent="0.25">
      <c r="B2838" s="36"/>
    </row>
    <row r="2839" spans="2:2" x14ac:dyDescent="0.25">
      <c r="B2839" s="36"/>
    </row>
    <row r="2840" spans="2:2" x14ac:dyDescent="0.25">
      <c r="B2840" s="36"/>
    </row>
    <row r="2841" spans="2:2" x14ac:dyDescent="0.25">
      <c r="B2841" s="36"/>
    </row>
    <row r="2842" spans="2:2" x14ac:dyDescent="0.25">
      <c r="B2842" s="36"/>
    </row>
    <row r="2843" spans="2:2" x14ac:dyDescent="0.25">
      <c r="B2843" s="36"/>
    </row>
    <row r="2844" spans="2:2" x14ac:dyDescent="0.25">
      <c r="B2844" s="36"/>
    </row>
    <row r="2845" spans="2:2" x14ac:dyDescent="0.25">
      <c r="B2845" s="36"/>
    </row>
    <row r="2846" spans="2:2" x14ac:dyDescent="0.25">
      <c r="B2846" s="36"/>
    </row>
    <row r="2847" spans="2:2" x14ac:dyDescent="0.25">
      <c r="B2847" s="36"/>
    </row>
    <row r="2848" spans="2:2" x14ac:dyDescent="0.25">
      <c r="B2848" s="36"/>
    </row>
    <row r="2849" spans="2:2" x14ac:dyDescent="0.25">
      <c r="B2849" s="36"/>
    </row>
    <row r="2850" spans="2:2" x14ac:dyDescent="0.25">
      <c r="B2850" s="36"/>
    </row>
    <row r="2851" spans="2:2" x14ac:dyDescent="0.25">
      <c r="B2851" s="36"/>
    </row>
    <row r="2852" spans="2:2" x14ac:dyDescent="0.25">
      <c r="B2852" s="36"/>
    </row>
    <row r="2853" spans="2:2" x14ac:dyDescent="0.25">
      <c r="B2853" s="36"/>
    </row>
    <row r="2854" spans="2:2" x14ac:dyDescent="0.25">
      <c r="B2854" s="36"/>
    </row>
    <row r="2855" spans="2:2" x14ac:dyDescent="0.25">
      <c r="B2855" s="36"/>
    </row>
    <row r="2856" spans="2:2" x14ac:dyDescent="0.25">
      <c r="B2856" s="36"/>
    </row>
    <row r="2857" spans="2:2" x14ac:dyDescent="0.25">
      <c r="B2857" s="36"/>
    </row>
    <row r="2858" spans="2:2" x14ac:dyDescent="0.25">
      <c r="B2858" s="36"/>
    </row>
    <row r="2859" spans="2:2" x14ac:dyDescent="0.25">
      <c r="B2859" s="36"/>
    </row>
    <row r="2860" spans="2:2" x14ac:dyDescent="0.25">
      <c r="B2860" s="36"/>
    </row>
    <row r="2861" spans="2:2" x14ac:dyDescent="0.25">
      <c r="B2861" s="36"/>
    </row>
    <row r="2862" spans="2:2" x14ac:dyDescent="0.25">
      <c r="B2862" s="36"/>
    </row>
    <row r="2863" spans="2:2" x14ac:dyDescent="0.25">
      <c r="B2863" s="36"/>
    </row>
    <row r="2864" spans="2:2" x14ac:dyDescent="0.25">
      <c r="B2864" s="36"/>
    </row>
    <row r="2865" spans="2:2" x14ac:dyDescent="0.25">
      <c r="B2865" s="36"/>
    </row>
    <row r="2866" spans="2:2" x14ac:dyDescent="0.25">
      <c r="B2866" s="36"/>
    </row>
    <row r="2867" spans="2:2" x14ac:dyDescent="0.25">
      <c r="B2867" s="36"/>
    </row>
    <row r="2868" spans="2:2" x14ac:dyDescent="0.25">
      <c r="B2868" s="36"/>
    </row>
    <row r="2869" spans="2:2" x14ac:dyDescent="0.25">
      <c r="B2869" s="36"/>
    </row>
    <row r="2870" spans="2:2" x14ac:dyDescent="0.25">
      <c r="B2870" s="36"/>
    </row>
    <row r="2871" spans="2:2" x14ac:dyDescent="0.25">
      <c r="B2871" s="36"/>
    </row>
    <row r="2872" spans="2:2" x14ac:dyDescent="0.25">
      <c r="B2872" s="36"/>
    </row>
    <row r="2873" spans="2:2" x14ac:dyDescent="0.25">
      <c r="B2873" s="36"/>
    </row>
    <row r="2874" spans="2:2" x14ac:dyDescent="0.25">
      <c r="B2874" s="36"/>
    </row>
    <row r="2875" spans="2:2" x14ac:dyDescent="0.25">
      <c r="B2875" s="36"/>
    </row>
    <row r="2876" spans="2:2" x14ac:dyDescent="0.25">
      <c r="B2876" s="36"/>
    </row>
    <row r="2877" spans="2:2" x14ac:dyDescent="0.25">
      <c r="B2877" s="36"/>
    </row>
    <row r="2878" spans="2:2" x14ac:dyDescent="0.25">
      <c r="B2878" s="36"/>
    </row>
    <row r="2879" spans="2:2" x14ac:dyDescent="0.25">
      <c r="B2879" s="36"/>
    </row>
    <row r="2880" spans="2:2" x14ac:dyDescent="0.25">
      <c r="B2880" s="36"/>
    </row>
    <row r="2881" spans="2:2" x14ac:dyDescent="0.25">
      <c r="B2881" s="36"/>
    </row>
    <row r="2882" spans="2:2" x14ac:dyDescent="0.25">
      <c r="B2882" s="36"/>
    </row>
    <row r="2883" spans="2:2" x14ac:dyDescent="0.25">
      <c r="B2883" s="36"/>
    </row>
    <row r="2884" spans="2:2" x14ac:dyDescent="0.25">
      <c r="B2884" s="36"/>
    </row>
    <row r="2885" spans="2:2" x14ac:dyDescent="0.25">
      <c r="B2885" s="36"/>
    </row>
    <row r="2886" spans="2:2" x14ac:dyDescent="0.25">
      <c r="B2886" s="36"/>
    </row>
    <row r="2887" spans="2:2" x14ac:dyDescent="0.25">
      <c r="B2887" s="36"/>
    </row>
    <row r="2888" spans="2:2" x14ac:dyDescent="0.25">
      <c r="B2888" s="36"/>
    </row>
    <row r="2889" spans="2:2" x14ac:dyDescent="0.25">
      <c r="B2889" s="36"/>
    </row>
    <row r="2890" spans="2:2" x14ac:dyDescent="0.25">
      <c r="B2890" s="36"/>
    </row>
    <row r="2891" spans="2:2" x14ac:dyDescent="0.25">
      <c r="B2891" s="36"/>
    </row>
    <row r="2892" spans="2:2" x14ac:dyDescent="0.25">
      <c r="B2892" s="36"/>
    </row>
    <row r="2893" spans="2:2" x14ac:dyDescent="0.25">
      <c r="B2893" s="36"/>
    </row>
    <row r="2894" spans="2:2" x14ac:dyDescent="0.25">
      <c r="B2894" s="36"/>
    </row>
    <row r="2895" spans="2:2" x14ac:dyDescent="0.25">
      <c r="B2895" s="36"/>
    </row>
    <row r="2896" spans="2:2" x14ac:dyDescent="0.25">
      <c r="B2896" s="36"/>
    </row>
    <row r="2897" spans="2:2" x14ac:dyDescent="0.25">
      <c r="B2897" s="36"/>
    </row>
    <row r="2898" spans="2:2" x14ac:dyDescent="0.25">
      <c r="B2898" s="36"/>
    </row>
    <row r="2899" spans="2:2" x14ac:dyDescent="0.25">
      <c r="B2899" s="36"/>
    </row>
    <row r="2900" spans="2:2" x14ac:dyDescent="0.25">
      <c r="B2900" s="36"/>
    </row>
    <row r="2901" spans="2:2" x14ac:dyDescent="0.25">
      <c r="B2901" s="36"/>
    </row>
    <row r="2902" spans="2:2" x14ac:dyDescent="0.25">
      <c r="B2902" s="36"/>
    </row>
    <row r="2903" spans="2:2" x14ac:dyDescent="0.25">
      <c r="B2903" s="36"/>
    </row>
    <row r="2904" spans="2:2" x14ac:dyDescent="0.25">
      <c r="B2904" s="36"/>
    </row>
    <row r="2905" spans="2:2" x14ac:dyDescent="0.25">
      <c r="B2905" s="36"/>
    </row>
    <row r="2906" spans="2:2" x14ac:dyDescent="0.25">
      <c r="B2906" s="36"/>
    </row>
    <row r="2907" spans="2:2" x14ac:dyDescent="0.25">
      <c r="B2907" s="36"/>
    </row>
    <row r="2908" spans="2:2" x14ac:dyDescent="0.25">
      <c r="B2908" s="36"/>
    </row>
    <row r="2909" spans="2:2" x14ac:dyDescent="0.25">
      <c r="B2909" s="36"/>
    </row>
    <row r="2910" spans="2:2" x14ac:dyDescent="0.25">
      <c r="B2910" s="36"/>
    </row>
    <row r="2911" spans="2:2" x14ac:dyDescent="0.25">
      <c r="B2911" s="36"/>
    </row>
    <row r="2912" spans="2:2" x14ac:dyDescent="0.25">
      <c r="B2912" s="36"/>
    </row>
    <row r="2913" spans="2:2" x14ac:dyDescent="0.25">
      <c r="B2913" s="36"/>
    </row>
    <row r="2914" spans="2:2" x14ac:dyDescent="0.25">
      <c r="B2914" s="36"/>
    </row>
    <row r="2915" spans="2:2" x14ac:dyDescent="0.25">
      <c r="B2915" s="36"/>
    </row>
    <row r="2916" spans="2:2" x14ac:dyDescent="0.25">
      <c r="B2916" s="36"/>
    </row>
    <row r="2917" spans="2:2" x14ac:dyDescent="0.25">
      <c r="B2917" s="36"/>
    </row>
    <row r="2918" spans="2:2" x14ac:dyDescent="0.25">
      <c r="B2918" s="36"/>
    </row>
    <row r="2919" spans="2:2" x14ac:dyDescent="0.25">
      <c r="B2919" s="36"/>
    </row>
    <row r="2920" spans="2:2" x14ac:dyDescent="0.25">
      <c r="B2920" s="36"/>
    </row>
    <row r="2921" spans="2:2" x14ac:dyDescent="0.25">
      <c r="B2921" s="36"/>
    </row>
    <row r="2922" spans="2:2" x14ac:dyDescent="0.25">
      <c r="B2922" s="36"/>
    </row>
    <row r="2923" spans="2:2" x14ac:dyDescent="0.25">
      <c r="B2923" s="36"/>
    </row>
    <row r="2924" spans="2:2" x14ac:dyDescent="0.25">
      <c r="B2924" s="36"/>
    </row>
    <row r="2925" spans="2:2" x14ac:dyDescent="0.25">
      <c r="B2925" s="36"/>
    </row>
    <row r="2926" spans="2:2" x14ac:dyDescent="0.25">
      <c r="B2926" s="36"/>
    </row>
    <row r="2927" spans="2:2" x14ac:dyDescent="0.25">
      <c r="B2927" s="36"/>
    </row>
    <row r="2928" spans="2:2" x14ac:dyDescent="0.25">
      <c r="B2928" s="36"/>
    </row>
    <row r="2929" spans="2:2" x14ac:dyDescent="0.25">
      <c r="B2929" s="36"/>
    </row>
    <row r="2930" spans="2:2" x14ac:dyDescent="0.25">
      <c r="B2930" s="36"/>
    </row>
    <row r="2931" spans="2:2" x14ac:dyDescent="0.25">
      <c r="B2931" s="36"/>
    </row>
    <row r="2932" spans="2:2" x14ac:dyDescent="0.25">
      <c r="B2932" s="36"/>
    </row>
    <row r="2933" spans="2:2" x14ac:dyDescent="0.25">
      <c r="B2933" s="36"/>
    </row>
    <row r="2934" spans="2:2" x14ac:dyDescent="0.25">
      <c r="B2934" s="36"/>
    </row>
    <row r="2935" spans="2:2" x14ac:dyDescent="0.25">
      <c r="B2935" s="36"/>
    </row>
    <row r="2936" spans="2:2" x14ac:dyDescent="0.25">
      <c r="B2936" s="36"/>
    </row>
    <row r="2937" spans="2:2" x14ac:dyDescent="0.25">
      <c r="B2937" s="36"/>
    </row>
    <row r="2938" spans="2:2" x14ac:dyDescent="0.25">
      <c r="B2938" s="36"/>
    </row>
    <row r="2939" spans="2:2" x14ac:dyDescent="0.25">
      <c r="B2939" s="36"/>
    </row>
    <row r="2940" spans="2:2" x14ac:dyDescent="0.25">
      <c r="B2940" s="36"/>
    </row>
    <row r="2941" spans="2:2" x14ac:dyDescent="0.25">
      <c r="B2941" s="36"/>
    </row>
    <row r="2942" spans="2:2" x14ac:dyDescent="0.25">
      <c r="B2942" s="36"/>
    </row>
    <row r="2943" spans="2:2" x14ac:dyDescent="0.25">
      <c r="B2943" s="36"/>
    </row>
    <row r="2944" spans="2:2" x14ac:dyDescent="0.25">
      <c r="B2944" s="36"/>
    </row>
    <row r="2945" spans="2:2" x14ac:dyDescent="0.25">
      <c r="B2945" s="36"/>
    </row>
    <row r="2946" spans="2:2" x14ac:dyDescent="0.25">
      <c r="B2946" s="36"/>
    </row>
    <row r="2947" spans="2:2" x14ac:dyDescent="0.25">
      <c r="B2947" s="36"/>
    </row>
    <row r="2948" spans="2:2" x14ac:dyDescent="0.25">
      <c r="B2948" s="36"/>
    </row>
    <row r="2949" spans="2:2" x14ac:dyDescent="0.25">
      <c r="B2949" s="36"/>
    </row>
    <row r="2950" spans="2:2" x14ac:dyDescent="0.25">
      <c r="B2950" s="36"/>
    </row>
    <row r="2951" spans="2:2" x14ac:dyDescent="0.25">
      <c r="B2951" s="36"/>
    </row>
    <row r="2952" spans="2:2" x14ac:dyDescent="0.25">
      <c r="B2952" s="36"/>
    </row>
    <row r="2953" spans="2:2" x14ac:dyDescent="0.25">
      <c r="B2953" s="36"/>
    </row>
    <row r="2954" spans="2:2" x14ac:dyDescent="0.25">
      <c r="B2954" s="36"/>
    </row>
    <row r="2955" spans="2:2" x14ac:dyDescent="0.25">
      <c r="B2955" s="36"/>
    </row>
    <row r="2956" spans="2:2" x14ac:dyDescent="0.25">
      <c r="B2956" s="36"/>
    </row>
    <row r="2957" spans="2:2" x14ac:dyDescent="0.25">
      <c r="B2957" s="36"/>
    </row>
    <row r="2958" spans="2:2" x14ac:dyDescent="0.25">
      <c r="B2958" s="36"/>
    </row>
    <row r="2959" spans="2:2" x14ac:dyDescent="0.25">
      <c r="B2959" s="36"/>
    </row>
    <row r="2960" spans="2:2" x14ac:dyDescent="0.25">
      <c r="B2960" s="36"/>
    </row>
    <row r="2961" spans="2:2" x14ac:dyDescent="0.25">
      <c r="B2961" s="36"/>
    </row>
    <row r="2962" spans="2:2" x14ac:dyDescent="0.25">
      <c r="B2962" s="36"/>
    </row>
    <row r="2963" spans="2:2" x14ac:dyDescent="0.25">
      <c r="B2963" s="36"/>
    </row>
    <row r="2964" spans="2:2" x14ac:dyDescent="0.25">
      <c r="B2964" s="36"/>
    </row>
    <row r="2965" spans="2:2" x14ac:dyDescent="0.25">
      <c r="B2965" s="36"/>
    </row>
    <row r="2966" spans="2:2" x14ac:dyDescent="0.25">
      <c r="B2966" s="36"/>
    </row>
    <row r="2967" spans="2:2" x14ac:dyDescent="0.25">
      <c r="B2967" s="36"/>
    </row>
    <row r="2968" spans="2:2" x14ac:dyDescent="0.25">
      <c r="B2968" s="36"/>
    </row>
    <row r="2969" spans="2:2" x14ac:dyDescent="0.25">
      <c r="B2969" s="36"/>
    </row>
    <row r="2970" spans="2:2" x14ac:dyDescent="0.25">
      <c r="B2970" s="36"/>
    </row>
    <row r="2971" spans="2:2" x14ac:dyDescent="0.25">
      <c r="B2971" s="36"/>
    </row>
    <row r="2972" spans="2:2" x14ac:dyDescent="0.25">
      <c r="B2972" s="36"/>
    </row>
    <row r="2973" spans="2:2" x14ac:dyDescent="0.25">
      <c r="B2973" s="36"/>
    </row>
    <row r="2974" spans="2:2" x14ac:dyDescent="0.25">
      <c r="B2974" s="36"/>
    </row>
    <row r="2975" spans="2:2" x14ac:dyDescent="0.25">
      <c r="B2975" s="36"/>
    </row>
    <row r="2976" spans="2:2" x14ac:dyDescent="0.25">
      <c r="B2976" s="36"/>
    </row>
    <row r="2977" spans="2:2" x14ac:dyDescent="0.25">
      <c r="B2977" s="36"/>
    </row>
    <row r="2978" spans="2:2" x14ac:dyDescent="0.25">
      <c r="B2978" s="36"/>
    </row>
    <row r="2979" spans="2:2" x14ac:dyDescent="0.25">
      <c r="B2979" s="36"/>
    </row>
    <row r="2980" spans="2:2" x14ac:dyDescent="0.25">
      <c r="B2980" s="36"/>
    </row>
    <row r="2981" spans="2:2" x14ac:dyDescent="0.25">
      <c r="B2981" s="36"/>
    </row>
    <row r="2982" spans="2:2" x14ac:dyDescent="0.25">
      <c r="B2982" s="36"/>
    </row>
    <row r="2983" spans="2:2" x14ac:dyDescent="0.25">
      <c r="B2983" s="36"/>
    </row>
    <row r="2984" spans="2:2" x14ac:dyDescent="0.25">
      <c r="B2984" s="36"/>
    </row>
    <row r="2985" spans="2:2" x14ac:dyDescent="0.25">
      <c r="B2985" s="36"/>
    </row>
    <row r="2986" spans="2:2" x14ac:dyDescent="0.25">
      <c r="B2986" s="36"/>
    </row>
    <row r="2987" spans="2:2" x14ac:dyDescent="0.25">
      <c r="B2987" s="36"/>
    </row>
    <row r="2988" spans="2:2" x14ac:dyDescent="0.25">
      <c r="B2988" s="36"/>
    </row>
    <row r="2989" spans="2:2" x14ac:dyDescent="0.25">
      <c r="B2989" s="36"/>
    </row>
    <row r="2990" spans="2:2" x14ac:dyDescent="0.25">
      <c r="B2990" s="36"/>
    </row>
    <row r="2991" spans="2:2" x14ac:dyDescent="0.25">
      <c r="B2991" s="36"/>
    </row>
    <row r="2992" spans="2:2" x14ac:dyDescent="0.25">
      <c r="B2992" s="36"/>
    </row>
    <row r="2993" spans="2:2" x14ac:dyDescent="0.25">
      <c r="B2993" s="36"/>
    </row>
    <row r="2994" spans="2:2" x14ac:dyDescent="0.25">
      <c r="B2994" s="36"/>
    </row>
    <row r="2995" spans="2:2" x14ac:dyDescent="0.25">
      <c r="B2995" s="36"/>
    </row>
    <row r="2996" spans="2:2" x14ac:dyDescent="0.25">
      <c r="B2996" s="36"/>
    </row>
    <row r="2997" spans="2:2" x14ac:dyDescent="0.25">
      <c r="B2997" s="36"/>
    </row>
    <row r="2998" spans="2:2" x14ac:dyDescent="0.25">
      <c r="B2998" s="36"/>
    </row>
    <row r="2999" spans="2:2" x14ac:dyDescent="0.25">
      <c r="B2999" s="36"/>
    </row>
    <row r="3000" spans="2:2" x14ac:dyDescent="0.25">
      <c r="B3000" s="36"/>
    </row>
    <row r="3001" spans="2:2" x14ac:dyDescent="0.25">
      <c r="B3001" s="36"/>
    </row>
    <row r="3002" spans="2:2" x14ac:dyDescent="0.25">
      <c r="B3002" s="36"/>
    </row>
    <row r="3003" spans="2:2" x14ac:dyDescent="0.25">
      <c r="B3003" s="36"/>
    </row>
    <row r="3004" spans="2:2" x14ac:dyDescent="0.25">
      <c r="B3004" s="36"/>
    </row>
    <row r="3005" spans="2:2" x14ac:dyDescent="0.25">
      <c r="B3005" s="36"/>
    </row>
    <row r="3006" spans="2:2" x14ac:dyDescent="0.25">
      <c r="B3006" s="36"/>
    </row>
    <row r="3007" spans="2:2" x14ac:dyDescent="0.25">
      <c r="B3007" s="36"/>
    </row>
    <row r="3008" spans="2:2" x14ac:dyDescent="0.25">
      <c r="B3008" s="36"/>
    </row>
    <row r="3009" spans="2:2" x14ac:dyDescent="0.25">
      <c r="B3009" s="36"/>
    </row>
    <row r="3010" spans="2:2" x14ac:dyDescent="0.25">
      <c r="B3010" s="36"/>
    </row>
    <row r="3011" spans="2:2" x14ac:dyDescent="0.25">
      <c r="B3011" s="36"/>
    </row>
    <row r="3012" spans="2:2" x14ac:dyDescent="0.25">
      <c r="B3012" s="36"/>
    </row>
    <row r="3013" spans="2:2" x14ac:dyDescent="0.25">
      <c r="B3013" s="36"/>
    </row>
    <row r="3014" spans="2:2" x14ac:dyDescent="0.25">
      <c r="B3014" s="36"/>
    </row>
    <row r="3015" spans="2:2" x14ac:dyDescent="0.25">
      <c r="B3015" s="36"/>
    </row>
    <row r="3016" spans="2:2" x14ac:dyDescent="0.25">
      <c r="B3016" s="36"/>
    </row>
    <row r="3017" spans="2:2" x14ac:dyDescent="0.25">
      <c r="B3017" s="36"/>
    </row>
    <row r="3018" spans="2:2" x14ac:dyDescent="0.25">
      <c r="B3018" s="36"/>
    </row>
    <row r="3019" spans="2:2" x14ac:dyDescent="0.25">
      <c r="B3019" s="36"/>
    </row>
    <row r="3020" spans="2:2" x14ac:dyDescent="0.25">
      <c r="B3020" s="36"/>
    </row>
    <row r="3021" spans="2:2" x14ac:dyDescent="0.25">
      <c r="B3021" s="36"/>
    </row>
    <row r="3022" spans="2:2" x14ac:dyDescent="0.25">
      <c r="B3022" s="36"/>
    </row>
    <row r="3023" spans="2:2" x14ac:dyDescent="0.25">
      <c r="B3023" s="36"/>
    </row>
    <row r="3024" spans="2:2" x14ac:dyDescent="0.25">
      <c r="B3024" s="36"/>
    </row>
    <row r="3025" spans="2:2" x14ac:dyDescent="0.25">
      <c r="B3025" s="36"/>
    </row>
    <row r="3026" spans="2:2" x14ac:dyDescent="0.25">
      <c r="B3026" s="36"/>
    </row>
    <row r="3027" spans="2:2" x14ac:dyDescent="0.25">
      <c r="B3027" s="36"/>
    </row>
    <row r="3028" spans="2:2" x14ac:dyDescent="0.25">
      <c r="B3028" s="36"/>
    </row>
    <row r="3029" spans="2:2" x14ac:dyDescent="0.25">
      <c r="B3029" s="36"/>
    </row>
    <row r="3030" spans="2:2" x14ac:dyDescent="0.25">
      <c r="B3030" s="36"/>
    </row>
    <row r="3031" spans="2:2" x14ac:dyDescent="0.25">
      <c r="B3031" s="36"/>
    </row>
    <row r="3032" spans="2:2" x14ac:dyDescent="0.25">
      <c r="B3032" s="36"/>
    </row>
    <row r="3033" spans="2:2" x14ac:dyDescent="0.25">
      <c r="B3033" s="36"/>
    </row>
    <row r="3034" spans="2:2" x14ac:dyDescent="0.25">
      <c r="B3034" s="36"/>
    </row>
    <row r="3035" spans="2:2" x14ac:dyDescent="0.25">
      <c r="B3035" s="36"/>
    </row>
    <row r="3036" spans="2:2" x14ac:dyDescent="0.25">
      <c r="B3036" s="36"/>
    </row>
    <row r="3037" spans="2:2" x14ac:dyDescent="0.25">
      <c r="B3037" s="36"/>
    </row>
    <row r="3038" spans="2:2" x14ac:dyDescent="0.25">
      <c r="B3038" s="36"/>
    </row>
    <row r="3039" spans="2:2" x14ac:dyDescent="0.25">
      <c r="B3039" s="36"/>
    </row>
    <row r="3040" spans="2:2" x14ac:dyDescent="0.25">
      <c r="B3040" s="36"/>
    </row>
    <row r="3041" spans="2:2" x14ac:dyDescent="0.25">
      <c r="B3041" s="36"/>
    </row>
    <row r="3042" spans="2:2" x14ac:dyDescent="0.25">
      <c r="B3042" s="36"/>
    </row>
    <row r="3043" spans="2:2" x14ac:dyDescent="0.25">
      <c r="B3043" s="36"/>
    </row>
    <row r="3044" spans="2:2" x14ac:dyDescent="0.25">
      <c r="B3044" s="36"/>
    </row>
    <row r="3045" spans="2:2" x14ac:dyDescent="0.25">
      <c r="B3045" s="36"/>
    </row>
    <row r="3046" spans="2:2" x14ac:dyDescent="0.25">
      <c r="B3046" s="36"/>
    </row>
    <row r="3047" spans="2:2" x14ac:dyDescent="0.25">
      <c r="B3047" s="36"/>
    </row>
    <row r="3048" spans="2:2" x14ac:dyDescent="0.25">
      <c r="B3048" s="36"/>
    </row>
    <row r="3049" spans="2:2" x14ac:dyDescent="0.25">
      <c r="B3049" s="36"/>
    </row>
    <row r="3050" spans="2:2" x14ac:dyDescent="0.25">
      <c r="B3050" s="36"/>
    </row>
    <row r="3051" spans="2:2" x14ac:dyDescent="0.25">
      <c r="B3051" s="36"/>
    </row>
    <row r="3052" spans="2:2" x14ac:dyDescent="0.25">
      <c r="B3052" s="36"/>
    </row>
    <row r="3053" spans="2:2" x14ac:dyDescent="0.25">
      <c r="B3053" s="36"/>
    </row>
    <row r="3054" spans="2:2" x14ac:dyDescent="0.25">
      <c r="B3054" s="36"/>
    </row>
    <row r="3055" spans="2:2" x14ac:dyDescent="0.25">
      <c r="B3055" s="36"/>
    </row>
    <row r="3056" spans="2:2" x14ac:dyDescent="0.25">
      <c r="B3056" s="36"/>
    </row>
    <row r="3057" spans="2:2" x14ac:dyDescent="0.25">
      <c r="B3057" s="36"/>
    </row>
    <row r="3058" spans="2:2" x14ac:dyDescent="0.25">
      <c r="B3058" s="36"/>
    </row>
    <row r="3059" spans="2:2" x14ac:dyDescent="0.25">
      <c r="B3059" s="36"/>
    </row>
    <row r="3060" spans="2:2" x14ac:dyDescent="0.25">
      <c r="B3060" s="36"/>
    </row>
    <row r="3061" spans="2:2" x14ac:dyDescent="0.25">
      <c r="B3061" s="36"/>
    </row>
    <row r="3062" spans="2:2" x14ac:dyDescent="0.25">
      <c r="B3062" s="36"/>
    </row>
    <row r="3063" spans="2:2" x14ac:dyDescent="0.25">
      <c r="B3063" s="36"/>
    </row>
    <row r="3064" spans="2:2" x14ac:dyDescent="0.25">
      <c r="B3064" s="36"/>
    </row>
    <row r="3065" spans="2:2" x14ac:dyDescent="0.25">
      <c r="B3065" s="36"/>
    </row>
    <row r="3066" spans="2:2" x14ac:dyDescent="0.25">
      <c r="B3066" s="36"/>
    </row>
    <row r="3067" spans="2:2" x14ac:dyDescent="0.25">
      <c r="B3067" s="36"/>
    </row>
    <row r="3068" spans="2:2" x14ac:dyDescent="0.25">
      <c r="B3068" s="36"/>
    </row>
    <row r="3069" spans="2:2" x14ac:dyDescent="0.25">
      <c r="B3069" s="36"/>
    </row>
    <row r="3070" spans="2:2" x14ac:dyDescent="0.25">
      <c r="B3070" s="36"/>
    </row>
    <row r="3071" spans="2:2" x14ac:dyDescent="0.25">
      <c r="B3071" s="36"/>
    </row>
    <row r="3072" spans="2:2" x14ac:dyDescent="0.25">
      <c r="B3072" s="36"/>
    </row>
    <row r="3073" spans="2:2" x14ac:dyDescent="0.25">
      <c r="B3073" s="36"/>
    </row>
    <row r="3074" spans="2:2" x14ac:dyDescent="0.25">
      <c r="B3074" s="36"/>
    </row>
    <row r="3075" spans="2:2" x14ac:dyDescent="0.25">
      <c r="B3075" s="36"/>
    </row>
    <row r="3076" spans="2:2" x14ac:dyDescent="0.25">
      <c r="B3076" s="36"/>
    </row>
    <row r="3077" spans="2:2" x14ac:dyDescent="0.25">
      <c r="B3077" s="36"/>
    </row>
    <row r="3078" spans="2:2" x14ac:dyDescent="0.25">
      <c r="B3078" s="36"/>
    </row>
    <row r="3079" spans="2:2" x14ac:dyDescent="0.25">
      <c r="B3079" s="36"/>
    </row>
    <row r="3080" spans="2:2" x14ac:dyDescent="0.25">
      <c r="B3080" s="36"/>
    </row>
    <row r="3081" spans="2:2" x14ac:dyDescent="0.25">
      <c r="B3081" s="36"/>
    </row>
    <row r="3082" spans="2:2" x14ac:dyDescent="0.25">
      <c r="B3082" s="36"/>
    </row>
    <row r="3083" spans="2:2" x14ac:dyDescent="0.25">
      <c r="B3083" s="36"/>
    </row>
    <row r="3084" spans="2:2" x14ac:dyDescent="0.25">
      <c r="B3084" s="36"/>
    </row>
    <row r="3085" spans="2:2" x14ac:dyDescent="0.25">
      <c r="B3085" s="36"/>
    </row>
    <row r="3086" spans="2:2" x14ac:dyDescent="0.25">
      <c r="B3086" s="36"/>
    </row>
    <row r="3087" spans="2:2" x14ac:dyDescent="0.25">
      <c r="B3087" s="36"/>
    </row>
    <row r="3088" spans="2:2" x14ac:dyDescent="0.25">
      <c r="B3088" s="36"/>
    </row>
    <row r="3089" spans="2:2" x14ac:dyDescent="0.25">
      <c r="B3089" s="36"/>
    </row>
    <row r="3090" spans="2:2" x14ac:dyDescent="0.25">
      <c r="B3090" s="36"/>
    </row>
    <row r="3091" spans="2:2" x14ac:dyDescent="0.25">
      <c r="B3091" s="36"/>
    </row>
    <row r="3092" spans="2:2" x14ac:dyDescent="0.25">
      <c r="B3092" s="36"/>
    </row>
    <row r="3093" spans="2:2" x14ac:dyDescent="0.25">
      <c r="B3093" s="36"/>
    </row>
    <row r="3094" spans="2:2" x14ac:dyDescent="0.25">
      <c r="B3094" s="36"/>
    </row>
    <row r="3095" spans="2:2" x14ac:dyDescent="0.25">
      <c r="B3095" s="36"/>
    </row>
    <row r="3096" spans="2:2" x14ac:dyDescent="0.25">
      <c r="B3096" s="36"/>
    </row>
    <row r="3097" spans="2:2" x14ac:dyDescent="0.25">
      <c r="B3097" s="36"/>
    </row>
    <row r="3098" spans="2:2" x14ac:dyDescent="0.25">
      <c r="B3098" s="36"/>
    </row>
    <row r="3099" spans="2:2" x14ac:dyDescent="0.25">
      <c r="B3099" s="36"/>
    </row>
    <row r="3100" spans="2:2" x14ac:dyDescent="0.25">
      <c r="B3100" s="36"/>
    </row>
    <row r="3101" spans="2:2" x14ac:dyDescent="0.25">
      <c r="B3101" s="36"/>
    </row>
    <row r="3102" spans="2:2" x14ac:dyDescent="0.25">
      <c r="B3102" s="36"/>
    </row>
    <row r="3103" spans="2:2" x14ac:dyDescent="0.25">
      <c r="B3103" s="36"/>
    </row>
    <row r="3104" spans="2:2" x14ac:dyDescent="0.25">
      <c r="B3104" s="36"/>
    </row>
    <row r="3105" spans="2:2" x14ac:dyDescent="0.25">
      <c r="B3105" s="36"/>
    </row>
    <row r="3106" spans="2:2" x14ac:dyDescent="0.25">
      <c r="B3106" s="36"/>
    </row>
    <row r="3107" spans="2:2" x14ac:dyDescent="0.25">
      <c r="B3107" s="36"/>
    </row>
    <row r="3108" spans="2:2" x14ac:dyDescent="0.25">
      <c r="B3108" s="36"/>
    </row>
    <row r="3109" spans="2:2" x14ac:dyDescent="0.25">
      <c r="B3109" s="36"/>
    </row>
    <row r="3110" spans="2:2" x14ac:dyDescent="0.25">
      <c r="B3110" s="36"/>
    </row>
    <row r="3111" spans="2:2" x14ac:dyDescent="0.25">
      <c r="B3111" s="36"/>
    </row>
    <row r="3112" spans="2:2" x14ac:dyDescent="0.25">
      <c r="B3112" s="36"/>
    </row>
    <row r="3113" spans="2:2" x14ac:dyDescent="0.25">
      <c r="B3113" s="36"/>
    </row>
    <row r="3114" spans="2:2" x14ac:dyDescent="0.25">
      <c r="B3114" s="36"/>
    </row>
    <row r="3115" spans="2:2" x14ac:dyDescent="0.25">
      <c r="B3115" s="36"/>
    </row>
    <row r="3116" spans="2:2" x14ac:dyDescent="0.25">
      <c r="B3116" s="36"/>
    </row>
    <row r="3117" spans="2:2" x14ac:dyDescent="0.25">
      <c r="B3117" s="36"/>
    </row>
    <row r="3118" spans="2:2" x14ac:dyDescent="0.25">
      <c r="B3118" s="36"/>
    </row>
    <row r="3119" spans="2:2" x14ac:dyDescent="0.25">
      <c r="B3119" s="36"/>
    </row>
    <row r="3120" spans="2:2" x14ac:dyDescent="0.25">
      <c r="B3120" s="36"/>
    </row>
    <row r="3121" spans="2:2" x14ac:dyDescent="0.25">
      <c r="B3121" s="36"/>
    </row>
    <row r="3122" spans="2:2" x14ac:dyDescent="0.25">
      <c r="B3122" s="36"/>
    </row>
    <row r="3123" spans="2:2" x14ac:dyDescent="0.25">
      <c r="B3123" s="36"/>
    </row>
    <row r="3124" spans="2:2" x14ac:dyDescent="0.25">
      <c r="B3124" s="36"/>
    </row>
    <row r="3125" spans="2:2" x14ac:dyDescent="0.25">
      <c r="B3125" s="36"/>
    </row>
    <row r="3126" spans="2:2" x14ac:dyDescent="0.25">
      <c r="B3126" s="36"/>
    </row>
    <row r="3127" spans="2:2" x14ac:dyDescent="0.25">
      <c r="B3127" s="36"/>
    </row>
    <row r="3128" spans="2:2" x14ac:dyDescent="0.25">
      <c r="B3128" s="36"/>
    </row>
    <row r="3129" spans="2:2" x14ac:dyDescent="0.25">
      <c r="B3129" s="36"/>
    </row>
    <row r="3130" spans="2:2" x14ac:dyDescent="0.25">
      <c r="B3130" s="36"/>
    </row>
    <row r="3131" spans="2:2" x14ac:dyDescent="0.25">
      <c r="B3131" s="36"/>
    </row>
    <row r="3132" spans="2:2" x14ac:dyDescent="0.25">
      <c r="B3132" s="36"/>
    </row>
    <row r="3133" spans="2:2" x14ac:dyDescent="0.25">
      <c r="B3133" s="36"/>
    </row>
    <row r="3134" spans="2:2" x14ac:dyDescent="0.25">
      <c r="B3134" s="36"/>
    </row>
    <row r="3135" spans="2:2" x14ac:dyDescent="0.25">
      <c r="B3135" s="36"/>
    </row>
    <row r="3136" spans="2:2" x14ac:dyDescent="0.25">
      <c r="B3136" s="36"/>
    </row>
    <row r="3137" spans="2:2" x14ac:dyDescent="0.25">
      <c r="B3137" s="36"/>
    </row>
    <row r="3138" spans="2:2" x14ac:dyDescent="0.25">
      <c r="B3138" s="36"/>
    </row>
    <row r="3139" spans="2:2" x14ac:dyDescent="0.25">
      <c r="B3139" s="36"/>
    </row>
    <row r="3140" spans="2:2" x14ac:dyDescent="0.25">
      <c r="B3140" s="36"/>
    </row>
    <row r="3141" spans="2:2" x14ac:dyDescent="0.25">
      <c r="B3141" s="36"/>
    </row>
    <row r="3142" spans="2:2" x14ac:dyDescent="0.25">
      <c r="B3142" s="36"/>
    </row>
    <row r="3143" spans="2:2" x14ac:dyDescent="0.25">
      <c r="B3143" s="36"/>
    </row>
    <row r="3144" spans="2:2" x14ac:dyDescent="0.25">
      <c r="B3144" s="36"/>
    </row>
    <row r="3145" spans="2:2" x14ac:dyDescent="0.25">
      <c r="B3145" s="36"/>
    </row>
    <row r="3146" spans="2:2" x14ac:dyDescent="0.25">
      <c r="B3146" s="36"/>
    </row>
    <row r="3147" spans="2:2" x14ac:dyDescent="0.25">
      <c r="B3147" s="36"/>
    </row>
    <row r="3148" spans="2:2" x14ac:dyDescent="0.25">
      <c r="B3148" s="36"/>
    </row>
    <row r="3149" spans="2:2" x14ac:dyDescent="0.25">
      <c r="B3149" s="36"/>
    </row>
    <row r="3150" spans="2:2" x14ac:dyDescent="0.25">
      <c r="B3150" s="36"/>
    </row>
    <row r="3151" spans="2:2" x14ac:dyDescent="0.25">
      <c r="B3151" s="36"/>
    </row>
    <row r="3152" spans="2:2" x14ac:dyDescent="0.25">
      <c r="B3152" s="36"/>
    </row>
    <row r="3153" spans="2:2" x14ac:dyDescent="0.25">
      <c r="B3153" s="36"/>
    </row>
    <row r="3154" spans="2:2" x14ac:dyDescent="0.25">
      <c r="B3154" s="36"/>
    </row>
    <row r="3155" spans="2:2" x14ac:dyDescent="0.25">
      <c r="B3155" s="36"/>
    </row>
    <row r="3156" spans="2:2" x14ac:dyDescent="0.25">
      <c r="B3156" s="36"/>
    </row>
    <row r="3157" spans="2:2" x14ac:dyDescent="0.25">
      <c r="B3157" s="36"/>
    </row>
    <row r="3158" spans="2:2" x14ac:dyDescent="0.25">
      <c r="B3158" s="36"/>
    </row>
    <row r="3159" spans="2:2" x14ac:dyDescent="0.25">
      <c r="B3159" s="36"/>
    </row>
    <row r="3160" spans="2:2" x14ac:dyDescent="0.25">
      <c r="B3160" s="36"/>
    </row>
    <row r="3161" spans="2:2" x14ac:dyDescent="0.25">
      <c r="B3161" s="36"/>
    </row>
    <row r="3162" spans="2:2" x14ac:dyDescent="0.25">
      <c r="B3162" s="36"/>
    </row>
    <row r="3163" spans="2:2" x14ac:dyDescent="0.25">
      <c r="B3163" s="36"/>
    </row>
    <row r="3164" spans="2:2" x14ac:dyDescent="0.25">
      <c r="B3164" s="36"/>
    </row>
    <row r="3165" spans="2:2" x14ac:dyDescent="0.25">
      <c r="B3165" s="36"/>
    </row>
    <row r="3166" spans="2:2" x14ac:dyDescent="0.25">
      <c r="B3166" s="36"/>
    </row>
    <row r="3167" spans="2:2" x14ac:dyDescent="0.25">
      <c r="B3167" s="36"/>
    </row>
    <row r="3168" spans="2:2" x14ac:dyDescent="0.25">
      <c r="B3168" s="36"/>
    </row>
    <row r="3169" spans="2:2" x14ac:dyDescent="0.25">
      <c r="B3169" s="36"/>
    </row>
    <row r="3170" spans="2:2" x14ac:dyDescent="0.25">
      <c r="B3170" s="36"/>
    </row>
    <row r="3171" spans="2:2" x14ac:dyDescent="0.25">
      <c r="B3171" s="36"/>
    </row>
    <row r="3172" spans="2:2" x14ac:dyDescent="0.25">
      <c r="B3172" s="36"/>
    </row>
    <row r="3173" spans="2:2" x14ac:dyDescent="0.25">
      <c r="B3173" s="36"/>
    </row>
    <row r="3174" spans="2:2" x14ac:dyDescent="0.25">
      <c r="B3174" s="36"/>
    </row>
    <row r="3175" spans="2:2" x14ac:dyDescent="0.25">
      <c r="B3175" s="36"/>
    </row>
    <row r="3176" spans="2:2" x14ac:dyDescent="0.25">
      <c r="B3176" s="36"/>
    </row>
    <row r="3177" spans="2:2" x14ac:dyDescent="0.25">
      <c r="B3177" s="36"/>
    </row>
    <row r="3178" spans="2:2" x14ac:dyDescent="0.25">
      <c r="B3178" s="36"/>
    </row>
    <row r="3179" spans="2:2" x14ac:dyDescent="0.25">
      <c r="B3179" s="36"/>
    </row>
    <row r="3180" spans="2:2" x14ac:dyDescent="0.25">
      <c r="B3180" s="36"/>
    </row>
    <row r="3181" spans="2:2" x14ac:dyDescent="0.25">
      <c r="B3181" s="36"/>
    </row>
    <row r="3182" spans="2:2" x14ac:dyDescent="0.25">
      <c r="B3182" s="36"/>
    </row>
    <row r="3183" spans="2:2" x14ac:dyDescent="0.25">
      <c r="B3183" s="36"/>
    </row>
    <row r="3184" spans="2:2" x14ac:dyDescent="0.25">
      <c r="B3184" s="36"/>
    </row>
    <row r="3185" spans="2:2" x14ac:dyDescent="0.25">
      <c r="B3185" s="36"/>
    </row>
    <row r="3186" spans="2:2" x14ac:dyDescent="0.25">
      <c r="B3186" s="36"/>
    </row>
    <row r="3187" spans="2:2" x14ac:dyDescent="0.25">
      <c r="B3187" s="36"/>
    </row>
    <row r="3188" spans="2:2" x14ac:dyDescent="0.25">
      <c r="B3188" s="36"/>
    </row>
    <row r="3189" spans="2:2" x14ac:dyDescent="0.25">
      <c r="B3189" s="36"/>
    </row>
    <row r="3190" spans="2:2" x14ac:dyDescent="0.25">
      <c r="B3190" s="36"/>
    </row>
    <row r="3191" spans="2:2" x14ac:dyDescent="0.25">
      <c r="B3191" s="36"/>
    </row>
    <row r="3192" spans="2:2" x14ac:dyDescent="0.25">
      <c r="B3192" s="36"/>
    </row>
    <row r="3193" spans="2:2" x14ac:dyDescent="0.25">
      <c r="B3193" s="36"/>
    </row>
    <row r="3194" spans="2:2" x14ac:dyDescent="0.25">
      <c r="B3194" s="36"/>
    </row>
    <row r="3195" spans="2:2" x14ac:dyDescent="0.25">
      <c r="B3195" s="36"/>
    </row>
    <row r="3196" spans="2:2" x14ac:dyDescent="0.25">
      <c r="B3196" s="36"/>
    </row>
    <row r="3197" spans="2:2" x14ac:dyDescent="0.25">
      <c r="B3197" s="36"/>
    </row>
    <row r="3198" spans="2:2" x14ac:dyDescent="0.25">
      <c r="B3198" s="36"/>
    </row>
    <row r="3199" spans="2:2" x14ac:dyDescent="0.25">
      <c r="B3199" s="36"/>
    </row>
    <row r="3200" spans="2:2" x14ac:dyDescent="0.25">
      <c r="B3200" s="36"/>
    </row>
    <row r="3201" spans="2:2" x14ac:dyDescent="0.25">
      <c r="B3201" s="36"/>
    </row>
    <row r="3202" spans="2:2" x14ac:dyDescent="0.25">
      <c r="B3202" s="36"/>
    </row>
    <row r="3203" spans="2:2" x14ac:dyDescent="0.25">
      <c r="B3203" s="36"/>
    </row>
    <row r="3204" spans="2:2" x14ac:dyDescent="0.25">
      <c r="B3204" s="36"/>
    </row>
    <row r="3205" spans="2:2" x14ac:dyDescent="0.25">
      <c r="B3205" s="36"/>
    </row>
    <row r="3206" spans="2:2" x14ac:dyDescent="0.25">
      <c r="B3206" s="36"/>
    </row>
    <row r="3207" spans="2:2" x14ac:dyDescent="0.25">
      <c r="B3207" s="36"/>
    </row>
    <row r="3208" spans="2:2" x14ac:dyDescent="0.25">
      <c r="B3208" s="36"/>
    </row>
    <row r="3209" spans="2:2" x14ac:dyDescent="0.25">
      <c r="B3209" s="36"/>
    </row>
    <row r="3210" spans="2:2" x14ac:dyDescent="0.25">
      <c r="B3210" s="36"/>
    </row>
    <row r="3211" spans="2:2" x14ac:dyDescent="0.25">
      <c r="B3211" s="36"/>
    </row>
    <row r="3212" spans="2:2" x14ac:dyDescent="0.25">
      <c r="B3212" s="36"/>
    </row>
    <row r="3213" spans="2:2" x14ac:dyDescent="0.25">
      <c r="B3213" s="36"/>
    </row>
    <row r="3214" spans="2:2" x14ac:dyDescent="0.25">
      <c r="B3214" s="36"/>
    </row>
    <row r="3215" spans="2:2" x14ac:dyDescent="0.25">
      <c r="B3215" s="36"/>
    </row>
    <row r="3216" spans="2:2" x14ac:dyDescent="0.25">
      <c r="B3216" s="36"/>
    </row>
    <row r="3217" spans="2:2" x14ac:dyDescent="0.25">
      <c r="B3217" s="36"/>
    </row>
    <row r="3218" spans="2:2" x14ac:dyDescent="0.25">
      <c r="B3218" s="36"/>
    </row>
    <row r="3219" spans="2:2" x14ac:dyDescent="0.25">
      <c r="B3219" s="36"/>
    </row>
    <row r="3220" spans="2:2" x14ac:dyDescent="0.25">
      <c r="B3220" s="36"/>
    </row>
    <row r="3221" spans="2:2" x14ac:dyDescent="0.25">
      <c r="B3221" s="36"/>
    </row>
    <row r="3222" spans="2:2" x14ac:dyDescent="0.25">
      <c r="B3222" s="36"/>
    </row>
    <row r="3223" spans="2:2" x14ac:dyDescent="0.25">
      <c r="B3223" s="36"/>
    </row>
    <row r="3224" spans="2:2" x14ac:dyDescent="0.25">
      <c r="B3224" s="36"/>
    </row>
    <row r="3225" spans="2:2" x14ac:dyDescent="0.25">
      <c r="B3225" s="36"/>
    </row>
    <row r="3226" spans="2:2" x14ac:dyDescent="0.25">
      <c r="B3226" s="36"/>
    </row>
    <row r="3227" spans="2:2" x14ac:dyDescent="0.25">
      <c r="B3227" s="36"/>
    </row>
    <row r="3228" spans="2:2" x14ac:dyDescent="0.25">
      <c r="B3228" s="36"/>
    </row>
    <row r="3229" spans="2:2" x14ac:dyDescent="0.25">
      <c r="B3229" s="36"/>
    </row>
    <row r="3230" spans="2:2" x14ac:dyDescent="0.25">
      <c r="B3230" s="36"/>
    </row>
    <row r="3231" spans="2:2" x14ac:dyDescent="0.25">
      <c r="B3231" s="36"/>
    </row>
    <row r="3232" spans="2:2" x14ac:dyDescent="0.25">
      <c r="B3232" s="36"/>
    </row>
    <row r="3233" spans="2:2" x14ac:dyDescent="0.25">
      <c r="B3233" s="36"/>
    </row>
    <row r="3234" spans="2:2" x14ac:dyDescent="0.25">
      <c r="B3234" s="36"/>
    </row>
    <row r="3235" spans="2:2" x14ac:dyDescent="0.25">
      <c r="B3235" s="36"/>
    </row>
    <row r="3236" spans="2:2" x14ac:dyDescent="0.25">
      <c r="B3236" s="36"/>
    </row>
    <row r="3237" spans="2:2" x14ac:dyDescent="0.25">
      <c r="B3237" s="36"/>
    </row>
    <row r="3238" spans="2:2" x14ac:dyDescent="0.25">
      <c r="B3238" s="36"/>
    </row>
    <row r="3239" spans="2:2" x14ac:dyDescent="0.25">
      <c r="B3239" s="36"/>
    </row>
    <row r="3240" spans="2:2" x14ac:dyDescent="0.25">
      <c r="B3240" s="36"/>
    </row>
    <row r="3241" spans="2:2" x14ac:dyDescent="0.25">
      <c r="B3241" s="36"/>
    </row>
    <row r="3242" spans="2:2" x14ac:dyDescent="0.25">
      <c r="B3242" s="36"/>
    </row>
    <row r="3243" spans="2:2" x14ac:dyDescent="0.25">
      <c r="B3243" s="36"/>
    </row>
    <row r="3244" spans="2:2" x14ac:dyDescent="0.25">
      <c r="B3244" s="36"/>
    </row>
    <row r="3245" spans="2:2" x14ac:dyDescent="0.25">
      <c r="B3245" s="36"/>
    </row>
    <row r="3246" spans="2:2" x14ac:dyDescent="0.25">
      <c r="B3246" s="36"/>
    </row>
    <row r="3247" spans="2:2" x14ac:dyDescent="0.25">
      <c r="B3247" s="36"/>
    </row>
    <row r="3248" spans="2:2" x14ac:dyDescent="0.25">
      <c r="B3248" s="36"/>
    </row>
    <row r="3249" spans="2:2" x14ac:dyDescent="0.25">
      <c r="B3249" s="36"/>
    </row>
    <row r="3250" spans="2:2" x14ac:dyDescent="0.25">
      <c r="B3250" s="36"/>
    </row>
    <row r="3251" spans="2:2" x14ac:dyDescent="0.25">
      <c r="B3251" s="36"/>
    </row>
    <row r="3252" spans="2:2" x14ac:dyDescent="0.25">
      <c r="B3252" s="36"/>
    </row>
    <row r="3253" spans="2:2" x14ac:dyDescent="0.25">
      <c r="B3253" s="36"/>
    </row>
    <row r="3254" spans="2:2" x14ac:dyDescent="0.25">
      <c r="B3254" s="36"/>
    </row>
    <row r="3255" spans="2:2" x14ac:dyDescent="0.25">
      <c r="B3255" s="36"/>
    </row>
    <row r="3256" spans="2:2" x14ac:dyDescent="0.25">
      <c r="B3256" s="36"/>
    </row>
    <row r="3257" spans="2:2" x14ac:dyDescent="0.25">
      <c r="B3257" s="36"/>
    </row>
    <row r="3258" spans="2:2" x14ac:dyDescent="0.25">
      <c r="B3258" s="36"/>
    </row>
    <row r="3259" spans="2:2" x14ac:dyDescent="0.25">
      <c r="B3259" s="36"/>
    </row>
    <row r="3260" spans="2:2" x14ac:dyDescent="0.25">
      <c r="B3260" s="36"/>
    </row>
    <row r="3261" spans="2:2" x14ac:dyDescent="0.25">
      <c r="B3261" s="36"/>
    </row>
    <row r="3262" spans="2:2" x14ac:dyDescent="0.25">
      <c r="B3262" s="36"/>
    </row>
    <row r="3263" spans="2:2" x14ac:dyDescent="0.25">
      <c r="B3263" s="36"/>
    </row>
    <row r="3264" spans="2:2" x14ac:dyDescent="0.25">
      <c r="B3264" s="36"/>
    </row>
    <row r="3265" spans="2:2" x14ac:dyDescent="0.25">
      <c r="B3265" s="36"/>
    </row>
    <row r="3266" spans="2:2" x14ac:dyDescent="0.25">
      <c r="B3266" s="36"/>
    </row>
    <row r="3267" spans="2:2" x14ac:dyDescent="0.25">
      <c r="B3267" s="36"/>
    </row>
    <row r="3268" spans="2:2" x14ac:dyDescent="0.25">
      <c r="B3268" s="36"/>
    </row>
    <row r="3269" spans="2:2" x14ac:dyDescent="0.25">
      <c r="B3269" s="36"/>
    </row>
    <row r="3270" spans="2:2" x14ac:dyDescent="0.25">
      <c r="B3270" s="36"/>
    </row>
    <row r="3271" spans="2:2" x14ac:dyDescent="0.25">
      <c r="B3271" s="36"/>
    </row>
    <row r="3272" spans="2:2" x14ac:dyDescent="0.25">
      <c r="B3272" s="36"/>
    </row>
    <row r="3273" spans="2:2" x14ac:dyDescent="0.25">
      <c r="B3273" s="36"/>
    </row>
    <row r="3274" spans="2:2" x14ac:dyDescent="0.25">
      <c r="B3274" s="36"/>
    </row>
    <row r="3275" spans="2:2" x14ac:dyDescent="0.25">
      <c r="B3275" s="36"/>
    </row>
    <row r="3276" spans="2:2" x14ac:dyDescent="0.25">
      <c r="B3276" s="36"/>
    </row>
    <row r="3277" spans="2:2" x14ac:dyDescent="0.25">
      <c r="B3277" s="36"/>
    </row>
    <row r="3278" spans="2:2" x14ac:dyDescent="0.25">
      <c r="B3278" s="36"/>
    </row>
    <row r="3279" spans="2:2" x14ac:dyDescent="0.25">
      <c r="B3279" s="36"/>
    </row>
    <row r="3280" spans="2:2" x14ac:dyDescent="0.25">
      <c r="B3280" s="36"/>
    </row>
    <row r="3281" spans="2:2" x14ac:dyDescent="0.25">
      <c r="B3281" s="36"/>
    </row>
    <row r="3282" spans="2:2" x14ac:dyDescent="0.25">
      <c r="B3282" s="36"/>
    </row>
    <row r="3283" spans="2:2" x14ac:dyDescent="0.25">
      <c r="B3283" s="36"/>
    </row>
    <row r="3284" spans="2:2" x14ac:dyDescent="0.25">
      <c r="B3284" s="36"/>
    </row>
    <row r="3285" spans="2:2" x14ac:dyDescent="0.25">
      <c r="B3285" s="36"/>
    </row>
    <row r="3286" spans="2:2" x14ac:dyDescent="0.25">
      <c r="B3286" s="36"/>
    </row>
    <row r="3287" spans="2:2" x14ac:dyDescent="0.25">
      <c r="B3287" s="36"/>
    </row>
    <row r="3288" spans="2:2" x14ac:dyDescent="0.25">
      <c r="B3288" s="36"/>
    </row>
    <row r="3289" spans="2:2" x14ac:dyDescent="0.25">
      <c r="B3289" s="36"/>
    </row>
    <row r="3290" spans="2:2" x14ac:dyDescent="0.25">
      <c r="B3290" s="36"/>
    </row>
    <row r="3291" spans="2:2" x14ac:dyDescent="0.25">
      <c r="B3291" s="36"/>
    </row>
    <row r="3292" spans="2:2" x14ac:dyDescent="0.25">
      <c r="B3292" s="36"/>
    </row>
    <row r="3293" spans="2:2" x14ac:dyDescent="0.25">
      <c r="B3293" s="36"/>
    </row>
    <row r="3294" spans="2:2" x14ac:dyDescent="0.25">
      <c r="B3294" s="36"/>
    </row>
    <row r="3295" spans="2:2" x14ac:dyDescent="0.25">
      <c r="B3295" s="36"/>
    </row>
    <row r="3296" spans="2:2" x14ac:dyDescent="0.25">
      <c r="B3296" s="36"/>
    </row>
    <row r="3297" spans="2:2" x14ac:dyDescent="0.25">
      <c r="B3297" s="36"/>
    </row>
    <row r="3298" spans="2:2" x14ac:dyDescent="0.25">
      <c r="B3298" s="36"/>
    </row>
    <row r="3299" spans="2:2" x14ac:dyDescent="0.25">
      <c r="B3299" s="36"/>
    </row>
    <row r="3300" spans="2:2" x14ac:dyDescent="0.25">
      <c r="B3300" s="36"/>
    </row>
    <row r="3301" spans="2:2" x14ac:dyDescent="0.25">
      <c r="B3301" s="36"/>
    </row>
    <row r="3302" spans="2:2" x14ac:dyDescent="0.25">
      <c r="B3302" s="36"/>
    </row>
    <row r="3303" spans="2:2" x14ac:dyDescent="0.25">
      <c r="B3303" s="36"/>
    </row>
    <row r="3304" spans="2:2" x14ac:dyDescent="0.25">
      <c r="B3304" s="36"/>
    </row>
    <row r="3305" spans="2:2" x14ac:dyDescent="0.25">
      <c r="B3305" s="36"/>
    </row>
    <row r="3306" spans="2:2" x14ac:dyDescent="0.25">
      <c r="B3306" s="36"/>
    </row>
    <row r="3307" spans="2:2" x14ac:dyDescent="0.25">
      <c r="B3307" s="36"/>
    </row>
    <row r="3308" spans="2:2" x14ac:dyDescent="0.25">
      <c r="B3308" s="36"/>
    </row>
    <row r="3309" spans="2:2" x14ac:dyDescent="0.25">
      <c r="B3309" s="36"/>
    </row>
    <row r="3310" spans="2:2" x14ac:dyDescent="0.25">
      <c r="B3310" s="36"/>
    </row>
    <row r="3311" spans="2:2" x14ac:dyDescent="0.25">
      <c r="B3311" s="36"/>
    </row>
    <row r="3312" spans="2:2" x14ac:dyDescent="0.25">
      <c r="B3312" s="36"/>
    </row>
    <row r="3313" spans="2:2" x14ac:dyDescent="0.25">
      <c r="B3313" s="36"/>
    </row>
    <row r="3314" spans="2:2" x14ac:dyDescent="0.25">
      <c r="B3314" s="36"/>
    </row>
    <row r="3315" spans="2:2" x14ac:dyDescent="0.25">
      <c r="B3315" s="36"/>
    </row>
    <row r="3316" spans="2:2" x14ac:dyDescent="0.25">
      <c r="B3316" s="36"/>
    </row>
    <row r="3317" spans="2:2" x14ac:dyDescent="0.25">
      <c r="B3317" s="36"/>
    </row>
    <row r="3318" spans="2:2" x14ac:dyDescent="0.25">
      <c r="B3318" s="36"/>
    </row>
    <row r="3319" spans="2:2" x14ac:dyDescent="0.25">
      <c r="B3319" s="36"/>
    </row>
    <row r="3320" spans="2:2" x14ac:dyDescent="0.25">
      <c r="B3320" s="36"/>
    </row>
    <row r="3321" spans="2:2" x14ac:dyDescent="0.25">
      <c r="B3321" s="36"/>
    </row>
    <row r="3322" spans="2:2" x14ac:dyDescent="0.25">
      <c r="B3322" s="36"/>
    </row>
    <row r="3323" spans="2:2" x14ac:dyDescent="0.25">
      <c r="B3323" s="36"/>
    </row>
    <row r="3324" spans="2:2" x14ac:dyDescent="0.25">
      <c r="B3324" s="36"/>
    </row>
    <row r="3325" spans="2:2" x14ac:dyDescent="0.25">
      <c r="B3325" s="36"/>
    </row>
    <row r="3326" spans="2:2" x14ac:dyDescent="0.25">
      <c r="B3326" s="36"/>
    </row>
    <row r="3327" spans="2:2" x14ac:dyDescent="0.25">
      <c r="B3327" s="36"/>
    </row>
    <row r="3328" spans="2:2" x14ac:dyDescent="0.25">
      <c r="B3328" s="36"/>
    </row>
    <row r="3329" spans="2:2" x14ac:dyDescent="0.25">
      <c r="B3329" s="36"/>
    </row>
    <row r="3330" spans="2:2" x14ac:dyDescent="0.25">
      <c r="B3330" s="36"/>
    </row>
    <row r="3331" spans="2:2" x14ac:dyDescent="0.25">
      <c r="B3331" s="36"/>
    </row>
    <row r="3332" spans="2:2" x14ac:dyDescent="0.25">
      <c r="B3332" s="36"/>
    </row>
    <row r="3333" spans="2:2" x14ac:dyDescent="0.25">
      <c r="B3333" s="36"/>
    </row>
    <row r="3334" spans="2:2" x14ac:dyDescent="0.25">
      <c r="B3334" s="36"/>
    </row>
    <row r="3335" spans="2:2" x14ac:dyDescent="0.25">
      <c r="B3335" s="36"/>
    </row>
    <row r="3336" spans="2:2" x14ac:dyDescent="0.25">
      <c r="B3336" s="36"/>
    </row>
    <row r="3337" spans="2:2" x14ac:dyDescent="0.25">
      <c r="B3337" s="36"/>
    </row>
    <row r="3338" spans="2:2" x14ac:dyDescent="0.25">
      <c r="B3338" s="36"/>
    </row>
    <row r="3339" spans="2:2" x14ac:dyDescent="0.25">
      <c r="B3339" s="36"/>
    </row>
    <row r="3340" spans="2:2" x14ac:dyDescent="0.25">
      <c r="B3340" s="36"/>
    </row>
    <row r="3341" spans="2:2" x14ac:dyDescent="0.25">
      <c r="B3341" s="36"/>
    </row>
    <row r="3342" spans="2:2" x14ac:dyDescent="0.25">
      <c r="B3342" s="36"/>
    </row>
    <row r="3343" spans="2:2" x14ac:dyDescent="0.25">
      <c r="B3343" s="36"/>
    </row>
    <row r="3344" spans="2:2" x14ac:dyDescent="0.25">
      <c r="B3344" s="36"/>
    </row>
    <row r="3345" spans="2:2" x14ac:dyDescent="0.25">
      <c r="B3345" s="36"/>
    </row>
    <row r="3346" spans="2:2" x14ac:dyDescent="0.25">
      <c r="B3346" s="36"/>
    </row>
    <row r="3347" spans="2:2" x14ac:dyDescent="0.25">
      <c r="B3347" s="36"/>
    </row>
    <row r="3348" spans="2:2" x14ac:dyDescent="0.25">
      <c r="B3348" s="36"/>
    </row>
    <row r="3349" spans="2:2" x14ac:dyDescent="0.25">
      <c r="B3349" s="36"/>
    </row>
    <row r="3350" spans="2:2" x14ac:dyDescent="0.25">
      <c r="B3350" s="36"/>
    </row>
    <row r="3351" spans="2:2" x14ac:dyDescent="0.25">
      <c r="B3351" s="36"/>
    </row>
    <row r="3352" spans="2:2" x14ac:dyDescent="0.25">
      <c r="B3352" s="36"/>
    </row>
    <row r="3353" spans="2:2" x14ac:dyDescent="0.25">
      <c r="B3353" s="36"/>
    </row>
    <row r="3354" spans="2:2" x14ac:dyDescent="0.25">
      <c r="B3354" s="36"/>
    </row>
    <row r="3355" spans="2:2" x14ac:dyDescent="0.25">
      <c r="B3355" s="36"/>
    </row>
    <row r="3356" spans="2:2" x14ac:dyDescent="0.25">
      <c r="B3356" s="36"/>
    </row>
    <row r="3357" spans="2:2" x14ac:dyDescent="0.25">
      <c r="B3357" s="36"/>
    </row>
    <row r="3358" spans="2:2" x14ac:dyDescent="0.25">
      <c r="B3358" s="36"/>
    </row>
    <row r="3359" spans="2:2" x14ac:dyDescent="0.25">
      <c r="B3359" s="36"/>
    </row>
    <row r="3360" spans="2:2" x14ac:dyDescent="0.25">
      <c r="B3360" s="36"/>
    </row>
    <row r="3361" spans="2:2" x14ac:dyDescent="0.25">
      <c r="B3361" s="36"/>
    </row>
    <row r="3362" spans="2:2" x14ac:dyDescent="0.25">
      <c r="B3362" s="36"/>
    </row>
    <row r="3363" spans="2:2" x14ac:dyDescent="0.25">
      <c r="B3363" s="36"/>
    </row>
    <row r="3364" spans="2:2" x14ac:dyDescent="0.25">
      <c r="B3364" s="36"/>
    </row>
    <row r="3365" spans="2:2" x14ac:dyDescent="0.25">
      <c r="B3365" s="36"/>
    </row>
    <row r="3366" spans="2:2" x14ac:dyDescent="0.25">
      <c r="B3366" s="36"/>
    </row>
    <row r="3367" spans="2:2" x14ac:dyDescent="0.25">
      <c r="B3367" s="36"/>
    </row>
    <row r="3368" spans="2:2" x14ac:dyDescent="0.25">
      <c r="B3368" s="36"/>
    </row>
    <row r="3369" spans="2:2" x14ac:dyDescent="0.25">
      <c r="B3369" s="36"/>
    </row>
    <row r="3370" spans="2:2" x14ac:dyDescent="0.25">
      <c r="B3370" s="36"/>
    </row>
    <row r="3371" spans="2:2" x14ac:dyDescent="0.25">
      <c r="B3371" s="36"/>
    </row>
    <row r="3372" spans="2:2" x14ac:dyDescent="0.25">
      <c r="B3372" s="36"/>
    </row>
    <row r="3373" spans="2:2" x14ac:dyDescent="0.25">
      <c r="B3373" s="36"/>
    </row>
    <row r="3374" spans="2:2" x14ac:dyDescent="0.25">
      <c r="B3374" s="36"/>
    </row>
    <row r="3375" spans="2:2" x14ac:dyDescent="0.25">
      <c r="B3375" s="36"/>
    </row>
    <row r="3376" spans="2:2" x14ac:dyDescent="0.25">
      <c r="B3376" s="36"/>
    </row>
    <row r="3377" spans="2:2" x14ac:dyDescent="0.25">
      <c r="B3377" s="36"/>
    </row>
    <row r="3378" spans="2:2" x14ac:dyDescent="0.25">
      <c r="B3378" s="36"/>
    </row>
    <row r="3379" spans="2:2" x14ac:dyDescent="0.25">
      <c r="B3379" s="36"/>
    </row>
    <row r="3380" spans="2:2" x14ac:dyDescent="0.25">
      <c r="B3380" s="36"/>
    </row>
    <row r="3381" spans="2:2" x14ac:dyDescent="0.25">
      <c r="B3381" s="36"/>
    </row>
    <row r="3382" spans="2:2" x14ac:dyDescent="0.25">
      <c r="B3382" s="36"/>
    </row>
    <row r="3383" spans="2:2" x14ac:dyDescent="0.25">
      <c r="B3383" s="36"/>
    </row>
    <row r="3384" spans="2:2" x14ac:dyDescent="0.25">
      <c r="B3384" s="36"/>
    </row>
    <row r="3385" spans="2:2" x14ac:dyDescent="0.25">
      <c r="B3385" s="36"/>
    </row>
    <row r="3386" spans="2:2" x14ac:dyDescent="0.25">
      <c r="B3386" s="36"/>
    </row>
    <row r="3387" spans="2:2" x14ac:dyDescent="0.25">
      <c r="B3387" s="36"/>
    </row>
    <row r="3388" spans="2:2" x14ac:dyDescent="0.25">
      <c r="B3388" s="36"/>
    </row>
    <row r="3389" spans="2:2" x14ac:dyDescent="0.25">
      <c r="B3389" s="36"/>
    </row>
    <row r="3390" spans="2:2" x14ac:dyDescent="0.25">
      <c r="B3390" s="36"/>
    </row>
    <row r="3391" spans="2:2" x14ac:dyDescent="0.25">
      <c r="B3391" s="36"/>
    </row>
    <row r="3392" spans="2:2" x14ac:dyDescent="0.25">
      <c r="B3392" s="36"/>
    </row>
    <row r="3393" spans="2:2" x14ac:dyDescent="0.25">
      <c r="B3393" s="36"/>
    </row>
    <row r="3394" spans="2:2" x14ac:dyDescent="0.25">
      <c r="B3394" s="36"/>
    </row>
    <row r="3395" spans="2:2" x14ac:dyDescent="0.25">
      <c r="B3395" s="36"/>
    </row>
    <row r="3396" spans="2:2" x14ac:dyDescent="0.25">
      <c r="B3396" s="36"/>
    </row>
    <row r="3397" spans="2:2" x14ac:dyDescent="0.25">
      <c r="B3397" s="36"/>
    </row>
    <row r="3398" spans="2:2" x14ac:dyDescent="0.25">
      <c r="B3398" s="36"/>
    </row>
    <row r="3399" spans="2:2" x14ac:dyDescent="0.25">
      <c r="B3399" s="36"/>
    </row>
    <row r="3400" spans="2:2" x14ac:dyDescent="0.25">
      <c r="B3400" s="36"/>
    </row>
    <row r="3401" spans="2:2" x14ac:dyDescent="0.25">
      <c r="B3401" s="36"/>
    </row>
    <row r="3402" spans="2:2" x14ac:dyDescent="0.25">
      <c r="B3402" s="36"/>
    </row>
    <row r="3403" spans="2:2" x14ac:dyDescent="0.25">
      <c r="B3403" s="36"/>
    </row>
    <row r="3404" spans="2:2" x14ac:dyDescent="0.25">
      <c r="B3404" s="36"/>
    </row>
    <row r="3405" spans="2:2" x14ac:dyDescent="0.25">
      <c r="B3405" s="36"/>
    </row>
    <row r="3406" spans="2:2" x14ac:dyDescent="0.25">
      <c r="B3406" s="36"/>
    </row>
    <row r="3407" spans="2:2" x14ac:dyDescent="0.25">
      <c r="B3407" s="36"/>
    </row>
    <row r="3408" spans="2:2" x14ac:dyDescent="0.25">
      <c r="B3408" s="36"/>
    </row>
    <row r="3409" spans="2:2" x14ac:dyDescent="0.25">
      <c r="B3409" s="36"/>
    </row>
    <row r="3410" spans="2:2" x14ac:dyDescent="0.25">
      <c r="B3410" s="36"/>
    </row>
    <row r="3411" spans="2:2" x14ac:dyDescent="0.25">
      <c r="B3411" s="36"/>
    </row>
    <row r="3412" spans="2:2" x14ac:dyDescent="0.25">
      <c r="B3412" s="36"/>
    </row>
    <row r="3413" spans="2:2" x14ac:dyDescent="0.25">
      <c r="B3413" s="36"/>
    </row>
    <row r="3414" spans="2:2" x14ac:dyDescent="0.25">
      <c r="B3414" s="36"/>
    </row>
    <row r="3415" spans="2:2" x14ac:dyDescent="0.25">
      <c r="B3415" s="36"/>
    </row>
    <row r="3416" spans="2:2" x14ac:dyDescent="0.25">
      <c r="B3416" s="36"/>
    </row>
    <row r="3417" spans="2:2" x14ac:dyDescent="0.25">
      <c r="B3417" s="36"/>
    </row>
    <row r="3418" spans="2:2" x14ac:dyDescent="0.25">
      <c r="B3418" s="36"/>
    </row>
    <row r="3419" spans="2:2" x14ac:dyDescent="0.25">
      <c r="B3419" s="36"/>
    </row>
    <row r="3420" spans="2:2" x14ac:dyDescent="0.25">
      <c r="B3420" s="36"/>
    </row>
    <row r="3421" spans="2:2" x14ac:dyDescent="0.25">
      <c r="B3421" s="36"/>
    </row>
    <row r="3422" spans="2:2" x14ac:dyDescent="0.25">
      <c r="B3422" s="36"/>
    </row>
    <row r="3423" spans="2:2" x14ac:dyDescent="0.25">
      <c r="B3423" s="36"/>
    </row>
    <row r="3424" spans="2:2" x14ac:dyDescent="0.25">
      <c r="B3424" s="36"/>
    </row>
    <row r="3425" spans="2:2" x14ac:dyDescent="0.25">
      <c r="B3425" s="36"/>
    </row>
    <row r="3426" spans="2:2" x14ac:dyDescent="0.25">
      <c r="B3426" s="36"/>
    </row>
    <row r="3427" spans="2:2" x14ac:dyDescent="0.25">
      <c r="B3427" s="36"/>
    </row>
    <row r="3428" spans="2:2" x14ac:dyDescent="0.25">
      <c r="B3428" s="36"/>
    </row>
    <row r="3429" spans="2:2" x14ac:dyDescent="0.25">
      <c r="B3429" s="36"/>
    </row>
    <row r="3430" spans="2:2" x14ac:dyDescent="0.25">
      <c r="B3430" s="36"/>
    </row>
    <row r="3431" spans="2:2" x14ac:dyDescent="0.25">
      <c r="B3431" s="36"/>
    </row>
    <row r="3432" spans="2:2" x14ac:dyDescent="0.25">
      <c r="B3432" s="36"/>
    </row>
    <row r="3433" spans="2:2" x14ac:dyDescent="0.25">
      <c r="B3433" s="36"/>
    </row>
    <row r="3434" spans="2:2" x14ac:dyDescent="0.25">
      <c r="B3434" s="36"/>
    </row>
    <row r="3435" spans="2:2" x14ac:dyDescent="0.25">
      <c r="B3435" s="36"/>
    </row>
    <row r="3436" spans="2:2" x14ac:dyDescent="0.25">
      <c r="B3436" s="36"/>
    </row>
    <row r="3437" spans="2:2" x14ac:dyDescent="0.25">
      <c r="B3437" s="36"/>
    </row>
    <row r="3438" spans="2:2" x14ac:dyDescent="0.25">
      <c r="B3438" s="36"/>
    </row>
    <row r="3439" spans="2:2" x14ac:dyDescent="0.25">
      <c r="B3439" s="36"/>
    </row>
    <row r="3440" spans="2:2" x14ac:dyDescent="0.25">
      <c r="B3440" s="36"/>
    </row>
    <row r="3441" spans="2:2" x14ac:dyDescent="0.25">
      <c r="B3441" s="36"/>
    </row>
    <row r="3442" spans="2:2" x14ac:dyDescent="0.25">
      <c r="B3442" s="36"/>
    </row>
    <row r="3443" spans="2:2" x14ac:dyDescent="0.25">
      <c r="B3443" s="36"/>
    </row>
    <row r="3444" spans="2:2" x14ac:dyDescent="0.25">
      <c r="B3444" s="36"/>
    </row>
    <row r="3445" spans="2:2" x14ac:dyDescent="0.25">
      <c r="B3445" s="36"/>
    </row>
    <row r="3446" spans="2:2" x14ac:dyDescent="0.25">
      <c r="B3446" s="36"/>
    </row>
    <row r="3447" spans="2:2" x14ac:dyDescent="0.25">
      <c r="B3447" s="36"/>
    </row>
    <row r="3448" spans="2:2" x14ac:dyDescent="0.25">
      <c r="B3448" s="36"/>
    </row>
    <row r="3449" spans="2:2" x14ac:dyDescent="0.25">
      <c r="B3449" s="36"/>
    </row>
    <row r="3450" spans="2:2" x14ac:dyDescent="0.25">
      <c r="B3450" s="36"/>
    </row>
    <row r="3451" spans="2:2" x14ac:dyDescent="0.25">
      <c r="B3451" s="36"/>
    </row>
    <row r="3452" spans="2:2" x14ac:dyDescent="0.25">
      <c r="B3452" s="36"/>
    </row>
    <row r="3453" spans="2:2" x14ac:dyDescent="0.25">
      <c r="B3453" s="36"/>
    </row>
    <row r="3454" spans="2:2" x14ac:dyDescent="0.25">
      <c r="B3454" s="36"/>
    </row>
    <row r="3455" spans="2:2" x14ac:dyDescent="0.25">
      <c r="B3455" s="36"/>
    </row>
    <row r="3456" spans="2:2" x14ac:dyDescent="0.25">
      <c r="B3456" s="36"/>
    </row>
    <row r="3457" spans="2:2" x14ac:dyDescent="0.25">
      <c r="B3457" s="36"/>
    </row>
    <row r="3458" spans="2:2" x14ac:dyDescent="0.25">
      <c r="B3458" s="36"/>
    </row>
    <row r="3459" spans="2:2" x14ac:dyDescent="0.25">
      <c r="B3459" s="36"/>
    </row>
    <row r="3460" spans="2:2" x14ac:dyDescent="0.25">
      <c r="B3460" s="36"/>
    </row>
    <row r="3461" spans="2:2" x14ac:dyDescent="0.25">
      <c r="B3461" s="36"/>
    </row>
    <row r="3462" spans="2:2" x14ac:dyDescent="0.25">
      <c r="B3462" s="36"/>
    </row>
    <row r="3463" spans="2:2" x14ac:dyDescent="0.25">
      <c r="B3463" s="36"/>
    </row>
    <row r="3464" spans="2:2" x14ac:dyDescent="0.25">
      <c r="B3464" s="36"/>
    </row>
    <row r="3465" spans="2:2" x14ac:dyDescent="0.25">
      <c r="B3465" s="36"/>
    </row>
    <row r="3466" spans="2:2" x14ac:dyDescent="0.25">
      <c r="B3466" s="36"/>
    </row>
    <row r="3467" spans="2:2" x14ac:dyDescent="0.25">
      <c r="B3467" s="36"/>
    </row>
    <row r="3468" spans="2:2" x14ac:dyDescent="0.25">
      <c r="B3468" s="36"/>
    </row>
    <row r="3469" spans="2:2" x14ac:dyDescent="0.25">
      <c r="B3469" s="36"/>
    </row>
    <row r="3470" spans="2:2" x14ac:dyDescent="0.25">
      <c r="B3470" s="36"/>
    </row>
    <row r="3471" spans="2:2" x14ac:dyDescent="0.25">
      <c r="B3471" s="36"/>
    </row>
    <row r="3472" spans="2:2" x14ac:dyDescent="0.25">
      <c r="B3472" s="36"/>
    </row>
    <row r="3473" spans="2:2" x14ac:dyDescent="0.25">
      <c r="B3473" s="36"/>
    </row>
    <row r="3474" spans="2:2" x14ac:dyDescent="0.25">
      <c r="B3474" s="36"/>
    </row>
    <row r="3475" spans="2:2" x14ac:dyDescent="0.25">
      <c r="B3475" s="36"/>
    </row>
    <row r="3476" spans="2:2" x14ac:dyDescent="0.25">
      <c r="B3476" s="36"/>
    </row>
    <row r="3477" spans="2:2" x14ac:dyDescent="0.25">
      <c r="B3477" s="36"/>
    </row>
    <row r="3478" spans="2:2" x14ac:dyDescent="0.25">
      <c r="B3478" s="36"/>
    </row>
    <row r="3479" spans="2:2" x14ac:dyDescent="0.25">
      <c r="B3479" s="36"/>
    </row>
    <row r="3480" spans="2:2" x14ac:dyDescent="0.25">
      <c r="B3480" s="36"/>
    </row>
    <row r="3481" spans="2:2" x14ac:dyDescent="0.25">
      <c r="B3481" s="36"/>
    </row>
    <row r="3482" spans="2:2" x14ac:dyDescent="0.25">
      <c r="B3482" s="36"/>
    </row>
    <row r="3483" spans="2:2" x14ac:dyDescent="0.25">
      <c r="B3483" s="36"/>
    </row>
    <row r="3484" spans="2:2" x14ac:dyDescent="0.25">
      <c r="B3484" s="36"/>
    </row>
    <row r="3485" spans="2:2" x14ac:dyDescent="0.25">
      <c r="B3485" s="36"/>
    </row>
    <row r="3486" spans="2:2" x14ac:dyDescent="0.25">
      <c r="B3486" s="36"/>
    </row>
    <row r="3487" spans="2:2" x14ac:dyDescent="0.25">
      <c r="B3487" s="36"/>
    </row>
    <row r="3488" spans="2:2" x14ac:dyDescent="0.25">
      <c r="B3488" s="36"/>
    </row>
    <row r="3489" spans="2:2" x14ac:dyDescent="0.25">
      <c r="B3489" s="36"/>
    </row>
    <row r="3490" spans="2:2" x14ac:dyDescent="0.25">
      <c r="B3490" s="36"/>
    </row>
    <row r="3491" spans="2:2" x14ac:dyDescent="0.25">
      <c r="B3491" s="36"/>
    </row>
    <row r="3492" spans="2:2" x14ac:dyDescent="0.25">
      <c r="B3492" s="36"/>
    </row>
    <row r="3493" spans="2:2" x14ac:dyDescent="0.25">
      <c r="B3493" s="36"/>
    </row>
    <row r="3494" spans="2:2" x14ac:dyDescent="0.25">
      <c r="B3494" s="36"/>
    </row>
    <row r="3495" spans="2:2" x14ac:dyDescent="0.25">
      <c r="B3495" s="36"/>
    </row>
    <row r="3496" spans="2:2" x14ac:dyDescent="0.25">
      <c r="B3496" s="36"/>
    </row>
    <row r="3497" spans="2:2" x14ac:dyDescent="0.25">
      <c r="B3497" s="36"/>
    </row>
    <row r="3498" spans="2:2" x14ac:dyDescent="0.25">
      <c r="B3498" s="36"/>
    </row>
    <row r="3499" spans="2:2" x14ac:dyDescent="0.25">
      <c r="B3499" s="36"/>
    </row>
    <row r="3500" spans="2:2" x14ac:dyDescent="0.25">
      <c r="B3500" s="36"/>
    </row>
    <row r="3501" spans="2:2" x14ac:dyDescent="0.25">
      <c r="B3501" s="36"/>
    </row>
    <row r="3502" spans="2:2" x14ac:dyDescent="0.25">
      <c r="B3502" s="36"/>
    </row>
    <row r="3503" spans="2:2" x14ac:dyDescent="0.25">
      <c r="B3503" s="36"/>
    </row>
    <row r="3504" spans="2:2" x14ac:dyDescent="0.25">
      <c r="B3504" s="36"/>
    </row>
    <row r="3505" spans="2:2" x14ac:dyDescent="0.25">
      <c r="B3505" s="36"/>
    </row>
    <row r="3506" spans="2:2" x14ac:dyDescent="0.25">
      <c r="B3506" s="36"/>
    </row>
    <row r="3507" spans="2:2" x14ac:dyDescent="0.25">
      <c r="B3507" s="36"/>
    </row>
    <row r="3508" spans="2:2" x14ac:dyDescent="0.25">
      <c r="B3508" s="36"/>
    </row>
    <row r="3509" spans="2:2" x14ac:dyDescent="0.25">
      <c r="B3509" s="36"/>
    </row>
    <row r="3510" spans="2:2" x14ac:dyDescent="0.25">
      <c r="B3510" s="36"/>
    </row>
    <row r="3511" spans="2:2" x14ac:dyDescent="0.25">
      <c r="B3511" s="36"/>
    </row>
    <row r="3512" spans="2:2" x14ac:dyDescent="0.25">
      <c r="B3512" s="36"/>
    </row>
    <row r="3513" spans="2:2" x14ac:dyDescent="0.25">
      <c r="B3513" s="36"/>
    </row>
    <row r="3514" spans="2:2" x14ac:dyDescent="0.25">
      <c r="B3514" s="36"/>
    </row>
    <row r="3515" spans="2:2" x14ac:dyDescent="0.25">
      <c r="B3515" s="36"/>
    </row>
    <row r="3516" spans="2:2" x14ac:dyDescent="0.25">
      <c r="B3516" s="36"/>
    </row>
    <row r="3517" spans="2:2" x14ac:dyDescent="0.25">
      <c r="B3517" s="36"/>
    </row>
    <row r="3518" spans="2:2" x14ac:dyDescent="0.25">
      <c r="B3518" s="36"/>
    </row>
    <row r="3519" spans="2:2" x14ac:dyDescent="0.25">
      <c r="B3519" s="36"/>
    </row>
    <row r="3520" spans="2:2" x14ac:dyDescent="0.25">
      <c r="B3520" s="36"/>
    </row>
    <row r="3521" spans="2:2" x14ac:dyDescent="0.25">
      <c r="B3521" s="36"/>
    </row>
    <row r="3522" spans="2:2" x14ac:dyDescent="0.25">
      <c r="B3522" s="36"/>
    </row>
    <row r="3523" spans="2:2" x14ac:dyDescent="0.25">
      <c r="B3523" s="36"/>
    </row>
    <row r="3524" spans="2:2" x14ac:dyDescent="0.25">
      <c r="B3524" s="36"/>
    </row>
    <row r="3525" spans="2:2" x14ac:dyDescent="0.25">
      <c r="B3525" s="36"/>
    </row>
    <row r="3526" spans="2:2" x14ac:dyDescent="0.25">
      <c r="B3526" s="36"/>
    </row>
    <row r="3527" spans="2:2" x14ac:dyDescent="0.25">
      <c r="B3527" s="36"/>
    </row>
    <row r="3528" spans="2:2" x14ac:dyDescent="0.25">
      <c r="B3528" s="36"/>
    </row>
    <row r="3529" spans="2:2" x14ac:dyDescent="0.25">
      <c r="B3529" s="36"/>
    </row>
    <row r="3530" spans="2:2" x14ac:dyDescent="0.25">
      <c r="B3530" s="36"/>
    </row>
    <row r="3531" spans="2:2" x14ac:dyDescent="0.25">
      <c r="B3531" s="36"/>
    </row>
    <row r="3532" spans="2:2" x14ac:dyDescent="0.25">
      <c r="B3532" s="36"/>
    </row>
    <row r="3533" spans="2:2" x14ac:dyDescent="0.25">
      <c r="B3533" s="36"/>
    </row>
    <row r="3534" spans="2:2" x14ac:dyDescent="0.25">
      <c r="B3534" s="36"/>
    </row>
    <row r="3535" spans="2:2" x14ac:dyDescent="0.25">
      <c r="B3535" s="36"/>
    </row>
    <row r="3536" spans="2:2" x14ac:dyDescent="0.25">
      <c r="B3536" s="36"/>
    </row>
    <row r="3537" spans="2:2" x14ac:dyDescent="0.25">
      <c r="B3537" s="36"/>
    </row>
    <row r="3538" spans="2:2" x14ac:dyDescent="0.25">
      <c r="B3538" s="36"/>
    </row>
    <row r="3539" spans="2:2" x14ac:dyDescent="0.25">
      <c r="B3539" s="36"/>
    </row>
    <row r="3540" spans="2:2" x14ac:dyDescent="0.25">
      <c r="B3540" s="36"/>
    </row>
    <row r="3541" spans="2:2" x14ac:dyDescent="0.25">
      <c r="B3541" s="36"/>
    </row>
    <row r="3542" spans="2:2" x14ac:dyDescent="0.25">
      <c r="B3542" s="36"/>
    </row>
    <row r="3543" spans="2:2" x14ac:dyDescent="0.25">
      <c r="B3543" s="36"/>
    </row>
    <row r="3544" spans="2:2" x14ac:dyDescent="0.25">
      <c r="B3544" s="36"/>
    </row>
    <row r="3545" spans="2:2" x14ac:dyDescent="0.25">
      <c r="B3545" s="36"/>
    </row>
    <row r="3546" spans="2:2" x14ac:dyDescent="0.25">
      <c r="B3546" s="36"/>
    </row>
    <row r="3547" spans="2:2" x14ac:dyDescent="0.25">
      <c r="B3547" s="36"/>
    </row>
    <row r="3548" spans="2:2" x14ac:dyDescent="0.25">
      <c r="B3548" s="36"/>
    </row>
    <row r="3549" spans="2:2" x14ac:dyDescent="0.25">
      <c r="B3549" s="36"/>
    </row>
    <row r="3550" spans="2:2" x14ac:dyDescent="0.25">
      <c r="B3550" s="36"/>
    </row>
    <row r="3551" spans="2:2" x14ac:dyDescent="0.25">
      <c r="B3551" s="36"/>
    </row>
    <row r="3552" spans="2:2" x14ac:dyDescent="0.25">
      <c r="B3552" s="36"/>
    </row>
    <row r="3553" spans="2:2" x14ac:dyDescent="0.25">
      <c r="B3553" s="36"/>
    </row>
    <row r="3554" spans="2:2" x14ac:dyDescent="0.25">
      <c r="B3554" s="36"/>
    </row>
    <row r="3555" spans="2:2" x14ac:dyDescent="0.25">
      <c r="B3555" s="36"/>
    </row>
    <row r="3556" spans="2:2" x14ac:dyDescent="0.25">
      <c r="B3556" s="36"/>
    </row>
    <row r="3557" spans="2:2" x14ac:dyDescent="0.25">
      <c r="B3557" s="36"/>
    </row>
    <row r="3558" spans="2:2" x14ac:dyDescent="0.25">
      <c r="B3558" s="36"/>
    </row>
    <row r="3559" spans="2:2" x14ac:dyDescent="0.25">
      <c r="B3559" s="36"/>
    </row>
    <row r="3560" spans="2:2" x14ac:dyDescent="0.25">
      <c r="B3560" s="36"/>
    </row>
    <row r="3561" spans="2:2" x14ac:dyDescent="0.25">
      <c r="B3561" s="36"/>
    </row>
    <row r="3562" spans="2:2" x14ac:dyDescent="0.25">
      <c r="B3562" s="36"/>
    </row>
    <row r="3563" spans="2:2" x14ac:dyDescent="0.25">
      <c r="B3563" s="36"/>
    </row>
    <row r="3564" spans="2:2" x14ac:dyDescent="0.25">
      <c r="B3564" s="36"/>
    </row>
    <row r="3565" spans="2:2" x14ac:dyDescent="0.25">
      <c r="B3565" s="36"/>
    </row>
    <row r="3566" spans="2:2" x14ac:dyDescent="0.25">
      <c r="B3566" s="36"/>
    </row>
    <row r="3567" spans="2:2" x14ac:dyDescent="0.25">
      <c r="B3567" s="36"/>
    </row>
    <row r="3568" spans="2:2" x14ac:dyDescent="0.25">
      <c r="B3568" s="36"/>
    </row>
    <row r="3569" spans="2:2" x14ac:dyDescent="0.25">
      <c r="B3569" s="36"/>
    </row>
    <row r="3570" spans="2:2" x14ac:dyDescent="0.25">
      <c r="B3570" s="36"/>
    </row>
    <row r="3571" spans="2:2" x14ac:dyDescent="0.25">
      <c r="B3571" s="36"/>
    </row>
    <row r="3572" spans="2:2" x14ac:dyDescent="0.25">
      <c r="B3572" s="36"/>
    </row>
    <row r="3573" spans="2:2" x14ac:dyDescent="0.25">
      <c r="B3573" s="36"/>
    </row>
    <row r="3574" spans="2:2" x14ac:dyDescent="0.25">
      <c r="B3574" s="36"/>
    </row>
    <row r="3575" spans="2:2" x14ac:dyDescent="0.25">
      <c r="B3575" s="36"/>
    </row>
    <row r="3576" spans="2:2" x14ac:dyDescent="0.25">
      <c r="B3576" s="36"/>
    </row>
    <row r="3577" spans="2:2" x14ac:dyDescent="0.25">
      <c r="B3577" s="36"/>
    </row>
    <row r="3578" spans="2:2" x14ac:dyDescent="0.25">
      <c r="B3578" s="36"/>
    </row>
    <row r="3579" spans="2:2" x14ac:dyDescent="0.25">
      <c r="B3579" s="36"/>
    </row>
    <row r="3580" spans="2:2" x14ac:dyDescent="0.25">
      <c r="B3580" s="36"/>
    </row>
    <row r="3581" spans="2:2" x14ac:dyDescent="0.25">
      <c r="B3581" s="36"/>
    </row>
    <row r="3582" spans="2:2" x14ac:dyDescent="0.25">
      <c r="B3582" s="36"/>
    </row>
    <row r="3583" spans="2:2" x14ac:dyDescent="0.25">
      <c r="B3583" s="36"/>
    </row>
    <row r="3584" spans="2:2" x14ac:dyDescent="0.25">
      <c r="B3584" s="36"/>
    </row>
    <row r="3585" spans="2:2" x14ac:dyDescent="0.25">
      <c r="B3585" s="36"/>
    </row>
    <row r="3586" spans="2:2" x14ac:dyDescent="0.25">
      <c r="B3586" s="36"/>
    </row>
    <row r="3587" spans="2:2" x14ac:dyDescent="0.25">
      <c r="B3587" s="36"/>
    </row>
    <row r="3588" spans="2:2" x14ac:dyDescent="0.25">
      <c r="B3588" s="36"/>
    </row>
    <row r="3589" spans="2:2" x14ac:dyDescent="0.25">
      <c r="B3589" s="36"/>
    </row>
    <row r="3590" spans="2:2" x14ac:dyDescent="0.25">
      <c r="B3590" s="36"/>
    </row>
    <row r="3591" spans="2:2" x14ac:dyDescent="0.25">
      <c r="B3591" s="36"/>
    </row>
    <row r="3592" spans="2:2" x14ac:dyDescent="0.25">
      <c r="B3592" s="36"/>
    </row>
    <row r="3593" spans="2:2" x14ac:dyDescent="0.25">
      <c r="B3593" s="36"/>
    </row>
    <row r="3594" spans="2:2" x14ac:dyDescent="0.25">
      <c r="B3594" s="36"/>
    </row>
    <row r="3595" spans="2:2" x14ac:dyDescent="0.25">
      <c r="B3595" s="36"/>
    </row>
    <row r="3596" spans="2:2" x14ac:dyDescent="0.25">
      <c r="B3596" s="36"/>
    </row>
    <row r="3597" spans="2:2" x14ac:dyDescent="0.25">
      <c r="B3597" s="36"/>
    </row>
    <row r="3598" spans="2:2" x14ac:dyDescent="0.25">
      <c r="B3598" s="36"/>
    </row>
    <row r="3599" spans="2:2" x14ac:dyDescent="0.25">
      <c r="B3599" s="36"/>
    </row>
    <row r="3600" spans="2:2" x14ac:dyDescent="0.25">
      <c r="B3600" s="36"/>
    </row>
    <row r="3601" spans="2:2" x14ac:dyDescent="0.25">
      <c r="B3601" s="36"/>
    </row>
    <row r="3602" spans="2:2" x14ac:dyDescent="0.25">
      <c r="B3602" s="36"/>
    </row>
    <row r="3603" spans="2:2" x14ac:dyDescent="0.25">
      <c r="B3603" s="36"/>
    </row>
    <row r="3604" spans="2:2" x14ac:dyDescent="0.25">
      <c r="B3604" s="36"/>
    </row>
    <row r="3605" spans="2:2" x14ac:dyDescent="0.25">
      <c r="B3605" s="36"/>
    </row>
    <row r="3606" spans="2:2" x14ac:dyDescent="0.25">
      <c r="B3606" s="36"/>
    </row>
    <row r="3607" spans="2:2" x14ac:dyDescent="0.25">
      <c r="B3607" s="36"/>
    </row>
    <row r="3608" spans="2:2" x14ac:dyDescent="0.25">
      <c r="B3608" s="36"/>
    </row>
    <row r="3609" spans="2:2" x14ac:dyDescent="0.25">
      <c r="B3609" s="36"/>
    </row>
    <row r="3610" spans="2:2" x14ac:dyDescent="0.25">
      <c r="B3610" s="36"/>
    </row>
    <row r="3611" spans="2:2" x14ac:dyDescent="0.25">
      <c r="B3611" s="36"/>
    </row>
    <row r="3612" spans="2:2" x14ac:dyDescent="0.25">
      <c r="B3612" s="36"/>
    </row>
    <row r="3613" spans="2:2" x14ac:dyDescent="0.25">
      <c r="B3613" s="36"/>
    </row>
    <row r="3614" spans="2:2" x14ac:dyDescent="0.25">
      <c r="B3614" s="36"/>
    </row>
    <row r="3615" spans="2:2" x14ac:dyDescent="0.25">
      <c r="B3615" s="36"/>
    </row>
    <row r="3616" spans="2:2" x14ac:dyDescent="0.25">
      <c r="B3616" s="36"/>
    </row>
    <row r="3617" spans="2:2" x14ac:dyDescent="0.25">
      <c r="B3617" s="36"/>
    </row>
    <row r="3618" spans="2:2" x14ac:dyDescent="0.25">
      <c r="B3618" s="36"/>
    </row>
    <row r="3619" spans="2:2" x14ac:dyDescent="0.25">
      <c r="B3619" s="36"/>
    </row>
    <row r="3620" spans="2:2" x14ac:dyDescent="0.25">
      <c r="B3620" s="36"/>
    </row>
    <row r="3621" spans="2:2" x14ac:dyDescent="0.25">
      <c r="B3621" s="36"/>
    </row>
    <row r="3622" spans="2:2" x14ac:dyDescent="0.25">
      <c r="B3622" s="36"/>
    </row>
    <row r="3623" spans="2:2" x14ac:dyDescent="0.25">
      <c r="B3623" s="36"/>
    </row>
    <row r="3624" spans="2:2" x14ac:dyDescent="0.25">
      <c r="B3624" s="36"/>
    </row>
    <row r="3625" spans="2:2" x14ac:dyDescent="0.25">
      <c r="B3625" s="36"/>
    </row>
    <row r="3626" spans="2:2" x14ac:dyDescent="0.25">
      <c r="B3626" s="36"/>
    </row>
    <row r="3627" spans="2:2" x14ac:dyDescent="0.25">
      <c r="B3627" s="36"/>
    </row>
    <row r="3628" spans="2:2" x14ac:dyDescent="0.25">
      <c r="B3628" s="36"/>
    </row>
    <row r="3629" spans="2:2" x14ac:dyDescent="0.25">
      <c r="B3629" s="36"/>
    </row>
    <row r="3630" spans="2:2" x14ac:dyDescent="0.25">
      <c r="B3630" s="36"/>
    </row>
    <row r="3631" spans="2:2" x14ac:dyDescent="0.25">
      <c r="B3631" s="36"/>
    </row>
    <row r="3632" spans="2:2" x14ac:dyDescent="0.25">
      <c r="B3632" s="36"/>
    </row>
    <row r="3633" spans="2:2" x14ac:dyDescent="0.25">
      <c r="B3633" s="36"/>
    </row>
    <row r="3634" spans="2:2" x14ac:dyDescent="0.25">
      <c r="B3634" s="36"/>
    </row>
    <row r="3635" spans="2:2" x14ac:dyDescent="0.25">
      <c r="B3635" s="36"/>
    </row>
    <row r="3636" spans="2:2" x14ac:dyDescent="0.25">
      <c r="B3636" s="36"/>
    </row>
    <row r="3637" spans="2:2" x14ac:dyDescent="0.25">
      <c r="B3637" s="36"/>
    </row>
    <row r="3638" spans="2:2" x14ac:dyDescent="0.25">
      <c r="B3638" s="36"/>
    </row>
    <row r="3639" spans="2:2" x14ac:dyDescent="0.25">
      <c r="B3639" s="36"/>
    </row>
    <row r="3640" spans="2:2" x14ac:dyDescent="0.25">
      <c r="B3640" s="36"/>
    </row>
    <row r="3641" spans="2:2" x14ac:dyDescent="0.25">
      <c r="B3641" s="36"/>
    </row>
    <row r="3642" spans="2:2" x14ac:dyDescent="0.25">
      <c r="B3642" s="36"/>
    </row>
    <row r="3643" spans="2:2" x14ac:dyDescent="0.25">
      <c r="B3643" s="36"/>
    </row>
    <row r="3644" spans="2:2" x14ac:dyDescent="0.25">
      <c r="B3644" s="36"/>
    </row>
    <row r="3645" spans="2:2" x14ac:dyDescent="0.25">
      <c r="B3645" s="36"/>
    </row>
    <row r="3646" spans="2:2" x14ac:dyDescent="0.25">
      <c r="B3646" s="36"/>
    </row>
    <row r="3647" spans="2:2" x14ac:dyDescent="0.25">
      <c r="B3647" s="36"/>
    </row>
    <row r="3648" spans="2:2" x14ac:dyDescent="0.25">
      <c r="B3648" s="36"/>
    </row>
    <row r="3649" spans="2:2" x14ac:dyDescent="0.25">
      <c r="B3649" s="36"/>
    </row>
    <row r="3650" spans="2:2" x14ac:dyDescent="0.25">
      <c r="B3650" s="36"/>
    </row>
    <row r="3651" spans="2:2" x14ac:dyDescent="0.25">
      <c r="B3651" s="36"/>
    </row>
    <row r="3652" spans="2:2" x14ac:dyDescent="0.25">
      <c r="B3652" s="36"/>
    </row>
    <row r="3653" spans="2:2" x14ac:dyDescent="0.25">
      <c r="B3653" s="36"/>
    </row>
    <row r="3654" spans="2:2" x14ac:dyDescent="0.25">
      <c r="B3654" s="36"/>
    </row>
    <row r="3655" spans="2:2" x14ac:dyDescent="0.25">
      <c r="B3655" s="36"/>
    </row>
    <row r="3656" spans="2:2" x14ac:dyDescent="0.25">
      <c r="B3656" s="36"/>
    </row>
    <row r="3657" spans="2:2" x14ac:dyDescent="0.25">
      <c r="B3657" s="36"/>
    </row>
    <row r="3658" spans="2:2" x14ac:dyDescent="0.25">
      <c r="B3658" s="36"/>
    </row>
    <row r="3659" spans="2:2" x14ac:dyDescent="0.25">
      <c r="B3659" s="36"/>
    </row>
    <row r="3660" spans="2:2" x14ac:dyDescent="0.25">
      <c r="B3660" s="36"/>
    </row>
    <row r="3661" spans="2:2" x14ac:dyDescent="0.25">
      <c r="B3661" s="36"/>
    </row>
    <row r="3662" spans="2:2" x14ac:dyDescent="0.25">
      <c r="B3662" s="36"/>
    </row>
    <row r="3663" spans="2:2" x14ac:dyDescent="0.25">
      <c r="B3663" s="36"/>
    </row>
    <row r="3664" spans="2:2" x14ac:dyDescent="0.25">
      <c r="B3664" s="36"/>
    </row>
    <row r="3665" spans="2:2" x14ac:dyDescent="0.25">
      <c r="B3665" s="36"/>
    </row>
    <row r="3666" spans="2:2" x14ac:dyDescent="0.25">
      <c r="B3666" s="36"/>
    </row>
    <row r="3667" spans="2:2" x14ac:dyDescent="0.25">
      <c r="B3667" s="36"/>
    </row>
    <row r="3668" spans="2:2" x14ac:dyDescent="0.25">
      <c r="B3668" s="36"/>
    </row>
    <row r="3669" spans="2:2" x14ac:dyDescent="0.25">
      <c r="B3669" s="36"/>
    </row>
    <row r="3670" spans="2:2" x14ac:dyDescent="0.25">
      <c r="B3670" s="36"/>
    </row>
    <row r="3671" spans="2:2" x14ac:dyDescent="0.25">
      <c r="B3671" s="36"/>
    </row>
    <row r="3672" spans="2:2" x14ac:dyDescent="0.25">
      <c r="B3672" s="36"/>
    </row>
    <row r="3673" spans="2:2" x14ac:dyDescent="0.25">
      <c r="B3673" s="36"/>
    </row>
    <row r="3674" spans="2:2" x14ac:dyDescent="0.25">
      <c r="B3674" s="36"/>
    </row>
    <row r="3675" spans="2:2" x14ac:dyDescent="0.25">
      <c r="B3675" s="36"/>
    </row>
    <row r="3676" spans="2:2" x14ac:dyDescent="0.25">
      <c r="B3676" s="36"/>
    </row>
    <row r="3677" spans="2:2" x14ac:dyDescent="0.25">
      <c r="B3677" s="36"/>
    </row>
    <row r="3678" spans="2:2" x14ac:dyDescent="0.25">
      <c r="B3678" s="36"/>
    </row>
    <row r="3679" spans="2:2" x14ac:dyDescent="0.25">
      <c r="B3679" s="36"/>
    </row>
    <row r="3680" spans="2:2" x14ac:dyDescent="0.25">
      <c r="B3680" s="36"/>
    </row>
    <row r="3681" spans="2:2" x14ac:dyDescent="0.25">
      <c r="B3681" s="36"/>
    </row>
    <row r="3682" spans="2:2" x14ac:dyDescent="0.25">
      <c r="B3682" s="36"/>
    </row>
    <row r="3683" spans="2:2" x14ac:dyDescent="0.25">
      <c r="B3683" s="36"/>
    </row>
    <row r="3684" spans="2:2" x14ac:dyDescent="0.25">
      <c r="B3684" s="36"/>
    </row>
    <row r="3685" spans="2:2" x14ac:dyDescent="0.25">
      <c r="B3685" s="36"/>
    </row>
    <row r="3686" spans="2:2" x14ac:dyDescent="0.25">
      <c r="B3686" s="36"/>
    </row>
    <row r="3687" spans="2:2" x14ac:dyDescent="0.25">
      <c r="B3687" s="36"/>
    </row>
    <row r="3688" spans="2:2" x14ac:dyDescent="0.25">
      <c r="B3688" s="36"/>
    </row>
    <row r="3689" spans="2:2" x14ac:dyDescent="0.25">
      <c r="B3689" s="36"/>
    </row>
    <row r="3690" spans="2:2" x14ac:dyDescent="0.25">
      <c r="B3690" s="36"/>
    </row>
    <row r="3691" spans="2:2" x14ac:dyDescent="0.25">
      <c r="B3691" s="36"/>
    </row>
    <row r="3692" spans="2:2" x14ac:dyDescent="0.25">
      <c r="B3692" s="36"/>
    </row>
    <row r="3693" spans="2:2" x14ac:dyDescent="0.25">
      <c r="B3693" s="36"/>
    </row>
    <row r="3694" spans="2:2" x14ac:dyDescent="0.25">
      <c r="B3694" s="36"/>
    </row>
    <row r="3695" spans="2:2" x14ac:dyDescent="0.25">
      <c r="B3695" s="36"/>
    </row>
    <row r="3696" spans="2:2" x14ac:dyDescent="0.25">
      <c r="B3696" s="36"/>
    </row>
    <row r="3697" spans="2:2" x14ac:dyDescent="0.25">
      <c r="B3697" s="36"/>
    </row>
    <row r="3698" spans="2:2" x14ac:dyDescent="0.25">
      <c r="B3698" s="36"/>
    </row>
    <row r="3699" spans="2:2" x14ac:dyDescent="0.25">
      <c r="B3699" s="36"/>
    </row>
    <row r="3700" spans="2:2" x14ac:dyDescent="0.25">
      <c r="B3700" s="36"/>
    </row>
    <row r="3701" spans="2:2" x14ac:dyDescent="0.25">
      <c r="B3701" s="36"/>
    </row>
    <row r="3702" spans="2:2" x14ac:dyDescent="0.25">
      <c r="B3702" s="36"/>
    </row>
    <row r="3703" spans="2:2" x14ac:dyDescent="0.25">
      <c r="B3703" s="36"/>
    </row>
    <row r="3704" spans="2:2" x14ac:dyDescent="0.25">
      <c r="B3704" s="36"/>
    </row>
    <row r="3705" spans="2:2" x14ac:dyDescent="0.25">
      <c r="B3705" s="36"/>
    </row>
    <row r="3706" spans="2:2" x14ac:dyDescent="0.25">
      <c r="B3706" s="36"/>
    </row>
    <row r="3707" spans="2:2" x14ac:dyDescent="0.25">
      <c r="B3707" s="36"/>
    </row>
    <row r="3708" spans="2:2" x14ac:dyDescent="0.25">
      <c r="B3708" s="36"/>
    </row>
    <row r="3709" spans="2:2" x14ac:dyDescent="0.25">
      <c r="B3709" s="36"/>
    </row>
    <row r="3710" spans="2:2" x14ac:dyDescent="0.25">
      <c r="B3710" s="36"/>
    </row>
    <row r="3711" spans="2:2" x14ac:dyDescent="0.25">
      <c r="B3711" s="36"/>
    </row>
    <row r="3712" spans="2:2" x14ac:dyDescent="0.25">
      <c r="B3712" s="36"/>
    </row>
    <row r="3713" spans="2:2" x14ac:dyDescent="0.25">
      <c r="B3713" s="36"/>
    </row>
    <row r="3714" spans="2:2" x14ac:dyDescent="0.25">
      <c r="B3714" s="36"/>
    </row>
    <row r="3715" spans="2:2" x14ac:dyDescent="0.25">
      <c r="B3715" s="36"/>
    </row>
    <row r="3716" spans="2:2" x14ac:dyDescent="0.25">
      <c r="B3716" s="36"/>
    </row>
    <row r="3717" spans="2:2" x14ac:dyDescent="0.25">
      <c r="B3717" s="36"/>
    </row>
    <row r="3718" spans="2:2" x14ac:dyDescent="0.25">
      <c r="B3718" s="36"/>
    </row>
    <row r="3719" spans="2:2" x14ac:dyDescent="0.25">
      <c r="B3719" s="36"/>
    </row>
    <row r="3720" spans="2:2" x14ac:dyDescent="0.25">
      <c r="B3720" s="36"/>
    </row>
    <row r="3721" spans="2:2" x14ac:dyDescent="0.25">
      <c r="B3721" s="36"/>
    </row>
    <row r="3722" spans="2:2" x14ac:dyDescent="0.25">
      <c r="B3722" s="36"/>
    </row>
    <row r="3723" spans="2:2" x14ac:dyDescent="0.25">
      <c r="B3723" s="36"/>
    </row>
    <row r="3724" spans="2:2" x14ac:dyDescent="0.25">
      <c r="B3724" s="36"/>
    </row>
    <row r="3725" spans="2:2" x14ac:dyDescent="0.25">
      <c r="B3725" s="36"/>
    </row>
    <row r="3726" spans="2:2" x14ac:dyDescent="0.25">
      <c r="B3726" s="36"/>
    </row>
    <row r="3727" spans="2:2" x14ac:dyDescent="0.25">
      <c r="B3727" s="36"/>
    </row>
    <row r="3728" spans="2:2" x14ac:dyDescent="0.25">
      <c r="B3728" s="36"/>
    </row>
    <row r="3729" spans="2:2" x14ac:dyDescent="0.25">
      <c r="B3729" s="36"/>
    </row>
    <row r="3730" spans="2:2" x14ac:dyDescent="0.25">
      <c r="B3730" s="36"/>
    </row>
    <row r="3731" spans="2:2" x14ac:dyDescent="0.25">
      <c r="B3731" s="36"/>
    </row>
    <row r="3732" spans="2:2" x14ac:dyDescent="0.25">
      <c r="B3732" s="36"/>
    </row>
    <row r="3733" spans="2:2" x14ac:dyDescent="0.25">
      <c r="B3733" s="36"/>
    </row>
    <row r="3734" spans="2:2" x14ac:dyDescent="0.25">
      <c r="B3734" s="36"/>
    </row>
    <row r="3735" spans="2:2" x14ac:dyDescent="0.25">
      <c r="B3735" s="36"/>
    </row>
    <row r="3736" spans="2:2" x14ac:dyDescent="0.25">
      <c r="B3736" s="36"/>
    </row>
    <row r="3737" spans="2:2" x14ac:dyDescent="0.25">
      <c r="B3737" s="36"/>
    </row>
    <row r="3738" spans="2:2" x14ac:dyDescent="0.25">
      <c r="B3738" s="36"/>
    </row>
    <row r="3739" spans="2:2" x14ac:dyDescent="0.25">
      <c r="B3739" s="36"/>
    </row>
    <row r="3740" spans="2:2" x14ac:dyDescent="0.25">
      <c r="B3740" s="36"/>
    </row>
    <row r="3741" spans="2:2" x14ac:dyDescent="0.25">
      <c r="B3741" s="36"/>
    </row>
    <row r="3742" spans="2:2" x14ac:dyDescent="0.25">
      <c r="B3742" s="36"/>
    </row>
    <row r="3743" spans="2:2" x14ac:dyDescent="0.25">
      <c r="B3743" s="36"/>
    </row>
    <row r="3744" spans="2:2" x14ac:dyDescent="0.25">
      <c r="B3744" s="36"/>
    </row>
    <row r="3745" spans="2:2" x14ac:dyDescent="0.25">
      <c r="B3745" s="36"/>
    </row>
    <row r="3746" spans="2:2" x14ac:dyDescent="0.25">
      <c r="B3746" s="36"/>
    </row>
    <row r="3747" spans="2:2" x14ac:dyDescent="0.25">
      <c r="B3747" s="36"/>
    </row>
    <row r="3748" spans="2:2" x14ac:dyDescent="0.25">
      <c r="B3748" s="36"/>
    </row>
    <row r="3749" spans="2:2" x14ac:dyDescent="0.25">
      <c r="B3749" s="36"/>
    </row>
    <row r="3750" spans="2:2" x14ac:dyDescent="0.25">
      <c r="B3750" s="36"/>
    </row>
    <row r="3751" spans="2:2" x14ac:dyDescent="0.25">
      <c r="B3751" s="36"/>
    </row>
    <row r="3752" spans="2:2" x14ac:dyDescent="0.25">
      <c r="B3752" s="36"/>
    </row>
    <row r="3753" spans="2:2" x14ac:dyDescent="0.25">
      <c r="B3753" s="36"/>
    </row>
    <row r="3754" spans="2:2" x14ac:dyDescent="0.25">
      <c r="B3754" s="36"/>
    </row>
    <row r="3755" spans="2:2" x14ac:dyDescent="0.25">
      <c r="B3755" s="36"/>
    </row>
    <row r="3756" spans="2:2" x14ac:dyDescent="0.25">
      <c r="B3756" s="36"/>
    </row>
    <row r="3757" spans="2:2" x14ac:dyDescent="0.25">
      <c r="B3757" s="36"/>
    </row>
    <row r="3758" spans="2:2" x14ac:dyDescent="0.25">
      <c r="B3758" s="36"/>
    </row>
    <row r="3759" spans="2:2" x14ac:dyDescent="0.25">
      <c r="B3759" s="36"/>
    </row>
    <row r="3760" spans="2:2" x14ac:dyDescent="0.25">
      <c r="B3760" s="36"/>
    </row>
    <row r="3761" spans="2:2" x14ac:dyDescent="0.25">
      <c r="B3761" s="36"/>
    </row>
    <row r="3762" spans="2:2" x14ac:dyDescent="0.25">
      <c r="B3762" s="36"/>
    </row>
    <row r="3763" spans="2:2" x14ac:dyDescent="0.25">
      <c r="B3763" s="36"/>
    </row>
    <row r="3764" spans="2:2" x14ac:dyDescent="0.25">
      <c r="B3764" s="36"/>
    </row>
    <row r="3765" spans="2:2" x14ac:dyDescent="0.25">
      <c r="B3765" s="36"/>
    </row>
    <row r="3766" spans="2:2" x14ac:dyDescent="0.25">
      <c r="B3766" s="36"/>
    </row>
    <row r="3767" spans="2:2" x14ac:dyDescent="0.25">
      <c r="B3767" s="36"/>
    </row>
    <row r="3768" spans="2:2" x14ac:dyDescent="0.25">
      <c r="B3768" s="36"/>
    </row>
    <row r="3769" spans="2:2" x14ac:dyDescent="0.25">
      <c r="B3769" s="36"/>
    </row>
    <row r="3770" spans="2:2" x14ac:dyDescent="0.25">
      <c r="B3770" s="36"/>
    </row>
    <row r="3771" spans="2:2" x14ac:dyDescent="0.25">
      <c r="B3771" s="36"/>
    </row>
    <row r="3772" spans="2:2" x14ac:dyDescent="0.25">
      <c r="B3772" s="36"/>
    </row>
    <row r="3773" spans="2:2" x14ac:dyDescent="0.25">
      <c r="B3773" s="36"/>
    </row>
    <row r="3774" spans="2:2" x14ac:dyDescent="0.25">
      <c r="B3774" s="36"/>
    </row>
    <row r="3775" spans="2:2" x14ac:dyDescent="0.25">
      <c r="B3775" s="36"/>
    </row>
    <row r="3776" spans="2:2" x14ac:dyDescent="0.25">
      <c r="B3776" s="36"/>
    </row>
    <row r="3777" spans="2:2" x14ac:dyDescent="0.25">
      <c r="B3777" s="36"/>
    </row>
    <row r="3778" spans="2:2" x14ac:dyDescent="0.25">
      <c r="B3778" s="36"/>
    </row>
    <row r="3779" spans="2:2" x14ac:dyDescent="0.25">
      <c r="B3779" s="36"/>
    </row>
    <row r="3780" spans="2:2" x14ac:dyDescent="0.25">
      <c r="B3780" s="36"/>
    </row>
    <row r="3781" spans="2:2" x14ac:dyDescent="0.25">
      <c r="B3781" s="36"/>
    </row>
    <row r="3782" spans="2:2" x14ac:dyDescent="0.25">
      <c r="B3782" s="36"/>
    </row>
    <row r="3783" spans="2:2" x14ac:dyDescent="0.25">
      <c r="B3783" s="36"/>
    </row>
    <row r="3784" spans="2:2" x14ac:dyDescent="0.25">
      <c r="B3784" s="36"/>
    </row>
    <row r="3785" spans="2:2" x14ac:dyDescent="0.25">
      <c r="B3785" s="36"/>
    </row>
    <row r="3786" spans="2:2" x14ac:dyDescent="0.25">
      <c r="B3786" s="36"/>
    </row>
    <row r="3787" spans="2:2" x14ac:dyDescent="0.25">
      <c r="B3787" s="36"/>
    </row>
    <row r="3788" spans="2:2" x14ac:dyDescent="0.25">
      <c r="B3788" s="36"/>
    </row>
    <row r="3789" spans="2:2" x14ac:dyDescent="0.25">
      <c r="B3789" s="36"/>
    </row>
    <row r="3790" spans="2:2" x14ac:dyDescent="0.25">
      <c r="B3790" s="36"/>
    </row>
    <row r="3791" spans="2:2" x14ac:dyDescent="0.25">
      <c r="B3791" s="36"/>
    </row>
    <row r="3792" spans="2:2" x14ac:dyDescent="0.25">
      <c r="B3792" s="36"/>
    </row>
    <row r="3793" spans="2:2" x14ac:dyDescent="0.25">
      <c r="B3793" s="36"/>
    </row>
    <row r="3794" spans="2:2" x14ac:dyDescent="0.25">
      <c r="B3794" s="36"/>
    </row>
    <row r="3795" spans="2:2" x14ac:dyDescent="0.25">
      <c r="B3795" s="36"/>
    </row>
    <row r="3796" spans="2:2" x14ac:dyDescent="0.25">
      <c r="B3796" s="36"/>
    </row>
    <row r="3797" spans="2:2" x14ac:dyDescent="0.25">
      <c r="B3797" s="36"/>
    </row>
    <row r="3798" spans="2:2" x14ac:dyDescent="0.25">
      <c r="B3798" s="36"/>
    </row>
    <row r="3799" spans="2:2" x14ac:dyDescent="0.25">
      <c r="B3799" s="36"/>
    </row>
    <row r="3800" spans="2:2" x14ac:dyDescent="0.25">
      <c r="B3800" s="36"/>
    </row>
    <row r="3801" spans="2:2" x14ac:dyDescent="0.25">
      <c r="B3801" s="36"/>
    </row>
    <row r="3802" spans="2:2" x14ac:dyDescent="0.25">
      <c r="B3802" s="36"/>
    </row>
    <row r="3803" spans="2:2" x14ac:dyDescent="0.25">
      <c r="B3803" s="36"/>
    </row>
    <row r="3804" spans="2:2" x14ac:dyDescent="0.25">
      <c r="B3804" s="36"/>
    </row>
    <row r="3805" spans="2:2" x14ac:dyDescent="0.25">
      <c r="B3805" s="36"/>
    </row>
    <row r="3806" spans="2:2" x14ac:dyDescent="0.25">
      <c r="B3806" s="36"/>
    </row>
    <row r="3807" spans="2:2" x14ac:dyDescent="0.25">
      <c r="B3807" s="36"/>
    </row>
    <row r="3808" spans="2:2" x14ac:dyDescent="0.25">
      <c r="B3808" s="36"/>
    </row>
    <row r="3809" spans="2:2" x14ac:dyDescent="0.25">
      <c r="B3809" s="36"/>
    </row>
    <row r="3810" spans="2:2" x14ac:dyDescent="0.25">
      <c r="B3810" s="36"/>
    </row>
    <row r="3811" spans="2:2" x14ac:dyDescent="0.25">
      <c r="B3811" s="36"/>
    </row>
    <row r="3812" spans="2:2" x14ac:dyDescent="0.25">
      <c r="B3812" s="36"/>
    </row>
    <row r="3813" spans="2:2" x14ac:dyDescent="0.25">
      <c r="B3813" s="36"/>
    </row>
    <row r="3814" spans="2:2" x14ac:dyDescent="0.25">
      <c r="B3814" s="36"/>
    </row>
    <row r="3815" spans="2:2" x14ac:dyDescent="0.25">
      <c r="B3815" s="36"/>
    </row>
    <row r="3816" spans="2:2" x14ac:dyDescent="0.25">
      <c r="B3816" s="36"/>
    </row>
    <row r="3817" spans="2:2" x14ac:dyDescent="0.25">
      <c r="B3817" s="36"/>
    </row>
    <row r="3818" spans="2:2" x14ac:dyDescent="0.25">
      <c r="B3818" s="36"/>
    </row>
    <row r="3819" spans="2:2" x14ac:dyDescent="0.25">
      <c r="B3819" s="36"/>
    </row>
    <row r="3820" spans="2:2" x14ac:dyDescent="0.25">
      <c r="B3820" s="36"/>
    </row>
    <row r="3821" spans="2:2" x14ac:dyDescent="0.25">
      <c r="B3821" s="36"/>
    </row>
    <row r="3822" spans="2:2" x14ac:dyDescent="0.25">
      <c r="B3822" s="36"/>
    </row>
    <row r="3823" spans="2:2" x14ac:dyDescent="0.25">
      <c r="B3823" s="36"/>
    </row>
    <row r="3824" spans="2:2" x14ac:dyDescent="0.25">
      <c r="B3824" s="36"/>
    </row>
    <row r="3825" spans="2:2" x14ac:dyDescent="0.25">
      <c r="B3825" s="36"/>
    </row>
    <row r="3826" spans="2:2" x14ac:dyDescent="0.25">
      <c r="B3826" s="36"/>
    </row>
    <row r="3827" spans="2:2" x14ac:dyDescent="0.25">
      <c r="B3827" s="36"/>
    </row>
    <row r="3828" spans="2:2" x14ac:dyDescent="0.25">
      <c r="B3828" s="36"/>
    </row>
    <row r="3829" spans="2:2" x14ac:dyDescent="0.25">
      <c r="B3829" s="36"/>
    </row>
    <row r="3830" spans="2:2" x14ac:dyDescent="0.25">
      <c r="B3830" s="36"/>
    </row>
    <row r="3831" spans="2:2" x14ac:dyDescent="0.25">
      <c r="B3831" s="36"/>
    </row>
    <row r="3832" spans="2:2" x14ac:dyDescent="0.25">
      <c r="B3832" s="36"/>
    </row>
    <row r="3833" spans="2:2" x14ac:dyDescent="0.25">
      <c r="B3833" s="36"/>
    </row>
    <row r="3834" spans="2:2" x14ac:dyDescent="0.25">
      <c r="B3834" s="36"/>
    </row>
    <row r="3835" spans="2:2" x14ac:dyDescent="0.25">
      <c r="B3835" s="36"/>
    </row>
    <row r="3836" spans="2:2" x14ac:dyDescent="0.25">
      <c r="B3836" s="36"/>
    </row>
    <row r="3837" spans="2:2" x14ac:dyDescent="0.25">
      <c r="B3837" s="36"/>
    </row>
    <row r="3838" spans="2:2" x14ac:dyDescent="0.25">
      <c r="B3838" s="36"/>
    </row>
    <row r="3839" spans="2:2" x14ac:dyDescent="0.25">
      <c r="B3839" s="36"/>
    </row>
    <row r="3840" spans="2:2" x14ac:dyDescent="0.25">
      <c r="B3840" s="36"/>
    </row>
    <row r="3841" spans="2:2" x14ac:dyDescent="0.25">
      <c r="B3841" s="36"/>
    </row>
    <row r="3842" spans="2:2" x14ac:dyDescent="0.25">
      <c r="B3842" s="36"/>
    </row>
    <row r="3843" spans="2:2" x14ac:dyDescent="0.25">
      <c r="B3843" s="36"/>
    </row>
    <row r="3844" spans="2:2" x14ac:dyDescent="0.25">
      <c r="B3844" s="36"/>
    </row>
    <row r="3845" spans="2:2" x14ac:dyDescent="0.25">
      <c r="B3845" s="36"/>
    </row>
    <row r="3846" spans="2:2" x14ac:dyDescent="0.25">
      <c r="B3846" s="36"/>
    </row>
    <row r="3847" spans="2:2" x14ac:dyDescent="0.25">
      <c r="B3847" s="36"/>
    </row>
    <row r="3848" spans="2:2" x14ac:dyDescent="0.25">
      <c r="B3848" s="36"/>
    </row>
    <row r="3849" spans="2:2" x14ac:dyDescent="0.25">
      <c r="B3849" s="36"/>
    </row>
    <row r="3850" spans="2:2" x14ac:dyDescent="0.25">
      <c r="B3850" s="36"/>
    </row>
    <row r="3851" spans="2:2" x14ac:dyDescent="0.25">
      <c r="B3851" s="36"/>
    </row>
    <row r="3852" spans="2:2" x14ac:dyDescent="0.25">
      <c r="B3852" s="36"/>
    </row>
    <row r="3853" spans="2:2" x14ac:dyDescent="0.25">
      <c r="B3853" s="36"/>
    </row>
    <row r="3854" spans="2:2" x14ac:dyDescent="0.25">
      <c r="B3854" s="36"/>
    </row>
    <row r="3855" spans="2:2" x14ac:dyDescent="0.25">
      <c r="B3855" s="36"/>
    </row>
    <row r="3856" spans="2:2" x14ac:dyDescent="0.25">
      <c r="B3856" s="36"/>
    </row>
    <row r="3857" spans="2:2" x14ac:dyDescent="0.25">
      <c r="B3857" s="36"/>
    </row>
    <row r="3858" spans="2:2" x14ac:dyDescent="0.25">
      <c r="B3858" s="36"/>
    </row>
    <row r="3859" spans="2:2" x14ac:dyDescent="0.25">
      <c r="B3859" s="36"/>
    </row>
    <row r="3860" spans="2:2" x14ac:dyDescent="0.25">
      <c r="B3860" s="36"/>
    </row>
    <row r="3861" spans="2:2" x14ac:dyDescent="0.25">
      <c r="B3861" s="36"/>
    </row>
    <row r="3862" spans="2:2" x14ac:dyDescent="0.25">
      <c r="B3862" s="36"/>
    </row>
    <row r="3863" spans="2:2" x14ac:dyDescent="0.25">
      <c r="B3863" s="36"/>
    </row>
    <row r="3864" spans="2:2" x14ac:dyDescent="0.25">
      <c r="B3864" s="36"/>
    </row>
    <row r="3865" spans="2:2" x14ac:dyDescent="0.25">
      <c r="B3865" s="36"/>
    </row>
    <row r="3866" spans="2:2" x14ac:dyDescent="0.25">
      <c r="B3866" s="36"/>
    </row>
    <row r="3867" spans="2:2" x14ac:dyDescent="0.25">
      <c r="B3867" s="36"/>
    </row>
    <row r="3868" spans="2:2" x14ac:dyDescent="0.25">
      <c r="B3868" s="36"/>
    </row>
    <row r="3869" spans="2:2" x14ac:dyDescent="0.25">
      <c r="B3869" s="36"/>
    </row>
    <row r="3870" spans="2:2" x14ac:dyDescent="0.25">
      <c r="B3870" s="36"/>
    </row>
    <row r="3871" spans="2:2" x14ac:dyDescent="0.25">
      <c r="B3871" s="36"/>
    </row>
    <row r="3872" spans="2:2" x14ac:dyDescent="0.25">
      <c r="B3872" s="36"/>
    </row>
    <row r="3873" spans="2:2" x14ac:dyDescent="0.25">
      <c r="B3873" s="36"/>
    </row>
    <row r="3874" spans="2:2" x14ac:dyDescent="0.25">
      <c r="B3874" s="36"/>
    </row>
    <row r="3875" spans="2:2" x14ac:dyDescent="0.25">
      <c r="B3875" s="36"/>
    </row>
    <row r="3876" spans="2:2" x14ac:dyDescent="0.25">
      <c r="B3876" s="36"/>
    </row>
    <row r="3877" spans="2:2" x14ac:dyDescent="0.25">
      <c r="B3877" s="36"/>
    </row>
    <row r="3878" spans="2:2" x14ac:dyDescent="0.25">
      <c r="B3878" s="36"/>
    </row>
    <row r="3879" spans="2:2" x14ac:dyDescent="0.25">
      <c r="B3879" s="36"/>
    </row>
    <row r="3880" spans="2:2" x14ac:dyDescent="0.25">
      <c r="B3880" s="36"/>
    </row>
    <row r="3881" spans="2:2" x14ac:dyDescent="0.25">
      <c r="B3881" s="36"/>
    </row>
    <row r="3882" spans="2:2" x14ac:dyDescent="0.25">
      <c r="B3882" s="36"/>
    </row>
    <row r="3883" spans="2:2" x14ac:dyDescent="0.25">
      <c r="B3883" s="36"/>
    </row>
    <row r="3884" spans="2:2" x14ac:dyDescent="0.25">
      <c r="B3884" s="36"/>
    </row>
    <row r="3885" spans="2:2" x14ac:dyDescent="0.25">
      <c r="B3885" s="36"/>
    </row>
    <row r="3886" spans="2:2" x14ac:dyDescent="0.25">
      <c r="B3886" s="36"/>
    </row>
    <row r="3887" spans="2:2" x14ac:dyDescent="0.25">
      <c r="B3887" s="36"/>
    </row>
    <row r="3888" spans="2:2" x14ac:dyDescent="0.25">
      <c r="B3888" s="36"/>
    </row>
    <row r="3889" spans="2:2" x14ac:dyDescent="0.25">
      <c r="B3889" s="36"/>
    </row>
    <row r="3890" spans="2:2" x14ac:dyDescent="0.25">
      <c r="B3890" s="36"/>
    </row>
    <row r="3891" spans="2:2" x14ac:dyDescent="0.25">
      <c r="B3891" s="36"/>
    </row>
    <row r="3892" spans="2:2" x14ac:dyDescent="0.25">
      <c r="B3892" s="36"/>
    </row>
    <row r="3893" spans="2:2" x14ac:dyDescent="0.25">
      <c r="B3893" s="36"/>
    </row>
    <row r="3894" spans="2:2" x14ac:dyDescent="0.25">
      <c r="B3894" s="36"/>
    </row>
    <row r="3895" spans="2:2" x14ac:dyDescent="0.25">
      <c r="B3895" s="36"/>
    </row>
    <row r="3896" spans="2:2" x14ac:dyDescent="0.25">
      <c r="B3896" s="36"/>
    </row>
    <row r="3897" spans="2:2" x14ac:dyDescent="0.25">
      <c r="B3897" s="36"/>
    </row>
    <row r="3898" spans="2:2" x14ac:dyDescent="0.25">
      <c r="B3898" s="36"/>
    </row>
    <row r="3899" spans="2:2" x14ac:dyDescent="0.25">
      <c r="B3899" s="36"/>
    </row>
    <row r="3900" spans="2:2" x14ac:dyDescent="0.25">
      <c r="B3900" s="36"/>
    </row>
    <row r="3901" spans="2:2" x14ac:dyDescent="0.25">
      <c r="B3901" s="36"/>
    </row>
    <row r="3902" spans="2:2" x14ac:dyDescent="0.25">
      <c r="B3902" s="36"/>
    </row>
    <row r="3903" spans="2:2" x14ac:dyDescent="0.25">
      <c r="B3903" s="36"/>
    </row>
    <row r="3904" spans="2:2" x14ac:dyDescent="0.25">
      <c r="B3904" s="36"/>
    </row>
    <row r="3905" spans="2:2" x14ac:dyDescent="0.25">
      <c r="B3905" s="36"/>
    </row>
    <row r="3906" spans="2:2" x14ac:dyDescent="0.25">
      <c r="B3906" s="36"/>
    </row>
    <row r="3907" spans="2:2" x14ac:dyDescent="0.25">
      <c r="B3907" s="36"/>
    </row>
    <row r="3908" spans="2:2" x14ac:dyDescent="0.25">
      <c r="B3908" s="36"/>
    </row>
    <row r="3909" spans="2:2" x14ac:dyDescent="0.25">
      <c r="B3909" s="36"/>
    </row>
    <row r="3910" spans="2:2" x14ac:dyDescent="0.25">
      <c r="B3910" s="36"/>
    </row>
    <row r="3911" spans="2:2" x14ac:dyDescent="0.25">
      <c r="B3911" s="36"/>
    </row>
    <row r="3912" spans="2:2" x14ac:dyDescent="0.25">
      <c r="B3912" s="36"/>
    </row>
    <row r="3913" spans="2:2" x14ac:dyDescent="0.25">
      <c r="B3913" s="36"/>
    </row>
    <row r="3914" spans="2:2" x14ac:dyDescent="0.25">
      <c r="B3914" s="36"/>
    </row>
    <row r="3915" spans="2:2" x14ac:dyDescent="0.25">
      <c r="B3915" s="36"/>
    </row>
    <row r="3916" spans="2:2" x14ac:dyDescent="0.25">
      <c r="B3916" s="36"/>
    </row>
    <row r="3917" spans="2:2" x14ac:dyDescent="0.25">
      <c r="B3917" s="36"/>
    </row>
    <row r="3918" spans="2:2" x14ac:dyDescent="0.25">
      <c r="B3918" s="36"/>
    </row>
    <row r="3919" spans="2:2" x14ac:dyDescent="0.25">
      <c r="B3919" s="36"/>
    </row>
    <row r="3920" spans="2:2" x14ac:dyDescent="0.25">
      <c r="B3920" s="36"/>
    </row>
    <row r="3921" spans="2:2" x14ac:dyDescent="0.25">
      <c r="B3921" s="36"/>
    </row>
    <row r="3922" spans="2:2" x14ac:dyDescent="0.25">
      <c r="B3922" s="36"/>
    </row>
    <row r="3923" spans="2:2" x14ac:dyDescent="0.25">
      <c r="B3923" s="36"/>
    </row>
    <row r="3924" spans="2:2" x14ac:dyDescent="0.25">
      <c r="B3924" s="36"/>
    </row>
    <row r="3925" spans="2:2" x14ac:dyDescent="0.25">
      <c r="B3925" s="36"/>
    </row>
    <row r="3926" spans="2:2" x14ac:dyDescent="0.25">
      <c r="B3926" s="36"/>
    </row>
    <row r="3927" spans="2:2" x14ac:dyDescent="0.25">
      <c r="B3927" s="36"/>
    </row>
    <row r="3928" spans="2:2" x14ac:dyDescent="0.25">
      <c r="B3928" s="36"/>
    </row>
    <row r="3929" spans="2:2" x14ac:dyDescent="0.25">
      <c r="B3929" s="36"/>
    </row>
    <row r="3930" spans="2:2" x14ac:dyDescent="0.25">
      <c r="B3930" s="36"/>
    </row>
    <row r="3931" spans="2:2" x14ac:dyDescent="0.25">
      <c r="B3931" s="36"/>
    </row>
    <row r="3932" spans="2:2" x14ac:dyDescent="0.25">
      <c r="B3932" s="36"/>
    </row>
    <row r="3933" spans="2:2" x14ac:dyDescent="0.25">
      <c r="B3933" s="36"/>
    </row>
    <row r="3934" spans="2:2" x14ac:dyDescent="0.25">
      <c r="B3934" s="36"/>
    </row>
    <row r="3935" spans="2:2" x14ac:dyDescent="0.25">
      <c r="B3935" s="36"/>
    </row>
    <row r="3936" spans="2:2" x14ac:dyDescent="0.25">
      <c r="B3936" s="36"/>
    </row>
    <row r="3937" spans="2:2" x14ac:dyDescent="0.25">
      <c r="B3937" s="36"/>
    </row>
    <row r="3938" spans="2:2" x14ac:dyDescent="0.25">
      <c r="B3938" s="36"/>
    </row>
    <row r="3939" spans="2:2" x14ac:dyDescent="0.25">
      <c r="B3939" s="36"/>
    </row>
    <row r="3940" spans="2:2" x14ac:dyDescent="0.25">
      <c r="B3940" s="36"/>
    </row>
    <row r="3941" spans="2:2" x14ac:dyDescent="0.25">
      <c r="B3941" s="36"/>
    </row>
    <row r="3942" spans="2:2" x14ac:dyDescent="0.25">
      <c r="B3942" s="36"/>
    </row>
    <row r="3943" spans="2:2" x14ac:dyDescent="0.25">
      <c r="B3943" s="36"/>
    </row>
    <row r="3944" spans="2:2" x14ac:dyDescent="0.25">
      <c r="B3944" s="36"/>
    </row>
    <row r="3945" spans="2:2" x14ac:dyDescent="0.25">
      <c r="B3945" s="36"/>
    </row>
    <row r="3946" spans="2:2" x14ac:dyDescent="0.25">
      <c r="B3946" s="36"/>
    </row>
    <row r="3947" spans="2:2" x14ac:dyDescent="0.25">
      <c r="B3947" s="36"/>
    </row>
    <row r="3948" spans="2:2" x14ac:dyDescent="0.25">
      <c r="B3948" s="36"/>
    </row>
    <row r="3949" spans="2:2" x14ac:dyDescent="0.25">
      <c r="B3949" s="36"/>
    </row>
    <row r="3950" spans="2:2" x14ac:dyDescent="0.25">
      <c r="B3950" s="36"/>
    </row>
    <row r="3951" spans="2:2" x14ac:dyDescent="0.25">
      <c r="B3951" s="36"/>
    </row>
    <row r="3952" spans="2:2" x14ac:dyDescent="0.25">
      <c r="B3952" s="36"/>
    </row>
    <row r="3953" spans="2:2" x14ac:dyDescent="0.25">
      <c r="B3953" s="36"/>
    </row>
    <row r="3954" spans="2:2" x14ac:dyDescent="0.25">
      <c r="B3954" s="36"/>
    </row>
    <row r="3955" spans="2:2" x14ac:dyDescent="0.25">
      <c r="B3955" s="36"/>
    </row>
    <row r="3956" spans="2:2" x14ac:dyDescent="0.25">
      <c r="B3956" s="36"/>
    </row>
    <row r="3957" spans="2:2" x14ac:dyDescent="0.25">
      <c r="B3957" s="36"/>
    </row>
    <row r="3958" spans="2:2" x14ac:dyDescent="0.25">
      <c r="B3958" s="36"/>
    </row>
    <row r="3959" spans="2:2" x14ac:dyDescent="0.25">
      <c r="B3959" s="36"/>
    </row>
    <row r="3960" spans="2:2" x14ac:dyDescent="0.25">
      <c r="B3960" s="36"/>
    </row>
    <row r="3961" spans="2:2" x14ac:dyDescent="0.25">
      <c r="B3961" s="36"/>
    </row>
    <row r="3962" spans="2:2" x14ac:dyDescent="0.25">
      <c r="B3962" s="36"/>
    </row>
    <row r="3963" spans="2:2" x14ac:dyDescent="0.25">
      <c r="B3963" s="36"/>
    </row>
    <row r="3964" spans="2:2" x14ac:dyDescent="0.25">
      <c r="B3964" s="36"/>
    </row>
    <row r="3965" spans="2:2" x14ac:dyDescent="0.25">
      <c r="B3965" s="36"/>
    </row>
    <row r="3966" spans="2:2" x14ac:dyDescent="0.25">
      <c r="B3966" s="36"/>
    </row>
    <row r="3967" spans="2:2" x14ac:dyDescent="0.25">
      <c r="B3967" s="36"/>
    </row>
    <row r="3968" spans="2:2" x14ac:dyDescent="0.25">
      <c r="B3968" s="36"/>
    </row>
    <row r="3969" spans="2:2" x14ac:dyDescent="0.25">
      <c r="B3969" s="36"/>
    </row>
    <row r="3970" spans="2:2" x14ac:dyDescent="0.25">
      <c r="B3970" s="36"/>
    </row>
    <row r="3971" spans="2:2" x14ac:dyDescent="0.25">
      <c r="B3971" s="36"/>
    </row>
    <row r="3972" spans="2:2" x14ac:dyDescent="0.25">
      <c r="B3972" s="36"/>
    </row>
    <row r="3973" spans="2:2" x14ac:dyDescent="0.25">
      <c r="B3973" s="36"/>
    </row>
    <row r="3974" spans="2:2" x14ac:dyDescent="0.25">
      <c r="B3974" s="36"/>
    </row>
    <row r="3975" spans="2:2" x14ac:dyDescent="0.25">
      <c r="B3975" s="36"/>
    </row>
    <row r="3976" spans="2:2" x14ac:dyDescent="0.25">
      <c r="B3976" s="36"/>
    </row>
    <row r="3977" spans="2:2" x14ac:dyDescent="0.25">
      <c r="B3977" s="36"/>
    </row>
    <row r="3978" spans="2:2" x14ac:dyDescent="0.25">
      <c r="B3978" s="36"/>
    </row>
    <row r="3979" spans="2:2" x14ac:dyDescent="0.25">
      <c r="B3979" s="36"/>
    </row>
    <row r="3980" spans="2:2" x14ac:dyDescent="0.25">
      <c r="B3980" s="36"/>
    </row>
    <row r="3981" spans="2:2" x14ac:dyDescent="0.25">
      <c r="B3981" s="36"/>
    </row>
    <row r="3982" spans="2:2" x14ac:dyDescent="0.25">
      <c r="B3982" s="36"/>
    </row>
    <row r="3983" spans="2:2" x14ac:dyDescent="0.25">
      <c r="B3983" s="36"/>
    </row>
    <row r="3984" spans="2:2" x14ac:dyDescent="0.25">
      <c r="B3984" s="36"/>
    </row>
    <row r="3985" spans="2:2" x14ac:dyDescent="0.25">
      <c r="B3985" s="36"/>
    </row>
    <row r="3986" spans="2:2" x14ac:dyDescent="0.25">
      <c r="B3986" s="36"/>
    </row>
    <row r="3987" spans="2:2" x14ac:dyDescent="0.25">
      <c r="B3987" s="36"/>
    </row>
    <row r="3988" spans="2:2" x14ac:dyDescent="0.25">
      <c r="B3988" s="36"/>
    </row>
    <row r="3989" spans="2:2" x14ac:dyDescent="0.25">
      <c r="B3989" s="36"/>
    </row>
    <row r="3990" spans="2:2" x14ac:dyDescent="0.25">
      <c r="B3990" s="36"/>
    </row>
    <row r="3991" spans="2:2" x14ac:dyDescent="0.25">
      <c r="B3991" s="36"/>
    </row>
    <row r="3992" spans="2:2" x14ac:dyDescent="0.25">
      <c r="B3992" s="36"/>
    </row>
    <row r="3993" spans="2:2" x14ac:dyDescent="0.25">
      <c r="B3993" s="36"/>
    </row>
    <row r="3994" spans="2:2" x14ac:dyDescent="0.25">
      <c r="B3994" s="36"/>
    </row>
    <row r="3995" spans="2:2" x14ac:dyDescent="0.25">
      <c r="B3995" s="36"/>
    </row>
    <row r="3996" spans="2:2" x14ac:dyDescent="0.25">
      <c r="B3996" s="36"/>
    </row>
    <row r="3997" spans="2:2" x14ac:dyDescent="0.25">
      <c r="B3997" s="36"/>
    </row>
    <row r="3998" spans="2:2" x14ac:dyDescent="0.25">
      <c r="B3998" s="36"/>
    </row>
    <row r="3999" spans="2:2" x14ac:dyDescent="0.25">
      <c r="B3999" s="36"/>
    </row>
    <row r="4000" spans="2:2" x14ac:dyDescent="0.25">
      <c r="B4000" s="36"/>
    </row>
    <row r="4001" spans="2:2" x14ac:dyDescent="0.25">
      <c r="B4001" s="36"/>
    </row>
    <row r="4002" spans="2:2" x14ac:dyDescent="0.25">
      <c r="B4002" s="36"/>
    </row>
    <row r="4003" spans="2:2" x14ac:dyDescent="0.25">
      <c r="B4003" s="36"/>
    </row>
    <row r="4004" spans="2:2" x14ac:dyDescent="0.25">
      <c r="B4004" s="36"/>
    </row>
    <row r="4005" spans="2:2" x14ac:dyDescent="0.25">
      <c r="B4005" s="36"/>
    </row>
    <row r="4006" spans="2:2" x14ac:dyDescent="0.25">
      <c r="B4006" s="36"/>
    </row>
    <row r="4007" spans="2:2" x14ac:dyDescent="0.25">
      <c r="B4007" s="36"/>
    </row>
    <row r="4008" spans="2:2" x14ac:dyDescent="0.25">
      <c r="B4008" s="36"/>
    </row>
    <row r="4009" spans="2:2" x14ac:dyDescent="0.25">
      <c r="B4009" s="36"/>
    </row>
    <row r="4010" spans="2:2" x14ac:dyDescent="0.25">
      <c r="B4010" s="36"/>
    </row>
    <row r="4011" spans="2:2" x14ac:dyDescent="0.25">
      <c r="B4011" s="36"/>
    </row>
    <row r="4012" spans="2:2" x14ac:dyDescent="0.25">
      <c r="B4012" s="36"/>
    </row>
    <row r="4013" spans="2:2" x14ac:dyDescent="0.25">
      <c r="B4013" s="36"/>
    </row>
    <row r="4014" spans="2:2" x14ac:dyDescent="0.25">
      <c r="B4014" s="36"/>
    </row>
    <row r="4015" spans="2:2" x14ac:dyDescent="0.25">
      <c r="B4015" s="36"/>
    </row>
    <row r="4016" spans="2:2" x14ac:dyDescent="0.25">
      <c r="B4016" s="36"/>
    </row>
    <row r="4017" spans="2:2" x14ac:dyDescent="0.25">
      <c r="B4017" s="36"/>
    </row>
    <row r="4018" spans="2:2" x14ac:dyDescent="0.25">
      <c r="B4018" s="36"/>
    </row>
    <row r="4019" spans="2:2" x14ac:dyDescent="0.25">
      <c r="B4019" s="36"/>
    </row>
    <row r="4020" spans="2:2" x14ac:dyDescent="0.25">
      <c r="B4020" s="36"/>
    </row>
    <row r="4021" spans="2:2" x14ac:dyDescent="0.25">
      <c r="B4021" s="36"/>
    </row>
    <row r="4022" spans="2:2" x14ac:dyDescent="0.25">
      <c r="B4022" s="36"/>
    </row>
    <row r="4023" spans="2:2" x14ac:dyDescent="0.25">
      <c r="B4023" s="36"/>
    </row>
    <row r="4024" spans="2:2" x14ac:dyDescent="0.25">
      <c r="B4024" s="36"/>
    </row>
    <row r="4025" spans="2:2" x14ac:dyDescent="0.25">
      <c r="B4025" s="36"/>
    </row>
    <row r="4026" spans="2:2" x14ac:dyDescent="0.25">
      <c r="B4026" s="36"/>
    </row>
    <row r="4027" spans="2:2" x14ac:dyDescent="0.25">
      <c r="B4027" s="36"/>
    </row>
    <row r="4028" spans="2:2" x14ac:dyDescent="0.25">
      <c r="B4028" s="36"/>
    </row>
    <row r="4029" spans="2:2" x14ac:dyDescent="0.25">
      <c r="B4029" s="36"/>
    </row>
    <row r="4030" spans="2:2" x14ac:dyDescent="0.25">
      <c r="B4030" s="36"/>
    </row>
    <row r="4031" spans="2:2" x14ac:dyDescent="0.25">
      <c r="B4031" s="36"/>
    </row>
    <row r="4032" spans="2:2" x14ac:dyDescent="0.25">
      <c r="B4032" s="36"/>
    </row>
    <row r="4033" spans="2:2" x14ac:dyDescent="0.25">
      <c r="B4033" s="36"/>
    </row>
    <row r="4034" spans="2:2" x14ac:dyDescent="0.25">
      <c r="B4034" s="36"/>
    </row>
    <row r="4035" spans="2:2" x14ac:dyDescent="0.25">
      <c r="B4035" s="36"/>
    </row>
    <row r="4036" spans="2:2" x14ac:dyDescent="0.25">
      <c r="B4036" s="36"/>
    </row>
    <row r="4037" spans="2:2" x14ac:dyDescent="0.25">
      <c r="B4037" s="36"/>
    </row>
    <row r="4038" spans="2:2" x14ac:dyDescent="0.25">
      <c r="B4038" s="36"/>
    </row>
    <row r="4039" spans="2:2" x14ac:dyDescent="0.25">
      <c r="B4039" s="36"/>
    </row>
    <row r="4040" spans="2:2" x14ac:dyDescent="0.25">
      <c r="B4040" s="36"/>
    </row>
    <row r="4041" spans="2:2" x14ac:dyDescent="0.25">
      <c r="B4041" s="36"/>
    </row>
    <row r="4042" spans="2:2" x14ac:dyDescent="0.25">
      <c r="B4042" s="36"/>
    </row>
    <row r="4043" spans="2:2" x14ac:dyDescent="0.25">
      <c r="B4043" s="36"/>
    </row>
    <row r="4044" spans="2:2" x14ac:dyDescent="0.25">
      <c r="B4044" s="36"/>
    </row>
    <row r="4045" spans="2:2" x14ac:dyDescent="0.25">
      <c r="B4045" s="36"/>
    </row>
    <row r="4046" spans="2:2" x14ac:dyDescent="0.25">
      <c r="B4046" s="36"/>
    </row>
    <row r="4047" spans="2:2" x14ac:dyDescent="0.25">
      <c r="B4047" s="36"/>
    </row>
    <row r="4048" spans="2:2" x14ac:dyDescent="0.25">
      <c r="B4048" s="36"/>
    </row>
    <row r="4049" spans="2:2" x14ac:dyDescent="0.25">
      <c r="B4049" s="36"/>
    </row>
    <row r="4050" spans="2:2" x14ac:dyDescent="0.25">
      <c r="B4050" s="36"/>
    </row>
    <row r="4051" spans="2:2" x14ac:dyDescent="0.25">
      <c r="B4051" s="36"/>
    </row>
    <row r="4052" spans="2:2" x14ac:dyDescent="0.25">
      <c r="B4052" s="36"/>
    </row>
    <row r="4053" spans="2:2" x14ac:dyDescent="0.25">
      <c r="B4053" s="36"/>
    </row>
    <row r="4054" spans="2:2" x14ac:dyDescent="0.25">
      <c r="B4054" s="36"/>
    </row>
    <row r="4055" spans="2:2" x14ac:dyDescent="0.25">
      <c r="B4055" s="36"/>
    </row>
    <row r="4056" spans="2:2" x14ac:dyDescent="0.25">
      <c r="B4056" s="36"/>
    </row>
    <row r="4057" spans="2:2" x14ac:dyDescent="0.25">
      <c r="B4057" s="36"/>
    </row>
    <row r="4058" spans="2:2" x14ac:dyDescent="0.25">
      <c r="B4058" s="36"/>
    </row>
    <row r="4059" spans="2:2" x14ac:dyDescent="0.25">
      <c r="B4059" s="36"/>
    </row>
    <row r="4060" spans="2:2" x14ac:dyDescent="0.25">
      <c r="B4060" s="36"/>
    </row>
    <row r="4061" spans="2:2" x14ac:dyDescent="0.25">
      <c r="B4061" s="36"/>
    </row>
    <row r="4062" spans="2:2" x14ac:dyDescent="0.25">
      <c r="B4062" s="36"/>
    </row>
    <row r="4063" spans="2:2" x14ac:dyDescent="0.25">
      <c r="B4063" s="36"/>
    </row>
    <row r="4064" spans="2:2" x14ac:dyDescent="0.25">
      <c r="B4064" s="36"/>
    </row>
    <row r="4065" spans="2:2" x14ac:dyDescent="0.25">
      <c r="B4065" s="36"/>
    </row>
    <row r="4066" spans="2:2" x14ac:dyDescent="0.25">
      <c r="B4066" s="36"/>
    </row>
    <row r="4067" spans="2:2" x14ac:dyDescent="0.25">
      <c r="B4067" s="36"/>
    </row>
    <row r="4068" spans="2:2" x14ac:dyDescent="0.25">
      <c r="B4068" s="36"/>
    </row>
    <row r="4069" spans="2:2" x14ac:dyDescent="0.25">
      <c r="B4069" s="36"/>
    </row>
    <row r="4070" spans="2:2" x14ac:dyDescent="0.25">
      <c r="B4070" s="36"/>
    </row>
    <row r="4071" spans="2:2" x14ac:dyDescent="0.25">
      <c r="B4071" s="36"/>
    </row>
    <row r="4072" spans="2:2" x14ac:dyDescent="0.25">
      <c r="B4072" s="36"/>
    </row>
    <row r="4073" spans="2:2" x14ac:dyDescent="0.25">
      <c r="B4073" s="36"/>
    </row>
    <row r="4074" spans="2:2" x14ac:dyDescent="0.25">
      <c r="B4074" s="36"/>
    </row>
    <row r="4075" spans="2:2" x14ac:dyDescent="0.25">
      <c r="B4075" s="36"/>
    </row>
    <row r="4076" spans="2:2" x14ac:dyDescent="0.25">
      <c r="B4076" s="36"/>
    </row>
    <row r="4077" spans="2:2" x14ac:dyDescent="0.25">
      <c r="B4077" s="36"/>
    </row>
    <row r="4078" spans="2:2" x14ac:dyDescent="0.25">
      <c r="B4078" s="36"/>
    </row>
    <row r="4079" spans="2:2" x14ac:dyDescent="0.25">
      <c r="B4079" s="36"/>
    </row>
    <row r="4080" spans="2:2" x14ac:dyDescent="0.25">
      <c r="B4080" s="36"/>
    </row>
    <row r="4081" spans="2:2" x14ac:dyDescent="0.25">
      <c r="B4081" s="36"/>
    </row>
    <row r="4082" spans="2:2" x14ac:dyDescent="0.25">
      <c r="B4082" s="36"/>
    </row>
    <row r="4083" spans="2:2" x14ac:dyDescent="0.25">
      <c r="B4083" s="36"/>
    </row>
    <row r="4084" spans="2:2" x14ac:dyDescent="0.25">
      <c r="B4084" s="36"/>
    </row>
    <row r="4085" spans="2:2" x14ac:dyDescent="0.25">
      <c r="B4085" s="36"/>
    </row>
    <row r="4086" spans="2:2" x14ac:dyDescent="0.25">
      <c r="B4086" s="36"/>
    </row>
    <row r="4087" spans="2:2" x14ac:dyDescent="0.25">
      <c r="B4087" s="36"/>
    </row>
    <row r="4088" spans="2:2" x14ac:dyDescent="0.25">
      <c r="B4088" s="36"/>
    </row>
    <row r="4089" spans="2:2" x14ac:dyDescent="0.25">
      <c r="B4089" s="36"/>
    </row>
    <row r="4090" spans="2:2" x14ac:dyDescent="0.25">
      <c r="B4090" s="36"/>
    </row>
    <row r="4091" spans="2:2" x14ac:dyDescent="0.25">
      <c r="B4091" s="36"/>
    </row>
    <row r="4092" spans="2:2" x14ac:dyDescent="0.25">
      <c r="B4092" s="36"/>
    </row>
    <row r="4093" spans="2:2" x14ac:dyDescent="0.25">
      <c r="B4093" s="36"/>
    </row>
    <row r="4094" spans="2:2" x14ac:dyDescent="0.25">
      <c r="B4094" s="36"/>
    </row>
    <row r="4095" spans="2:2" x14ac:dyDescent="0.25">
      <c r="B4095" s="36"/>
    </row>
    <row r="4096" spans="2:2" x14ac:dyDescent="0.25">
      <c r="B4096" s="36"/>
    </row>
    <row r="4097" spans="2:2" x14ac:dyDescent="0.25">
      <c r="B4097" s="36"/>
    </row>
    <row r="4098" spans="2:2" x14ac:dyDescent="0.25">
      <c r="B4098" s="36"/>
    </row>
    <row r="4099" spans="2:2" x14ac:dyDescent="0.25">
      <c r="B4099" s="36"/>
    </row>
    <row r="4100" spans="2:2" x14ac:dyDescent="0.25">
      <c r="B4100" s="36"/>
    </row>
    <row r="4101" spans="2:2" x14ac:dyDescent="0.25">
      <c r="B4101" s="36"/>
    </row>
    <row r="4102" spans="2:2" x14ac:dyDescent="0.25">
      <c r="B4102" s="36"/>
    </row>
    <row r="4103" spans="2:2" x14ac:dyDescent="0.25">
      <c r="B4103" s="36"/>
    </row>
    <row r="4104" spans="2:2" x14ac:dyDescent="0.25">
      <c r="B4104" s="36"/>
    </row>
    <row r="4105" spans="2:2" x14ac:dyDescent="0.25">
      <c r="B4105" s="36"/>
    </row>
    <row r="4106" spans="2:2" x14ac:dyDescent="0.25">
      <c r="B4106" s="36"/>
    </row>
    <row r="4107" spans="2:2" x14ac:dyDescent="0.25">
      <c r="B4107" s="36"/>
    </row>
    <row r="4108" spans="2:2" x14ac:dyDescent="0.25">
      <c r="B4108" s="36"/>
    </row>
    <row r="4109" spans="2:2" x14ac:dyDescent="0.25">
      <c r="B4109" s="36"/>
    </row>
    <row r="4110" spans="2:2" x14ac:dyDescent="0.25">
      <c r="B4110" s="36"/>
    </row>
    <row r="4111" spans="2:2" x14ac:dyDescent="0.25">
      <c r="B4111" s="36"/>
    </row>
    <row r="4112" spans="2:2" x14ac:dyDescent="0.25">
      <c r="B4112" s="36"/>
    </row>
    <row r="4113" spans="2:2" x14ac:dyDescent="0.25">
      <c r="B4113" s="36"/>
    </row>
    <row r="4114" spans="2:2" x14ac:dyDescent="0.25">
      <c r="B4114" s="36"/>
    </row>
    <row r="4115" spans="2:2" x14ac:dyDescent="0.25">
      <c r="B4115" s="36"/>
    </row>
    <row r="4116" spans="2:2" x14ac:dyDescent="0.25">
      <c r="B4116" s="36"/>
    </row>
    <row r="4117" spans="2:2" x14ac:dyDescent="0.25">
      <c r="B4117" s="36"/>
    </row>
    <row r="4118" spans="2:2" x14ac:dyDescent="0.25">
      <c r="B4118" s="36"/>
    </row>
    <row r="4119" spans="2:2" x14ac:dyDescent="0.25">
      <c r="B4119" s="36"/>
    </row>
    <row r="4120" spans="2:2" x14ac:dyDescent="0.25">
      <c r="B4120" s="36"/>
    </row>
    <row r="4121" spans="2:2" x14ac:dyDescent="0.25">
      <c r="B4121" s="36"/>
    </row>
    <row r="4122" spans="2:2" x14ac:dyDescent="0.25">
      <c r="B4122" s="36"/>
    </row>
    <row r="4123" spans="2:2" x14ac:dyDescent="0.25">
      <c r="B4123" s="36"/>
    </row>
    <row r="4124" spans="2:2" x14ac:dyDescent="0.25">
      <c r="B4124" s="36"/>
    </row>
    <row r="4125" spans="2:2" x14ac:dyDescent="0.25">
      <c r="B4125" s="36"/>
    </row>
    <row r="4126" spans="2:2" x14ac:dyDescent="0.25">
      <c r="B4126" s="36"/>
    </row>
    <row r="4127" spans="2:2" x14ac:dyDescent="0.25">
      <c r="B4127" s="36"/>
    </row>
    <row r="4128" spans="2:2" x14ac:dyDescent="0.25">
      <c r="B4128" s="3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519DA-D606-4FA2-BA65-F0ED425F0EBF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8223</v>
      </c>
    </row>
    <row r="2" spans="1:5" x14ac:dyDescent="0.25">
      <c r="A2" s="9" t="s">
        <v>8316</v>
      </c>
      <c r="B2" t="s">
        <v>8274</v>
      </c>
    </row>
    <row r="4" spans="1:5" x14ac:dyDescent="0.25">
      <c r="A4" s="9" t="s">
        <v>8320</v>
      </c>
      <c r="B4" s="9" t="s">
        <v>8318</v>
      </c>
    </row>
    <row r="5" spans="1:5" x14ac:dyDescent="0.25">
      <c r="A5" s="9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1" t="s">
        <v>8273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1" t="s">
        <v>8319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F59A0-74B6-4A6C-A84F-D6EDFEF4E2C1}">
  <dimension ref="A1:E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3" spans="1:5" x14ac:dyDescent="0.25">
      <c r="A3" s="9" t="s">
        <v>8320</v>
      </c>
      <c r="B3" s="9" t="s">
        <v>8318</v>
      </c>
    </row>
    <row r="4" spans="1:5" x14ac:dyDescent="0.25">
      <c r="A4" s="9" t="s">
        <v>8321</v>
      </c>
      <c r="B4" t="s">
        <v>8220</v>
      </c>
      <c r="C4" t="s">
        <v>8221</v>
      </c>
      <c r="D4" t="s">
        <v>8218</v>
      </c>
      <c r="E4" t="s">
        <v>8319</v>
      </c>
    </row>
    <row r="5" spans="1:5" x14ac:dyDescent="0.25">
      <c r="A5" s="11" t="s">
        <v>8274</v>
      </c>
      <c r="B5" s="10">
        <v>70</v>
      </c>
      <c r="C5" s="10">
        <v>6</v>
      </c>
      <c r="D5" s="10">
        <v>238</v>
      </c>
      <c r="E5" s="10">
        <v>314</v>
      </c>
    </row>
    <row r="6" spans="1:5" x14ac:dyDescent="0.25">
      <c r="A6" s="11" t="s">
        <v>8319</v>
      </c>
      <c r="B6" s="10">
        <v>70</v>
      </c>
      <c r="C6" s="10">
        <v>6</v>
      </c>
      <c r="D6" s="10">
        <v>238</v>
      </c>
      <c r="E6" s="10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5C7B-EA10-443B-9CB7-90DCD6751A71}">
  <dimension ref="A1:E6"/>
  <sheetViews>
    <sheetView workbookViewId="0"/>
  </sheetViews>
  <sheetFormatPr defaultColWidth="15.28515625" defaultRowHeight="15" x14ac:dyDescent="0.25"/>
  <cols>
    <col min="1" max="1" width="23" style="14" customWidth="1"/>
    <col min="2" max="2" width="31.7109375" style="15" customWidth="1"/>
    <col min="3" max="16384" width="15.28515625" style="14"/>
  </cols>
  <sheetData>
    <row r="1" spans="1:5" x14ac:dyDescent="0.25">
      <c r="A1" s="14" t="s">
        <v>8339</v>
      </c>
      <c r="B1" s="15" t="s">
        <v>8340</v>
      </c>
      <c r="C1" s="14" t="s">
        <v>8341</v>
      </c>
      <c r="D1" s="14" t="s">
        <v>8342</v>
      </c>
      <c r="E1" s="14" t="s">
        <v>8265</v>
      </c>
    </row>
    <row r="2" spans="1:5" ht="75" x14ac:dyDescent="0.25">
      <c r="A2" s="16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  <c r="E2" s="14">
        <f>VLOOKUP(A2, KickStarter!B:Q, 16, FALSE)</f>
        <v>51.79</v>
      </c>
    </row>
    <row r="3" spans="1:5" ht="75" x14ac:dyDescent="0.25">
      <c r="A3" s="16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  <c r="E3" s="14">
        <f>VLOOKUP(A3, KickStarter!B:Q, 16, FALSE)</f>
        <v>36.07</v>
      </c>
    </row>
    <row r="4" spans="1:5" ht="75" x14ac:dyDescent="0.25">
      <c r="A4" s="16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  <c r="E4" s="14">
        <f>VLOOKUP(A4, KickStarter!B:Q, 16, FALSE)</f>
        <v>33.03</v>
      </c>
    </row>
    <row r="5" spans="1:5" ht="60" x14ac:dyDescent="0.25">
      <c r="A5" s="16" t="s">
        <v>3329</v>
      </c>
      <c r="B5" s="15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  <c r="E5" s="14">
        <f>VLOOKUP(A5, KickStarter!B:Q, 16, FALSE)</f>
        <v>44.92</v>
      </c>
    </row>
    <row r="6" spans="1:5" ht="75" x14ac:dyDescent="0.25">
      <c r="A6" s="1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  <c r="E6" s="14">
        <f>VLOOKUP(A6, KickStarter!B:Q, 16, FALSE)</f>
        <v>36.61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0AFBA-AB18-4DAB-83D2-334CD902E8DC}">
  <sheetPr filterMode="1"/>
  <dimension ref="A1:S1067"/>
  <sheetViews>
    <sheetView workbookViewId="0">
      <selection activeCell="C6" sqref="C6"/>
    </sheetView>
  </sheetViews>
  <sheetFormatPr defaultRowHeight="15" x14ac:dyDescent="0.25"/>
  <cols>
    <col min="1" max="1" width="5" style="17" bestFit="1" customWidth="1"/>
    <col min="2" max="2" width="35.7109375" style="17" customWidth="1"/>
    <col min="3" max="3" width="48" style="17" customWidth="1"/>
    <col min="4" max="4" width="12.5703125" style="17" bestFit="1" customWidth="1"/>
    <col min="5" max="16384" width="9.140625" style="17"/>
  </cols>
  <sheetData>
    <row r="1" spans="1:19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8317</v>
      </c>
      <c r="O1" s="22" t="s">
        <v>8316</v>
      </c>
      <c r="P1" s="22" t="s">
        <v>8264</v>
      </c>
      <c r="Q1" s="22" t="s">
        <v>8265</v>
      </c>
      <c r="R1" s="22" t="s">
        <v>8323</v>
      </c>
      <c r="S1" s="22" t="s">
        <v>8324</v>
      </c>
    </row>
    <row r="2" spans="1:19" ht="45" hidden="1" x14ac:dyDescent="0.25">
      <c r="A2" s="17">
        <v>520</v>
      </c>
      <c r="B2" s="18" t="s">
        <v>521</v>
      </c>
      <c r="C2" s="18" t="s">
        <v>4630</v>
      </c>
      <c r="D2" s="19">
        <v>5000</v>
      </c>
      <c r="E2" s="20">
        <v>5105</v>
      </c>
      <c r="F2" s="17" t="s">
        <v>8218</v>
      </c>
      <c r="G2" s="17" t="s">
        <v>8224</v>
      </c>
      <c r="H2" s="17" t="s">
        <v>8246</v>
      </c>
      <c r="I2" s="17">
        <v>1449766261</v>
      </c>
      <c r="J2" s="17">
        <v>1447174261</v>
      </c>
      <c r="K2" s="17" t="b">
        <v>0</v>
      </c>
      <c r="L2" s="17">
        <v>34</v>
      </c>
      <c r="M2" s="17" t="b">
        <v>1</v>
      </c>
      <c r="N2" s="17" t="s">
        <v>8273</v>
      </c>
      <c r="O2" s="17" t="s">
        <v>8274</v>
      </c>
      <c r="P2" s="17">
        <v>102</v>
      </c>
      <c r="Q2" s="17">
        <v>150.15</v>
      </c>
      <c r="R2" s="21">
        <v>42318.702094907407</v>
      </c>
      <c r="S2" s="21">
        <v>42348.702094907407</v>
      </c>
    </row>
    <row r="3" spans="1:19" ht="45" hidden="1" x14ac:dyDescent="0.25">
      <c r="A3" s="17">
        <v>521</v>
      </c>
      <c r="B3" s="18" t="s">
        <v>522</v>
      </c>
      <c r="C3" s="18" t="s">
        <v>4631</v>
      </c>
      <c r="D3" s="19">
        <v>5000</v>
      </c>
      <c r="E3" s="20">
        <v>5232</v>
      </c>
      <c r="F3" s="17" t="s">
        <v>8218</v>
      </c>
      <c r="G3" s="17" t="s">
        <v>8223</v>
      </c>
      <c r="H3" s="17" t="s">
        <v>8245</v>
      </c>
      <c r="I3" s="17">
        <v>1477976340</v>
      </c>
      <c r="J3" s="17">
        <v>1475460819</v>
      </c>
      <c r="K3" s="17" t="b">
        <v>0</v>
      </c>
      <c r="L3" s="17">
        <v>56</v>
      </c>
      <c r="M3" s="17" t="b">
        <v>1</v>
      </c>
      <c r="N3" s="17" t="s">
        <v>8273</v>
      </c>
      <c r="O3" s="17" t="s">
        <v>8274</v>
      </c>
      <c r="P3" s="17">
        <v>105</v>
      </c>
      <c r="Q3" s="17">
        <v>93.43</v>
      </c>
      <c r="R3" s="21">
        <v>42646.092812499999</v>
      </c>
      <c r="S3" s="21">
        <v>42675.207638888889</v>
      </c>
    </row>
    <row r="4" spans="1:19" ht="45" hidden="1" x14ac:dyDescent="0.25">
      <c r="A4" s="17">
        <v>522</v>
      </c>
      <c r="B4" s="18" t="s">
        <v>523</v>
      </c>
      <c r="C4" s="18" t="s">
        <v>4632</v>
      </c>
      <c r="D4" s="19">
        <v>3000</v>
      </c>
      <c r="E4" s="20">
        <v>3440</v>
      </c>
      <c r="F4" s="17" t="s">
        <v>8218</v>
      </c>
      <c r="G4" s="17" t="s">
        <v>8223</v>
      </c>
      <c r="H4" s="17" t="s">
        <v>8245</v>
      </c>
      <c r="I4" s="17">
        <v>1458518325</v>
      </c>
      <c r="J4" s="17">
        <v>1456793925</v>
      </c>
      <c r="K4" s="17" t="b">
        <v>0</v>
      </c>
      <c r="L4" s="17">
        <v>31</v>
      </c>
      <c r="M4" s="17" t="b">
        <v>1</v>
      </c>
      <c r="N4" s="17" t="s">
        <v>8273</v>
      </c>
      <c r="O4" s="17" t="s">
        <v>8274</v>
      </c>
      <c r="P4" s="17">
        <v>115</v>
      </c>
      <c r="Q4" s="17">
        <v>110.97</v>
      </c>
      <c r="R4" s="21">
        <v>42430.040798611109</v>
      </c>
      <c r="S4" s="21">
        <v>42449.999131944445</v>
      </c>
    </row>
    <row r="5" spans="1:19" ht="45" hidden="1" x14ac:dyDescent="0.25">
      <c r="A5" s="17">
        <v>523</v>
      </c>
      <c r="B5" s="18" t="s">
        <v>524</v>
      </c>
      <c r="C5" s="18" t="s">
        <v>4633</v>
      </c>
      <c r="D5" s="19">
        <v>5000</v>
      </c>
      <c r="E5" s="20">
        <v>6030</v>
      </c>
      <c r="F5" s="17" t="s">
        <v>8218</v>
      </c>
      <c r="G5" s="17" t="s">
        <v>8223</v>
      </c>
      <c r="H5" s="17" t="s">
        <v>8245</v>
      </c>
      <c r="I5" s="17">
        <v>1442805076</v>
      </c>
      <c r="J5" s="17">
        <v>1440213076</v>
      </c>
      <c r="K5" s="17" t="b">
        <v>0</v>
      </c>
      <c r="L5" s="17">
        <v>84</v>
      </c>
      <c r="M5" s="17" t="b">
        <v>1</v>
      </c>
      <c r="N5" s="17" t="s">
        <v>8273</v>
      </c>
      <c r="O5" s="17" t="s">
        <v>8274</v>
      </c>
      <c r="P5" s="17">
        <v>121</v>
      </c>
      <c r="Q5" s="17">
        <v>71.790000000000006</v>
      </c>
      <c r="R5" s="21">
        <v>42238.13282407407</v>
      </c>
      <c r="S5" s="21">
        <v>42268.13282407407</v>
      </c>
    </row>
    <row r="6" spans="1:19" ht="45" hidden="1" x14ac:dyDescent="0.25">
      <c r="A6" s="17">
        <v>524</v>
      </c>
      <c r="B6" s="18" t="s">
        <v>525</v>
      </c>
      <c r="C6" s="18" t="s">
        <v>4634</v>
      </c>
      <c r="D6" s="19">
        <v>3500</v>
      </c>
      <c r="E6" s="20">
        <v>3803.55</v>
      </c>
      <c r="F6" s="17" t="s">
        <v>8218</v>
      </c>
      <c r="G6" s="17" t="s">
        <v>8224</v>
      </c>
      <c r="H6" s="17" t="s">
        <v>8246</v>
      </c>
      <c r="I6" s="17">
        <v>1464801169</v>
      </c>
      <c r="J6" s="17">
        <v>1462209169</v>
      </c>
      <c r="K6" s="17" t="b">
        <v>0</v>
      </c>
      <c r="L6" s="17">
        <v>130</v>
      </c>
      <c r="M6" s="17" t="b">
        <v>1</v>
      </c>
      <c r="N6" s="17" t="s">
        <v>8273</v>
      </c>
      <c r="O6" s="17" t="s">
        <v>8274</v>
      </c>
      <c r="P6" s="17">
        <v>109</v>
      </c>
      <c r="Q6" s="17">
        <v>29.26</v>
      </c>
      <c r="R6" s="21">
        <v>42492.717233796298</v>
      </c>
      <c r="S6" s="21">
        <v>42522.717233796298</v>
      </c>
    </row>
    <row r="7" spans="1:19" ht="45" hidden="1" x14ac:dyDescent="0.25">
      <c r="A7" s="17">
        <v>525</v>
      </c>
      <c r="B7" s="18" t="s">
        <v>526</v>
      </c>
      <c r="C7" s="18" t="s">
        <v>4635</v>
      </c>
      <c r="D7" s="19">
        <v>12000</v>
      </c>
      <c r="E7" s="20">
        <v>12000</v>
      </c>
      <c r="F7" s="17" t="s">
        <v>8218</v>
      </c>
      <c r="G7" s="17" t="s">
        <v>8223</v>
      </c>
      <c r="H7" s="17" t="s">
        <v>8245</v>
      </c>
      <c r="I7" s="17">
        <v>1410601041</v>
      </c>
      <c r="J7" s="17">
        <v>1406713041</v>
      </c>
      <c r="K7" s="17" t="b">
        <v>0</v>
      </c>
      <c r="L7" s="17">
        <v>12</v>
      </c>
      <c r="M7" s="17" t="b">
        <v>1</v>
      </c>
      <c r="N7" s="17" t="s">
        <v>8273</v>
      </c>
      <c r="O7" s="17" t="s">
        <v>8274</v>
      </c>
      <c r="P7" s="17">
        <v>100</v>
      </c>
      <c r="Q7" s="17">
        <v>1000</v>
      </c>
      <c r="R7" s="21">
        <v>41850.400937500002</v>
      </c>
      <c r="S7" s="21">
        <v>41895.400937500002</v>
      </c>
    </row>
    <row r="8" spans="1:19" ht="45" hidden="1" x14ac:dyDescent="0.25">
      <c r="A8" s="17">
        <v>526</v>
      </c>
      <c r="B8" s="18" t="s">
        <v>527</v>
      </c>
      <c r="C8" s="18" t="s">
        <v>4636</v>
      </c>
      <c r="D8" s="19">
        <v>1500</v>
      </c>
      <c r="E8" s="20">
        <v>1710</v>
      </c>
      <c r="F8" s="17" t="s">
        <v>8218</v>
      </c>
      <c r="G8" s="17" t="s">
        <v>8224</v>
      </c>
      <c r="H8" s="17" t="s">
        <v>8246</v>
      </c>
      <c r="I8" s="17">
        <v>1438966800</v>
      </c>
      <c r="J8" s="17">
        <v>1436278344</v>
      </c>
      <c r="K8" s="17" t="b">
        <v>0</v>
      </c>
      <c r="L8" s="17">
        <v>23</v>
      </c>
      <c r="M8" s="17" t="b">
        <v>1</v>
      </c>
      <c r="N8" s="17" t="s">
        <v>8273</v>
      </c>
      <c r="O8" s="17" t="s">
        <v>8274</v>
      </c>
      <c r="P8" s="17">
        <v>114</v>
      </c>
      <c r="Q8" s="17">
        <v>74.349999999999994</v>
      </c>
      <c r="R8" s="21">
        <v>42192.591944444444</v>
      </c>
      <c r="S8" s="21">
        <v>42223.708333333328</v>
      </c>
    </row>
    <row r="9" spans="1:19" ht="45" hidden="1" x14ac:dyDescent="0.25">
      <c r="A9" s="17">
        <v>527</v>
      </c>
      <c r="B9" s="18" t="s">
        <v>528</v>
      </c>
      <c r="C9" s="18" t="s">
        <v>4637</v>
      </c>
      <c r="D9" s="19">
        <v>10000</v>
      </c>
      <c r="E9" s="20">
        <v>10085</v>
      </c>
      <c r="F9" s="17" t="s">
        <v>8218</v>
      </c>
      <c r="G9" s="17" t="s">
        <v>8223</v>
      </c>
      <c r="H9" s="17" t="s">
        <v>8245</v>
      </c>
      <c r="I9" s="17">
        <v>1487347500</v>
      </c>
      <c r="J9" s="17">
        <v>1484715366</v>
      </c>
      <c r="K9" s="17" t="b">
        <v>0</v>
      </c>
      <c r="L9" s="17">
        <v>158</v>
      </c>
      <c r="M9" s="17" t="b">
        <v>1</v>
      </c>
      <c r="N9" s="17" t="s">
        <v>8273</v>
      </c>
      <c r="O9" s="17" t="s">
        <v>8274</v>
      </c>
      <c r="P9" s="17">
        <v>101</v>
      </c>
      <c r="Q9" s="17">
        <v>63.83</v>
      </c>
      <c r="R9" s="21">
        <v>42753.205625000002</v>
      </c>
      <c r="S9" s="21">
        <v>42783.670138888891</v>
      </c>
    </row>
    <row r="10" spans="1:19" hidden="1" x14ac:dyDescent="0.25">
      <c r="A10" s="17">
        <v>528</v>
      </c>
      <c r="B10" s="18" t="s">
        <v>529</v>
      </c>
      <c r="C10" s="18" t="s">
        <v>4638</v>
      </c>
      <c r="D10" s="19">
        <v>1150</v>
      </c>
      <c r="E10" s="20">
        <v>1330</v>
      </c>
      <c r="F10" s="17" t="s">
        <v>8218</v>
      </c>
      <c r="G10" s="17" t="s">
        <v>8223</v>
      </c>
      <c r="H10" s="17" t="s">
        <v>8245</v>
      </c>
      <c r="I10" s="17">
        <v>1434921600</v>
      </c>
      <c r="J10" s="17">
        <v>1433109907</v>
      </c>
      <c r="K10" s="17" t="b">
        <v>0</v>
      </c>
      <c r="L10" s="17">
        <v>30</v>
      </c>
      <c r="M10" s="17" t="b">
        <v>1</v>
      </c>
      <c r="N10" s="17" t="s">
        <v>8273</v>
      </c>
      <c r="O10" s="17" t="s">
        <v>8274</v>
      </c>
      <c r="P10" s="17">
        <v>116</v>
      </c>
      <c r="Q10" s="17">
        <v>44.33</v>
      </c>
      <c r="R10" s="21">
        <v>42155.920219907406</v>
      </c>
      <c r="S10" s="21">
        <v>42176.888888888891</v>
      </c>
    </row>
    <row r="11" spans="1:19" ht="45" hidden="1" x14ac:dyDescent="0.25">
      <c r="A11" s="17">
        <v>529</v>
      </c>
      <c r="B11" s="18" t="s">
        <v>530</v>
      </c>
      <c r="C11" s="18" t="s">
        <v>4639</v>
      </c>
      <c r="D11" s="19">
        <v>1200</v>
      </c>
      <c r="E11" s="20">
        <v>1565</v>
      </c>
      <c r="F11" s="17" t="s">
        <v>8218</v>
      </c>
      <c r="G11" s="17" t="s">
        <v>8228</v>
      </c>
      <c r="H11" s="17" t="s">
        <v>8250</v>
      </c>
      <c r="I11" s="17">
        <v>1484110800</v>
      </c>
      <c r="J11" s="17">
        <v>1482281094</v>
      </c>
      <c r="K11" s="17" t="b">
        <v>0</v>
      </c>
      <c r="L11" s="17">
        <v>18</v>
      </c>
      <c r="M11" s="17" t="b">
        <v>1</v>
      </c>
      <c r="N11" s="17" t="s">
        <v>8273</v>
      </c>
      <c r="O11" s="17" t="s">
        <v>8274</v>
      </c>
      <c r="P11" s="17">
        <v>130</v>
      </c>
      <c r="Q11" s="17">
        <v>86.94</v>
      </c>
      <c r="R11" s="21">
        <v>42725.031180555554</v>
      </c>
      <c r="S11" s="21">
        <v>42746.208333333328</v>
      </c>
    </row>
    <row r="12" spans="1:19" ht="45" hidden="1" x14ac:dyDescent="0.25">
      <c r="A12" s="17">
        <v>530</v>
      </c>
      <c r="B12" s="18" t="s">
        <v>531</v>
      </c>
      <c r="C12" s="18" t="s">
        <v>4640</v>
      </c>
      <c r="D12" s="19">
        <v>3405</v>
      </c>
      <c r="E12" s="20">
        <v>3670</v>
      </c>
      <c r="F12" s="17" t="s">
        <v>8218</v>
      </c>
      <c r="G12" s="17" t="s">
        <v>8223</v>
      </c>
      <c r="H12" s="17" t="s">
        <v>8245</v>
      </c>
      <c r="I12" s="17">
        <v>1435111200</v>
      </c>
      <c r="J12" s="17">
        <v>1433254268</v>
      </c>
      <c r="K12" s="17" t="b">
        <v>0</v>
      </c>
      <c r="L12" s="17">
        <v>29</v>
      </c>
      <c r="M12" s="17" t="b">
        <v>1</v>
      </c>
      <c r="N12" s="17" t="s">
        <v>8273</v>
      </c>
      <c r="O12" s="17" t="s">
        <v>8274</v>
      </c>
      <c r="P12" s="17">
        <v>108</v>
      </c>
      <c r="Q12" s="17">
        <v>126.55</v>
      </c>
      <c r="R12" s="21">
        <v>42157.591064814813</v>
      </c>
      <c r="S12" s="21">
        <v>42179.083333333328</v>
      </c>
    </row>
    <row r="13" spans="1:19" ht="45" hidden="1" x14ac:dyDescent="0.25">
      <c r="A13" s="17">
        <v>531</v>
      </c>
      <c r="B13" s="18" t="s">
        <v>532</v>
      </c>
      <c r="C13" s="18" t="s">
        <v>4641</v>
      </c>
      <c r="D13" s="19">
        <v>4000</v>
      </c>
      <c r="E13" s="20">
        <v>4000</v>
      </c>
      <c r="F13" s="17" t="s">
        <v>8218</v>
      </c>
      <c r="G13" s="17" t="s">
        <v>8223</v>
      </c>
      <c r="H13" s="17" t="s">
        <v>8245</v>
      </c>
      <c r="I13" s="17">
        <v>1481957940</v>
      </c>
      <c r="J13" s="17">
        <v>1478050429</v>
      </c>
      <c r="K13" s="17" t="b">
        <v>0</v>
      </c>
      <c r="L13" s="17">
        <v>31</v>
      </c>
      <c r="M13" s="17" t="b">
        <v>1</v>
      </c>
      <c r="N13" s="17" t="s">
        <v>8273</v>
      </c>
      <c r="O13" s="17" t="s">
        <v>8274</v>
      </c>
      <c r="P13" s="17">
        <v>100</v>
      </c>
      <c r="Q13" s="17">
        <v>129.03</v>
      </c>
      <c r="R13" s="21">
        <v>42676.065150462964</v>
      </c>
      <c r="S13" s="21">
        <v>42721.290972222225</v>
      </c>
    </row>
    <row r="14" spans="1:19" ht="45" hidden="1" x14ac:dyDescent="0.25">
      <c r="A14" s="17">
        <v>532</v>
      </c>
      <c r="B14" s="18" t="s">
        <v>533</v>
      </c>
      <c r="C14" s="18" t="s">
        <v>4642</v>
      </c>
      <c r="D14" s="19">
        <v>10000</v>
      </c>
      <c r="E14" s="20">
        <v>12325</v>
      </c>
      <c r="F14" s="17" t="s">
        <v>8218</v>
      </c>
      <c r="G14" s="17" t="s">
        <v>8223</v>
      </c>
      <c r="H14" s="17" t="s">
        <v>8245</v>
      </c>
      <c r="I14" s="17">
        <v>1463098208</v>
      </c>
      <c r="J14" s="17">
        <v>1460506208</v>
      </c>
      <c r="K14" s="17" t="b">
        <v>0</v>
      </c>
      <c r="L14" s="17">
        <v>173</v>
      </c>
      <c r="M14" s="17" t="b">
        <v>1</v>
      </c>
      <c r="N14" s="17" t="s">
        <v>8273</v>
      </c>
      <c r="O14" s="17" t="s">
        <v>8274</v>
      </c>
      <c r="P14" s="17">
        <v>123</v>
      </c>
      <c r="Q14" s="17">
        <v>71.239999999999995</v>
      </c>
      <c r="R14" s="21">
        <v>42473.007037037038</v>
      </c>
      <c r="S14" s="21">
        <v>42503.007037037038</v>
      </c>
    </row>
    <row r="15" spans="1:19" ht="45" hidden="1" x14ac:dyDescent="0.25">
      <c r="A15" s="17">
        <v>533</v>
      </c>
      <c r="B15" s="18" t="s">
        <v>534</v>
      </c>
      <c r="C15" s="18" t="s">
        <v>4643</v>
      </c>
      <c r="D15" s="19">
        <v>2000</v>
      </c>
      <c r="E15" s="20">
        <v>2004</v>
      </c>
      <c r="F15" s="17" t="s">
        <v>8218</v>
      </c>
      <c r="G15" s="17" t="s">
        <v>8224</v>
      </c>
      <c r="H15" s="17" t="s">
        <v>8246</v>
      </c>
      <c r="I15" s="17">
        <v>1463394365</v>
      </c>
      <c r="J15" s="17">
        <v>1461320765</v>
      </c>
      <c r="K15" s="17" t="b">
        <v>0</v>
      </c>
      <c r="L15" s="17">
        <v>17</v>
      </c>
      <c r="M15" s="17" t="b">
        <v>1</v>
      </c>
      <c r="N15" s="17" t="s">
        <v>8273</v>
      </c>
      <c r="O15" s="17" t="s">
        <v>8274</v>
      </c>
      <c r="P15" s="17">
        <v>100</v>
      </c>
      <c r="Q15" s="17">
        <v>117.88</v>
      </c>
      <c r="R15" s="21">
        <v>42482.43478009259</v>
      </c>
      <c r="S15" s="21">
        <v>42506.43478009259</v>
      </c>
    </row>
    <row r="16" spans="1:19" ht="45" hidden="1" x14ac:dyDescent="0.25">
      <c r="A16" s="17">
        <v>534</v>
      </c>
      <c r="B16" s="18" t="s">
        <v>535</v>
      </c>
      <c r="C16" s="18" t="s">
        <v>4644</v>
      </c>
      <c r="D16" s="19">
        <v>15000</v>
      </c>
      <c r="E16" s="20">
        <v>15700</v>
      </c>
      <c r="F16" s="17" t="s">
        <v>8218</v>
      </c>
      <c r="G16" s="17" t="s">
        <v>8233</v>
      </c>
      <c r="H16" s="17" t="s">
        <v>8253</v>
      </c>
      <c r="I16" s="17">
        <v>1446418800</v>
      </c>
      <c r="J16" s="17">
        <v>1443036470</v>
      </c>
      <c r="K16" s="17" t="b">
        <v>0</v>
      </c>
      <c r="L16" s="17">
        <v>48</v>
      </c>
      <c r="M16" s="17" t="b">
        <v>1</v>
      </c>
      <c r="N16" s="17" t="s">
        <v>8273</v>
      </c>
      <c r="O16" s="17" t="s">
        <v>8274</v>
      </c>
      <c r="P16" s="17">
        <v>105</v>
      </c>
      <c r="Q16" s="17">
        <v>327.08</v>
      </c>
      <c r="R16" s="21">
        <v>42270.810995370368</v>
      </c>
      <c r="S16" s="21">
        <v>42309.958333333328</v>
      </c>
    </row>
    <row r="17" spans="1:19" ht="30" hidden="1" x14ac:dyDescent="0.25">
      <c r="A17" s="17">
        <v>535</v>
      </c>
      <c r="B17" s="18" t="s">
        <v>536</v>
      </c>
      <c r="C17" s="18" t="s">
        <v>4645</v>
      </c>
      <c r="D17" s="19">
        <v>2000</v>
      </c>
      <c r="E17" s="20">
        <v>2050</v>
      </c>
      <c r="F17" s="17" t="s">
        <v>8218</v>
      </c>
      <c r="G17" s="17" t="s">
        <v>8224</v>
      </c>
      <c r="H17" s="17" t="s">
        <v>8246</v>
      </c>
      <c r="I17" s="17">
        <v>1483707905</v>
      </c>
      <c r="J17" s="17">
        <v>1481115905</v>
      </c>
      <c r="K17" s="17" t="b">
        <v>0</v>
      </c>
      <c r="L17" s="17">
        <v>59</v>
      </c>
      <c r="M17" s="17" t="b">
        <v>1</v>
      </c>
      <c r="N17" s="17" t="s">
        <v>8273</v>
      </c>
      <c r="O17" s="17" t="s">
        <v>8274</v>
      </c>
      <c r="P17" s="17">
        <v>103</v>
      </c>
      <c r="Q17" s="17">
        <v>34.75</v>
      </c>
      <c r="R17" s="21">
        <v>42711.545196759253</v>
      </c>
      <c r="S17" s="21">
        <v>42741.545196759253</v>
      </c>
    </row>
    <row r="18" spans="1:19" ht="45" hidden="1" x14ac:dyDescent="0.25">
      <c r="A18" s="17">
        <v>536</v>
      </c>
      <c r="B18" s="18" t="s">
        <v>537</v>
      </c>
      <c r="C18" s="18" t="s">
        <v>4646</v>
      </c>
      <c r="D18" s="19">
        <v>3300</v>
      </c>
      <c r="E18" s="20">
        <v>3902.5</v>
      </c>
      <c r="F18" s="17" t="s">
        <v>8218</v>
      </c>
      <c r="G18" s="17" t="s">
        <v>8224</v>
      </c>
      <c r="H18" s="17" t="s">
        <v>8246</v>
      </c>
      <c r="I18" s="17">
        <v>1438624800</v>
      </c>
      <c r="J18" s="17">
        <v>1435133807</v>
      </c>
      <c r="K18" s="17" t="b">
        <v>0</v>
      </c>
      <c r="L18" s="17">
        <v>39</v>
      </c>
      <c r="M18" s="17" t="b">
        <v>1</v>
      </c>
      <c r="N18" s="17" t="s">
        <v>8273</v>
      </c>
      <c r="O18" s="17" t="s">
        <v>8274</v>
      </c>
      <c r="P18" s="17">
        <v>118</v>
      </c>
      <c r="Q18" s="17">
        <v>100.06</v>
      </c>
      <c r="R18" s="21">
        <v>42179.344988425932</v>
      </c>
      <c r="S18" s="21">
        <v>42219.75</v>
      </c>
    </row>
    <row r="19" spans="1:19" ht="45" hidden="1" x14ac:dyDescent="0.25">
      <c r="A19" s="17">
        <v>537</v>
      </c>
      <c r="B19" s="18" t="s">
        <v>538</v>
      </c>
      <c r="C19" s="18" t="s">
        <v>4647</v>
      </c>
      <c r="D19" s="19">
        <v>2000</v>
      </c>
      <c r="E19" s="20">
        <v>2410</v>
      </c>
      <c r="F19" s="17" t="s">
        <v>8218</v>
      </c>
      <c r="G19" s="17" t="s">
        <v>8223</v>
      </c>
      <c r="H19" s="17" t="s">
        <v>8245</v>
      </c>
      <c r="I19" s="17">
        <v>1446665191</v>
      </c>
      <c r="J19" s="17">
        <v>1444069591</v>
      </c>
      <c r="K19" s="17" t="b">
        <v>0</v>
      </c>
      <c r="L19" s="17">
        <v>59</v>
      </c>
      <c r="M19" s="17" t="b">
        <v>1</v>
      </c>
      <c r="N19" s="17" t="s">
        <v>8273</v>
      </c>
      <c r="O19" s="17" t="s">
        <v>8274</v>
      </c>
      <c r="P19" s="17">
        <v>121</v>
      </c>
      <c r="Q19" s="17">
        <v>40.85</v>
      </c>
      <c r="R19" s="21">
        <v>42282.768414351856</v>
      </c>
      <c r="S19" s="21">
        <v>42312.810081018513</v>
      </c>
    </row>
    <row r="20" spans="1:19" ht="45" hidden="1" x14ac:dyDescent="0.25">
      <c r="A20" s="17">
        <v>538</v>
      </c>
      <c r="B20" s="18" t="s">
        <v>539</v>
      </c>
      <c r="C20" s="18" t="s">
        <v>4648</v>
      </c>
      <c r="D20" s="19">
        <v>5000</v>
      </c>
      <c r="E20" s="20">
        <v>15121</v>
      </c>
      <c r="F20" s="17" t="s">
        <v>8218</v>
      </c>
      <c r="G20" s="17" t="s">
        <v>8223</v>
      </c>
      <c r="H20" s="17" t="s">
        <v>8245</v>
      </c>
      <c r="I20" s="17">
        <v>1463166263</v>
      </c>
      <c r="J20" s="17">
        <v>1460574263</v>
      </c>
      <c r="K20" s="17" t="b">
        <v>0</v>
      </c>
      <c r="L20" s="17">
        <v>60</v>
      </c>
      <c r="M20" s="17" t="b">
        <v>1</v>
      </c>
      <c r="N20" s="17" t="s">
        <v>8273</v>
      </c>
      <c r="O20" s="17" t="s">
        <v>8274</v>
      </c>
      <c r="P20" s="17">
        <v>302</v>
      </c>
      <c r="Q20" s="17">
        <v>252.02</v>
      </c>
      <c r="R20" s="21">
        <v>42473.794710648144</v>
      </c>
      <c r="S20" s="21">
        <v>42503.794710648144</v>
      </c>
    </row>
    <row r="21" spans="1:19" ht="45" hidden="1" x14ac:dyDescent="0.25">
      <c r="A21" s="17">
        <v>539</v>
      </c>
      <c r="B21" s="18" t="s">
        <v>540</v>
      </c>
      <c r="C21" s="18" t="s">
        <v>4649</v>
      </c>
      <c r="D21" s="19">
        <v>500</v>
      </c>
      <c r="E21" s="20">
        <v>503.22</v>
      </c>
      <c r="F21" s="17" t="s">
        <v>8218</v>
      </c>
      <c r="G21" s="17" t="s">
        <v>8224</v>
      </c>
      <c r="H21" s="17" t="s">
        <v>8246</v>
      </c>
      <c r="I21" s="17">
        <v>1467681107</v>
      </c>
      <c r="J21" s="17">
        <v>1465866707</v>
      </c>
      <c r="K21" s="17" t="b">
        <v>0</v>
      </c>
      <c r="L21" s="17">
        <v>20</v>
      </c>
      <c r="M21" s="17" t="b">
        <v>1</v>
      </c>
      <c r="N21" s="17" t="s">
        <v>8273</v>
      </c>
      <c r="O21" s="17" t="s">
        <v>8274</v>
      </c>
      <c r="P21" s="17">
        <v>101</v>
      </c>
      <c r="Q21" s="17">
        <v>25.16</v>
      </c>
      <c r="R21" s="21">
        <v>42535.049849537041</v>
      </c>
      <c r="S21" s="21">
        <v>42556.049849537041</v>
      </c>
    </row>
    <row r="22" spans="1:19" ht="45" hidden="1" x14ac:dyDescent="0.25">
      <c r="A22" s="17">
        <v>1284</v>
      </c>
      <c r="B22" s="18" t="s">
        <v>1285</v>
      </c>
      <c r="C22" s="18" t="s">
        <v>5394</v>
      </c>
      <c r="D22" s="19">
        <v>2000</v>
      </c>
      <c r="E22" s="20">
        <v>2020</v>
      </c>
      <c r="F22" s="17" t="s">
        <v>8218</v>
      </c>
      <c r="G22" s="17" t="s">
        <v>8223</v>
      </c>
      <c r="H22" s="17" t="s">
        <v>8245</v>
      </c>
      <c r="I22" s="17">
        <v>1483203540</v>
      </c>
      <c r="J22" s="17">
        <v>1481175482</v>
      </c>
      <c r="K22" s="17" t="b">
        <v>0</v>
      </c>
      <c r="L22" s="17">
        <v>31</v>
      </c>
      <c r="M22" s="17" t="b">
        <v>1</v>
      </c>
      <c r="N22" s="17" t="s">
        <v>8273</v>
      </c>
      <c r="O22" s="17" t="s">
        <v>8274</v>
      </c>
      <c r="P22" s="17">
        <v>101</v>
      </c>
      <c r="Q22" s="17">
        <v>65.16</v>
      </c>
      <c r="R22" s="21">
        <v>42712.23474537037</v>
      </c>
      <c r="S22" s="21">
        <v>42735.707638888889</v>
      </c>
    </row>
    <row r="23" spans="1:19" ht="45" hidden="1" x14ac:dyDescent="0.25">
      <c r="A23" s="17">
        <v>1285</v>
      </c>
      <c r="B23" s="18" t="s">
        <v>1286</v>
      </c>
      <c r="C23" s="18" t="s">
        <v>5395</v>
      </c>
      <c r="D23" s="19">
        <v>2000</v>
      </c>
      <c r="E23" s="20">
        <v>2033</v>
      </c>
      <c r="F23" s="17" t="s">
        <v>8218</v>
      </c>
      <c r="G23" s="17" t="s">
        <v>8224</v>
      </c>
      <c r="H23" s="17" t="s">
        <v>8246</v>
      </c>
      <c r="I23" s="17">
        <v>1434808775</v>
      </c>
      <c r="J23" s="17">
        <v>1433512775</v>
      </c>
      <c r="K23" s="17" t="b">
        <v>0</v>
      </c>
      <c r="L23" s="17">
        <v>63</v>
      </c>
      <c r="M23" s="17" t="b">
        <v>1</v>
      </c>
      <c r="N23" s="17" t="s">
        <v>8273</v>
      </c>
      <c r="O23" s="17" t="s">
        <v>8274</v>
      </c>
      <c r="P23" s="17">
        <v>102</v>
      </c>
      <c r="Q23" s="17">
        <v>32.270000000000003</v>
      </c>
      <c r="R23" s="21">
        <v>42160.583043981482</v>
      </c>
      <c r="S23" s="21">
        <v>42175.583043981482</v>
      </c>
    </row>
    <row r="24" spans="1:19" ht="45" hidden="1" x14ac:dyDescent="0.25">
      <c r="A24" s="17">
        <v>1286</v>
      </c>
      <c r="B24" s="18" t="s">
        <v>1287</v>
      </c>
      <c r="C24" s="18" t="s">
        <v>5396</v>
      </c>
      <c r="D24" s="19">
        <v>1500</v>
      </c>
      <c r="E24" s="20">
        <v>1625</v>
      </c>
      <c r="F24" s="17" t="s">
        <v>8218</v>
      </c>
      <c r="G24" s="17" t="s">
        <v>8224</v>
      </c>
      <c r="H24" s="17" t="s">
        <v>8246</v>
      </c>
      <c r="I24" s="17">
        <v>1424181600</v>
      </c>
      <c r="J24" s="17">
        <v>1423041227</v>
      </c>
      <c r="K24" s="17" t="b">
        <v>0</v>
      </c>
      <c r="L24" s="17">
        <v>20</v>
      </c>
      <c r="M24" s="17" t="b">
        <v>1</v>
      </c>
      <c r="N24" s="17" t="s">
        <v>8273</v>
      </c>
      <c r="O24" s="17" t="s">
        <v>8274</v>
      </c>
      <c r="P24" s="17">
        <v>108</v>
      </c>
      <c r="Q24" s="17">
        <v>81.25</v>
      </c>
      <c r="R24" s="21">
        <v>42039.384571759263</v>
      </c>
      <c r="S24" s="21">
        <v>42052.583333333328</v>
      </c>
    </row>
    <row r="25" spans="1:19" ht="60" hidden="1" x14ac:dyDescent="0.25">
      <c r="A25" s="17">
        <v>1287</v>
      </c>
      <c r="B25" s="18" t="s">
        <v>1288</v>
      </c>
      <c r="C25" s="18" t="s">
        <v>5397</v>
      </c>
      <c r="D25" s="19">
        <v>250</v>
      </c>
      <c r="E25" s="20">
        <v>605</v>
      </c>
      <c r="F25" s="17" t="s">
        <v>8218</v>
      </c>
      <c r="G25" s="17" t="s">
        <v>8224</v>
      </c>
      <c r="H25" s="17" t="s">
        <v>8246</v>
      </c>
      <c r="I25" s="17">
        <v>1434120856</v>
      </c>
      <c r="J25" s="17">
        <v>1428936856</v>
      </c>
      <c r="K25" s="17" t="b">
        <v>0</v>
      </c>
      <c r="L25" s="17">
        <v>25</v>
      </c>
      <c r="M25" s="17" t="b">
        <v>1</v>
      </c>
      <c r="N25" s="17" t="s">
        <v>8273</v>
      </c>
      <c r="O25" s="17" t="s">
        <v>8274</v>
      </c>
      <c r="P25" s="17">
        <v>242</v>
      </c>
      <c r="Q25" s="17">
        <v>24.2</v>
      </c>
      <c r="R25" s="21">
        <v>42107.621018518519</v>
      </c>
      <c r="S25" s="21">
        <v>42167.621018518519</v>
      </c>
    </row>
    <row r="26" spans="1:19" ht="45" hidden="1" x14ac:dyDescent="0.25">
      <c r="A26" s="17">
        <v>1288</v>
      </c>
      <c r="B26" s="18" t="s">
        <v>1289</v>
      </c>
      <c r="C26" s="18" t="s">
        <v>5398</v>
      </c>
      <c r="D26" s="19">
        <v>4000</v>
      </c>
      <c r="E26" s="20">
        <v>4018</v>
      </c>
      <c r="F26" s="17" t="s">
        <v>8218</v>
      </c>
      <c r="G26" s="17" t="s">
        <v>8223</v>
      </c>
      <c r="H26" s="17" t="s">
        <v>8245</v>
      </c>
      <c r="I26" s="17">
        <v>1470801600</v>
      </c>
      <c r="J26" s="17">
        <v>1468122163</v>
      </c>
      <c r="K26" s="17" t="b">
        <v>0</v>
      </c>
      <c r="L26" s="17">
        <v>61</v>
      </c>
      <c r="M26" s="17" t="b">
        <v>1</v>
      </c>
      <c r="N26" s="17" t="s">
        <v>8273</v>
      </c>
      <c r="O26" s="17" t="s">
        <v>8274</v>
      </c>
      <c r="P26" s="17">
        <v>100</v>
      </c>
      <c r="Q26" s="17">
        <v>65.87</v>
      </c>
      <c r="R26" s="21">
        <v>42561.154664351852</v>
      </c>
      <c r="S26" s="21">
        <v>42592.166666666672</v>
      </c>
    </row>
    <row r="27" spans="1:19" ht="45" hidden="1" x14ac:dyDescent="0.25">
      <c r="A27" s="17">
        <v>1289</v>
      </c>
      <c r="B27" s="18" t="s">
        <v>1290</v>
      </c>
      <c r="C27" s="18" t="s">
        <v>5399</v>
      </c>
      <c r="D27" s="19">
        <v>1500</v>
      </c>
      <c r="E27" s="20">
        <v>1876</v>
      </c>
      <c r="F27" s="17" t="s">
        <v>8218</v>
      </c>
      <c r="G27" s="17" t="s">
        <v>8223</v>
      </c>
      <c r="H27" s="17" t="s">
        <v>8245</v>
      </c>
      <c r="I27" s="17">
        <v>1483499645</v>
      </c>
      <c r="J27" s="17">
        <v>1480907645</v>
      </c>
      <c r="K27" s="17" t="b">
        <v>0</v>
      </c>
      <c r="L27" s="17">
        <v>52</v>
      </c>
      <c r="M27" s="17" t="b">
        <v>1</v>
      </c>
      <c r="N27" s="17" t="s">
        <v>8273</v>
      </c>
      <c r="O27" s="17" t="s">
        <v>8274</v>
      </c>
      <c r="P27" s="17">
        <v>125</v>
      </c>
      <c r="Q27" s="17">
        <v>36.08</v>
      </c>
      <c r="R27" s="21">
        <v>42709.134780092587</v>
      </c>
      <c r="S27" s="21">
        <v>42739.134780092587</v>
      </c>
    </row>
    <row r="28" spans="1:19" ht="30" hidden="1" x14ac:dyDescent="0.25">
      <c r="A28" s="17">
        <v>1290</v>
      </c>
      <c r="B28" s="18" t="s">
        <v>1291</v>
      </c>
      <c r="C28" s="18" t="s">
        <v>5400</v>
      </c>
      <c r="D28" s="19">
        <v>3500</v>
      </c>
      <c r="E28" s="20">
        <v>3800</v>
      </c>
      <c r="F28" s="17" t="s">
        <v>8218</v>
      </c>
      <c r="G28" s="17" t="s">
        <v>8223</v>
      </c>
      <c r="H28" s="17" t="s">
        <v>8245</v>
      </c>
      <c r="I28" s="17">
        <v>1429772340</v>
      </c>
      <c r="J28" s="17">
        <v>1427121931</v>
      </c>
      <c r="K28" s="17" t="b">
        <v>0</v>
      </c>
      <c r="L28" s="17">
        <v>86</v>
      </c>
      <c r="M28" s="17" t="b">
        <v>1</v>
      </c>
      <c r="N28" s="17" t="s">
        <v>8273</v>
      </c>
      <c r="O28" s="17" t="s">
        <v>8274</v>
      </c>
      <c r="P28" s="17">
        <v>109</v>
      </c>
      <c r="Q28" s="17">
        <v>44.19</v>
      </c>
      <c r="R28" s="21">
        <v>42086.614942129629</v>
      </c>
      <c r="S28" s="21">
        <v>42117.290972222225</v>
      </c>
    </row>
    <row r="29" spans="1:19" ht="45" hidden="1" x14ac:dyDescent="0.25">
      <c r="A29" s="17">
        <v>1291</v>
      </c>
      <c r="B29" s="18" t="s">
        <v>1292</v>
      </c>
      <c r="C29" s="18" t="s">
        <v>5401</v>
      </c>
      <c r="D29" s="19">
        <v>3000</v>
      </c>
      <c r="E29" s="20">
        <v>4371</v>
      </c>
      <c r="F29" s="17" t="s">
        <v>8218</v>
      </c>
      <c r="G29" s="17" t="s">
        <v>8223</v>
      </c>
      <c r="H29" s="17" t="s">
        <v>8245</v>
      </c>
      <c r="I29" s="17">
        <v>1428390000</v>
      </c>
      <c r="J29" s="17">
        <v>1425224391</v>
      </c>
      <c r="K29" s="17" t="b">
        <v>0</v>
      </c>
      <c r="L29" s="17">
        <v>42</v>
      </c>
      <c r="M29" s="17" t="b">
        <v>1</v>
      </c>
      <c r="N29" s="17" t="s">
        <v>8273</v>
      </c>
      <c r="O29" s="17" t="s">
        <v>8274</v>
      </c>
      <c r="P29" s="17">
        <v>146</v>
      </c>
      <c r="Q29" s="17">
        <v>104.07</v>
      </c>
      <c r="R29" s="21">
        <v>42064.652673611112</v>
      </c>
      <c r="S29" s="21">
        <v>42101.291666666672</v>
      </c>
    </row>
    <row r="30" spans="1:19" ht="45" hidden="1" x14ac:dyDescent="0.25">
      <c r="A30" s="17">
        <v>1292</v>
      </c>
      <c r="B30" s="18" t="s">
        <v>1293</v>
      </c>
      <c r="C30" s="18" t="s">
        <v>5402</v>
      </c>
      <c r="D30" s="19">
        <v>1700</v>
      </c>
      <c r="E30" s="20">
        <v>1870</v>
      </c>
      <c r="F30" s="17" t="s">
        <v>8218</v>
      </c>
      <c r="G30" s="17" t="s">
        <v>8224</v>
      </c>
      <c r="H30" s="17" t="s">
        <v>8246</v>
      </c>
      <c r="I30" s="17">
        <v>1444172340</v>
      </c>
      <c r="J30" s="17">
        <v>1441822828</v>
      </c>
      <c r="K30" s="17" t="b">
        <v>0</v>
      </c>
      <c r="L30" s="17">
        <v>52</v>
      </c>
      <c r="M30" s="17" t="b">
        <v>1</v>
      </c>
      <c r="N30" s="17" t="s">
        <v>8273</v>
      </c>
      <c r="O30" s="17" t="s">
        <v>8274</v>
      </c>
      <c r="P30" s="17">
        <v>110</v>
      </c>
      <c r="Q30" s="17">
        <v>35.96</v>
      </c>
      <c r="R30" s="21">
        <v>42256.764212962968</v>
      </c>
      <c r="S30" s="21">
        <v>42283.957638888889</v>
      </c>
    </row>
    <row r="31" spans="1:19" ht="45" hidden="1" x14ac:dyDescent="0.25">
      <c r="A31" s="17">
        <v>1293</v>
      </c>
      <c r="B31" s="18" t="s">
        <v>1294</v>
      </c>
      <c r="C31" s="18" t="s">
        <v>5403</v>
      </c>
      <c r="D31" s="19">
        <v>15000</v>
      </c>
      <c r="E31" s="20">
        <v>15335</v>
      </c>
      <c r="F31" s="17" t="s">
        <v>8218</v>
      </c>
      <c r="G31" s="17" t="s">
        <v>8223</v>
      </c>
      <c r="H31" s="17" t="s">
        <v>8245</v>
      </c>
      <c r="I31" s="17">
        <v>1447523371</v>
      </c>
      <c r="J31" s="17">
        <v>1444927771</v>
      </c>
      <c r="K31" s="17" t="b">
        <v>0</v>
      </c>
      <c r="L31" s="17">
        <v>120</v>
      </c>
      <c r="M31" s="17" t="b">
        <v>1</v>
      </c>
      <c r="N31" s="17" t="s">
        <v>8273</v>
      </c>
      <c r="O31" s="17" t="s">
        <v>8274</v>
      </c>
      <c r="P31" s="17">
        <v>102</v>
      </c>
      <c r="Q31" s="17">
        <v>127.79</v>
      </c>
      <c r="R31" s="21">
        <v>42292.701053240744</v>
      </c>
      <c r="S31" s="21">
        <v>42322.742719907401</v>
      </c>
    </row>
    <row r="32" spans="1:19" ht="45" hidden="1" x14ac:dyDescent="0.25">
      <c r="A32" s="17">
        <v>1294</v>
      </c>
      <c r="B32" s="18" t="s">
        <v>1295</v>
      </c>
      <c r="C32" s="18" t="s">
        <v>5404</v>
      </c>
      <c r="D32" s="19">
        <v>500</v>
      </c>
      <c r="E32" s="20">
        <v>610</v>
      </c>
      <c r="F32" s="17" t="s">
        <v>8218</v>
      </c>
      <c r="G32" s="17" t="s">
        <v>8224</v>
      </c>
      <c r="H32" s="17" t="s">
        <v>8246</v>
      </c>
      <c r="I32" s="17">
        <v>1445252400</v>
      </c>
      <c r="J32" s="17">
        <v>1443696797</v>
      </c>
      <c r="K32" s="17" t="b">
        <v>0</v>
      </c>
      <c r="L32" s="17">
        <v>22</v>
      </c>
      <c r="M32" s="17" t="b">
        <v>1</v>
      </c>
      <c r="N32" s="17" t="s">
        <v>8273</v>
      </c>
      <c r="O32" s="17" t="s">
        <v>8274</v>
      </c>
      <c r="P32" s="17">
        <v>122</v>
      </c>
      <c r="Q32" s="17">
        <v>27.73</v>
      </c>
      <c r="R32" s="21">
        <v>42278.453668981485</v>
      </c>
      <c r="S32" s="21">
        <v>42296.458333333328</v>
      </c>
    </row>
    <row r="33" spans="1:19" ht="45" hidden="1" x14ac:dyDescent="0.25">
      <c r="A33" s="17">
        <v>1295</v>
      </c>
      <c r="B33" s="18" t="s">
        <v>1296</v>
      </c>
      <c r="C33" s="18" t="s">
        <v>5405</v>
      </c>
      <c r="D33" s="19">
        <v>2500</v>
      </c>
      <c r="E33" s="20">
        <v>2549</v>
      </c>
      <c r="F33" s="17" t="s">
        <v>8218</v>
      </c>
      <c r="G33" s="17" t="s">
        <v>8224</v>
      </c>
      <c r="H33" s="17" t="s">
        <v>8246</v>
      </c>
      <c r="I33" s="17">
        <v>1438189200</v>
      </c>
      <c r="J33" s="17">
        <v>1435585497</v>
      </c>
      <c r="K33" s="17" t="b">
        <v>0</v>
      </c>
      <c r="L33" s="17">
        <v>64</v>
      </c>
      <c r="M33" s="17" t="b">
        <v>1</v>
      </c>
      <c r="N33" s="17" t="s">
        <v>8273</v>
      </c>
      <c r="O33" s="17" t="s">
        <v>8274</v>
      </c>
      <c r="P33" s="17">
        <v>102</v>
      </c>
      <c r="Q33" s="17">
        <v>39.83</v>
      </c>
      <c r="R33" s="21">
        <v>42184.572881944448</v>
      </c>
      <c r="S33" s="21">
        <v>42214.708333333328</v>
      </c>
    </row>
    <row r="34" spans="1:19" ht="45" hidden="1" x14ac:dyDescent="0.25">
      <c r="A34" s="17">
        <v>1296</v>
      </c>
      <c r="B34" s="18" t="s">
        <v>1297</v>
      </c>
      <c r="C34" s="18" t="s">
        <v>5406</v>
      </c>
      <c r="D34" s="19">
        <v>850</v>
      </c>
      <c r="E34" s="20">
        <v>1200</v>
      </c>
      <c r="F34" s="17" t="s">
        <v>8218</v>
      </c>
      <c r="G34" s="17" t="s">
        <v>8224</v>
      </c>
      <c r="H34" s="17" t="s">
        <v>8246</v>
      </c>
      <c r="I34" s="17">
        <v>1457914373</v>
      </c>
      <c r="J34" s="17">
        <v>1456189973</v>
      </c>
      <c r="K34" s="17" t="b">
        <v>0</v>
      </c>
      <c r="L34" s="17">
        <v>23</v>
      </c>
      <c r="M34" s="17" t="b">
        <v>1</v>
      </c>
      <c r="N34" s="17" t="s">
        <v>8273</v>
      </c>
      <c r="O34" s="17" t="s">
        <v>8274</v>
      </c>
      <c r="P34" s="17">
        <v>141</v>
      </c>
      <c r="Q34" s="17">
        <v>52.17</v>
      </c>
      <c r="R34" s="21">
        <v>42423.050613425927</v>
      </c>
      <c r="S34" s="21">
        <v>42443.008946759262</v>
      </c>
    </row>
    <row r="35" spans="1:19" ht="45" hidden="1" x14ac:dyDescent="0.25">
      <c r="A35" s="17">
        <v>1297</v>
      </c>
      <c r="B35" s="18" t="s">
        <v>1298</v>
      </c>
      <c r="C35" s="18" t="s">
        <v>5407</v>
      </c>
      <c r="D35" s="19">
        <v>20000</v>
      </c>
      <c r="E35" s="20">
        <v>21905</v>
      </c>
      <c r="F35" s="17" t="s">
        <v>8218</v>
      </c>
      <c r="G35" s="17" t="s">
        <v>8223</v>
      </c>
      <c r="H35" s="17" t="s">
        <v>8245</v>
      </c>
      <c r="I35" s="17">
        <v>1462125358</v>
      </c>
      <c r="J35" s="17">
        <v>1459533358</v>
      </c>
      <c r="K35" s="17" t="b">
        <v>0</v>
      </c>
      <c r="L35" s="17">
        <v>238</v>
      </c>
      <c r="M35" s="17" t="b">
        <v>1</v>
      </c>
      <c r="N35" s="17" t="s">
        <v>8273</v>
      </c>
      <c r="O35" s="17" t="s">
        <v>8274</v>
      </c>
      <c r="P35" s="17">
        <v>110</v>
      </c>
      <c r="Q35" s="17">
        <v>92.04</v>
      </c>
      <c r="R35" s="21">
        <v>42461.747199074074</v>
      </c>
      <c r="S35" s="21">
        <v>42491.747199074074</v>
      </c>
    </row>
    <row r="36" spans="1:19" ht="45" hidden="1" x14ac:dyDescent="0.25">
      <c r="A36" s="17">
        <v>1298</v>
      </c>
      <c r="B36" s="18" t="s">
        <v>1299</v>
      </c>
      <c r="C36" s="18" t="s">
        <v>5408</v>
      </c>
      <c r="D36" s="19">
        <v>2000</v>
      </c>
      <c r="E36" s="20">
        <v>2093</v>
      </c>
      <c r="F36" s="17" t="s">
        <v>8218</v>
      </c>
      <c r="G36" s="17" t="s">
        <v>8224</v>
      </c>
      <c r="H36" s="17" t="s">
        <v>8246</v>
      </c>
      <c r="I36" s="17">
        <v>1461860432</v>
      </c>
      <c r="J36" s="17">
        <v>1459268432</v>
      </c>
      <c r="K36" s="17" t="b">
        <v>0</v>
      </c>
      <c r="L36" s="17">
        <v>33</v>
      </c>
      <c r="M36" s="17" t="b">
        <v>1</v>
      </c>
      <c r="N36" s="17" t="s">
        <v>8273</v>
      </c>
      <c r="O36" s="17" t="s">
        <v>8274</v>
      </c>
      <c r="P36" s="17">
        <v>105</v>
      </c>
      <c r="Q36" s="17">
        <v>63.42</v>
      </c>
      <c r="R36" s="21">
        <v>42458.680925925932</v>
      </c>
      <c r="S36" s="21">
        <v>42488.680925925932</v>
      </c>
    </row>
    <row r="37" spans="1:19" ht="45" hidden="1" x14ac:dyDescent="0.25">
      <c r="A37" s="17">
        <v>1299</v>
      </c>
      <c r="B37" s="18" t="s">
        <v>1300</v>
      </c>
      <c r="C37" s="18" t="s">
        <v>5409</v>
      </c>
      <c r="D37" s="19">
        <v>3500</v>
      </c>
      <c r="E37" s="20">
        <v>4340</v>
      </c>
      <c r="F37" s="17" t="s">
        <v>8218</v>
      </c>
      <c r="G37" s="17" t="s">
        <v>8223</v>
      </c>
      <c r="H37" s="17" t="s">
        <v>8245</v>
      </c>
      <c r="I37" s="17">
        <v>1436902359</v>
      </c>
      <c r="J37" s="17">
        <v>1434310359</v>
      </c>
      <c r="K37" s="17" t="b">
        <v>0</v>
      </c>
      <c r="L37" s="17">
        <v>32</v>
      </c>
      <c r="M37" s="17" t="b">
        <v>1</v>
      </c>
      <c r="N37" s="17" t="s">
        <v>8273</v>
      </c>
      <c r="O37" s="17" t="s">
        <v>8274</v>
      </c>
      <c r="P37" s="17">
        <v>124</v>
      </c>
      <c r="Q37" s="17">
        <v>135.63</v>
      </c>
      <c r="R37" s="21">
        <v>42169.814340277779</v>
      </c>
      <c r="S37" s="21">
        <v>42199.814340277779</v>
      </c>
    </row>
    <row r="38" spans="1:19" ht="45" hidden="1" x14ac:dyDescent="0.25">
      <c r="A38" s="17">
        <v>1300</v>
      </c>
      <c r="B38" s="18" t="s">
        <v>1301</v>
      </c>
      <c r="C38" s="18" t="s">
        <v>5410</v>
      </c>
      <c r="D38" s="19">
        <v>3000</v>
      </c>
      <c r="E38" s="20">
        <v>4050</v>
      </c>
      <c r="F38" s="17" t="s">
        <v>8218</v>
      </c>
      <c r="G38" s="17" t="s">
        <v>8223</v>
      </c>
      <c r="H38" s="17" t="s">
        <v>8245</v>
      </c>
      <c r="I38" s="17">
        <v>1464807420</v>
      </c>
      <c r="J38" s="17">
        <v>1461427938</v>
      </c>
      <c r="K38" s="17" t="b">
        <v>0</v>
      </c>
      <c r="L38" s="17">
        <v>24</v>
      </c>
      <c r="M38" s="17" t="b">
        <v>1</v>
      </c>
      <c r="N38" s="17" t="s">
        <v>8273</v>
      </c>
      <c r="O38" s="17" t="s">
        <v>8274</v>
      </c>
      <c r="P38" s="17">
        <v>135</v>
      </c>
      <c r="Q38" s="17">
        <v>168.75</v>
      </c>
      <c r="R38" s="21">
        <v>42483.675208333334</v>
      </c>
      <c r="S38" s="21">
        <v>42522.789583333331</v>
      </c>
    </row>
    <row r="39" spans="1:19" ht="45" hidden="1" x14ac:dyDescent="0.25">
      <c r="A39" s="17">
        <v>1301</v>
      </c>
      <c r="B39" s="18" t="s">
        <v>1302</v>
      </c>
      <c r="C39" s="18" t="s">
        <v>5411</v>
      </c>
      <c r="D39" s="19">
        <v>2000</v>
      </c>
      <c r="E39" s="20">
        <v>2055</v>
      </c>
      <c r="F39" s="17" t="s">
        <v>8218</v>
      </c>
      <c r="G39" s="17" t="s">
        <v>8223</v>
      </c>
      <c r="H39" s="17" t="s">
        <v>8245</v>
      </c>
      <c r="I39" s="17">
        <v>1437447600</v>
      </c>
      <c r="J39" s="17">
        <v>1436551178</v>
      </c>
      <c r="K39" s="17" t="b">
        <v>0</v>
      </c>
      <c r="L39" s="17">
        <v>29</v>
      </c>
      <c r="M39" s="17" t="b">
        <v>1</v>
      </c>
      <c r="N39" s="17" t="s">
        <v>8273</v>
      </c>
      <c r="O39" s="17" t="s">
        <v>8274</v>
      </c>
      <c r="P39" s="17">
        <v>103</v>
      </c>
      <c r="Q39" s="17">
        <v>70.86</v>
      </c>
      <c r="R39" s="21">
        <v>42195.749745370369</v>
      </c>
      <c r="S39" s="21">
        <v>42206.125</v>
      </c>
    </row>
    <row r="40" spans="1:19" ht="45" hidden="1" x14ac:dyDescent="0.25">
      <c r="A40" s="17">
        <v>1302</v>
      </c>
      <c r="B40" s="18" t="s">
        <v>1303</v>
      </c>
      <c r="C40" s="18" t="s">
        <v>5412</v>
      </c>
      <c r="D40" s="19">
        <v>2500</v>
      </c>
      <c r="E40" s="20">
        <v>2500</v>
      </c>
      <c r="F40" s="17" t="s">
        <v>8218</v>
      </c>
      <c r="G40" s="17" t="s">
        <v>8223</v>
      </c>
      <c r="H40" s="17" t="s">
        <v>8245</v>
      </c>
      <c r="I40" s="17">
        <v>1480559011</v>
      </c>
      <c r="J40" s="17">
        <v>1477963411</v>
      </c>
      <c r="K40" s="17" t="b">
        <v>0</v>
      </c>
      <c r="L40" s="17">
        <v>50</v>
      </c>
      <c r="M40" s="17" t="b">
        <v>1</v>
      </c>
      <c r="N40" s="17" t="s">
        <v>8273</v>
      </c>
      <c r="O40" s="17" t="s">
        <v>8274</v>
      </c>
      <c r="P40" s="17">
        <v>100</v>
      </c>
      <c r="Q40" s="17">
        <v>50</v>
      </c>
      <c r="R40" s="21">
        <v>42675.057997685188</v>
      </c>
      <c r="S40" s="21">
        <v>42705.099664351852</v>
      </c>
    </row>
    <row r="41" spans="1:19" ht="30" hidden="1" x14ac:dyDescent="0.25">
      <c r="A41" s="17">
        <v>1303</v>
      </c>
      <c r="B41" s="18" t="s">
        <v>1304</v>
      </c>
      <c r="C41" s="18" t="s">
        <v>5413</v>
      </c>
      <c r="D41" s="19">
        <v>3500</v>
      </c>
      <c r="E41" s="20">
        <v>4559.13</v>
      </c>
      <c r="F41" s="17" t="s">
        <v>8218</v>
      </c>
      <c r="G41" s="17" t="s">
        <v>8224</v>
      </c>
      <c r="H41" s="17" t="s">
        <v>8246</v>
      </c>
      <c r="I41" s="17">
        <v>1469962800</v>
      </c>
      <c r="J41" s="17">
        <v>1468578920</v>
      </c>
      <c r="K41" s="17" t="b">
        <v>0</v>
      </c>
      <c r="L41" s="17">
        <v>108</v>
      </c>
      <c r="M41" s="17" t="b">
        <v>1</v>
      </c>
      <c r="N41" s="17" t="s">
        <v>8273</v>
      </c>
      <c r="O41" s="17" t="s">
        <v>8274</v>
      </c>
      <c r="P41" s="17">
        <v>130</v>
      </c>
      <c r="Q41" s="17">
        <v>42.21</v>
      </c>
      <c r="R41" s="21">
        <v>42566.441203703704</v>
      </c>
      <c r="S41" s="21">
        <v>42582.458333333328</v>
      </c>
    </row>
    <row r="42" spans="1:19" ht="30" hidden="1" x14ac:dyDescent="0.25">
      <c r="A42" s="17">
        <v>2781</v>
      </c>
      <c r="B42" s="18" t="s">
        <v>2781</v>
      </c>
      <c r="C42" s="18" t="s">
        <v>6891</v>
      </c>
      <c r="D42" s="19">
        <v>1250</v>
      </c>
      <c r="E42" s="20">
        <v>1316</v>
      </c>
      <c r="F42" s="17" t="s">
        <v>8218</v>
      </c>
      <c r="G42" s="17" t="s">
        <v>8223</v>
      </c>
      <c r="H42" s="17" t="s">
        <v>8245</v>
      </c>
      <c r="I42" s="17">
        <v>1423724400</v>
      </c>
      <c r="J42" s="17">
        <v>1421274954</v>
      </c>
      <c r="K42" s="17" t="b">
        <v>0</v>
      </c>
      <c r="L42" s="17">
        <v>28</v>
      </c>
      <c r="M42" s="17" t="b">
        <v>1</v>
      </c>
      <c r="N42" s="17" t="s">
        <v>8273</v>
      </c>
      <c r="O42" s="17" t="s">
        <v>8274</v>
      </c>
      <c r="P42" s="17">
        <v>105</v>
      </c>
      <c r="Q42" s="17">
        <v>47</v>
      </c>
      <c r="R42" s="21">
        <v>42018.94159722222</v>
      </c>
      <c r="S42" s="21">
        <v>42047.291666666672</v>
      </c>
    </row>
    <row r="43" spans="1:19" ht="30" hidden="1" x14ac:dyDescent="0.25">
      <c r="A43" s="17">
        <v>2782</v>
      </c>
      <c r="B43" s="18" t="s">
        <v>2782</v>
      </c>
      <c r="C43" s="18" t="s">
        <v>6892</v>
      </c>
      <c r="D43" s="19">
        <v>1000</v>
      </c>
      <c r="E43" s="20">
        <v>1200</v>
      </c>
      <c r="F43" s="17" t="s">
        <v>8218</v>
      </c>
      <c r="G43" s="17" t="s">
        <v>8223</v>
      </c>
      <c r="H43" s="17" t="s">
        <v>8245</v>
      </c>
      <c r="I43" s="17">
        <v>1424149140</v>
      </c>
      <c r="J43" s="17">
        <v>1421964718</v>
      </c>
      <c r="K43" s="17" t="b">
        <v>0</v>
      </c>
      <c r="L43" s="17">
        <v>18</v>
      </c>
      <c r="M43" s="17" t="b">
        <v>1</v>
      </c>
      <c r="N43" s="17" t="s">
        <v>8273</v>
      </c>
      <c r="O43" s="17" t="s">
        <v>8274</v>
      </c>
      <c r="P43" s="17">
        <v>120</v>
      </c>
      <c r="Q43" s="17">
        <v>66.67</v>
      </c>
      <c r="R43" s="21">
        <v>42026.924976851849</v>
      </c>
      <c r="S43" s="21">
        <v>42052.207638888889</v>
      </c>
    </row>
    <row r="44" spans="1:19" ht="45" hidden="1" x14ac:dyDescent="0.25">
      <c r="A44" s="17">
        <v>2783</v>
      </c>
      <c r="B44" s="18" t="s">
        <v>2783</v>
      </c>
      <c r="C44" s="18" t="s">
        <v>6893</v>
      </c>
      <c r="D44" s="19">
        <v>1000</v>
      </c>
      <c r="E44" s="20">
        <v>1145</v>
      </c>
      <c r="F44" s="17" t="s">
        <v>8218</v>
      </c>
      <c r="G44" s="17" t="s">
        <v>8224</v>
      </c>
      <c r="H44" s="17" t="s">
        <v>8246</v>
      </c>
      <c r="I44" s="17">
        <v>1429793446</v>
      </c>
      <c r="J44" s="17">
        <v>1428583846</v>
      </c>
      <c r="K44" s="17" t="b">
        <v>0</v>
      </c>
      <c r="L44" s="17">
        <v>61</v>
      </c>
      <c r="M44" s="17" t="b">
        <v>1</v>
      </c>
      <c r="N44" s="17" t="s">
        <v>8273</v>
      </c>
      <c r="O44" s="17" t="s">
        <v>8274</v>
      </c>
      <c r="P44" s="17">
        <v>115</v>
      </c>
      <c r="Q44" s="17">
        <v>18.77</v>
      </c>
      <c r="R44" s="21">
        <v>42103.535254629634</v>
      </c>
      <c r="S44" s="21">
        <v>42117.535254629634</v>
      </c>
    </row>
    <row r="45" spans="1:19" ht="45" hidden="1" x14ac:dyDescent="0.25">
      <c r="A45" s="17">
        <v>2784</v>
      </c>
      <c r="B45" s="18" t="s">
        <v>2784</v>
      </c>
      <c r="C45" s="18" t="s">
        <v>6894</v>
      </c>
      <c r="D45" s="19">
        <v>6000</v>
      </c>
      <c r="E45" s="20">
        <v>7140</v>
      </c>
      <c r="F45" s="17" t="s">
        <v>8218</v>
      </c>
      <c r="G45" s="17" t="s">
        <v>8223</v>
      </c>
      <c r="H45" s="17" t="s">
        <v>8245</v>
      </c>
      <c r="I45" s="17">
        <v>1414608843</v>
      </c>
      <c r="J45" s="17">
        <v>1412794443</v>
      </c>
      <c r="K45" s="17" t="b">
        <v>0</v>
      </c>
      <c r="L45" s="17">
        <v>108</v>
      </c>
      <c r="M45" s="17" t="b">
        <v>1</v>
      </c>
      <c r="N45" s="17" t="s">
        <v>8273</v>
      </c>
      <c r="O45" s="17" t="s">
        <v>8274</v>
      </c>
      <c r="P45" s="17">
        <v>119</v>
      </c>
      <c r="Q45" s="17">
        <v>66.11</v>
      </c>
      <c r="R45" s="21">
        <v>41920.787534722222</v>
      </c>
      <c r="S45" s="21">
        <v>41941.787534722222</v>
      </c>
    </row>
    <row r="46" spans="1:19" ht="45" hidden="1" x14ac:dyDescent="0.25">
      <c r="A46" s="17">
        <v>2785</v>
      </c>
      <c r="B46" s="18" t="s">
        <v>2785</v>
      </c>
      <c r="C46" s="18" t="s">
        <v>6895</v>
      </c>
      <c r="D46" s="19">
        <v>5000</v>
      </c>
      <c r="E46" s="20">
        <v>5234</v>
      </c>
      <c r="F46" s="17" t="s">
        <v>8218</v>
      </c>
      <c r="G46" s="17" t="s">
        <v>8223</v>
      </c>
      <c r="H46" s="17" t="s">
        <v>8245</v>
      </c>
      <c r="I46" s="17">
        <v>1470430800</v>
      </c>
      <c r="J46" s="17">
        <v>1467865967</v>
      </c>
      <c r="K46" s="17" t="b">
        <v>0</v>
      </c>
      <c r="L46" s="17">
        <v>142</v>
      </c>
      <c r="M46" s="17" t="b">
        <v>1</v>
      </c>
      <c r="N46" s="17" t="s">
        <v>8273</v>
      </c>
      <c r="O46" s="17" t="s">
        <v>8274</v>
      </c>
      <c r="P46" s="17">
        <v>105</v>
      </c>
      <c r="Q46" s="17">
        <v>36.86</v>
      </c>
      <c r="R46" s="21">
        <v>42558.189432870371</v>
      </c>
      <c r="S46" s="21">
        <v>42587.875</v>
      </c>
    </row>
    <row r="47" spans="1:19" ht="30" hidden="1" x14ac:dyDescent="0.25">
      <c r="A47" s="17">
        <v>2786</v>
      </c>
      <c r="B47" s="18" t="s">
        <v>2786</v>
      </c>
      <c r="C47" s="18" t="s">
        <v>6896</v>
      </c>
      <c r="D47" s="19">
        <v>2500</v>
      </c>
      <c r="E47" s="20">
        <v>2946</v>
      </c>
      <c r="F47" s="17" t="s">
        <v>8218</v>
      </c>
      <c r="G47" s="17" t="s">
        <v>8224</v>
      </c>
      <c r="H47" s="17" t="s">
        <v>8246</v>
      </c>
      <c r="I47" s="17">
        <v>1404913180</v>
      </c>
      <c r="J47" s="17">
        <v>1403703580</v>
      </c>
      <c r="K47" s="17" t="b">
        <v>0</v>
      </c>
      <c r="L47" s="17">
        <v>74</v>
      </c>
      <c r="M47" s="17" t="b">
        <v>1</v>
      </c>
      <c r="N47" s="17" t="s">
        <v>8273</v>
      </c>
      <c r="O47" s="17" t="s">
        <v>8274</v>
      </c>
      <c r="P47" s="17">
        <v>118</v>
      </c>
      <c r="Q47" s="17">
        <v>39.81</v>
      </c>
      <c r="R47" s="21">
        <v>41815.569212962961</v>
      </c>
      <c r="S47" s="21">
        <v>41829.569212962961</v>
      </c>
    </row>
    <row r="48" spans="1:19" ht="45" hidden="1" x14ac:dyDescent="0.25">
      <c r="A48" s="17">
        <v>2787</v>
      </c>
      <c r="B48" s="18" t="s">
        <v>2787</v>
      </c>
      <c r="C48" s="18" t="s">
        <v>6897</v>
      </c>
      <c r="D48" s="19">
        <v>1000</v>
      </c>
      <c r="E48" s="20">
        <v>1197</v>
      </c>
      <c r="F48" s="17" t="s">
        <v>8218</v>
      </c>
      <c r="G48" s="17" t="s">
        <v>8223</v>
      </c>
      <c r="H48" s="17" t="s">
        <v>8245</v>
      </c>
      <c r="I48" s="17">
        <v>1405658752</v>
      </c>
      <c r="J48" s="17">
        <v>1403066752</v>
      </c>
      <c r="K48" s="17" t="b">
        <v>0</v>
      </c>
      <c r="L48" s="17">
        <v>38</v>
      </c>
      <c r="M48" s="17" t="b">
        <v>1</v>
      </c>
      <c r="N48" s="17" t="s">
        <v>8273</v>
      </c>
      <c r="O48" s="17" t="s">
        <v>8274</v>
      </c>
      <c r="P48" s="17">
        <v>120</v>
      </c>
      <c r="Q48" s="17">
        <v>31.5</v>
      </c>
      <c r="R48" s="21">
        <v>41808.198518518519</v>
      </c>
      <c r="S48" s="21">
        <v>41838.198518518519</v>
      </c>
    </row>
    <row r="49" spans="1:19" ht="30" hidden="1" x14ac:dyDescent="0.25">
      <c r="A49" s="17">
        <v>2788</v>
      </c>
      <c r="B49" s="18" t="s">
        <v>2788</v>
      </c>
      <c r="C49" s="18" t="s">
        <v>6898</v>
      </c>
      <c r="D49" s="19">
        <v>2000</v>
      </c>
      <c r="E49" s="20">
        <v>2050</v>
      </c>
      <c r="F49" s="17" t="s">
        <v>8218</v>
      </c>
      <c r="G49" s="17" t="s">
        <v>8223</v>
      </c>
      <c r="H49" s="17" t="s">
        <v>8245</v>
      </c>
      <c r="I49" s="17">
        <v>1469811043</v>
      </c>
      <c r="J49" s="17">
        <v>1467219043</v>
      </c>
      <c r="K49" s="17" t="b">
        <v>0</v>
      </c>
      <c r="L49" s="17">
        <v>20</v>
      </c>
      <c r="M49" s="17" t="b">
        <v>1</v>
      </c>
      <c r="N49" s="17" t="s">
        <v>8273</v>
      </c>
      <c r="O49" s="17" t="s">
        <v>8274</v>
      </c>
      <c r="P49" s="17">
        <v>103</v>
      </c>
      <c r="Q49" s="17">
        <v>102.5</v>
      </c>
      <c r="R49" s="21">
        <v>42550.701886574068</v>
      </c>
      <c r="S49" s="21">
        <v>42580.701886574068</v>
      </c>
    </row>
    <row r="50" spans="1:19" ht="30" hidden="1" x14ac:dyDescent="0.25">
      <c r="A50" s="17">
        <v>2789</v>
      </c>
      <c r="B50" s="18" t="s">
        <v>2789</v>
      </c>
      <c r="C50" s="18" t="s">
        <v>6899</v>
      </c>
      <c r="D50" s="19">
        <v>3000</v>
      </c>
      <c r="E50" s="20">
        <v>3035</v>
      </c>
      <c r="F50" s="17" t="s">
        <v>8218</v>
      </c>
      <c r="G50" s="17" t="s">
        <v>8223</v>
      </c>
      <c r="H50" s="17" t="s">
        <v>8245</v>
      </c>
      <c r="I50" s="17">
        <v>1426132800</v>
      </c>
      <c r="J50" s="17">
        <v>1424477934</v>
      </c>
      <c r="K50" s="17" t="b">
        <v>0</v>
      </c>
      <c r="L50" s="17">
        <v>24</v>
      </c>
      <c r="M50" s="17" t="b">
        <v>1</v>
      </c>
      <c r="N50" s="17" t="s">
        <v>8273</v>
      </c>
      <c r="O50" s="17" t="s">
        <v>8274</v>
      </c>
      <c r="P50" s="17">
        <v>101</v>
      </c>
      <c r="Q50" s="17">
        <v>126.46</v>
      </c>
      <c r="R50" s="21">
        <v>42056.013124999998</v>
      </c>
      <c r="S50" s="21">
        <v>42075.166666666672</v>
      </c>
    </row>
    <row r="51" spans="1:19" ht="45" hidden="1" x14ac:dyDescent="0.25">
      <c r="A51" s="17">
        <v>2790</v>
      </c>
      <c r="B51" s="18" t="s">
        <v>2790</v>
      </c>
      <c r="C51" s="18" t="s">
        <v>6900</v>
      </c>
      <c r="D51" s="19">
        <v>3000</v>
      </c>
      <c r="E51" s="20">
        <v>3160</v>
      </c>
      <c r="F51" s="17" t="s">
        <v>8218</v>
      </c>
      <c r="G51" s="17" t="s">
        <v>8223</v>
      </c>
      <c r="H51" s="17" t="s">
        <v>8245</v>
      </c>
      <c r="I51" s="17">
        <v>1423693903</v>
      </c>
      <c r="J51" s="17">
        <v>1421101903</v>
      </c>
      <c r="K51" s="17" t="b">
        <v>0</v>
      </c>
      <c r="L51" s="17">
        <v>66</v>
      </c>
      <c r="M51" s="17" t="b">
        <v>1</v>
      </c>
      <c r="N51" s="17" t="s">
        <v>8273</v>
      </c>
      <c r="O51" s="17" t="s">
        <v>8274</v>
      </c>
      <c r="P51" s="17">
        <v>105</v>
      </c>
      <c r="Q51" s="17">
        <v>47.88</v>
      </c>
      <c r="R51" s="21">
        <v>42016.938692129625</v>
      </c>
      <c r="S51" s="21">
        <v>42046.938692129625</v>
      </c>
    </row>
    <row r="52" spans="1:19" ht="45" hidden="1" x14ac:dyDescent="0.25">
      <c r="A52" s="17">
        <v>2791</v>
      </c>
      <c r="B52" s="18" t="s">
        <v>2791</v>
      </c>
      <c r="C52" s="18" t="s">
        <v>6901</v>
      </c>
      <c r="D52" s="19">
        <v>2000</v>
      </c>
      <c r="E52" s="20">
        <v>2050</v>
      </c>
      <c r="F52" s="17" t="s">
        <v>8218</v>
      </c>
      <c r="G52" s="17" t="s">
        <v>8223</v>
      </c>
      <c r="H52" s="17" t="s">
        <v>8245</v>
      </c>
      <c r="I52" s="17">
        <v>1473393600</v>
      </c>
      <c r="J52" s="17">
        <v>1470778559</v>
      </c>
      <c r="K52" s="17" t="b">
        <v>0</v>
      </c>
      <c r="L52" s="17">
        <v>28</v>
      </c>
      <c r="M52" s="17" t="b">
        <v>1</v>
      </c>
      <c r="N52" s="17" t="s">
        <v>8273</v>
      </c>
      <c r="O52" s="17" t="s">
        <v>8274</v>
      </c>
      <c r="P52" s="17">
        <v>103</v>
      </c>
      <c r="Q52" s="17">
        <v>73.209999999999994</v>
      </c>
      <c r="R52" s="21">
        <v>42591.899988425925</v>
      </c>
      <c r="S52" s="21">
        <v>42622.166666666672</v>
      </c>
    </row>
    <row r="53" spans="1:19" ht="45" hidden="1" x14ac:dyDescent="0.25">
      <c r="A53" s="17">
        <v>2792</v>
      </c>
      <c r="B53" s="18" t="s">
        <v>2792</v>
      </c>
      <c r="C53" s="18" t="s">
        <v>6902</v>
      </c>
      <c r="D53" s="19">
        <v>2000</v>
      </c>
      <c r="E53" s="20">
        <v>2152</v>
      </c>
      <c r="F53" s="17" t="s">
        <v>8218</v>
      </c>
      <c r="G53" s="17" t="s">
        <v>8223</v>
      </c>
      <c r="H53" s="17" t="s">
        <v>8245</v>
      </c>
      <c r="I53" s="17">
        <v>1439357559</v>
      </c>
      <c r="J53" s="17">
        <v>1435469559</v>
      </c>
      <c r="K53" s="17" t="b">
        <v>0</v>
      </c>
      <c r="L53" s="17">
        <v>24</v>
      </c>
      <c r="M53" s="17" t="b">
        <v>1</v>
      </c>
      <c r="N53" s="17" t="s">
        <v>8273</v>
      </c>
      <c r="O53" s="17" t="s">
        <v>8274</v>
      </c>
      <c r="P53" s="17">
        <v>108</v>
      </c>
      <c r="Q53" s="17">
        <v>89.67</v>
      </c>
      <c r="R53" s="21">
        <v>42183.231006944443</v>
      </c>
      <c r="S53" s="21">
        <v>42228.231006944443</v>
      </c>
    </row>
    <row r="54" spans="1:19" ht="60" hidden="1" x14ac:dyDescent="0.25">
      <c r="A54" s="17">
        <v>2793</v>
      </c>
      <c r="B54" s="18" t="s">
        <v>2793</v>
      </c>
      <c r="C54" s="18" t="s">
        <v>6903</v>
      </c>
      <c r="D54" s="19">
        <v>10000</v>
      </c>
      <c r="E54" s="20">
        <v>11056.75</v>
      </c>
      <c r="F54" s="17" t="s">
        <v>8218</v>
      </c>
      <c r="G54" s="17" t="s">
        <v>8225</v>
      </c>
      <c r="H54" s="17" t="s">
        <v>8247</v>
      </c>
      <c r="I54" s="17">
        <v>1437473005</v>
      </c>
      <c r="J54" s="17">
        <v>1434881005</v>
      </c>
      <c r="K54" s="17" t="b">
        <v>0</v>
      </c>
      <c r="L54" s="17">
        <v>73</v>
      </c>
      <c r="M54" s="17" t="b">
        <v>1</v>
      </c>
      <c r="N54" s="17" t="s">
        <v>8273</v>
      </c>
      <c r="O54" s="17" t="s">
        <v>8274</v>
      </c>
      <c r="P54" s="17">
        <v>111</v>
      </c>
      <c r="Q54" s="17">
        <v>151.46</v>
      </c>
      <c r="R54" s="21">
        <v>42176.419039351851</v>
      </c>
      <c r="S54" s="21">
        <v>42206.419039351851</v>
      </c>
    </row>
    <row r="55" spans="1:19" ht="45" hidden="1" x14ac:dyDescent="0.25">
      <c r="A55" s="17">
        <v>2794</v>
      </c>
      <c r="B55" s="18" t="s">
        <v>2794</v>
      </c>
      <c r="C55" s="18" t="s">
        <v>6904</v>
      </c>
      <c r="D55" s="19">
        <v>50</v>
      </c>
      <c r="E55" s="20">
        <v>75</v>
      </c>
      <c r="F55" s="17" t="s">
        <v>8218</v>
      </c>
      <c r="G55" s="17" t="s">
        <v>8224</v>
      </c>
      <c r="H55" s="17" t="s">
        <v>8246</v>
      </c>
      <c r="I55" s="17">
        <v>1457031600</v>
      </c>
      <c r="J55" s="17">
        <v>1455640559</v>
      </c>
      <c r="K55" s="17" t="b">
        <v>0</v>
      </c>
      <c r="L55" s="17">
        <v>3</v>
      </c>
      <c r="M55" s="17" t="b">
        <v>1</v>
      </c>
      <c r="N55" s="17" t="s">
        <v>8273</v>
      </c>
      <c r="O55" s="17" t="s">
        <v>8274</v>
      </c>
      <c r="P55" s="17">
        <v>150</v>
      </c>
      <c r="Q55" s="17">
        <v>25</v>
      </c>
      <c r="R55" s="21">
        <v>42416.691655092596</v>
      </c>
      <c r="S55" s="21">
        <v>42432.791666666672</v>
      </c>
    </row>
    <row r="56" spans="1:19" ht="45" hidden="1" x14ac:dyDescent="0.25">
      <c r="A56" s="17">
        <v>2795</v>
      </c>
      <c r="B56" s="18" t="s">
        <v>2795</v>
      </c>
      <c r="C56" s="18" t="s">
        <v>6905</v>
      </c>
      <c r="D56" s="19">
        <v>700</v>
      </c>
      <c r="E56" s="20">
        <v>730</v>
      </c>
      <c r="F56" s="17" t="s">
        <v>8218</v>
      </c>
      <c r="G56" s="17" t="s">
        <v>8223</v>
      </c>
      <c r="H56" s="17" t="s">
        <v>8245</v>
      </c>
      <c r="I56" s="17">
        <v>1402095600</v>
      </c>
      <c r="J56" s="17">
        <v>1400675841</v>
      </c>
      <c r="K56" s="17" t="b">
        <v>0</v>
      </c>
      <c r="L56" s="17">
        <v>20</v>
      </c>
      <c r="M56" s="17" t="b">
        <v>1</v>
      </c>
      <c r="N56" s="17" t="s">
        <v>8273</v>
      </c>
      <c r="O56" s="17" t="s">
        <v>8274</v>
      </c>
      <c r="P56" s="17">
        <v>104</v>
      </c>
      <c r="Q56" s="17">
        <v>36.5</v>
      </c>
      <c r="R56" s="21">
        <v>41780.525937500002</v>
      </c>
      <c r="S56" s="21">
        <v>41796.958333333336</v>
      </c>
    </row>
    <row r="57" spans="1:19" ht="45" hidden="1" x14ac:dyDescent="0.25">
      <c r="A57" s="17">
        <v>2796</v>
      </c>
      <c r="B57" s="18" t="s">
        <v>2796</v>
      </c>
      <c r="C57" s="18" t="s">
        <v>6906</v>
      </c>
      <c r="D57" s="19">
        <v>800</v>
      </c>
      <c r="E57" s="20">
        <v>924</v>
      </c>
      <c r="F57" s="17" t="s">
        <v>8218</v>
      </c>
      <c r="G57" s="17" t="s">
        <v>8224</v>
      </c>
      <c r="H57" s="17" t="s">
        <v>8246</v>
      </c>
      <c r="I57" s="17">
        <v>1404564028</v>
      </c>
      <c r="J57" s="17">
        <v>1401972028</v>
      </c>
      <c r="K57" s="17" t="b">
        <v>0</v>
      </c>
      <c r="L57" s="17">
        <v>21</v>
      </c>
      <c r="M57" s="17" t="b">
        <v>1</v>
      </c>
      <c r="N57" s="17" t="s">
        <v>8273</v>
      </c>
      <c r="O57" s="17" t="s">
        <v>8274</v>
      </c>
      <c r="P57" s="17">
        <v>116</v>
      </c>
      <c r="Q57" s="17">
        <v>44</v>
      </c>
      <c r="R57" s="21">
        <v>41795.528101851851</v>
      </c>
      <c r="S57" s="21">
        <v>41825.528101851851</v>
      </c>
    </row>
    <row r="58" spans="1:19" ht="45" hidden="1" x14ac:dyDescent="0.25">
      <c r="A58" s="17">
        <v>2797</v>
      </c>
      <c r="B58" s="18" t="s">
        <v>2797</v>
      </c>
      <c r="C58" s="18" t="s">
        <v>6907</v>
      </c>
      <c r="D58" s="19">
        <v>8000</v>
      </c>
      <c r="E58" s="20">
        <v>8211.61</v>
      </c>
      <c r="F58" s="17" t="s">
        <v>8218</v>
      </c>
      <c r="G58" s="17" t="s">
        <v>8224</v>
      </c>
      <c r="H58" s="17" t="s">
        <v>8246</v>
      </c>
      <c r="I58" s="17">
        <v>1404858840</v>
      </c>
      <c r="J58" s="17">
        <v>1402266840</v>
      </c>
      <c r="K58" s="17" t="b">
        <v>0</v>
      </c>
      <c r="L58" s="17">
        <v>94</v>
      </c>
      <c r="M58" s="17" t="b">
        <v>1</v>
      </c>
      <c r="N58" s="17" t="s">
        <v>8273</v>
      </c>
      <c r="O58" s="17" t="s">
        <v>8274</v>
      </c>
      <c r="P58" s="17">
        <v>103</v>
      </c>
      <c r="Q58" s="17">
        <v>87.36</v>
      </c>
      <c r="R58" s="21">
        <v>41798.94027777778</v>
      </c>
      <c r="S58" s="21">
        <v>41828.94027777778</v>
      </c>
    </row>
    <row r="59" spans="1:19" ht="45" hidden="1" x14ac:dyDescent="0.25">
      <c r="A59" s="17">
        <v>2798</v>
      </c>
      <c r="B59" s="18" t="s">
        <v>2798</v>
      </c>
      <c r="C59" s="18" t="s">
        <v>6908</v>
      </c>
      <c r="D59" s="19">
        <v>5000</v>
      </c>
      <c r="E59" s="20">
        <v>5070</v>
      </c>
      <c r="F59" s="17" t="s">
        <v>8218</v>
      </c>
      <c r="G59" s="17" t="s">
        <v>8224</v>
      </c>
      <c r="H59" s="17" t="s">
        <v>8246</v>
      </c>
      <c r="I59" s="17">
        <v>1438358400</v>
      </c>
      <c r="J59" s="17">
        <v>1437063121</v>
      </c>
      <c r="K59" s="17" t="b">
        <v>0</v>
      </c>
      <c r="L59" s="17">
        <v>139</v>
      </c>
      <c r="M59" s="17" t="b">
        <v>1</v>
      </c>
      <c r="N59" s="17" t="s">
        <v>8273</v>
      </c>
      <c r="O59" s="17" t="s">
        <v>8274</v>
      </c>
      <c r="P59" s="17">
        <v>101</v>
      </c>
      <c r="Q59" s="17">
        <v>36.47</v>
      </c>
      <c r="R59" s="21">
        <v>42201.675011574072</v>
      </c>
      <c r="S59" s="21">
        <v>42216.666666666672</v>
      </c>
    </row>
    <row r="60" spans="1:19" ht="45" hidden="1" x14ac:dyDescent="0.25">
      <c r="A60" s="17">
        <v>2799</v>
      </c>
      <c r="B60" s="18" t="s">
        <v>2799</v>
      </c>
      <c r="C60" s="18" t="s">
        <v>6909</v>
      </c>
      <c r="D60" s="19">
        <v>5000</v>
      </c>
      <c r="E60" s="20">
        <v>5831.74</v>
      </c>
      <c r="F60" s="17" t="s">
        <v>8218</v>
      </c>
      <c r="G60" s="17" t="s">
        <v>8224</v>
      </c>
      <c r="H60" s="17" t="s">
        <v>8246</v>
      </c>
      <c r="I60" s="17">
        <v>1466179200</v>
      </c>
      <c r="J60" s="17">
        <v>1463466070</v>
      </c>
      <c r="K60" s="17" t="b">
        <v>0</v>
      </c>
      <c r="L60" s="17">
        <v>130</v>
      </c>
      <c r="M60" s="17" t="b">
        <v>1</v>
      </c>
      <c r="N60" s="17" t="s">
        <v>8273</v>
      </c>
      <c r="O60" s="17" t="s">
        <v>8274</v>
      </c>
      <c r="P60" s="17">
        <v>117</v>
      </c>
      <c r="Q60" s="17">
        <v>44.86</v>
      </c>
      <c r="R60" s="21">
        <v>42507.264699074076</v>
      </c>
      <c r="S60" s="21">
        <v>42538.666666666672</v>
      </c>
    </row>
    <row r="61" spans="1:19" ht="45" hidden="1" x14ac:dyDescent="0.25">
      <c r="A61" s="17">
        <v>2800</v>
      </c>
      <c r="B61" s="18" t="s">
        <v>2800</v>
      </c>
      <c r="C61" s="18" t="s">
        <v>6910</v>
      </c>
      <c r="D61" s="19">
        <v>1000</v>
      </c>
      <c r="E61" s="20">
        <v>1330</v>
      </c>
      <c r="F61" s="17" t="s">
        <v>8218</v>
      </c>
      <c r="G61" s="17" t="s">
        <v>8224</v>
      </c>
      <c r="H61" s="17" t="s">
        <v>8246</v>
      </c>
      <c r="I61" s="17">
        <v>1420377366</v>
      </c>
      <c r="J61" s="17">
        <v>1415193366</v>
      </c>
      <c r="K61" s="17" t="b">
        <v>0</v>
      </c>
      <c r="L61" s="17">
        <v>31</v>
      </c>
      <c r="M61" s="17" t="b">
        <v>1</v>
      </c>
      <c r="N61" s="17" t="s">
        <v>8273</v>
      </c>
      <c r="O61" s="17" t="s">
        <v>8274</v>
      </c>
      <c r="P61" s="17">
        <v>133</v>
      </c>
      <c r="Q61" s="17">
        <v>42.9</v>
      </c>
      <c r="R61" s="21">
        <v>41948.552847222221</v>
      </c>
      <c r="S61" s="21">
        <v>42008.552847222221</v>
      </c>
    </row>
    <row r="62" spans="1:19" ht="45" hidden="1" x14ac:dyDescent="0.25">
      <c r="A62" s="17">
        <v>2801</v>
      </c>
      <c r="B62" s="18" t="s">
        <v>2801</v>
      </c>
      <c r="C62" s="18" t="s">
        <v>6911</v>
      </c>
      <c r="D62" s="19">
        <v>500</v>
      </c>
      <c r="E62" s="20">
        <v>666</v>
      </c>
      <c r="F62" s="17" t="s">
        <v>8218</v>
      </c>
      <c r="G62" s="17" t="s">
        <v>8225</v>
      </c>
      <c r="H62" s="17" t="s">
        <v>8247</v>
      </c>
      <c r="I62" s="17">
        <v>1412938800</v>
      </c>
      <c r="J62" s="17">
        <v>1411019409</v>
      </c>
      <c r="K62" s="17" t="b">
        <v>0</v>
      </c>
      <c r="L62" s="17">
        <v>13</v>
      </c>
      <c r="M62" s="17" t="b">
        <v>1</v>
      </c>
      <c r="N62" s="17" t="s">
        <v>8273</v>
      </c>
      <c r="O62" s="17" t="s">
        <v>8274</v>
      </c>
      <c r="P62" s="17">
        <v>133</v>
      </c>
      <c r="Q62" s="17">
        <v>51.23</v>
      </c>
      <c r="R62" s="21">
        <v>41900.243159722224</v>
      </c>
      <c r="S62" s="21">
        <v>41922.458333333336</v>
      </c>
    </row>
    <row r="63" spans="1:19" ht="45" hidden="1" x14ac:dyDescent="0.25">
      <c r="A63" s="17">
        <v>2802</v>
      </c>
      <c r="B63" s="18" t="s">
        <v>2802</v>
      </c>
      <c r="C63" s="18" t="s">
        <v>6912</v>
      </c>
      <c r="D63" s="19">
        <v>3000</v>
      </c>
      <c r="E63" s="20">
        <v>3055</v>
      </c>
      <c r="F63" s="17" t="s">
        <v>8218</v>
      </c>
      <c r="G63" s="17" t="s">
        <v>8224</v>
      </c>
      <c r="H63" s="17" t="s">
        <v>8246</v>
      </c>
      <c r="I63" s="17">
        <v>1438875107</v>
      </c>
      <c r="J63" s="17">
        <v>1436283107</v>
      </c>
      <c r="K63" s="17" t="b">
        <v>0</v>
      </c>
      <c r="L63" s="17">
        <v>90</v>
      </c>
      <c r="M63" s="17" t="b">
        <v>1</v>
      </c>
      <c r="N63" s="17" t="s">
        <v>8273</v>
      </c>
      <c r="O63" s="17" t="s">
        <v>8274</v>
      </c>
      <c r="P63" s="17">
        <v>102</v>
      </c>
      <c r="Q63" s="17">
        <v>33.94</v>
      </c>
      <c r="R63" s="21">
        <v>42192.64707175926</v>
      </c>
      <c r="S63" s="21">
        <v>42222.64707175926</v>
      </c>
    </row>
    <row r="64" spans="1:19" ht="45" hidden="1" x14ac:dyDescent="0.25">
      <c r="A64" s="17">
        <v>2803</v>
      </c>
      <c r="B64" s="18" t="s">
        <v>2803</v>
      </c>
      <c r="C64" s="18" t="s">
        <v>6913</v>
      </c>
      <c r="D64" s="19">
        <v>10000</v>
      </c>
      <c r="E64" s="20">
        <v>12795</v>
      </c>
      <c r="F64" s="17" t="s">
        <v>8218</v>
      </c>
      <c r="G64" s="17" t="s">
        <v>8223</v>
      </c>
      <c r="H64" s="17" t="s">
        <v>8245</v>
      </c>
      <c r="I64" s="17">
        <v>1437004800</v>
      </c>
      <c r="J64" s="17">
        <v>1433295276</v>
      </c>
      <c r="K64" s="17" t="b">
        <v>0</v>
      </c>
      <c r="L64" s="17">
        <v>141</v>
      </c>
      <c r="M64" s="17" t="b">
        <v>1</v>
      </c>
      <c r="N64" s="17" t="s">
        <v>8273</v>
      </c>
      <c r="O64" s="17" t="s">
        <v>8274</v>
      </c>
      <c r="P64" s="17">
        <v>128</v>
      </c>
      <c r="Q64" s="17">
        <v>90.74</v>
      </c>
      <c r="R64" s="21">
        <v>42158.065694444449</v>
      </c>
      <c r="S64" s="21">
        <v>42201</v>
      </c>
    </row>
    <row r="65" spans="1:19" ht="45" hidden="1" x14ac:dyDescent="0.25">
      <c r="A65" s="17">
        <v>2804</v>
      </c>
      <c r="B65" s="18" t="s">
        <v>2804</v>
      </c>
      <c r="C65" s="18" t="s">
        <v>6914</v>
      </c>
      <c r="D65" s="19">
        <v>1000</v>
      </c>
      <c r="E65" s="20">
        <v>1150</v>
      </c>
      <c r="F65" s="17" t="s">
        <v>8218</v>
      </c>
      <c r="G65" s="17" t="s">
        <v>8224</v>
      </c>
      <c r="H65" s="17" t="s">
        <v>8246</v>
      </c>
      <c r="I65" s="17">
        <v>1411987990</v>
      </c>
      <c r="J65" s="17">
        <v>1409395990</v>
      </c>
      <c r="K65" s="17" t="b">
        <v>0</v>
      </c>
      <c r="L65" s="17">
        <v>23</v>
      </c>
      <c r="M65" s="17" t="b">
        <v>1</v>
      </c>
      <c r="N65" s="17" t="s">
        <v>8273</v>
      </c>
      <c r="O65" s="17" t="s">
        <v>8274</v>
      </c>
      <c r="P65" s="17">
        <v>115</v>
      </c>
      <c r="Q65" s="17">
        <v>50</v>
      </c>
      <c r="R65" s="21">
        <v>41881.453587962962</v>
      </c>
      <c r="S65" s="21">
        <v>41911.453587962962</v>
      </c>
    </row>
    <row r="66" spans="1:19" ht="60" hidden="1" x14ac:dyDescent="0.25">
      <c r="A66" s="17">
        <v>2805</v>
      </c>
      <c r="B66" s="18" t="s">
        <v>2805</v>
      </c>
      <c r="C66" s="18" t="s">
        <v>6915</v>
      </c>
      <c r="D66" s="19">
        <v>400</v>
      </c>
      <c r="E66" s="20">
        <v>440</v>
      </c>
      <c r="F66" s="17" t="s">
        <v>8218</v>
      </c>
      <c r="G66" s="17" t="s">
        <v>8224</v>
      </c>
      <c r="H66" s="17" t="s">
        <v>8246</v>
      </c>
      <c r="I66" s="17">
        <v>1440245273</v>
      </c>
      <c r="J66" s="17">
        <v>1438085273</v>
      </c>
      <c r="K66" s="17" t="b">
        <v>0</v>
      </c>
      <c r="L66" s="17">
        <v>18</v>
      </c>
      <c r="M66" s="17" t="b">
        <v>1</v>
      </c>
      <c r="N66" s="17" t="s">
        <v>8273</v>
      </c>
      <c r="O66" s="17" t="s">
        <v>8274</v>
      </c>
      <c r="P66" s="17">
        <v>110</v>
      </c>
      <c r="Q66" s="17">
        <v>24.44</v>
      </c>
      <c r="R66" s="21">
        <v>42213.505474537036</v>
      </c>
      <c r="S66" s="21">
        <v>42238.505474537036</v>
      </c>
    </row>
    <row r="67" spans="1:19" ht="45" hidden="1" x14ac:dyDescent="0.25">
      <c r="A67" s="17">
        <v>2806</v>
      </c>
      <c r="B67" s="18" t="s">
        <v>2806</v>
      </c>
      <c r="C67" s="18" t="s">
        <v>6916</v>
      </c>
      <c r="D67" s="19">
        <v>3000</v>
      </c>
      <c r="E67" s="20">
        <v>3363</v>
      </c>
      <c r="F67" s="17" t="s">
        <v>8218</v>
      </c>
      <c r="G67" s="17" t="s">
        <v>8224</v>
      </c>
      <c r="H67" s="17" t="s">
        <v>8246</v>
      </c>
      <c r="I67" s="17">
        <v>1438772400</v>
      </c>
      <c r="J67" s="17">
        <v>1435645490</v>
      </c>
      <c r="K67" s="17" t="b">
        <v>0</v>
      </c>
      <c r="L67" s="17">
        <v>76</v>
      </c>
      <c r="M67" s="17" t="b">
        <v>1</v>
      </c>
      <c r="N67" s="17" t="s">
        <v>8273</v>
      </c>
      <c r="O67" s="17" t="s">
        <v>8274</v>
      </c>
      <c r="P67" s="17">
        <v>112</v>
      </c>
      <c r="Q67" s="17">
        <v>44.25</v>
      </c>
      <c r="R67" s="21">
        <v>42185.267245370371</v>
      </c>
      <c r="S67" s="21">
        <v>42221.458333333328</v>
      </c>
    </row>
    <row r="68" spans="1:19" hidden="1" x14ac:dyDescent="0.25">
      <c r="A68" s="17">
        <v>2807</v>
      </c>
      <c r="B68" s="18" t="s">
        <v>2807</v>
      </c>
      <c r="C68" s="18" t="s">
        <v>6917</v>
      </c>
      <c r="D68" s="19">
        <v>5000</v>
      </c>
      <c r="E68" s="20">
        <v>6300</v>
      </c>
      <c r="F68" s="17" t="s">
        <v>8218</v>
      </c>
      <c r="G68" s="17" t="s">
        <v>8223</v>
      </c>
      <c r="H68" s="17" t="s">
        <v>8245</v>
      </c>
      <c r="I68" s="17">
        <v>1435611438</v>
      </c>
      <c r="J68" s="17">
        <v>1433019438</v>
      </c>
      <c r="K68" s="17" t="b">
        <v>0</v>
      </c>
      <c r="L68" s="17">
        <v>93</v>
      </c>
      <c r="M68" s="17" t="b">
        <v>1</v>
      </c>
      <c r="N68" s="17" t="s">
        <v>8273</v>
      </c>
      <c r="O68" s="17" t="s">
        <v>8274</v>
      </c>
      <c r="P68" s="17">
        <v>126</v>
      </c>
      <c r="Q68" s="17">
        <v>67.739999999999995</v>
      </c>
      <c r="R68" s="21">
        <v>42154.873124999998</v>
      </c>
      <c r="S68" s="21">
        <v>42184.873124999998</v>
      </c>
    </row>
    <row r="69" spans="1:19" ht="45" hidden="1" x14ac:dyDescent="0.25">
      <c r="A69" s="17">
        <v>2808</v>
      </c>
      <c r="B69" s="18" t="s">
        <v>2808</v>
      </c>
      <c r="C69" s="18" t="s">
        <v>6918</v>
      </c>
      <c r="D69" s="19">
        <v>4500</v>
      </c>
      <c r="E69" s="20">
        <v>4511</v>
      </c>
      <c r="F69" s="17" t="s">
        <v>8218</v>
      </c>
      <c r="G69" s="17" t="s">
        <v>8223</v>
      </c>
      <c r="H69" s="17" t="s">
        <v>8245</v>
      </c>
      <c r="I69" s="17">
        <v>1440274735</v>
      </c>
      <c r="J69" s="17">
        <v>1437682735</v>
      </c>
      <c r="K69" s="17" t="b">
        <v>0</v>
      </c>
      <c r="L69" s="17">
        <v>69</v>
      </c>
      <c r="M69" s="17" t="b">
        <v>1</v>
      </c>
      <c r="N69" s="17" t="s">
        <v>8273</v>
      </c>
      <c r="O69" s="17" t="s">
        <v>8274</v>
      </c>
      <c r="P69" s="17">
        <v>100</v>
      </c>
      <c r="Q69" s="17">
        <v>65.38</v>
      </c>
      <c r="R69" s="21">
        <v>42208.84646990741</v>
      </c>
      <c r="S69" s="21">
        <v>42238.84646990741</v>
      </c>
    </row>
    <row r="70" spans="1:19" ht="45" hidden="1" x14ac:dyDescent="0.25">
      <c r="A70" s="17">
        <v>2809</v>
      </c>
      <c r="B70" s="18" t="s">
        <v>2809</v>
      </c>
      <c r="C70" s="18" t="s">
        <v>6919</v>
      </c>
      <c r="D70" s="19">
        <v>2500</v>
      </c>
      <c r="E70" s="20">
        <v>2560</v>
      </c>
      <c r="F70" s="17" t="s">
        <v>8218</v>
      </c>
      <c r="G70" s="17" t="s">
        <v>8223</v>
      </c>
      <c r="H70" s="17" t="s">
        <v>8245</v>
      </c>
      <c r="I70" s="17">
        <v>1459348740</v>
      </c>
      <c r="J70" s="17">
        <v>1458647725</v>
      </c>
      <c r="K70" s="17" t="b">
        <v>0</v>
      </c>
      <c r="L70" s="17">
        <v>21</v>
      </c>
      <c r="M70" s="17" t="b">
        <v>1</v>
      </c>
      <c r="N70" s="17" t="s">
        <v>8273</v>
      </c>
      <c r="O70" s="17" t="s">
        <v>8274</v>
      </c>
      <c r="P70" s="17">
        <v>102</v>
      </c>
      <c r="Q70" s="17">
        <v>121.9</v>
      </c>
      <c r="R70" s="21">
        <v>42451.496817129635</v>
      </c>
      <c r="S70" s="21">
        <v>42459.610416666663</v>
      </c>
    </row>
    <row r="71" spans="1:19" ht="45" hidden="1" x14ac:dyDescent="0.25">
      <c r="A71" s="17">
        <v>2810</v>
      </c>
      <c r="B71" s="18" t="s">
        <v>2810</v>
      </c>
      <c r="C71" s="18" t="s">
        <v>6920</v>
      </c>
      <c r="D71" s="19">
        <v>2500</v>
      </c>
      <c r="E71" s="20">
        <v>2705</v>
      </c>
      <c r="F71" s="17" t="s">
        <v>8218</v>
      </c>
      <c r="G71" s="17" t="s">
        <v>8223</v>
      </c>
      <c r="H71" s="17" t="s">
        <v>8245</v>
      </c>
      <c r="I71" s="17">
        <v>1401595140</v>
      </c>
      <c r="J71" s="17">
        <v>1398828064</v>
      </c>
      <c r="K71" s="17" t="b">
        <v>0</v>
      </c>
      <c r="L71" s="17">
        <v>57</v>
      </c>
      <c r="M71" s="17" t="b">
        <v>1</v>
      </c>
      <c r="N71" s="17" t="s">
        <v>8273</v>
      </c>
      <c r="O71" s="17" t="s">
        <v>8274</v>
      </c>
      <c r="P71" s="17">
        <v>108</v>
      </c>
      <c r="Q71" s="17">
        <v>47.46</v>
      </c>
      <c r="R71" s="21">
        <v>41759.13962962963</v>
      </c>
      <c r="S71" s="21">
        <v>41791.165972222225</v>
      </c>
    </row>
    <row r="72" spans="1:19" ht="45" hidden="1" x14ac:dyDescent="0.25">
      <c r="A72" s="17">
        <v>2811</v>
      </c>
      <c r="B72" s="18" t="s">
        <v>2811</v>
      </c>
      <c r="C72" s="18" t="s">
        <v>6921</v>
      </c>
      <c r="D72" s="19">
        <v>10000</v>
      </c>
      <c r="E72" s="20">
        <v>10027</v>
      </c>
      <c r="F72" s="17" t="s">
        <v>8218</v>
      </c>
      <c r="G72" s="17" t="s">
        <v>8224</v>
      </c>
      <c r="H72" s="17" t="s">
        <v>8246</v>
      </c>
      <c r="I72" s="17">
        <v>1424692503</v>
      </c>
      <c r="J72" s="17">
        <v>1422100503</v>
      </c>
      <c r="K72" s="17" t="b">
        <v>0</v>
      </c>
      <c r="L72" s="17">
        <v>108</v>
      </c>
      <c r="M72" s="17" t="b">
        <v>1</v>
      </c>
      <c r="N72" s="17" t="s">
        <v>8273</v>
      </c>
      <c r="O72" s="17" t="s">
        <v>8274</v>
      </c>
      <c r="P72" s="17">
        <v>100</v>
      </c>
      <c r="Q72" s="17">
        <v>92.84</v>
      </c>
      <c r="R72" s="21">
        <v>42028.496562500004</v>
      </c>
      <c r="S72" s="21">
        <v>42058.496562500004</v>
      </c>
    </row>
    <row r="73" spans="1:19" ht="45" hidden="1" x14ac:dyDescent="0.25">
      <c r="A73" s="17">
        <v>2812</v>
      </c>
      <c r="B73" s="18" t="s">
        <v>2812</v>
      </c>
      <c r="C73" s="18" t="s">
        <v>6922</v>
      </c>
      <c r="D73" s="19">
        <v>5000</v>
      </c>
      <c r="E73" s="20">
        <v>5665</v>
      </c>
      <c r="F73" s="17" t="s">
        <v>8218</v>
      </c>
      <c r="G73" s="17" t="s">
        <v>8228</v>
      </c>
      <c r="H73" s="17" t="s">
        <v>8250</v>
      </c>
      <c r="I73" s="17">
        <v>1428292800</v>
      </c>
      <c r="J73" s="17">
        <v>1424368298</v>
      </c>
      <c r="K73" s="17" t="b">
        <v>0</v>
      </c>
      <c r="L73" s="17">
        <v>83</v>
      </c>
      <c r="M73" s="17" t="b">
        <v>1</v>
      </c>
      <c r="N73" s="17" t="s">
        <v>8273</v>
      </c>
      <c r="O73" s="17" t="s">
        <v>8274</v>
      </c>
      <c r="P73" s="17">
        <v>113</v>
      </c>
      <c r="Q73" s="17">
        <v>68.25</v>
      </c>
      <c r="R73" s="21">
        <v>42054.74418981481</v>
      </c>
      <c r="S73" s="21">
        <v>42100.166666666672</v>
      </c>
    </row>
    <row r="74" spans="1:19" ht="45" hidden="1" x14ac:dyDescent="0.25">
      <c r="A74" s="17">
        <v>2813</v>
      </c>
      <c r="B74" s="18" t="s">
        <v>2813</v>
      </c>
      <c r="C74" s="18" t="s">
        <v>6923</v>
      </c>
      <c r="D74" s="19">
        <v>2800</v>
      </c>
      <c r="E74" s="20">
        <v>3572.12</v>
      </c>
      <c r="F74" s="17" t="s">
        <v>8218</v>
      </c>
      <c r="G74" s="17" t="s">
        <v>8223</v>
      </c>
      <c r="H74" s="17" t="s">
        <v>8245</v>
      </c>
      <c r="I74" s="17">
        <v>1481737761</v>
      </c>
      <c r="J74" s="17">
        <v>1479577761</v>
      </c>
      <c r="K74" s="17" t="b">
        <v>0</v>
      </c>
      <c r="L74" s="17">
        <v>96</v>
      </c>
      <c r="M74" s="17" t="b">
        <v>1</v>
      </c>
      <c r="N74" s="17" t="s">
        <v>8273</v>
      </c>
      <c r="O74" s="17" t="s">
        <v>8274</v>
      </c>
      <c r="P74" s="17">
        <v>128</v>
      </c>
      <c r="Q74" s="17">
        <v>37.21</v>
      </c>
      <c r="R74" s="21">
        <v>42693.742604166662</v>
      </c>
      <c r="S74" s="21">
        <v>42718.742604166662</v>
      </c>
    </row>
    <row r="75" spans="1:19" ht="45" hidden="1" x14ac:dyDescent="0.25">
      <c r="A75" s="17">
        <v>2814</v>
      </c>
      <c r="B75" s="18" t="s">
        <v>2814</v>
      </c>
      <c r="C75" s="18" t="s">
        <v>6924</v>
      </c>
      <c r="D75" s="19">
        <v>1500</v>
      </c>
      <c r="E75" s="20">
        <v>1616</v>
      </c>
      <c r="F75" s="17" t="s">
        <v>8218</v>
      </c>
      <c r="G75" s="17" t="s">
        <v>8224</v>
      </c>
      <c r="H75" s="17" t="s">
        <v>8246</v>
      </c>
      <c r="I75" s="17">
        <v>1431164115</v>
      </c>
      <c r="J75" s="17">
        <v>1428572115</v>
      </c>
      <c r="K75" s="17" t="b">
        <v>0</v>
      </c>
      <c r="L75" s="17">
        <v>64</v>
      </c>
      <c r="M75" s="17" t="b">
        <v>1</v>
      </c>
      <c r="N75" s="17" t="s">
        <v>8273</v>
      </c>
      <c r="O75" s="17" t="s">
        <v>8274</v>
      </c>
      <c r="P75" s="17">
        <v>108</v>
      </c>
      <c r="Q75" s="17">
        <v>25.25</v>
      </c>
      <c r="R75" s="21">
        <v>42103.399479166663</v>
      </c>
      <c r="S75" s="21">
        <v>42133.399479166663</v>
      </c>
    </row>
    <row r="76" spans="1:19" ht="45" hidden="1" x14ac:dyDescent="0.25">
      <c r="A76" s="17">
        <v>2815</v>
      </c>
      <c r="B76" s="18" t="s">
        <v>2815</v>
      </c>
      <c r="C76" s="18" t="s">
        <v>6925</v>
      </c>
      <c r="D76" s="19">
        <v>250</v>
      </c>
      <c r="E76" s="20">
        <v>605</v>
      </c>
      <c r="F76" s="17" t="s">
        <v>8218</v>
      </c>
      <c r="G76" s="17" t="s">
        <v>8228</v>
      </c>
      <c r="H76" s="17" t="s">
        <v>8250</v>
      </c>
      <c r="I76" s="17">
        <v>1470595109</v>
      </c>
      <c r="J76" s="17">
        <v>1468003109</v>
      </c>
      <c r="K76" s="17" t="b">
        <v>0</v>
      </c>
      <c r="L76" s="17">
        <v>14</v>
      </c>
      <c r="M76" s="17" t="b">
        <v>1</v>
      </c>
      <c r="N76" s="17" t="s">
        <v>8273</v>
      </c>
      <c r="O76" s="17" t="s">
        <v>8274</v>
      </c>
      <c r="P76" s="17">
        <v>242</v>
      </c>
      <c r="Q76" s="17">
        <v>43.21</v>
      </c>
      <c r="R76" s="21">
        <v>42559.776724537034</v>
      </c>
      <c r="S76" s="21">
        <v>42589.776724537034</v>
      </c>
    </row>
    <row r="77" spans="1:19" ht="45" hidden="1" x14ac:dyDescent="0.25">
      <c r="A77" s="17">
        <v>2816</v>
      </c>
      <c r="B77" s="18" t="s">
        <v>2816</v>
      </c>
      <c r="C77" s="18" t="s">
        <v>6926</v>
      </c>
      <c r="D77" s="19">
        <v>3000</v>
      </c>
      <c r="E77" s="20">
        <v>4247</v>
      </c>
      <c r="F77" s="17" t="s">
        <v>8218</v>
      </c>
      <c r="G77" s="17" t="s">
        <v>8224</v>
      </c>
      <c r="H77" s="17" t="s">
        <v>8246</v>
      </c>
      <c r="I77" s="17">
        <v>1438531200</v>
      </c>
      <c r="J77" s="17">
        <v>1435921992</v>
      </c>
      <c r="K77" s="17" t="b">
        <v>0</v>
      </c>
      <c r="L77" s="17">
        <v>169</v>
      </c>
      <c r="M77" s="17" t="b">
        <v>1</v>
      </c>
      <c r="N77" s="17" t="s">
        <v>8273</v>
      </c>
      <c r="O77" s="17" t="s">
        <v>8274</v>
      </c>
      <c r="P77" s="17">
        <v>142</v>
      </c>
      <c r="Q77" s="17">
        <v>25.13</v>
      </c>
      <c r="R77" s="21">
        <v>42188.467499999999</v>
      </c>
      <c r="S77" s="21">
        <v>42218.666666666672</v>
      </c>
    </row>
    <row r="78" spans="1:19" ht="45" hidden="1" x14ac:dyDescent="0.25">
      <c r="A78" s="17">
        <v>2817</v>
      </c>
      <c r="B78" s="18" t="s">
        <v>2817</v>
      </c>
      <c r="C78" s="18" t="s">
        <v>6927</v>
      </c>
      <c r="D78" s="19">
        <v>600</v>
      </c>
      <c r="E78" s="20">
        <v>780</v>
      </c>
      <c r="F78" s="17" t="s">
        <v>8218</v>
      </c>
      <c r="G78" s="17" t="s">
        <v>8224</v>
      </c>
      <c r="H78" s="17" t="s">
        <v>8246</v>
      </c>
      <c r="I78" s="17">
        <v>1425136462</v>
      </c>
      <c r="J78" s="17">
        <v>1421680462</v>
      </c>
      <c r="K78" s="17" t="b">
        <v>0</v>
      </c>
      <c r="L78" s="17">
        <v>33</v>
      </c>
      <c r="M78" s="17" t="b">
        <v>1</v>
      </c>
      <c r="N78" s="17" t="s">
        <v>8273</v>
      </c>
      <c r="O78" s="17" t="s">
        <v>8274</v>
      </c>
      <c r="P78" s="17">
        <v>130</v>
      </c>
      <c r="Q78" s="17">
        <v>23.64</v>
      </c>
      <c r="R78" s="21">
        <v>42023.634976851856</v>
      </c>
      <c r="S78" s="21">
        <v>42063.634976851856</v>
      </c>
    </row>
    <row r="79" spans="1:19" ht="45" hidden="1" x14ac:dyDescent="0.25">
      <c r="A79" s="17">
        <v>2818</v>
      </c>
      <c r="B79" s="18" t="s">
        <v>2818</v>
      </c>
      <c r="C79" s="18" t="s">
        <v>6928</v>
      </c>
      <c r="D79" s="19">
        <v>10000</v>
      </c>
      <c r="E79" s="20">
        <v>10603</v>
      </c>
      <c r="F79" s="17" t="s">
        <v>8218</v>
      </c>
      <c r="G79" s="17" t="s">
        <v>8223</v>
      </c>
      <c r="H79" s="17" t="s">
        <v>8245</v>
      </c>
      <c r="I79" s="17">
        <v>1443018086</v>
      </c>
      <c r="J79" s="17">
        <v>1441290086</v>
      </c>
      <c r="K79" s="17" t="b">
        <v>0</v>
      </c>
      <c r="L79" s="17">
        <v>102</v>
      </c>
      <c r="M79" s="17" t="b">
        <v>1</v>
      </c>
      <c r="N79" s="17" t="s">
        <v>8273</v>
      </c>
      <c r="O79" s="17" t="s">
        <v>8274</v>
      </c>
      <c r="P79" s="17">
        <v>106</v>
      </c>
      <c r="Q79" s="17">
        <v>103.95</v>
      </c>
      <c r="R79" s="21">
        <v>42250.598217592589</v>
      </c>
      <c r="S79" s="21">
        <v>42270.598217592589</v>
      </c>
    </row>
    <row r="80" spans="1:19" ht="45" hidden="1" x14ac:dyDescent="0.25">
      <c r="A80" s="17">
        <v>2819</v>
      </c>
      <c r="B80" s="18" t="s">
        <v>2819</v>
      </c>
      <c r="C80" s="18" t="s">
        <v>6929</v>
      </c>
      <c r="D80" s="19">
        <v>5000</v>
      </c>
      <c r="E80" s="20">
        <v>5240</v>
      </c>
      <c r="F80" s="17" t="s">
        <v>8218</v>
      </c>
      <c r="G80" s="17" t="s">
        <v>8224</v>
      </c>
      <c r="H80" s="17" t="s">
        <v>8246</v>
      </c>
      <c r="I80" s="17">
        <v>1434285409</v>
      </c>
      <c r="J80" s="17">
        <v>1431693409</v>
      </c>
      <c r="K80" s="17" t="b">
        <v>0</v>
      </c>
      <c r="L80" s="17">
        <v>104</v>
      </c>
      <c r="M80" s="17" t="b">
        <v>1</v>
      </c>
      <c r="N80" s="17" t="s">
        <v>8273</v>
      </c>
      <c r="O80" s="17" t="s">
        <v>8274</v>
      </c>
      <c r="P80" s="17">
        <v>105</v>
      </c>
      <c r="Q80" s="17">
        <v>50.38</v>
      </c>
      <c r="R80" s="21">
        <v>42139.525567129633</v>
      </c>
      <c r="S80" s="21">
        <v>42169.525567129633</v>
      </c>
    </row>
    <row r="81" spans="1:19" ht="45" hidden="1" x14ac:dyDescent="0.25">
      <c r="A81" s="17">
        <v>2820</v>
      </c>
      <c r="B81" s="18" t="s">
        <v>2820</v>
      </c>
      <c r="C81" s="18" t="s">
        <v>6930</v>
      </c>
      <c r="D81" s="19">
        <v>200</v>
      </c>
      <c r="E81" s="20">
        <v>272</v>
      </c>
      <c r="F81" s="17" t="s">
        <v>8218</v>
      </c>
      <c r="G81" s="17" t="s">
        <v>8224</v>
      </c>
      <c r="H81" s="17" t="s">
        <v>8246</v>
      </c>
      <c r="I81" s="17">
        <v>1456444800</v>
      </c>
      <c r="J81" s="17">
        <v>1454337589</v>
      </c>
      <c r="K81" s="17" t="b">
        <v>0</v>
      </c>
      <c r="L81" s="17">
        <v>20</v>
      </c>
      <c r="M81" s="17" t="b">
        <v>1</v>
      </c>
      <c r="N81" s="17" t="s">
        <v>8273</v>
      </c>
      <c r="O81" s="17" t="s">
        <v>8274</v>
      </c>
      <c r="P81" s="17">
        <v>136</v>
      </c>
      <c r="Q81" s="17">
        <v>13.6</v>
      </c>
      <c r="R81" s="21">
        <v>42401.610983796301</v>
      </c>
      <c r="S81" s="21">
        <v>42426</v>
      </c>
    </row>
    <row r="82" spans="1:19" ht="45" hidden="1" x14ac:dyDescent="0.25">
      <c r="A82" s="17">
        <v>2821</v>
      </c>
      <c r="B82" s="18" t="s">
        <v>2821</v>
      </c>
      <c r="C82" s="18" t="s">
        <v>6931</v>
      </c>
      <c r="D82" s="19">
        <v>1000</v>
      </c>
      <c r="E82" s="20">
        <v>1000</v>
      </c>
      <c r="F82" s="17" t="s">
        <v>8218</v>
      </c>
      <c r="G82" s="17" t="s">
        <v>8224</v>
      </c>
      <c r="H82" s="17" t="s">
        <v>8246</v>
      </c>
      <c r="I82" s="17">
        <v>1411510135</v>
      </c>
      <c r="J82" s="17">
        <v>1408918135</v>
      </c>
      <c r="K82" s="17" t="b">
        <v>0</v>
      </c>
      <c r="L82" s="17">
        <v>35</v>
      </c>
      <c r="M82" s="17" t="b">
        <v>1</v>
      </c>
      <c r="N82" s="17" t="s">
        <v>8273</v>
      </c>
      <c r="O82" s="17" t="s">
        <v>8274</v>
      </c>
      <c r="P82" s="17">
        <v>100</v>
      </c>
      <c r="Q82" s="17">
        <v>28.57</v>
      </c>
      <c r="R82" s="21">
        <v>41875.922858796301</v>
      </c>
      <c r="S82" s="21">
        <v>41905.922858796301</v>
      </c>
    </row>
    <row r="83" spans="1:19" ht="45" hidden="1" x14ac:dyDescent="0.25">
      <c r="A83" s="17">
        <v>2822</v>
      </c>
      <c r="B83" s="18" t="s">
        <v>2822</v>
      </c>
      <c r="C83" s="18" t="s">
        <v>6932</v>
      </c>
      <c r="D83" s="19">
        <v>6000</v>
      </c>
      <c r="E83" s="20">
        <v>6000</v>
      </c>
      <c r="F83" s="17" t="s">
        <v>8218</v>
      </c>
      <c r="G83" s="17" t="s">
        <v>8223</v>
      </c>
      <c r="H83" s="17" t="s">
        <v>8245</v>
      </c>
      <c r="I83" s="17">
        <v>1427469892</v>
      </c>
      <c r="J83" s="17">
        <v>1424881492</v>
      </c>
      <c r="K83" s="17" t="b">
        <v>0</v>
      </c>
      <c r="L83" s="17">
        <v>94</v>
      </c>
      <c r="M83" s="17" t="b">
        <v>1</v>
      </c>
      <c r="N83" s="17" t="s">
        <v>8273</v>
      </c>
      <c r="O83" s="17" t="s">
        <v>8274</v>
      </c>
      <c r="P83" s="17">
        <v>100</v>
      </c>
      <c r="Q83" s="17">
        <v>63.83</v>
      </c>
      <c r="R83" s="21">
        <v>42060.683935185181</v>
      </c>
      <c r="S83" s="21">
        <v>42090.642268518524</v>
      </c>
    </row>
    <row r="84" spans="1:19" ht="45" hidden="1" x14ac:dyDescent="0.25">
      <c r="A84" s="17">
        <v>2823</v>
      </c>
      <c r="B84" s="18" t="s">
        <v>2823</v>
      </c>
      <c r="C84" s="18" t="s">
        <v>6933</v>
      </c>
      <c r="D84" s="19">
        <v>100</v>
      </c>
      <c r="E84" s="20">
        <v>124</v>
      </c>
      <c r="F84" s="17" t="s">
        <v>8218</v>
      </c>
      <c r="G84" s="17" t="s">
        <v>8224</v>
      </c>
      <c r="H84" s="17" t="s">
        <v>8246</v>
      </c>
      <c r="I84" s="17">
        <v>1427842740</v>
      </c>
      <c r="J84" s="17">
        <v>1425428206</v>
      </c>
      <c r="K84" s="17" t="b">
        <v>0</v>
      </c>
      <c r="L84" s="17">
        <v>14</v>
      </c>
      <c r="M84" s="17" t="b">
        <v>1</v>
      </c>
      <c r="N84" s="17" t="s">
        <v>8273</v>
      </c>
      <c r="O84" s="17" t="s">
        <v>8274</v>
      </c>
      <c r="P84" s="17">
        <v>124</v>
      </c>
      <c r="Q84" s="17">
        <v>8.86</v>
      </c>
      <c r="R84" s="21">
        <v>42067.011643518519</v>
      </c>
      <c r="S84" s="21">
        <v>42094.957638888889</v>
      </c>
    </row>
    <row r="85" spans="1:19" ht="30" hidden="1" x14ac:dyDescent="0.25">
      <c r="A85" s="17">
        <v>2824</v>
      </c>
      <c r="B85" s="18" t="s">
        <v>2824</v>
      </c>
      <c r="C85" s="18" t="s">
        <v>6934</v>
      </c>
      <c r="D85" s="19">
        <v>650</v>
      </c>
      <c r="E85" s="20">
        <v>760</v>
      </c>
      <c r="F85" s="17" t="s">
        <v>8218</v>
      </c>
      <c r="G85" s="17" t="s">
        <v>8223</v>
      </c>
      <c r="H85" s="17" t="s">
        <v>8245</v>
      </c>
      <c r="I85" s="17">
        <v>1434159780</v>
      </c>
      <c r="J85" s="17">
        <v>1431412196</v>
      </c>
      <c r="K85" s="17" t="b">
        <v>0</v>
      </c>
      <c r="L85" s="17">
        <v>15</v>
      </c>
      <c r="M85" s="17" t="b">
        <v>1</v>
      </c>
      <c r="N85" s="17" t="s">
        <v>8273</v>
      </c>
      <c r="O85" s="17" t="s">
        <v>8274</v>
      </c>
      <c r="P85" s="17">
        <v>117</v>
      </c>
      <c r="Q85" s="17">
        <v>50.67</v>
      </c>
      <c r="R85" s="21">
        <v>42136.270787037036</v>
      </c>
      <c r="S85" s="21">
        <v>42168.071527777778</v>
      </c>
    </row>
    <row r="86" spans="1:19" ht="45" hidden="1" x14ac:dyDescent="0.25">
      <c r="A86" s="17">
        <v>2825</v>
      </c>
      <c r="B86" s="18" t="s">
        <v>2825</v>
      </c>
      <c r="C86" s="18" t="s">
        <v>6935</v>
      </c>
      <c r="D86" s="19">
        <v>3000</v>
      </c>
      <c r="E86" s="20">
        <v>3100</v>
      </c>
      <c r="F86" s="17" t="s">
        <v>8218</v>
      </c>
      <c r="G86" s="17" t="s">
        <v>8224</v>
      </c>
      <c r="H86" s="17" t="s">
        <v>8246</v>
      </c>
      <c r="I86" s="17">
        <v>1449255686</v>
      </c>
      <c r="J86" s="17">
        <v>1446663686</v>
      </c>
      <c r="K86" s="17" t="b">
        <v>0</v>
      </c>
      <c r="L86" s="17">
        <v>51</v>
      </c>
      <c r="M86" s="17" t="b">
        <v>1</v>
      </c>
      <c r="N86" s="17" t="s">
        <v>8273</v>
      </c>
      <c r="O86" s="17" t="s">
        <v>8274</v>
      </c>
      <c r="P86" s="17">
        <v>103</v>
      </c>
      <c r="Q86" s="17">
        <v>60.78</v>
      </c>
      <c r="R86" s="21">
        <v>42312.792662037042</v>
      </c>
      <c r="S86" s="21">
        <v>42342.792662037042</v>
      </c>
    </row>
    <row r="87" spans="1:19" ht="45" hidden="1" x14ac:dyDescent="0.25">
      <c r="A87" s="17">
        <v>2826</v>
      </c>
      <c r="B87" s="18" t="s">
        <v>2826</v>
      </c>
      <c r="C87" s="18" t="s">
        <v>6936</v>
      </c>
      <c r="D87" s="19">
        <v>2000</v>
      </c>
      <c r="E87" s="20">
        <v>2155</v>
      </c>
      <c r="F87" s="17" t="s">
        <v>8218</v>
      </c>
      <c r="G87" s="17" t="s">
        <v>8223</v>
      </c>
      <c r="H87" s="17" t="s">
        <v>8245</v>
      </c>
      <c r="I87" s="17">
        <v>1436511600</v>
      </c>
      <c r="J87" s="17">
        <v>1434415812</v>
      </c>
      <c r="K87" s="17" t="b">
        <v>0</v>
      </c>
      <c r="L87" s="17">
        <v>19</v>
      </c>
      <c r="M87" s="17" t="b">
        <v>1</v>
      </c>
      <c r="N87" s="17" t="s">
        <v>8273</v>
      </c>
      <c r="O87" s="17" t="s">
        <v>8274</v>
      </c>
      <c r="P87" s="17">
        <v>108</v>
      </c>
      <c r="Q87" s="17">
        <v>113.42</v>
      </c>
      <c r="R87" s="21">
        <v>42171.034861111111</v>
      </c>
      <c r="S87" s="21">
        <v>42195.291666666672</v>
      </c>
    </row>
    <row r="88" spans="1:19" ht="45" hidden="1" x14ac:dyDescent="0.25">
      <c r="A88" s="17">
        <v>2827</v>
      </c>
      <c r="B88" s="18" t="s">
        <v>2827</v>
      </c>
      <c r="C88" s="18" t="s">
        <v>6937</v>
      </c>
      <c r="D88" s="19">
        <v>2000</v>
      </c>
      <c r="E88" s="20">
        <v>2405</v>
      </c>
      <c r="F88" s="17" t="s">
        <v>8218</v>
      </c>
      <c r="G88" s="17" t="s">
        <v>8223</v>
      </c>
      <c r="H88" s="17" t="s">
        <v>8245</v>
      </c>
      <c r="I88" s="17">
        <v>1464971400</v>
      </c>
      <c r="J88" s="17">
        <v>1462379066</v>
      </c>
      <c r="K88" s="17" t="b">
        <v>0</v>
      </c>
      <c r="L88" s="17">
        <v>23</v>
      </c>
      <c r="M88" s="17" t="b">
        <v>1</v>
      </c>
      <c r="N88" s="17" t="s">
        <v>8273</v>
      </c>
      <c r="O88" s="17" t="s">
        <v>8274</v>
      </c>
      <c r="P88" s="17">
        <v>120</v>
      </c>
      <c r="Q88" s="17">
        <v>104.57</v>
      </c>
      <c r="R88" s="21">
        <v>42494.683634259258</v>
      </c>
      <c r="S88" s="21">
        <v>42524.6875</v>
      </c>
    </row>
    <row r="89" spans="1:19" ht="45" hidden="1" x14ac:dyDescent="0.25">
      <c r="A89" s="17">
        <v>2828</v>
      </c>
      <c r="B89" s="18" t="s">
        <v>2828</v>
      </c>
      <c r="C89" s="18" t="s">
        <v>6938</v>
      </c>
      <c r="D89" s="19">
        <v>9500</v>
      </c>
      <c r="E89" s="20">
        <v>9536</v>
      </c>
      <c r="F89" s="17" t="s">
        <v>8218</v>
      </c>
      <c r="G89" s="17" t="s">
        <v>8224</v>
      </c>
      <c r="H89" s="17" t="s">
        <v>8246</v>
      </c>
      <c r="I89" s="17">
        <v>1443826800</v>
      </c>
      <c r="J89" s="17">
        <v>1441606869</v>
      </c>
      <c r="K89" s="17" t="b">
        <v>0</v>
      </c>
      <c r="L89" s="17">
        <v>97</v>
      </c>
      <c r="M89" s="17" t="b">
        <v>1</v>
      </c>
      <c r="N89" s="17" t="s">
        <v>8273</v>
      </c>
      <c r="O89" s="17" t="s">
        <v>8274</v>
      </c>
      <c r="P89" s="17">
        <v>100</v>
      </c>
      <c r="Q89" s="17">
        <v>98.31</v>
      </c>
      <c r="R89" s="21">
        <v>42254.264687499999</v>
      </c>
      <c r="S89" s="21">
        <v>42279.958333333328</v>
      </c>
    </row>
    <row r="90" spans="1:19" ht="45" hidden="1" x14ac:dyDescent="0.25">
      <c r="A90" s="17">
        <v>2829</v>
      </c>
      <c r="B90" s="18" t="s">
        <v>2829</v>
      </c>
      <c r="C90" s="18" t="s">
        <v>6939</v>
      </c>
      <c r="D90" s="19">
        <v>2500</v>
      </c>
      <c r="E90" s="20">
        <v>2663</v>
      </c>
      <c r="F90" s="17" t="s">
        <v>8218</v>
      </c>
      <c r="G90" s="17" t="s">
        <v>8224</v>
      </c>
      <c r="H90" s="17" t="s">
        <v>8246</v>
      </c>
      <c r="I90" s="17">
        <v>1464863118</v>
      </c>
      <c r="J90" s="17">
        <v>1462443918</v>
      </c>
      <c r="K90" s="17" t="b">
        <v>0</v>
      </c>
      <c r="L90" s="17">
        <v>76</v>
      </c>
      <c r="M90" s="17" t="b">
        <v>1</v>
      </c>
      <c r="N90" s="17" t="s">
        <v>8273</v>
      </c>
      <c r="O90" s="17" t="s">
        <v>8274</v>
      </c>
      <c r="P90" s="17">
        <v>107</v>
      </c>
      <c r="Q90" s="17">
        <v>35.04</v>
      </c>
      <c r="R90" s="21">
        <v>42495.434236111112</v>
      </c>
      <c r="S90" s="21">
        <v>42523.434236111112</v>
      </c>
    </row>
    <row r="91" spans="1:19" ht="30" hidden="1" x14ac:dyDescent="0.25">
      <c r="A91" s="17">
        <v>2830</v>
      </c>
      <c r="B91" s="18" t="s">
        <v>2830</v>
      </c>
      <c r="C91" s="18" t="s">
        <v>6940</v>
      </c>
      <c r="D91" s="19">
        <v>3000</v>
      </c>
      <c r="E91" s="20">
        <v>3000</v>
      </c>
      <c r="F91" s="17" t="s">
        <v>8218</v>
      </c>
      <c r="G91" s="17" t="s">
        <v>8223</v>
      </c>
      <c r="H91" s="17" t="s">
        <v>8245</v>
      </c>
      <c r="I91" s="17">
        <v>1399867140</v>
      </c>
      <c r="J91" s="17">
        <v>1398802148</v>
      </c>
      <c r="K91" s="17" t="b">
        <v>0</v>
      </c>
      <c r="L91" s="17">
        <v>11</v>
      </c>
      <c r="M91" s="17" t="b">
        <v>1</v>
      </c>
      <c r="N91" s="17" t="s">
        <v>8273</v>
      </c>
      <c r="O91" s="17" t="s">
        <v>8274</v>
      </c>
      <c r="P91" s="17">
        <v>100</v>
      </c>
      <c r="Q91" s="17">
        <v>272.73</v>
      </c>
      <c r="R91" s="21">
        <v>41758.839675925927</v>
      </c>
      <c r="S91" s="21">
        <v>41771.165972222225</v>
      </c>
    </row>
    <row r="92" spans="1:19" ht="30" hidden="1" x14ac:dyDescent="0.25">
      <c r="A92" s="17">
        <v>2831</v>
      </c>
      <c r="B92" s="18" t="s">
        <v>2831</v>
      </c>
      <c r="C92" s="18" t="s">
        <v>6941</v>
      </c>
      <c r="D92" s="19">
        <v>3000</v>
      </c>
      <c r="E92" s="20">
        <v>3320</v>
      </c>
      <c r="F92" s="17" t="s">
        <v>8218</v>
      </c>
      <c r="G92" s="17" t="s">
        <v>8223</v>
      </c>
      <c r="H92" s="17" t="s">
        <v>8245</v>
      </c>
      <c r="I92" s="17">
        <v>1437076070</v>
      </c>
      <c r="J92" s="17">
        <v>1434484070</v>
      </c>
      <c r="K92" s="17" t="b">
        <v>0</v>
      </c>
      <c r="L92" s="17">
        <v>52</v>
      </c>
      <c r="M92" s="17" t="b">
        <v>1</v>
      </c>
      <c r="N92" s="17" t="s">
        <v>8273</v>
      </c>
      <c r="O92" s="17" t="s">
        <v>8274</v>
      </c>
      <c r="P92" s="17">
        <v>111</v>
      </c>
      <c r="Q92" s="17">
        <v>63.85</v>
      </c>
      <c r="R92" s="21">
        <v>42171.824884259258</v>
      </c>
      <c r="S92" s="21">
        <v>42201.824884259258</v>
      </c>
    </row>
    <row r="93" spans="1:19" ht="45" hidden="1" x14ac:dyDescent="0.25">
      <c r="A93" s="17">
        <v>2832</v>
      </c>
      <c r="B93" s="18" t="s">
        <v>2832</v>
      </c>
      <c r="C93" s="18" t="s">
        <v>6942</v>
      </c>
      <c r="D93" s="19">
        <v>2500</v>
      </c>
      <c r="E93" s="20">
        <v>2867.99</v>
      </c>
      <c r="F93" s="17" t="s">
        <v>8218</v>
      </c>
      <c r="G93" s="17" t="s">
        <v>8224</v>
      </c>
      <c r="H93" s="17" t="s">
        <v>8246</v>
      </c>
      <c r="I93" s="17">
        <v>1416780000</v>
      </c>
      <c r="J93" s="17">
        <v>1414342894</v>
      </c>
      <c r="K93" s="17" t="b">
        <v>0</v>
      </c>
      <c r="L93" s="17">
        <v>95</v>
      </c>
      <c r="M93" s="17" t="b">
        <v>1</v>
      </c>
      <c r="N93" s="17" t="s">
        <v>8273</v>
      </c>
      <c r="O93" s="17" t="s">
        <v>8274</v>
      </c>
      <c r="P93" s="17">
        <v>115</v>
      </c>
      <c r="Q93" s="17">
        <v>30.19</v>
      </c>
      <c r="R93" s="21">
        <v>41938.709421296298</v>
      </c>
      <c r="S93" s="21">
        <v>41966.916666666672</v>
      </c>
    </row>
    <row r="94" spans="1:19" hidden="1" x14ac:dyDescent="0.25">
      <c r="A94" s="17">
        <v>2833</v>
      </c>
      <c r="B94" s="18" t="s">
        <v>2833</v>
      </c>
      <c r="C94" s="18" t="s">
        <v>6943</v>
      </c>
      <c r="D94" s="19">
        <v>2700</v>
      </c>
      <c r="E94" s="20">
        <v>2923</v>
      </c>
      <c r="F94" s="17" t="s">
        <v>8218</v>
      </c>
      <c r="G94" s="17" t="s">
        <v>8223</v>
      </c>
      <c r="H94" s="17" t="s">
        <v>8245</v>
      </c>
      <c r="I94" s="17">
        <v>1444528800</v>
      </c>
      <c r="J94" s="17">
        <v>1442804633</v>
      </c>
      <c r="K94" s="17" t="b">
        <v>0</v>
      </c>
      <c r="L94" s="17">
        <v>35</v>
      </c>
      <c r="M94" s="17" t="b">
        <v>1</v>
      </c>
      <c r="N94" s="17" t="s">
        <v>8273</v>
      </c>
      <c r="O94" s="17" t="s">
        <v>8274</v>
      </c>
      <c r="P94" s="17">
        <v>108</v>
      </c>
      <c r="Q94" s="17">
        <v>83.51</v>
      </c>
      <c r="R94" s="21">
        <v>42268.127696759257</v>
      </c>
      <c r="S94" s="21">
        <v>42288.083333333328</v>
      </c>
    </row>
    <row r="95" spans="1:19" ht="45" hidden="1" x14ac:dyDescent="0.25">
      <c r="A95" s="17">
        <v>2834</v>
      </c>
      <c r="B95" s="18" t="s">
        <v>2834</v>
      </c>
      <c r="C95" s="18" t="s">
        <v>6944</v>
      </c>
      <c r="D95" s="19">
        <v>800</v>
      </c>
      <c r="E95" s="20">
        <v>1360</v>
      </c>
      <c r="F95" s="17" t="s">
        <v>8218</v>
      </c>
      <c r="G95" s="17" t="s">
        <v>8224</v>
      </c>
      <c r="H95" s="17" t="s">
        <v>8246</v>
      </c>
      <c r="I95" s="17">
        <v>1422658930</v>
      </c>
      <c r="J95" s="17">
        <v>1421362930</v>
      </c>
      <c r="K95" s="17" t="b">
        <v>0</v>
      </c>
      <c r="L95" s="17">
        <v>21</v>
      </c>
      <c r="M95" s="17" t="b">
        <v>1</v>
      </c>
      <c r="N95" s="17" t="s">
        <v>8273</v>
      </c>
      <c r="O95" s="17" t="s">
        <v>8274</v>
      </c>
      <c r="P95" s="17">
        <v>170</v>
      </c>
      <c r="Q95" s="17">
        <v>64.760000000000005</v>
      </c>
      <c r="R95" s="21">
        <v>42019.959837962961</v>
      </c>
      <c r="S95" s="21">
        <v>42034.959837962961</v>
      </c>
    </row>
    <row r="96" spans="1:19" ht="45" hidden="1" x14ac:dyDescent="0.25">
      <c r="A96" s="17">
        <v>2835</v>
      </c>
      <c r="B96" s="18" t="s">
        <v>2835</v>
      </c>
      <c r="C96" s="18" t="s">
        <v>6945</v>
      </c>
      <c r="D96" s="19">
        <v>1000</v>
      </c>
      <c r="E96" s="20">
        <v>1870.99</v>
      </c>
      <c r="F96" s="17" t="s">
        <v>8218</v>
      </c>
      <c r="G96" s="17" t="s">
        <v>8224</v>
      </c>
      <c r="H96" s="17" t="s">
        <v>8246</v>
      </c>
      <c r="I96" s="17">
        <v>1449273600</v>
      </c>
      <c r="J96" s="17">
        <v>1446742417</v>
      </c>
      <c r="K96" s="17" t="b">
        <v>0</v>
      </c>
      <c r="L96" s="17">
        <v>93</v>
      </c>
      <c r="M96" s="17" t="b">
        <v>1</v>
      </c>
      <c r="N96" s="17" t="s">
        <v>8273</v>
      </c>
      <c r="O96" s="17" t="s">
        <v>8274</v>
      </c>
      <c r="P96" s="17">
        <v>187</v>
      </c>
      <c r="Q96" s="17">
        <v>20.12</v>
      </c>
      <c r="R96" s="21">
        <v>42313.703900462962</v>
      </c>
      <c r="S96" s="21">
        <v>42343</v>
      </c>
    </row>
    <row r="97" spans="1:19" ht="45" hidden="1" x14ac:dyDescent="0.25">
      <c r="A97" s="17">
        <v>2836</v>
      </c>
      <c r="B97" s="18" t="s">
        <v>2836</v>
      </c>
      <c r="C97" s="18" t="s">
        <v>6946</v>
      </c>
      <c r="D97" s="19">
        <v>450</v>
      </c>
      <c r="E97" s="20">
        <v>485</v>
      </c>
      <c r="F97" s="17" t="s">
        <v>8218</v>
      </c>
      <c r="G97" s="17" t="s">
        <v>8223</v>
      </c>
      <c r="H97" s="17" t="s">
        <v>8245</v>
      </c>
      <c r="I97" s="17">
        <v>1487393940</v>
      </c>
      <c r="J97" s="17">
        <v>1484115418</v>
      </c>
      <c r="K97" s="17" t="b">
        <v>0</v>
      </c>
      <c r="L97" s="17">
        <v>11</v>
      </c>
      <c r="M97" s="17" t="b">
        <v>1</v>
      </c>
      <c r="N97" s="17" t="s">
        <v>8273</v>
      </c>
      <c r="O97" s="17" t="s">
        <v>8274</v>
      </c>
      <c r="P97" s="17">
        <v>108</v>
      </c>
      <c r="Q97" s="17">
        <v>44.09</v>
      </c>
      <c r="R97" s="21">
        <v>42746.261782407411</v>
      </c>
      <c r="S97" s="21">
        <v>42784.207638888889</v>
      </c>
    </row>
    <row r="98" spans="1:19" ht="60" hidden="1" x14ac:dyDescent="0.25">
      <c r="A98" s="17">
        <v>2837</v>
      </c>
      <c r="B98" s="18" t="s">
        <v>2837</v>
      </c>
      <c r="C98" s="18" t="s">
        <v>6947</v>
      </c>
      <c r="D98" s="19">
        <v>850</v>
      </c>
      <c r="E98" s="20">
        <v>850</v>
      </c>
      <c r="F98" s="17" t="s">
        <v>8218</v>
      </c>
      <c r="G98" s="17" t="s">
        <v>8228</v>
      </c>
      <c r="H98" s="17" t="s">
        <v>8250</v>
      </c>
      <c r="I98" s="17">
        <v>1449701284</v>
      </c>
      <c r="J98" s="17">
        <v>1446241684</v>
      </c>
      <c r="K98" s="17" t="b">
        <v>0</v>
      </c>
      <c r="L98" s="17">
        <v>21</v>
      </c>
      <c r="M98" s="17" t="b">
        <v>1</v>
      </c>
      <c r="N98" s="17" t="s">
        <v>8273</v>
      </c>
      <c r="O98" s="17" t="s">
        <v>8274</v>
      </c>
      <c r="P98" s="17">
        <v>100</v>
      </c>
      <c r="Q98" s="17">
        <v>40.479999999999997</v>
      </c>
      <c r="R98" s="21">
        <v>42307.908379629633</v>
      </c>
      <c r="S98" s="21">
        <v>42347.950046296297</v>
      </c>
    </row>
    <row r="99" spans="1:19" ht="45" hidden="1" x14ac:dyDescent="0.25">
      <c r="A99" s="17">
        <v>2838</v>
      </c>
      <c r="B99" s="18" t="s">
        <v>2838</v>
      </c>
      <c r="C99" s="18" t="s">
        <v>6948</v>
      </c>
      <c r="D99" s="19">
        <v>2000</v>
      </c>
      <c r="E99" s="20">
        <v>2405</v>
      </c>
      <c r="F99" s="17" t="s">
        <v>8218</v>
      </c>
      <c r="G99" s="17" t="s">
        <v>8223</v>
      </c>
      <c r="H99" s="17" t="s">
        <v>8245</v>
      </c>
      <c r="I99" s="17">
        <v>1407967200</v>
      </c>
      <c r="J99" s="17">
        <v>1406039696</v>
      </c>
      <c r="K99" s="17" t="b">
        <v>0</v>
      </c>
      <c r="L99" s="17">
        <v>54</v>
      </c>
      <c r="M99" s="17" t="b">
        <v>1</v>
      </c>
      <c r="N99" s="17" t="s">
        <v>8273</v>
      </c>
      <c r="O99" s="17" t="s">
        <v>8274</v>
      </c>
      <c r="P99" s="17">
        <v>120</v>
      </c>
      <c r="Q99" s="17">
        <v>44.54</v>
      </c>
      <c r="R99" s="21">
        <v>41842.607592592591</v>
      </c>
      <c r="S99" s="21">
        <v>41864.916666666664</v>
      </c>
    </row>
    <row r="100" spans="1:19" ht="45" hidden="1" x14ac:dyDescent="0.25">
      <c r="A100" s="17">
        <v>2839</v>
      </c>
      <c r="B100" s="18" t="s">
        <v>2839</v>
      </c>
      <c r="C100" s="18" t="s">
        <v>6949</v>
      </c>
      <c r="D100" s="19">
        <v>3500</v>
      </c>
      <c r="E100" s="20">
        <v>3900</v>
      </c>
      <c r="F100" s="17" t="s">
        <v>8218</v>
      </c>
      <c r="G100" s="17" t="s">
        <v>8223</v>
      </c>
      <c r="H100" s="17" t="s">
        <v>8245</v>
      </c>
      <c r="I100" s="17">
        <v>1408942740</v>
      </c>
      <c r="J100" s="17">
        <v>1406958354</v>
      </c>
      <c r="K100" s="17" t="b">
        <v>0</v>
      </c>
      <c r="L100" s="17">
        <v>31</v>
      </c>
      <c r="M100" s="17" t="b">
        <v>1</v>
      </c>
      <c r="N100" s="17" t="s">
        <v>8273</v>
      </c>
      <c r="O100" s="17" t="s">
        <v>8274</v>
      </c>
      <c r="P100" s="17">
        <v>111</v>
      </c>
      <c r="Q100" s="17">
        <v>125.81</v>
      </c>
      <c r="R100" s="21">
        <v>41853.240208333329</v>
      </c>
      <c r="S100" s="21">
        <v>41876.207638888889</v>
      </c>
    </row>
    <row r="101" spans="1:19" ht="45" hidden="1" x14ac:dyDescent="0.25">
      <c r="A101" s="17">
        <v>2840</v>
      </c>
      <c r="B101" s="18" t="s">
        <v>2840</v>
      </c>
      <c r="C101" s="18" t="s">
        <v>6950</v>
      </c>
      <c r="D101" s="19">
        <v>2500</v>
      </c>
      <c r="E101" s="20">
        <v>2600</v>
      </c>
      <c r="F101" s="17" t="s">
        <v>8218</v>
      </c>
      <c r="G101" s="17" t="s">
        <v>8224</v>
      </c>
      <c r="H101" s="17" t="s">
        <v>8246</v>
      </c>
      <c r="I101" s="17">
        <v>1426698000</v>
      </c>
      <c r="J101" s="17">
        <v>1424825479</v>
      </c>
      <c r="K101" s="17" t="b">
        <v>0</v>
      </c>
      <c r="L101" s="17">
        <v>132</v>
      </c>
      <c r="M101" s="17" t="b">
        <v>1</v>
      </c>
      <c r="N101" s="17" t="s">
        <v>8273</v>
      </c>
      <c r="O101" s="17" t="s">
        <v>8274</v>
      </c>
      <c r="P101" s="17">
        <v>104</v>
      </c>
      <c r="Q101" s="17">
        <v>19.7</v>
      </c>
      <c r="R101" s="21">
        <v>42060.035636574074</v>
      </c>
      <c r="S101" s="21">
        <v>42081.708333333328</v>
      </c>
    </row>
    <row r="102" spans="1:19" ht="45" x14ac:dyDescent="0.25">
      <c r="A102" s="17">
        <v>2841</v>
      </c>
      <c r="B102" s="18" t="s">
        <v>2841</v>
      </c>
      <c r="C102" s="18" t="s">
        <v>6951</v>
      </c>
      <c r="D102" s="19">
        <v>1000</v>
      </c>
      <c r="E102" s="20">
        <v>10</v>
      </c>
      <c r="F102" s="17" t="s">
        <v>8220</v>
      </c>
      <c r="G102" s="17" t="s">
        <v>8224</v>
      </c>
      <c r="H102" s="17" t="s">
        <v>8246</v>
      </c>
      <c r="I102" s="17">
        <v>1450032297</v>
      </c>
      <c r="J102" s="17">
        <v>1444844697</v>
      </c>
      <c r="K102" s="17" t="b">
        <v>0</v>
      </c>
      <c r="L102" s="17">
        <v>1</v>
      </c>
      <c r="M102" s="17" t="b">
        <v>0</v>
      </c>
      <c r="N102" s="17" t="s">
        <v>8273</v>
      </c>
      <c r="O102" s="17" t="s">
        <v>8274</v>
      </c>
      <c r="P102" s="17">
        <v>1</v>
      </c>
      <c r="Q102" s="17">
        <v>10</v>
      </c>
      <c r="R102" s="21">
        <v>42291.739548611105</v>
      </c>
      <c r="S102" s="21">
        <v>42351.781215277777</v>
      </c>
    </row>
    <row r="103" spans="1:19" ht="45" x14ac:dyDescent="0.25">
      <c r="A103" s="17">
        <v>2842</v>
      </c>
      <c r="B103" s="18" t="s">
        <v>2842</v>
      </c>
      <c r="C103" s="18" t="s">
        <v>6952</v>
      </c>
      <c r="D103" s="19">
        <v>1500</v>
      </c>
      <c r="E103" s="20">
        <v>0</v>
      </c>
      <c r="F103" s="17" t="s">
        <v>8220</v>
      </c>
      <c r="G103" s="17" t="s">
        <v>8224</v>
      </c>
      <c r="H103" s="17" t="s">
        <v>8246</v>
      </c>
      <c r="I103" s="17">
        <v>1403348400</v>
      </c>
      <c r="J103" s="17">
        <v>1401058295</v>
      </c>
      <c r="K103" s="17" t="b">
        <v>0</v>
      </c>
      <c r="L103" s="17">
        <v>0</v>
      </c>
      <c r="M103" s="17" t="b">
        <v>0</v>
      </c>
      <c r="N103" s="17" t="s">
        <v>8273</v>
      </c>
      <c r="O103" s="17" t="s">
        <v>8274</v>
      </c>
      <c r="P103" s="17">
        <v>0</v>
      </c>
      <c r="Q103" s="17">
        <v>0</v>
      </c>
      <c r="R103" s="21">
        <v>41784.952488425923</v>
      </c>
      <c r="S103" s="21">
        <v>41811.458333333336</v>
      </c>
    </row>
    <row r="104" spans="1:19" ht="45" x14ac:dyDescent="0.25">
      <c r="A104" s="17">
        <v>2843</v>
      </c>
      <c r="B104" s="18" t="s">
        <v>2843</v>
      </c>
      <c r="C104" s="18" t="s">
        <v>6953</v>
      </c>
      <c r="D104" s="19">
        <v>1200</v>
      </c>
      <c r="E104" s="20">
        <v>0</v>
      </c>
      <c r="F104" s="17" t="s">
        <v>8220</v>
      </c>
      <c r="G104" s="17" t="s">
        <v>8223</v>
      </c>
      <c r="H104" s="17" t="s">
        <v>8245</v>
      </c>
      <c r="I104" s="17">
        <v>1465790400</v>
      </c>
      <c r="J104" s="17">
        <v>1462210950</v>
      </c>
      <c r="K104" s="17" t="b">
        <v>0</v>
      </c>
      <c r="L104" s="17">
        <v>0</v>
      </c>
      <c r="M104" s="17" t="b">
        <v>0</v>
      </c>
      <c r="N104" s="17" t="s">
        <v>8273</v>
      </c>
      <c r="O104" s="17" t="s">
        <v>8274</v>
      </c>
      <c r="P104" s="17">
        <v>0</v>
      </c>
      <c r="Q104" s="17">
        <v>0</v>
      </c>
      <c r="R104" s="21">
        <v>42492.737847222219</v>
      </c>
      <c r="S104" s="21">
        <v>42534.166666666672</v>
      </c>
    </row>
    <row r="105" spans="1:19" ht="45" x14ac:dyDescent="0.25">
      <c r="A105" s="17">
        <v>2844</v>
      </c>
      <c r="B105" s="18" t="s">
        <v>2844</v>
      </c>
      <c r="C105" s="18" t="s">
        <v>6954</v>
      </c>
      <c r="D105" s="19">
        <v>550</v>
      </c>
      <c r="E105" s="20">
        <v>30</v>
      </c>
      <c r="F105" s="17" t="s">
        <v>8220</v>
      </c>
      <c r="G105" s="17" t="s">
        <v>8238</v>
      </c>
      <c r="H105" s="17" t="s">
        <v>8248</v>
      </c>
      <c r="I105" s="17">
        <v>1483535180</v>
      </c>
      <c r="J105" s="17">
        <v>1480943180</v>
      </c>
      <c r="K105" s="17" t="b">
        <v>0</v>
      </c>
      <c r="L105" s="17">
        <v>1</v>
      </c>
      <c r="M105" s="17" t="b">
        <v>0</v>
      </c>
      <c r="N105" s="17" t="s">
        <v>8273</v>
      </c>
      <c r="O105" s="17" t="s">
        <v>8274</v>
      </c>
      <c r="P105" s="17">
        <v>5</v>
      </c>
      <c r="Q105" s="17">
        <v>30</v>
      </c>
      <c r="R105" s="21">
        <v>42709.546064814815</v>
      </c>
      <c r="S105" s="21">
        <v>42739.546064814815</v>
      </c>
    </row>
    <row r="106" spans="1:19" ht="45" x14ac:dyDescent="0.25">
      <c r="A106" s="17">
        <v>2845</v>
      </c>
      <c r="B106" s="18" t="s">
        <v>2845</v>
      </c>
      <c r="C106" s="18" t="s">
        <v>6955</v>
      </c>
      <c r="D106" s="19">
        <v>7500</v>
      </c>
      <c r="E106" s="20">
        <v>2366</v>
      </c>
      <c r="F106" s="17" t="s">
        <v>8220</v>
      </c>
      <c r="G106" s="17" t="s">
        <v>8223</v>
      </c>
      <c r="H106" s="17" t="s">
        <v>8245</v>
      </c>
      <c r="I106" s="17">
        <v>1433723033</v>
      </c>
      <c r="J106" s="17">
        <v>1428539033</v>
      </c>
      <c r="K106" s="17" t="b">
        <v>0</v>
      </c>
      <c r="L106" s="17">
        <v>39</v>
      </c>
      <c r="M106" s="17" t="b">
        <v>0</v>
      </c>
      <c r="N106" s="17" t="s">
        <v>8273</v>
      </c>
      <c r="O106" s="17" t="s">
        <v>8274</v>
      </c>
      <c r="P106" s="17">
        <v>32</v>
      </c>
      <c r="Q106" s="17">
        <v>60.67</v>
      </c>
      <c r="R106" s="21">
        <v>42103.016585648147</v>
      </c>
      <c r="S106" s="21">
        <v>42163.016585648147</v>
      </c>
    </row>
    <row r="107" spans="1:19" ht="45" x14ac:dyDescent="0.25">
      <c r="A107" s="17">
        <v>2846</v>
      </c>
      <c r="B107" s="18" t="s">
        <v>2846</v>
      </c>
      <c r="C107" s="18" t="s">
        <v>6956</v>
      </c>
      <c r="D107" s="19">
        <v>8000</v>
      </c>
      <c r="E107" s="20">
        <v>0</v>
      </c>
      <c r="F107" s="17" t="s">
        <v>8220</v>
      </c>
      <c r="G107" s="17" t="s">
        <v>8223</v>
      </c>
      <c r="H107" s="17" t="s">
        <v>8245</v>
      </c>
      <c r="I107" s="17">
        <v>1432917394</v>
      </c>
      <c r="J107" s="17">
        <v>1429029394</v>
      </c>
      <c r="K107" s="17" t="b">
        <v>0</v>
      </c>
      <c r="L107" s="17">
        <v>0</v>
      </c>
      <c r="M107" s="17" t="b">
        <v>0</v>
      </c>
      <c r="N107" s="17" t="s">
        <v>8273</v>
      </c>
      <c r="O107" s="17" t="s">
        <v>8274</v>
      </c>
      <c r="P107" s="17">
        <v>0</v>
      </c>
      <c r="Q107" s="17">
        <v>0</v>
      </c>
      <c r="R107" s="21">
        <v>42108.692060185189</v>
      </c>
      <c r="S107" s="21">
        <v>42153.692060185189</v>
      </c>
    </row>
    <row r="108" spans="1:19" ht="45" x14ac:dyDescent="0.25">
      <c r="A108" s="17">
        <v>2847</v>
      </c>
      <c r="B108" s="18" t="s">
        <v>2847</v>
      </c>
      <c r="C108" s="18" t="s">
        <v>6957</v>
      </c>
      <c r="D108" s="19">
        <v>2000</v>
      </c>
      <c r="E108" s="20">
        <v>0</v>
      </c>
      <c r="F108" s="17" t="s">
        <v>8220</v>
      </c>
      <c r="G108" s="17" t="s">
        <v>8223</v>
      </c>
      <c r="H108" s="17" t="s">
        <v>8245</v>
      </c>
      <c r="I108" s="17">
        <v>1464031265</v>
      </c>
      <c r="J108" s="17">
        <v>1458847265</v>
      </c>
      <c r="K108" s="17" t="b">
        <v>0</v>
      </c>
      <c r="L108" s="17">
        <v>0</v>
      </c>
      <c r="M108" s="17" t="b">
        <v>0</v>
      </c>
      <c r="N108" s="17" t="s">
        <v>8273</v>
      </c>
      <c r="O108" s="17" t="s">
        <v>8274</v>
      </c>
      <c r="P108" s="17">
        <v>0</v>
      </c>
      <c r="Q108" s="17">
        <v>0</v>
      </c>
      <c r="R108" s="21">
        <v>42453.806307870371</v>
      </c>
      <c r="S108" s="21">
        <v>42513.806307870371</v>
      </c>
    </row>
    <row r="109" spans="1:19" ht="45" x14ac:dyDescent="0.25">
      <c r="A109" s="17">
        <v>2848</v>
      </c>
      <c r="B109" s="18" t="s">
        <v>2848</v>
      </c>
      <c r="C109" s="18" t="s">
        <v>6958</v>
      </c>
      <c r="D109" s="19">
        <v>35000</v>
      </c>
      <c r="E109" s="20">
        <v>70</v>
      </c>
      <c r="F109" s="17" t="s">
        <v>8220</v>
      </c>
      <c r="G109" s="17" t="s">
        <v>8223</v>
      </c>
      <c r="H109" s="17" t="s">
        <v>8245</v>
      </c>
      <c r="I109" s="17">
        <v>1432913659</v>
      </c>
      <c r="J109" s="17">
        <v>1430321659</v>
      </c>
      <c r="K109" s="17" t="b">
        <v>0</v>
      </c>
      <c r="L109" s="17">
        <v>3</v>
      </c>
      <c r="M109" s="17" t="b">
        <v>0</v>
      </c>
      <c r="N109" s="17" t="s">
        <v>8273</v>
      </c>
      <c r="O109" s="17" t="s">
        <v>8274</v>
      </c>
      <c r="P109" s="17">
        <v>0</v>
      </c>
      <c r="Q109" s="17">
        <v>23.33</v>
      </c>
      <c r="R109" s="21">
        <v>42123.648831018523</v>
      </c>
      <c r="S109" s="21">
        <v>42153.648831018523</v>
      </c>
    </row>
    <row r="110" spans="1:19" ht="45" x14ac:dyDescent="0.25">
      <c r="A110" s="17">
        <v>2849</v>
      </c>
      <c r="B110" s="18" t="s">
        <v>2849</v>
      </c>
      <c r="C110" s="18" t="s">
        <v>6959</v>
      </c>
      <c r="D110" s="19">
        <v>500</v>
      </c>
      <c r="E110" s="20">
        <v>5</v>
      </c>
      <c r="F110" s="17" t="s">
        <v>8220</v>
      </c>
      <c r="G110" s="17" t="s">
        <v>8224</v>
      </c>
      <c r="H110" s="17" t="s">
        <v>8246</v>
      </c>
      <c r="I110" s="17">
        <v>1461406600</v>
      </c>
      <c r="J110" s="17">
        <v>1458814600</v>
      </c>
      <c r="K110" s="17" t="b">
        <v>0</v>
      </c>
      <c r="L110" s="17">
        <v>1</v>
      </c>
      <c r="M110" s="17" t="b">
        <v>0</v>
      </c>
      <c r="N110" s="17" t="s">
        <v>8273</v>
      </c>
      <c r="O110" s="17" t="s">
        <v>8274</v>
      </c>
      <c r="P110" s="17">
        <v>1</v>
      </c>
      <c r="Q110" s="17">
        <v>5</v>
      </c>
      <c r="R110" s="21">
        <v>42453.428240740745</v>
      </c>
      <c r="S110" s="21">
        <v>42483.428240740745</v>
      </c>
    </row>
    <row r="111" spans="1:19" ht="45" x14ac:dyDescent="0.25">
      <c r="A111" s="17">
        <v>2850</v>
      </c>
      <c r="B111" s="18" t="s">
        <v>2850</v>
      </c>
      <c r="C111" s="18" t="s">
        <v>6960</v>
      </c>
      <c r="D111" s="19">
        <v>8000</v>
      </c>
      <c r="E111" s="20">
        <v>311</v>
      </c>
      <c r="F111" s="17" t="s">
        <v>8220</v>
      </c>
      <c r="G111" s="17" t="s">
        <v>8223</v>
      </c>
      <c r="H111" s="17" t="s">
        <v>8245</v>
      </c>
      <c r="I111" s="17">
        <v>1409962211</v>
      </c>
      <c r="J111" s="17">
        <v>1407370211</v>
      </c>
      <c r="K111" s="17" t="b">
        <v>0</v>
      </c>
      <c r="L111" s="17">
        <v>13</v>
      </c>
      <c r="M111" s="17" t="b">
        <v>0</v>
      </c>
      <c r="N111" s="17" t="s">
        <v>8273</v>
      </c>
      <c r="O111" s="17" t="s">
        <v>8274</v>
      </c>
      <c r="P111" s="17">
        <v>4</v>
      </c>
      <c r="Q111" s="17">
        <v>23.92</v>
      </c>
      <c r="R111" s="21">
        <v>41858.007071759261</v>
      </c>
      <c r="S111" s="21">
        <v>41888.007071759261</v>
      </c>
    </row>
    <row r="112" spans="1:19" ht="45" x14ac:dyDescent="0.25">
      <c r="A112" s="17">
        <v>2851</v>
      </c>
      <c r="B112" s="18" t="s">
        <v>2851</v>
      </c>
      <c r="C112" s="18" t="s">
        <v>6961</v>
      </c>
      <c r="D112" s="19">
        <v>4500</v>
      </c>
      <c r="E112" s="20">
        <v>0</v>
      </c>
      <c r="F112" s="17" t="s">
        <v>8220</v>
      </c>
      <c r="G112" s="17" t="s">
        <v>8240</v>
      </c>
      <c r="H112" s="17" t="s">
        <v>8248</v>
      </c>
      <c r="I112" s="17">
        <v>1454109420</v>
      </c>
      <c r="J112" s="17">
        <v>1453334629</v>
      </c>
      <c r="K112" s="17" t="b">
        <v>0</v>
      </c>
      <c r="L112" s="17">
        <v>0</v>
      </c>
      <c r="M112" s="17" t="b">
        <v>0</v>
      </c>
      <c r="N112" s="17" t="s">
        <v>8273</v>
      </c>
      <c r="O112" s="17" t="s">
        <v>8274</v>
      </c>
      <c r="P112" s="17">
        <v>0</v>
      </c>
      <c r="Q112" s="17">
        <v>0</v>
      </c>
      <c r="R112" s="21">
        <v>42390.002650462964</v>
      </c>
      <c r="S112" s="21">
        <v>42398.970138888893</v>
      </c>
    </row>
    <row r="113" spans="1:19" ht="45" x14ac:dyDescent="0.25">
      <c r="A113" s="17">
        <v>2852</v>
      </c>
      <c r="B113" s="18" t="s">
        <v>2852</v>
      </c>
      <c r="C113" s="18" t="s">
        <v>6962</v>
      </c>
      <c r="D113" s="19">
        <v>5000</v>
      </c>
      <c r="E113" s="20">
        <v>95</v>
      </c>
      <c r="F113" s="17" t="s">
        <v>8220</v>
      </c>
      <c r="G113" s="17" t="s">
        <v>8223</v>
      </c>
      <c r="H113" s="17" t="s">
        <v>8245</v>
      </c>
      <c r="I113" s="17">
        <v>1403312703</v>
      </c>
      <c r="J113" s="17">
        <v>1400720703</v>
      </c>
      <c r="K113" s="17" t="b">
        <v>0</v>
      </c>
      <c r="L113" s="17">
        <v>6</v>
      </c>
      <c r="M113" s="17" t="b">
        <v>0</v>
      </c>
      <c r="N113" s="17" t="s">
        <v>8273</v>
      </c>
      <c r="O113" s="17" t="s">
        <v>8274</v>
      </c>
      <c r="P113" s="17">
        <v>2</v>
      </c>
      <c r="Q113" s="17">
        <v>15.83</v>
      </c>
      <c r="R113" s="21">
        <v>41781.045173611114</v>
      </c>
      <c r="S113" s="21">
        <v>41811.045173611114</v>
      </c>
    </row>
    <row r="114" spans="1:19" ht="45" x14ac:dyDescent="0.25">
      <c r="A114" s="17">
        <v>2853</v>
      </c>
      <c r="B114" s="18" t="s">
        <v>2853</v>
      </c>
      <c r="C114" s="18" t="s">
        <v>6963</v>
      </c>
      <c r="D114" s="19">
        <v>9500</v>
      </c>
      <c r="E114" s="20">
        <v>0</v>
      </c>
      <c r="F114" s="17" t="s">
        <v>8220</v>
      </c>
      <c r="G114" s="17" t="s">
        <v>8228</v>
      </c>
      <c r="H114" s="17" t="s">
        <v>8250</v>
      </c>
      <c r="I114" s="17">
        <v>1410669297</v>
      </c>
      <c r="J114" s="17">
        <v>1405485297</v>
      </c>
      <c r="K114" s="17" t="b">
        <v>0</v>
      </c>
      <c r="L114" s="17">
        <v>0</v>
      </c>
      <c r="M114" s="17" t="b">
        <v>0</v>
      </c>
      <c r="N114" s="17" t="s">
        <v>8273</v>
      </c>
      <c r="O114" s="17" t="s">
        <v>8274</v>
      </c>
      <c r="P114" s="17">
        <v>0</v>
      </c>
      <c r="Q114" s="17">
        <v>0</v>
      </c>
      <c r="R114" s="21">
        <v>41836.190937499996</v>
      </c>
      <c r="S114" s="21">
        <v>41896.190937499996</v>
      </c>
    </row>
    <row r="115" spans="1:19" ht="45" x14ac:dyDescent="0.25">
      <c r="A115" s="17">
        <v>2854</v>
      </c>
      <c r="B115" s="18" t="s">
        <v>2854</v>
      </c>
      <c r="C115" s="18" t="s">
        <v>6964</v>
      </c>
      <c r="D115" s="19">
        <v>1000</v>
      </c>
      <c r="E115" s="20">
        <v>417</v>
      </c>
      <c r="F115" s="17" t="s">
        <v>8220</v>
      </c>
      <c r="G115" s="17" t="s">
        <v>8224</v>
      </c>
      <c r="H115" s="17" t="s">
        <v>8246</v>
      </c>
      <c r="I115" s="17">
        <v>1431018719</v>
      </c>
      <c r="J115" s="17">
        <v>1429290719</v>
      </c>
      <c r="K115" s="17" t="b">
        <v>0</v>
      </c>
      <c r="L115" s="17">
        <v>14</v>
      </c>
      <c r="M115" s="17" t="b">
        <v>0</v>
      </c>
      <c r="N115" s="17" t="s">
        <v>8273</v>
      </c>
      <c r="O115" s="17" t="s">
        <v>8274</v>
      </c>
      <c r="P115" s="17">
        <v>42</v>
      </c>
      <c r="Q115" s="17">
        <v>29.79</v>
      </c>
      <c r="R115" s="21">
        <v>42111.71665509259</v>
      </c>
      <c r="S115" s="21">
        <v>42131.71665509259</v>
      </c>
    </row>
    <row r="116" spans="1:19" ht="45" x14ac:dyDescent="0.25">
      <c r="A116" s="17">
        <v>2855</v>
      </c>
      <c r="B116" s="18" t="s">
        <v>2855</v>
      </c>
      <c r="C116" s="18" t="s">
        <v>6965</v>
      </c>
      <c r="D116" s="19">
        <v>600</v>
      </c>
      <c r="E116" s="20">
        <v>300</v>
      </c>
      <c r="F116" s="17" t="s">
        <v>8220</v>
      </c>
      <c r="G116" s="17" t="s">
        <v>8223</v>
      </c>
      <c r="H116" s="17" t="s">
        <v>8245</v>
      </c>
      <c r="I116" s="17">
        <v>1454110440</v>
      </c>
      <c r="J116" s="17">
        <v>1451607071</v>
      </c>
      <c r="K116" s="17" t="b">
        <v>0</v>
      </c>
      <c r="L116" s="17">
        <v>5</v>
      </c>
      <c r="M116" s="17" t="b">
        <v>0</v>
      </c>
      <c r="N116" s="17" t="s">
        <v>8273</v>
      </c>
      <c r="O116" s="17" t="s">
        <v>8274</v>
      </c>
      <c r="P116" s="17">
        <v>50</v>
      </c>
      <c r="Q116" s="17">
        <v>60</v>
      </c>
      <c r="R116" s="21">
        <v>42370.007766203707</v>
      </c>
      <c r="S116" s="21">
        <v>42398.981944444444</v>
      </c>
    </row>
    <row r="117" spans="1:19" ht="45" x14ac:dyDescent="0.25">
      <c r="A117" s="17">
        <v>2856</v>
      </c>
      <c r="B117" s="18" t="s">
        <v>2856</v>
      </c>
      <c r="C117" s="18" t="s">
        <v>6966</v>
      </c>
      <c r="D117" s="19">
        <v>3000</v>
      </c>
      <c r="E117" s="20">
        <v>146</v>
      </c>
      <c r="F117" s="17" t="s">
        <v>8220</v>
      </c>
      <c r="G117" s="17" t="s">
        <v>8223</v>
      </c>
      <c r="H117" s="17" t="s">
        <v>8245</v>
      </c>
      <c r="I117" s="17">
        <v>1439069640</v>
      </c>
      <c r="J117" s="17">
        <v>1433897647</v>
      </c>
      <c r="K117" s="17" t="b">
        <v>0</v>
      </c>
      <c r="L117" s="17">
        <v>6</v>
      </c>
      <c r="M117" s="17" t="b">
        <v>0</v>
      </c>
      <c r="N117" s="17" t="s">
        <v>8273</v>
      </c>
      <c r="O117" s="17" t="s">
        <v>8274</v>
      </c>
      <c r="P117" s="17">
        <v>5</v>
      </c>
      <c r="Q117" s="17">
        <v>24.33</v>
      </c>
      <c r="R117" s="21">
        <v>42165.037581018521</v>
      </c>
      <c r="S117" s="21">
        <v>42224.898611111115</v>
      </c>
    </row>
    <row r="118" spans="1:19" ht="60" x14ac:dyDescent="0.25">
      <c r="A118" s="17">
        <v>2857</v>
      </c>
      <c r="B118" s="18" t="s">
        <v>2857</v>
      </c>
      <c r="C118" s="18" t="s">
        <v>6967</v>
      </c>
      <c r="D118" s="19">
        <v>38000</v>
      </c>
      <c r="E118" s="20">
        <v>7500</v>
      </c>
      <c r="F118" s="17" t="s">
        <v>8220</v>
      </c>
      <c r="G118" s="17" t="s">
        <v>8237</v>
      </c>
      <c r="H118" s="17" t="s">
        <v>8255</v>
      </c>
      <c r="I118" s="17">
        <v>1487613600</v>
      </c>
      <c r="J118" s="17">
        <v>1482444295</v>
      </c>
      <c r="K118" s="17" t="b">
        <v>0</v>
      </c>
      <c r="L118" s="17">
        <v>15</v>
      </c>
      <c r="M118" s="17" t="b">
        <v>0</v>
      </c>
      <c r="N118" s="17" t="s">
        <v>8273</v>
      </c>
      <c r="O118" s="17" t="s">
        <v>8274</v>
      </c>
      <c r="P118" s="17">
        <v>20</v>
      </c>
      <c r="Q118" s="17">
        <v>500</v>
      </c>
      <c r="R118" s="21">
        <v>42726.920081018514</v>
      </c>
      <c r="S118" s="21">
        <v>42786.75</v>
      </c>
    </row>
    <row r="119" spans="1:19" ht="45" x14ac:dyDescent="0.25">
      <c r="A119" s="17">
        <v>2858</v>
      </c>
      <c r="B119" s="18" t="s">
        <v>2858</v>
      </c>
      <c r="C119" s="18" t="s">
        <v>6968</v>
      </c>
      <c r="D119" s="19">
        <v>1000</v>
      </c>
      <c r="E119" s="20">
        <v>0</v>
      </c>
      <c r="F119" s="17" t="s">
        <v>8220</v>
      </c>
      <c r="G119" s="17" t="s">
        <v>8232</v>
      </c>
      <c r="H119" s="17" t="s">
        <v>8248</v>
      </c>
      <c r="I119" s="17">
        <v>1417778880</v>
      </c>
      <c r="J119" s="17">
        <v>1415711095</v>
      </c>
      <c r="K119" s="17" t="b">
        <v>0</v>
      </c>
      <c r="L119" s="17">
        <v>0</v>
      </c>
      <c r="M119" s="17" t="b">
        <v>0</v>
      </c>
      <c r="N119" s="17" t="s">
        <v>8273</v>
      </c>
      <c r="O119" s="17" t="s">
        <v>8274</v>
      </c>
      <c r="P119" s="17">
        <v>0</v>
      </c>
      <c r="Q119" s="17">
        <v>0</v>
      </c>
      <c r="R119" s="21">
        <v>41954.545081018514</v>
      </c>
      <c r="S119" s="21">
        <v>41978.477777777778</v>
      </c>
    </row>
    <row r="120" spans="1:19" ht="30" x14ac:dyDescent="0.25">
      <c r="A120" s="17">
        <v>2859</v>
      </c>
      <c r="B120" s="18" t="s">
        <v>2859</v>
      </c>
      <c r="C120" s="18" t="s">
        <v>6969</v>
      </c>
      <c r="D120" s="19">
        <v>2000</v>
      </c>
      <c r="E120" s="20">
        <v>35</v>
      </c>
      <c r="F120" s="17" t="s">
        <v>8220</v>
      </c>
      <c r="G120" s="17" t="s">
        <v>8225</v>
      </c>
      <c r="H120" s="17" t="s">
        <v>8247</v>
      </c>
      <c r="I120" s="17">
        <v>1444984904</v>
      </c>
      <c r="J120" s="17">
        <v>1439800904</v>
      </c>
      <c r="K120" s="17" t="b">
        <v>0</v>
      </c>
      <c r="L120" s="17">
        <v>1</v>
      </c>
      <c r="M120" s="17" t="b">
        <v>0</v>
      </c>
      <c r="N120" s="17" t="s">
        <v>8273</v>
      </c>
      <c r="O120" s="17" t="s">
        <v>8274</v>
      </c>
      <c r="P120" s="17">
        <v>2</v>
      </c>
      <c r="Q120" s="17">
        <v>35</v>
      </c>
      <c r="R120" s="21">
        <v>42233.362314814818</v>
      </c>
      <c r="S120" s="21">
        <v>42293.362314814818</v>
      </c>
    </row>
    <row r="121" spans="1:19" ht="45" x14ac:dyDescent="0.25">
      <c r="A121" s="17">
        <v>2860</v>
      </c>
      <c r="B121" s="18" t="s">
        <v>2860</v>
      </c>
      <c r="C121" s="18" t="s">
        <v>6970</v>
      </c>
      <c r="D121" s="19">
        <v>4000</v>
      </c>
      <c r="E121" s="20">
        <v>266</v>
      </c>
      <c r="F121" s="17" t="s">
        <v>8220</v>
      </c>
      <c r="G121" s="17" t="s">
        <v>8223</v>
      </c>
      <c r="H121" s="17" t="s">
        <v>8245</v>
      </c>
      <c r="I121" s="17">
        <v>1466363576</v>
      </c>
      <c r="J121" s="17">
        <v>1461179576</v>
      </c>
      <c r="K121" s="17" t="b">
        <v>0</v>
      </c>
      <c r="L121" s="17">
        <v>9</v>
      </c>
      <c r="M121" s="17" t="b">
        <v>0</v>
      </c>
      <c r="N121" s="17" t="s">
        <v>8273</v>
      </c>
      <c r="O121" s="17" t="s">
        <v>8274</v>
      </c>
      <c r="P121" s="17">
        <v>7</v>
      </c>
      <c r="Q121" s="17">
        <v>29.56</v>
      </c>
      <c r="R121" s="21">
        <v>42480.800648148142</v>
      </c>
      <c r="S121" s="21">
        <v>42540.800648148142</v>
      </c>
    </row>
    <row r="122" spans="1:19" ht="45" x14ac:dyDescent="0.25">
      <c r="A122" s="17">
        <v>2861</v>
      </c>
      <c r="B122" s="18" t="s">
        <v>2861</v>
      </c>
      <c r="C122" s="18" t="s">
        <v>6971</v>
      </c>
      <c r="D122" s="19">
        <v>250</v>
      </c>
      <c r="E122" s="20">
        <v>80</v>
      </c>
      <c r="F122" s="17" t="s">
        <v>8220</v>
      </c>
      <c r="G122" s="17" t="s">
        <v>8225</v>
      </c>
      <c r="H122" s="17" t="s">
        <v>8247</v>
      </c>
      <c r="I122" s="17">
        <v>1443103848</v>
      </c>
      <c r="J122" s="17">
        <v>1441894248</v>
      </c>
      <c r="K122" s="17" t="b">
        <v>0</v>
      </c>
      <c r="L122" s="17">
        <v>3</v>
      </c>
      <c r="M122" s="17" t="b">
        <v>0</v>
      </c>
      <c r="N122" s="17" t="s">
        <v>8273</v>
      </c>
      <c r="O122" s="17" t="s">
        <v>8274</v>
      </c>
      <c r="P122" s="17">
        <v>32</v>
      </c>
      <c r="Q122" s="17">
        <v>26.67</v>
      </c>
      <c r="R122" s="21">
        <v>42257.590833333335</v>
      </c>
      <c r="S122" s="21">
        <v>42271.590833333335</v>
      </c>
    </row>
    <row r="123" spans="1:19" ht="45" x14ac:dyDescent="0.25">
      <c r="A123" s="17">
        <v>2862</v>
      </c>
      <c r="B123" s="18" t="s">
        <v>2862</v>
      </c>
      <c r="C123" s="18" t="s">
        <v>6972</v>
      </c>
      <c r="D123" s="19">
        <v>12700</v>
      </c>
      <c r="E123" s="20">
        <v>55</v>
      </c>
      <c r="F123" s="17" t="s">
        <v>8220</v>
      </c>
      <c r="G123" s="17" t="s">
        <v>8223</v>
      </c>
      <c r="H123" s="17" t="s">
        <v>8245</v>
      </c>
      <c r="I123" s="17">
        <v>1403636229</v>
      </c>
      <c r="J123" s="17">
        <v>1401044229</v>
      </c>
      <c r="K123" s="17" t="b">
        <v>0</v>
      </c>
      <c r="L123" s="17">
        <v>3</v>
      </c>
      <c r="M123" s="17" t="b">
        <v>0</v>
      </c>
      <c r="N123" s="17" t="s">
        <v>8273</v>
      </c>
      <c r="O123" s="17" t="s">
        <v>8274</v>
      </c>
      <c r="P123" s="17">
        <v>0</v>
      </c>
      <c r="Q123" s="17">
        <v>18.329999999999998</v>
      </c>
      <c r="R123" s="21">
        <v>41784.789687500001</v>
      </c>
      <c r="S123" s="21">
        <v>41814.789687500001</v>
      </c>
    </row>
    <row r="124" spans="1:19" ht="45" x14ac:dyDescent="0.25">
      <c r="A124" s="17">
        <v>2863</v>
      </c>
      <c r="B124" s="18" t="s">
        <v>2863</v>
      </c>
      <c r="C124" s="18" t="s">
        <v>6973</v>
      </c>
      <c r="D124" s="19">
        <v>50000</v>
      </c>
      <c r="E124" s="20">
        <v>20</v>
      </c>
      <c r="F124" s="17" t="s">
        <v>8220</v>
      </c>
      <c r="G124" s="17" t="s">
        <v>8223</v>
      </c>
      <c r="H124" s="17" t="s">
        <v>8245</v>
      </c>
      <c r="I124" s="17">
        <v>1410279123</v>
      </c>
      <c r="J124" s="17">
        <v>1405095123</v>
      </c>
      <c r="K124" s="17" t="b">
        <v>0</v>
      </c>
      <c r="L124" s="17">
        <v>1</v>
      </c>
      <c r="M124" s="17" t="b">
        <v>0</v>
      </c>
      <c r="N124" s="17" t="s">
        <v>8273</v>
      </c>
      <c r="O124" s="17" t="s">
        <v>8274</v>
      </c>
      <c r="P124" s="17">
        <v>0</v>
      </c>
      <c r="Q124" s="17">
        <v>20</v>
      </c>
      <c r="R124" s="21">
        <v>41831.675034722226</v>
      </c>
      <c r="S124" s="21">
        <v>41891.675034722226</v>
      </c>
    </row>
    <row r="125" spans="1:19" x14ac:dyDescent="0.25">
      <c r="A125" s="17">
        <v>2864</v>
      </c>
      <c r="B125" s="18" t="s">
        <v>2864</v>
      </c>
      <c r="C125" s="18" t="s">
        <v>6974</v>
      </c>
      <c r="D125" s="19">
        <v>2500</v>
      </c>
      <c r="E125" s="20">
        <v>40</v>
      </c>
      <c r="F125" s="17" t="s">
        <v>8220</v>
      </c>
      <c r="G125" s="17" t="s">
        <v>8224</v>
      </c>
      <c r="H125" s="17" t="s">
        <v>8246</v>
      </c>
      <c r="I125" s="17">
        <v>1437139080</v>
      </c>
      <c r="J125" s="17">
        <v>1434552207</v>
      </c>
      <c r="K125" s="17" t="b">
        <v>0</v>
      </c>
      <c r="L125" s="17">
        <v>3</v>
      </c>
      <c r="M125" s="17" t="b">
        <v>0</v>
      </c>
      <c r="N125" s="17" t="s">
        <v>8273</v>
      </c>
      <c r="O125" s="17" t="s">
        <v>8274</v>
      </c>
      <c r="P125" s="17">
        <v>2</v>
      </c>
      <c r="Q125" s="17">
        <v>13.33</v>
      </c>
      <c r="R125" s="21">
        <v>42172.613506944443</v>
      </c>
      <c r="S125" s="21">
        <v>42202.554166666669</v>
      </c>
    </row>
    <row r="126" spans="1:19" ht="45" x14ac:dyDescent="0.25">
      <c r="A126" s="17">
        <v>2865</v>
      </c>
      <c r="B126" s="18" t="s">
        <v>2865</v>
      </c>
      <c r="C126" s="18" t="s">
        <v>6975</v>
      </c>
      <c r="D126" s="19">
        <v>2888</v>
      </c>
      <c r="E126" s="20">
        <v>0</v>
      </c>
      <c r="F126" s="17" t="s">
        <v>8220</v>
      </c>
      <c r="G126" s="17" t="s">
        <v>8223</v>
      </c>
      <c r="H126" s="17" t="s">
        <v>8245</v>
      </c>
      <c r="I126" s="17">
        <v>1420512259</v>
      </c>
      <c r="J126" s="17">
        <v>1415328259</v>
      </c>
      <c r="K126" s="17" t="b">
        <v>0</v>
      </c>
      <c r="L126" s="17">
        <v>0</v>
      </c>
      <c r="M126" s="17" t="b">
        <v>0</v>
      </c>
      <c r="N126" s="17" t="s">
        <v>8273</v>
      </c>
      <c r="O126" s="17" t="s">
        <v>8274</v>
      </c>
      <c r="P126" s="17">
        <v>0</v>
      </c>
      <c r="Q126" s="17">
        <v>0</v>
      </c>
      <c r="R126" s="21">
        <v>41950.114108796297</v>
      </c>
      <c r="S126" s="21">
        <v>42010.114108796297</v>
      </c>
    </row>
    <row r="127" spans="1:19" ht="45" x14ac:dyDescent="0.25">
      <c r="A127" s="17">
        <v>2866</v>
      </c>
      <c r="B127" s="18" t="s">
        <v>2866</v>
      </c>
      <c r="C127" s="18" t="s">
        <v>6976</v>
      </c>
      <c r="D127" s="19">
        <v>5000</v>
      </c>
      <c r="E127" s="20">
        <v>45</v>
      </c>
      <c r="F127" s="17" t="s">
        <v>8220</v>
      </c>
      <c r="G127" s="17" t="s">
        <v>8223</v>
      </c>
      <c r="H127" s="17" t="s">
        <v>8245</v>
      </c>
      <c r="I127" s="17">
        <v>1476482400</v>
      </c>
      <c r="J127" s="17">
        <v>1473893721</v>
      </c>
      <c r="K127" s="17" t="b">
        <v>0</v>
      </c>
      <c r="L127" s="17">
        <v>2</v>
      </c>
      <c r="M127" s="17" t="b">
        <v>0</v>
      </c>
      <c r="N127" s="17" t="s">
        <v>8273</v>
      </c>
      <c r="O127" s="17" t="s">
        <v>8274</v>
      </c>
      <c r="P127" s="17">
        <v>1</v>
      </c>
      <c r="Q127" s="17">
        <v>22.5</v>
      </c>
      <c r="R127" s="21">
        <v>42627.955104166671</v>
      </c>
      <c r="S127" s="21">
        <v>42657.916666666672</v>
      </c>
    </row>
    <row r="128" spans="1:19" ht="45" x14ac:dyDescent="0.25">
      <c r="A128" s="17">
        <v>2867</v>
      </c>
      <c r="B128" s="18" t="s">
        <v>2867</v>
      </c>
      <c r="C128" s="18" t="s">
        <v>6977</v>
      </c>
      <c r="D128" s="19">
        <v>2500</v>
      </c>
      <c r="E128" s="20">
        <v>504</v>
      </c>
      <c r="F128" s="17" t="s">
        <v>8220</v>
      </c>
      <c r="G128" s="17" t="s">
        <v>8223</v>
      </c>
      <c r="H128" s="17" t="s">
        <v>8245</v>
      </c>
      <c r="I128" s="17">
        <v>1467604800</v>
      </c>
      <c r="J128" s="17">
        <v>1465533672</v>
      </c>
      <c r="K128" s="17" t="b">
        <v>0</v>
      </c>
      <c r="L128" s="17">
        <v>10</v>
      </c>
      <c r="M128" s="17" t="b">
        <v>0</v>
      </c>
      <c r="N128" s="17" t="s">
        <v>8273</v>
      </c>
      <c r="O128" s="17" t="s">
        <v>8274</v>
      </c>
      <c r="P128" s="17">
        <v>20</v>
      </c>
      <c r="Q128" s="17">
        <v>50.4</v>
      </c>
      <c r="R128" s="21">
        <v>42531.195277777777</v>
      </c>
      <c r="S128" s="21">
        <v>42555.166666666672</v>
      </c>
    </row>
    <row r="129" spans="1:19" ht="45" x14ac:dyDescent="0.25">
      <c r="A129" s="17">
        <v>2868</v>
      </c>
      <c r="B129" s="18" t="s">
        <v>2868</v>
      </c>
      <c r="C129" s="18" t="s">
        <v>6978</v>
      </c>
      <c r="D129" s="19">
        <v>15000</v>
      </c>
      <c r="E129" s="20">
        <v>6301.76</v>
      </c>
      <c r="F129" s="17" t="s">
        <v>8220</v>
      </c>
      <c r="G129" s="17" t="s">
        <v>8223</v>
      </c>
      <c r="H129" s="17" t="s">
        <v>8245</v>
      </c>
      <c r="I129" s="17">
        <v>1475697054</v>
      </c>
      <c r="J129" s="17">
        <v>1473105054</v>
      </c>
      <c r="K129" s="17" t="b">
        <v>0</v>
      </c>
      <c r="L129" s="17">
        <v>60</v>
      </c>
      <c r="M129" s="17" t="b">
        <v>0</v>
      </c>
      <c r="N129" s="17" t="s">
        <v>8273</v>
      </c>
      <c r="O129" s="17" t="s">
        <v>8274</v>
      </c>
      <c r="P129" s="17">
        <v>42</v>
      </c>
      <c r="Q129" s="17">
        <v>105.03</v>
      </c>
      <c r="R129" s="21">
        <v>42618.827013888891</v>
      </c>
      <c r="S129" s="21">
        <v>42648.827013888891</v>
      </c>
    </row>
    <row r="130" spans="1:19" ht="45" x14ac:dyDescent="0.25">
      <c r="A130" s="17">
        <v>2869</v>
      </c>
      <c r="B130" s="18" t="s">
        <v>2869</v>
      </c>
      <c r="C130" s="18" t="s">
        <v>6979</v>
      </c>
      <c r="D130" s="19">
        <v>20000</v>
      </c>
      <c r="E130" s="20">
        <v>177</v>
      </c>
      <c r="F130" s="17" t="s">
        <v>8220</v>
      </c>
      <c r="G130" s="17" t="s">
        <v>8223</v>
      </c>
      <c r="H130" s="17" t="s">
        <v>8245</v>
      </c>
      <c r="I130" s="17">
        <v>1468937681</v>
      </c>
      <c r="J130" s="17">
        <v>1466345681</v>
      </c>
      <c r="K130" s="17" t="b">
        <v>0</v>
      </c>
      <c r="L130" s="17">
        <v>5</v>
      </c>
      <c r="M130" s="17" t="b">
        <v>0</v>
      </c>
      <c r="N130" s="17" t="s">
        <v>8273</v>
      </c>
      <c r="O130" s="17" t="s">
        <v>8274</v>
      </c>
      <c r="P130" s="17">
        <v>1</v>
      </c>
      <c r="Q130" s="17">
        <v>35.4</v>
      </c>
      <c r="R130" s="21">
        <v>42540.593530092592</v>
      </c>
      <c r="S130" s="21">
        <v>42570.593530092592</v>
      </c>
    </row>
    <row r="131" spans="1:19" ht="45" x14ac:dyDescent="0.25">
      <c r="A131" s="17">
        <v>2870</v>
      </c>
      <c r="B131" s="18" t="s">
        <v>2870</v>
      </c>
      <c r="C131" s="18" t="s">
        <v>6980</v>
      </c>
      <c r="D131" s="19">
        <v>5000</v>
      </c>
      <c r="E131" s="20">
        <v>750</v>
      </c>
      <c r="F131" s="17" t="s">
        <v>8220</v>
      </c>
      <c r="G131" s="17" t="s">
        <v>8223</v>
      </c>
      <c r="H131" s="17" t="s">
        <v>8245</v>
      </c>
      <c r="I131" s="17">
        <v>1400301165</v>
      </c>
      <c r="J131" s="17">
        <v>1397709165</v>
      </c>
      <c r="K131" s="17" t="b">
        <v>0</v>
      </c>
      <c r="L131" s="17">
        <v>9</v>
      </c>
      <c r="M131" s="17" t="b">
        <v>0</v>
      </c>
      <c r="N131" s="17" t="s">
        <v>8273</v>
      </c>
      <c r="O131" s="17" t="s">
        <v>8274</v>
      </c>
      <c r="P131" s="17">
        <v>15</v>
      </c>
      <c r="Q131" s="17">
        <v>83.33</v>
      </c>
      <c r="R131" s="21">
        <v>41746.189409722225</v>
      </c>
      <c r="S131" s="21">
        <v>41776.189409722225</v>
      </c>
    </row>
    <row r="132" spans="1:19" ht="45" x14ac:dyDescent="0.25">
      <c r="A132" s="17">
        <v>2871</v>
      </c>
      <c r="B132" s="18" t="s">
        <v>2871</v>
      </c>
      <c r="C132" s="18" t="s">
        <v>6981</v>
      </c>
      <c r="D132" s="19">
        <v>10000</v>
      </c>
      <c r="E132" s="20">
        <v>467</v>
      </c>
      <c r="F132" s="17" t="s">
        <v>8220</v>
      </c>
      <c r="G132" s="17" t="s">
        <v>8223</v>
      </c>
      <c r="H132" s="17" t="s">
        <v>8245</v>
      </c>
      <c r="I132" s="17">
        <v>1419183813</v>
      </c>
      <c r="J132" s="17">
        <v>1417455813</v>
      </c>
      <c r="K132" s="17" t="b">
        <v>0</v>
      </c>
      <c r="L132" s="17">
        <v>13</v>
      </c>
      <c r="M132" s="17" t="b">
        <v>0</v>
      </c>
      <c r="N132" s="17" t="s">
        <v>8273</v>
      </c>
      <c r="O132" s="17" t="s">
        <v>8274</v>
      </c>
      <c r="P132" s="17">
        <v>5</v>
      </c>
      <c r="Q132" s="17">
        <v>35.92</v>
      </c>
      <c r="R132" s="21">
        <v>41974.738576388889</v>
      </c>
      <c r="S132" s="21">
        <v>41994.738576388889</v>
      </c>
    </row>
    <row r="133" spans="1:19" ht="30" x14ac:dyDescent="0.25">
      <c r="A133" s="17">
        <v>2872</v>
      </c>
      <c r="B133" s="18" t="s">
        <v>2872</v>
      </c>
      <c r="C133" s="18" t="s">
        <v>6982</v>
      </c>
      <c r="D133" s="19">
        <v>3000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1434768438</v>
      </c>
      <c r="J133" s="17">
        <v>1429584438</v>
      </c>
      <c r="K133" s="17" t="b">
        <v>0</v>
      </c>
      <c r="L133" s="17">
        <v>0</v>
      </c>
      <c r="M133" s="17" t="b">
        <v>0</v>
      </c>
      <c r="N133" s="17" t="s">
        <v>8273</v>
      </c>
      <c r="O133" s="17" t="s">
        <v>8274</v>
      </c>
      <c r="P133" s="17">
        <v>0</v>
      </c>
      <c r="Q133" s="17">
        <v>0</v>
      </c>
      <c r="R133" s="21">
        <v>42115.11618055556</v>
      </c>
      <c r="S133" s="21">
        <v>42175.11618055556</v>
      </c>
    </row>
    <row r="134" spans="1:19" ht="45" x14ac:dyDescent="0.25">
      <c r="A134" s="17">
        <v>2873</v>
      </c>
      <c r="B134" s="18" t="s">
        <v>2873</v>
      </c>
      <c r="C134" s="18" t="s">
        <v>6983</v>
      </c>
      <c r="D134" s="19">
        <v>2500</v>
      </c>
      <c r="E134" s="20">
        <v>953</v>
      </c>
      <c r="F134" s="17" t="s">
        <v>8220</v>
      </c>
      <c r="G134" s="17" t="s">
        <v>8223</v>
      </c>
      <c r="H134" s="17" t="s">
        <v>8245</v>
      </c>
      <c r="I134" s="17">
        <v>1422473831</v>
      </c>
      <c r="J134" s="17">
        <v>1419881831</v>
      </c>
      <c r="K134" s="17" t="b">
        <v>0</v>
      </c>
      <c r="L134" s="17">
        <v>8</v>
      </c>
      <c r="M134" s="17" t="b">
        <v>0</v>
      </c>
      <c r="N134" s="17" t="s">
        <v>8273</v>
      </c>
      <c r="O134" s="17" t="s">
        <v>8274</v>
      </c>
      <c r="P134" s="17">
        <v>38</v>
      </c>
      <c r="Q134" s="17">
        <v>119.13</v>
      </c>
      <c r="R134" s="21">
        <v>42002.817488425921</v>
      </c>
      <c r="S134" s="21">
        <v>42032.817488425921</v>
      </c>
    </row>
    <row r="135" spans="1:19" ht="45" x14ac:dyDescent="0.25">
      <c r="A135" s="17">
        <v>2874</v>
      </c>
      <c r="B135" s="18" t="s">
        <v>2874</v>
      </c>
      <c r="C135" s="18" t="s">
        <v>6984</v>
      </c>
      <c r="D135" s="19">
        <v>5000</v>
      </c>
      <c r="E135" s="20">
        <v>271</v>
      </c>
      <c r="F135" s="17" t="s">
        <v>8220</v>
      </c>
      <c r="G135" s="17" t="s">
        <v>8223</v>
      </c>
      <c r="H135" s="17" t="s">
        <v>8245</v>
      </c>
      <c r="I135" s="17">
        <v>1484684186</v>
      </c>
      <c r="J135" s="17">
        <v>1482092186</v>
      </c>
      <c r="K135" s="17" t="b">
        <v>0</v>
      </c>
      <c r="L135" s="17">
        <v>3</v>
      </c>
      <c r="M135" s="17" t="b">
        <v>0</v>
      </c>
      <c r="N135" s="17" t="s">
        <v>8273</v>
      </c>
      <c r="O135" s="17" t="s">
        <v>8274</v>
      </c>
      <c r="P135" s="17">
        <v>5</v>
      </c>
      <c r="Q135" s="17">
        <v>90.33</v>
      </c>
      <c r="R135" s="21">
        <v>42722.84474537037</v>
      </c>
      <c r="S135" s="21">
        <v>42752.84474537037</v>
      </c>
    </row>
    <row r="136" spans="1:19" ht="45" x14ac:dyDescent="0.25">
      <c r="A136" s="17">
        <v>2875</v>
      </c>
      <c r="B136" s="18" t="s">
        <v>2875</v>
      </c>
      <c r="C136" s="18" t="s">
        <v>6985</v>
      </c>
      <c r="D136" s="19">
        <v>20000</v>
      </c>
      <c r="E136" s="20">
        <v>7</v>
      </c>
      <c r="F136" s="17" t="s">
        <v>8220</v>
      </c>
      <c r="G136" s="17" t="s">
        <v>8223</v>
      </c>
      <c r="H136" s="17" t="s">
        <v>8245</v>
      </c>
      <c r="I136" s="17">
        <v>1462417493</v>
      </c>
      <c r="J136" s="17">
        <v>1459825493</v>
      </c>
      <c r="K136" s="17" t="b">
        <v>0</v>
      </c>
      <c r="L136" s="17">
        <v>3</v>
      </c>
      <c r="M136" s="17" t="b">
        <v>0</v>
      </c>
      <c r="N136" s="17" t="s">
        <v>8273</v>
      </c>
      <c r="O136" s="17" t="s">
        <v>8274</v>
      </c>
      <c r="P136" s="17">
        <v>0</v>
      </c>
      <c r="Q136" s="17">
        <v>2.33</v>
      </c>
      <c r="R136" s="21">
        <v>42465.128391203703</v>
      </c>
      <c r="S136" s="21">
        <v>42495.128391203703</v>
      </c>
    </row>
    <row r="137" spans="1:19" ht="45" x14ac:dyDescent="0.25">
      <c r="A137" s="17">
        <v>2876</v>
      </c>
      <c r="B137" s="18" t="s">
        <v>2876</v>
      </c>
      <c r="C137" s="18" t="s">
        <v>6986</v>
      </c>
      <c r="D137" s="19">
        <v>150000</v>
      </c>
      <c r="E137" s="20">
        <v>0</v>
      </c>
      <c r="F137" s="17" t="s">
        <v>8220</v>
      </c>
      <c r="G137" s="17" t="s">
        <v>8223</v>
      </c>
      <c r="H137" s="17" t="s">
        <v>8245</v>
      </c>
      <c r="I137" s="17">
        <v>1437069079</v>
      </c>
      <c r="J137" s="17">
        <v>1434477079</v>
      </c>
      <c r="K137" s="17" t="b">
        <v>0</v>
      </c>
      <c r="L137" s="17">
        <v>0</v>
      </c>
      <c r="M137" s="17" t="b">
        <v>0</v>
      </c>
      <c r="N137" s="17" t="s">
        <v>8273</v>
      </c>
      <c r="O137" s="17" t="s">
        <v>8274</v>
      </c>
      <c r="P137" s="17">
        <v>0</v>
      </c>
      <c r="Q137" s="17">
        <v>0</v>
      </c>
      <c r="R137" s="21">
        <v>42171.743969907402</v>
      </c>
      <c r="S137" s="21">
        <v>42201.743969907402</v>
      </c>
    </row>
    <row r="138" spans="1:19" ht="45" x14ac:dyDescent="0.25">
      <c r="A138" s="17">
        <v>2877</v>
      </c>
      <c r="B138" s="18" t="s">
        <v>2877</v>
      </c>
      <c r="C138" s="18" t="s">
        <v>6987</v>
      </c>
      <c r="D138" s="19">
        <v>6000</v>
      </c>
      <c r="E138" s="20">
        <v>650</v>
      </c>
      <c r="F138" s="17" t="s">
        <v>8220</v>
      </c>
      <c r="G138" s="17" t="s">
        <v>8223</v>
      </c>
      <c r="H138" s="17" t="s">
        <v>8245</v>
      </c>
      <c r="I138" s="17">
        <v>1480525200</v>
      </c>
      <c r="J138" s="17">
        <v>1477781724</v>
      </c>
      <c r="K138" s="17" t="b">
        <v>0</v>
      </c>
      <c r="L138" s="17">
        <v>6</v>
      </c>
      <c r="M138" s="17" t="b">
        <v>0</v>
      </c>
      <c r="N138" s="17" t="s">
        <v>8273</v>
      </c>
      <c r="O138" s="17" t="s">
        <v>8274</v>
      </c>
      <c r="P138" s="17">
        <v>11</v>
      </c>
      <c r="Q138" s="17">
        <v>108.33</v>
      </c>
      <c r="R138" s="21">
        <v>42672.955138888887</v>
      </c>
      <c r="S138" s="21">
        <v>42704.708333333328</v>
      </c>
    </row>
    <row r="139" spans="1:19" ht="45" x14ac:dyDescent="0.25">
      <c r="A139" s="17">
        <v>2878</v>
      </c>
      <c r="B139" s="18" t="s">
        <v>2878</v>
      </c>
      <c r="C139" s="18" t="s">
        <v>6988</v>
      </c>
      <c r="D139" s="19">
        <v>3000</v>
      </c>
      <c r="E139" s="20">
        <v>63</v>
      </c>
      <c r="F139" s="17" t="s">
        <v>8220</v>
      </c>
      <c r="G139" s="17" t="s">
        <v>8224</v>
      </c>
      <c r="H139" s="17" t="s">
        <v>8246</v>
      </c>
      <c r="I139" s="17">
        <v>1435934795</v>
      </c>
      <c r="J139" s="17">
        <v>1430750795</v>
      </c>
      <c r="K139" s="17" t="b">
        <v>0</v>
      </c>
      <c r="L139" s="17">
        <v>4</v>
      </c>
      <c r="M139" s="17" t="b">
        <v>0</v>
      </c>
      <c r="N139" s="17" t="s">
        <v>8273</v>
      </c>
      <c r="O139" s="17" t="s">
        <v>8274</v>
      </c>
      <c r="P139" s="17">
        <v>2</v>
      </c>
      <c r="Q139" s="17">
        <v>15.75</v>
      </c>
      <c r="R139" s="21">
        <v>42128.615682870368</v>
      </c>
      <c r="S139" s="21">
        <v>42188.615682870368</v>
      </c>
    </row>
    <row r="140" spans="1:19" ht="45" x14ac:dyDescent="0.25">
      <c r="A140" s="17">
        <v>2879</v>
      </c>
      <c r="B140" s="18" t="s">
        <v>2879</v>
      </c>
      <c r="C140" s="18" t="s">
        <v>6989</v>
      </c>
      <c r="D140" s="19">
        <v>11200</v>
      </c>
      <c r="E140" s="20">
        <v>29</v>
      </c>
      <c r="F140" s="17" t="s">
        <v>8220</v>
      </c>
      <c r="G140" s="17" t="s">
        <v>8223</v>
      </c>
      <c r="H140" s="17" t="s">
        <v>8245</v>
      </c>
      <c r="I140" s="17">
        <v>1453310661</v>
      </c>
      <c r="J140" s="17">
        <v>1450718661</v>
      </c>
      <c r="K140" s="17" t="b">
        <v>0</v>
      </c>
      <c r="L140" s="17">
        <v>1</v>
      </c>
      <c r="M140" s="17" t="b">
        <v>0</v>
      </c>
      <c r="N140" s="17" t="s">
        <v>8273</v>
      </c>
      <c r="O140" s="17" t="s">
        <v>8274</v>
      </c>
      <c r="P140" s="17">
        <v>0</v>
      </c>
      <c r="Q140" s="17">
        <v>29</v>
      </c>
      <c r="R140" s="21">
        <v>42359.725243055553</v>
      </c>
      <c r="S140" s="21">
        <v>42389.725243055553</v>
      </c>
    </row>
    <row r="141" spans="1:19" ht="45" x14ac:dyDescent="0.25">
      <c r="A141" s="17">
        <v>2880</v>
      </c>
      <c r="B141" s="18" t="s">
        <v>2880</v>
      </c>
      <c r="C141" s="18" t="s">
        <v>6990</v>
      </c>
      <c r="D141" s="19">
        <v>12000</v>
      </c>
      <c r="E141" s="20">
        <v>2800</v>
      </c>
      <c r="F141" s="17" t="s">
        <v>8220</v>
      </c>
      <c r="G141" s="17" t="s">
        <v>8223</v>
      </c>
      <c r="H141" s="17" t="s">
        <v>8245</v>
      </c>
      <c r="I141" s="17">
        <v>1440090300</v>
      </c>
      <c r="J141" s="17">
        <v>1436305452</v>
      </c>
      <c r="K141" s="17" t="b">
        <v>0</v>
      </c>
      <c r="L141" s="17">
        <v>29</v>
      </c>
      <c r="M141" s="17" t="b">
        <v>0</v>
      </c>
      <c r="N141" s="17" t="s">
        <v>8273</v>
      </c>
      <c r="O141" s="17" t="s">
        <v>8274</v>
      </c>
      <c r="P141" s="17">
        <v>23</v>
      </c>
      <c r="Q141" s="17">
        <v>96.55</v>
      </c>
      <c r="R141" s="21">
        <v>42192.905694444446</v>
      </c>
      <c r="S141" s="21">
        <v>42236.711805555555</v>
      </c>
    </row>
    <row r="142" spans="1:19" ht="45" x14ac:dyDescent="0.25">
      <c r="A142" s="17">
        <v>2881</v>
      </c>
      <c r="B142" s="18" t="s">
        <v>2881</v>
      </c>
      <c r="C142" s="18" t="s">
        <v>6991</v>
      </c>
      <c r="D142" s="19">
        <v>5500</v>
      </c>
      <c r="E142" s="20">
        <v>0</v>
      </c>
      <c r="F142" s="17" t="s">
        <v>8220</v>
      </c>
      <c r="G142" s="17" t="s">
        <v>8223</v>
      </c>
      <c r="H142" s="17" t="s">
        <v>8245</v>
      </c>
      <c r="I142" s="17">
        <v>1417620036</v>
      </c>
      <c r="J142" s="17">
        <v>1412432436</v>
      </c>
      <c r="K142" s="17" t="b">
        <v>0</v>
      </c>
      <c r="L142" s="17">
        <v>0</v>
      </c>
      <c r="M142" s="17" t="b">
        <v>0</v>
      </c>
      <c r="N142" s="17" t="s">
        <v>8273</v>
      </c>
      <c r="O142" s="17" t="s">
        <v>8274</v>
      </c>
      <c r="P142" s="17">
        <v>0</v>
      </c>
      <c r="Q142" s="17">
        <v>0</v>
      </c>
      <c r="R142" s="21">
        <v>41916.597638888888</v>
      </c>
      <c r="S142" s="21">
        <v>41976.639305555553</v>
      </c>
    </row>
    <row r="143" spans="1:19" ht="45" x14ac:dyDescent="0.25">
      <c r="A143" s="17">
        <v>2882</v>
      </c>
      <c r="B143" s="18" t="s">
        <v>2882</v>
      </c>
      <c r="C143" s="18" t="s">
        <v>6992</v>
      </c>
      <c r="D143" s="19">
        <v>750</v>
      </c>
      <c r="E143" s="20">
        <v>252</v>
      </c>
      <c r="F143" s="17" t="s">
        <v>8220</v>
      </c>
      <c r="G143" s="17" t="s">
        <v>8223</v>
      </c>
      <c r="H143" s="17" t="s">
        <v>8245</v>
      </c>
      <c r="I143" s="17">
        <v>1462112318</v>
      </c>
      <c r="J143" s="17">
        <v>1459520318</v>
      </c>
      <c r="K143" s="17" t="b">
        <v>0</v>
      </c>
      <c r="L143" s="17">
        <v>4</v>
      </c>
      <c r="M143" s="17" t="b">
        <v>0</v>
      </c>
      <c r="N143" s="17" t="s">
        <v>8273</v>
      </c>
      <c r="O143" s="17" t="s">
        <v>8274</v>
      </c>
      <c r="P143" s="17">
        <v>34</v>
      </c>
      <c r="Q143" s="17">
        <v>63</v>
      </c>
      <c r="R143" s="21">
        <v>42461.596273148149</v>
      </c>
      <c r="S143" s="21">
        <v>42491.596273148149</v>
      </c>
    </row>
    <row r="144" spans="1:19" ht="45" x14ac:dyDescent="0.25">
      <c r="A144" s="17">
        <v>2883</v>
      </c>
      <c r="B144" s="18" t="s">
        <v>2883</v>
      </c>
      <c r="C144" s="18" t="s">
        <v>6993</v>
      </c>
      <c r="D144" s="19">
        <v>10000</v>
      </c>
      <c r="E144" s="20">
        <v>1908</v>
      </c>
      <c r="F144" s="17" t="s">
        <v>8220</v>
      </c>
      <c r="G144" s="17" t="s">
        <v>8223</v>
      </c>
      <c r="H144" s="17" t="s">
        <v>8245</v>
      </c>
      <c r="I144" s="17">
        <v>1454734740</v>
      </c>
      <c r="J144" s="17">
        <v>1451684437</v>
      </c>
      <c r="K144" s="17" t="b">
        <v>0</v>
      </c>
      <c r="L144" s="17">
        <v>5</v>
      </c>
      <c r="M144" s="17" t="b">
        <v>0</v>
      </c>
      <c r="N144" s="17" t="s">
        <v>8273</v>
      </c>
      <c r="O144" s="17" t="s">
        <v>8274</v>
      </c>
      <c r="P144" s="17">
        <v>19</v>
      </c>
      <c r="Q144" s="17">
        <v>381.6</v>
      </c>
      <c r="R144" s="21">
        <v>42370.90320601852</v>
      </c>
      <c r="S144" s="21">
        <v>42406.207638888889</v>
      </c>
    </row>
    <row r="145" spans="1:19" ht="30" x14ac:dyDescent="0.25">
      <c r="A145" s="17">
        <v>2884</v>
      </c>
      <c r="B145" s="18" t="s">
        <v>2884</v>
      </c>
      <c r="C145" s="18" t="s">
        <v>6994</v>
      </c>
      <c r="D145" s="19">
        <v>45000</v>
      </c>
      <c r="E145" s="20">
        <v>185</v>
      </c>
      <c r="F145" s="17" t="s">
        <v>8220</v>
      </c>
      <c r="G145" s="17" t="s">
        <v>8223</v>
      </c>
      <c r="H145" s="17" t="s">
        <v>8245</v>
      </c>
      <c r="I145" s="17">
        <v>1417800435</v>
      </c>
      <c r="J145" s="17">
        <v>1415208435</v>
      </c>
      <c r="K145" s="17" t="b">
        <v>0</v>
      </c>
      <c r="L145" s="17">
        <v>4</v>
      </c>
      <c r="M145" s="17" t="b">
        <v>0</v>
      </c>
      <c r="N145" s="17" t="s">
        <v>8273</v>
      </c>
      <c r="O145" s="17" t="s">
        <v>8274</v>
      </c>
      <c r="P145" s="17">
        <v>0</v>
      </c>
      <c r="Q145" s="17">
        <v>46.25</v>
      </c>
      <c r="R145" s="21">
        <v>41948.727256944447</v>
      </c>
      <c r="S145" s="21">
        <v>41978.727256944447</v>
      </c>
    </row>
    <row r="146" spans="1:19" ht="30" x14ac:dyDescent="0.25">
      <c r="A146" s="17">
        <v>2885</v>
      </c>
      <c r="B146" s="18" t="s">
        <v>2885</v>
      </c>
      <c r="C146" s="18" t="s">
        <v>6995</v>
      </c>
      <c r="D146" s="19">
        <v>400</v>
      </c>
      <c r="E146" s="20">
        <v>130</v>
      </c>
      <c r="F146" s="17" t="s">
        <v>8220</v>
      </c>
      <c r="G146" s="17" t="s">
        <v>8223</v>
      </c>
      <c r="H146" s="17" t="s">
        <v>8245</v>
      </c>
      <c r="I146" s="17">
        <v>1426294201</v>
      </c>
      <c r="J146" s="17">
        <v>1423705801</v>
      </c>
      <c r="K146" s="17" t="b">
        <v>0</v>
      </c>
      <c r="L146" s="17">
        <v>5</v>
      </c>
      <c r="M146" s="17" t="b">
        <v>0</v>
      </c>
      <c r="N146" s="17" t="s">
        <v>8273</v>
      </c>
      <c r="O146" s="17" t="s">
        <v>8274</v>
      </c>
      <c r="P146" s="17">
        <v>33</v>
      </c>
      <c r="Q146" s="17">
        <v>26</v>
      </c>
      <c r="R146" s="21">
        <v>42047.07640046296</v>
      </c>
      <c r="S146" s="21">
        <v>42077.034733796296</v>
      </c>
    </row>
    <row r="147" spans="1:19" ht="45" x14ac:dyDescent="0.25">
      <c r="A147" s="17">
        <v>2886</v>
      </c>
      <c r="B147" s="18" t="s">
        <v>2886</v>
      </c>
      <c r="C147" s="18" t="s">
        <v>6996</v>
      </c>
      <c r="D147" s="19">
        <v>200</v>
      </c>
      <c r="E147" s="20">
        <v>10</v>
      </c>
      <c r="F147" s="17" t="s">
        <v>8220</v>
      </c>
      <c r="G147" s="17" t="s">
        <v>8223</v>
      </c>
      <c r="H147" s="17" t="s">
        <v>8245</v>
      </c>
      <c r="I147" s="17">
        <v>1442635140</v>
      </c>
      <c r="J147" s="17">
        <v>1442243484</v>
      </c>
      <c r="K147" s="17" t="b">
        <v>0</v>
      </c>
      <c r="L147" s="17">
        <v>1</v>
      </c>
      <c r="M147" s="17" t="b">
        <v>0</v>
      </c>
      <c r="N147" s="17" t="s">
        <v>8273</v>
      </c>
      <c r="O147" s="17" t="s">
        <v>8274</v>
      </c>
      <c r="P147" s="17">
        <v>5</v>
      </c>
      <c r="Q147" s="17">
        <v>10</v>
      </c>
      <c r="R147" s="21">
        <v>42261.632916666669</v>
      </c>
      <c r="S147" s="21">
        <v>42266.165972222225</v>
      </c>
    </row>
    <row r="148" spans="1:19" ht="45" x14ac:dyDescent="0.25">
      <c r="A148" s="17">
        <v>2887</v>
      </c>
      <c r="B148" s="18" t="s">
        <v>2887</v>
      </c>
      <c r="C148" s="18" t="s">
        <v>6997</v>
      </c>
      <c r="D148" s="19">
        <v>3000</v>
      </c>
      <c r="E148" s="20">
        <v>5</v>
      </c>
      <c r="F148" s="17" t="s">
        <v>8220</v>
      </c>
      <c r="G148" s="17" t="s">
        <v>8223</v>
      </c>
      <c r="H148" s="17" t="s">
        <v>8245</v>
      </c>
      <c r="I148" s="17">
        <v>1420971324</v>
      </c>
      <c r="J148" s="17">
        <v>1418379324</v>
      </c>
      <c r="K148" s="17" t="b">
        <v>0</v>
      </c>
      <c r="L148" s="17">
        <v>1</v>
      </c>
      <c r="M148" s="17" t="b">
        <v>0</v>
      </c>
      <c r="N148" s="17" t="s">
        <v>8273</v>
      </c>
      <c r="O148" s="17" t="s">
        <v>8274</v>
      </c>
      <c r="P148" s="17">
        <v>0</v>
      </c>
      <c r="Q148" s="17">
        <v>5</v>
      </c>
      <c r="R148" s="21">
        <v>41985.427361111113</v>
      </c>
      <c r="S148" s="21">
        <v>42015.427361111113</v>
      </c>
    </row>
    <row r="149" spans="1:19" ht="45" x14ac:dyDescent="0.25">
      <c r="A149" s="17">
        <v>2888</v>
      </c>
      <c r="B149" s="18" t="s">
        <v>2888</v>
      </c>
      <c r="C149" s="18" t="s">
        <v>6998</v>
      </c>
      <c r="D149" s="19">
        <v>30000</v>
      </c>
      <c r="E149" s="20">
        <v>0</v>
      </c>
      <c r="F149" s="17" t="s">
        <v>8220</v>
      </c>
      <c r="G149" s="17" t="s">
        <v>8223</v>
      </c>
      <c r="H149" s="17" t="s">
        <v>8245</v>
      </c>
      <c r="I149" s="17">
        <v>1413608340</v>
      </c>
      <c r="J149" s="17">
        <v>1412945440</v>
      </c>
      <c r="K149" s="17" t="b">
        <v>0</v>
      </c>
      <c r="L149" s="17">
        <v>0</v>
      </c>
      <c r="M149" s="17" t="b">
        <v>0</v>
      </c>
      <c r="N149" s="17" t="s">
        <v>8273</v>
      </c>
      <c r="O149" s="17" t="s">
        <v>8274</v>
      </c>
      <c r="P149" s="17">
        <v>0</v>
      </c>
      <c r="Q149" s="17">
        <v>0</v>
      </c>
      <c r="R149" s="21">
        <v>41922.535185185188</v>
      </c>
      <c r="S149" s="21">
        <v>41930.207638888889</v>
      </c>
    </row>
    <row r="150" spans="1:19" ht="45" x14ac:dyDescent="0.25">
      <c r="A150" s="17">
        <v>2889</v>
      </c>
      <c r="B150" s="18" t="s">
        <v>2889</v>
      </c>
      <c r="C150" s="18" t="s">
        <v>6999</v>
      </c>
      <c r="D150" s="19">
        <v>3000</v>
      </c>
      <c r="E150" s="20">
        <v>1142</v>
      </c>
      <c r="F150" s="17" t="s">
        <v>8220</v>
      </c>
      <c r="G150" s="17" t="s">
        <v>8223</v>
      </c>
      <c r="H150" s="17" t="s">
        <v>8245</v>
      </c>
      <c r="I150" s="17">
        <v>1409344985</v>
      </c>
      <c r="J150" s="17">
        <v>1406752985</v>
      </c>
      <c r="K150" s="17" t="b">
        <v>0</v>
      </c>
      <c r="L150" s="17">
        <v>14</v>
      </c>
      <c r="M150" s="17" t="b">
        <v>0</v>
      </c>
      <c r="N150" s="17" t="s">
        <v>8273</v>
      </c>
      <c r="O150" s="17" t="s">
        <v>8274</v>
      </c>
      <c r="P150" s="17">
        <v>38</v>
      </c>
      <c r="Q150" s="17">
        <v>81.569999999999993</v>
      </c>
      <c r="R150" s="21">
        <v>41850.863252314812</v>
      </c>
      <c r="S150" s="21">
        <v>41880.863252314812</v>
      </c>
    </row>
    <row r="151" spans="1:19" ht="45" x14ac:dyDescent="0.25">
      <c r="A151" s="17">
        <v>2890</v>
      </c>
      <c r="B151" s="18" t="s">
        <v>2890</v>
      </c>
      <c r="C151" s="18" t="s">
        <v>7000</v>
      </c>
      <c r="D151" s="19">
        <v>2000</v>
      </c>
      <c r="E151" s="20">
        <v>21</v>
      </c>
      <c r="F151" s="17" t="s">
        <v>8220</v>
      </c>
      <c r="G151" s="17" t="s">
        <v>8223</v>
      </c>
      <c r="H151" s="17" t="s">
        <v>8245</v>
      </c>
      <c r="I151" s="17">
        <v>1407553200</v>
      </c>
      <c r="J151" s="17">
        <v>1405100992</v>
      </c>
      <c r="K151" s="17" t="b">
        <v>0</v>
      </c>
      <c r="L151" s="17">
        <v>3</v>
      </c>
      <c r="M151" s="17" t="b">
        <v>0</v>
      </c>
      <c r="N151" s="17" t="s">
        <v>8273</v>
      </c>
      <c r="O151" s="17" t="s">
        <v>8274</v>
      </c>
      <c r="P151" s="17">
        <v>1</v>
      </c>
      <c r="Q151" s="17">
        <v>7</v>
      </c>
      <c r="R151" s="21">
        <v>41831.742962962962</v>
      </c>
      <c r="S151" s="21">
        <v>41860.125</v>
      </c>
    </row>
    <row r="152" spans="1:19" ht="45" x14ac:dyDescent="0.25">
      <c r="A152" s="17">
        <v>2891</v>
      </c>
      <c r="B152" s="18" t="s">
        <v>2891</v>
      </c>
      <c r="C152" s="18" t="s">
        <v>7001</v>
      </c>
      <c r="D152" s="19">
        <v>10000</v>
      </c>
      <c r="E152" s="20">
        <v>273</v>
      </c>
      <c r="F152" s="17" t="s">
        <v>8220</v>
      </c>
      <c r="G152" s="17" t="s">
        <v>8223</v>
      </c>
      <c r="H152" s="17" t="s">
        <v>8245</v>
      </c>
      <c r="I152" s="17">
        <v>1460751128</v>
      </c>
      <c r="J152" s="17">
        <v>1455570728</v>
      </c>
      <c r="K152" s="17" t="b">
        <v>0</v>
      </c>
      <c r="L152" s="17">
        <v>10</v>
      </c>
      <c r="M152" s="17" t="b">
        <v>0</v>
      </c>
      <c r="N152" s="17" t="s">
        <v>8273</v>
      </c>
      <c r="O152" s="17" t="s">
        <v>8274</v>
      </c>
      <c r="P152" s="17">
        <v>3</v>
      </c>
      <c r="Q152" s="17">
        <v>27.3</v>
      </c>
      <c r="R152" s="21">
        <v>42415.883425925931</v>
      </c>
      <c r="S152" s="21">
        <v>42475.84175925926</v>
      </c>
    </row>
    <row r="153" spans="1:19" ht="45" x14ac:dyDescent="0.25">
      <c r="A153" s="17">
        <v>2892</v>
      </c>
      <c r="B153" s="18" t="s">
        <v>2892</v>
      </c>
      <c r="C153" s="18" t="s">
        <v>7002</v>
      </c>
      <c r="D153" s="19">
        <v>5500</v>
      </c>
      <c r="E153" s="20">
        <v>500</v>
      </c>
      <c r="F153" s="17" t="s">
        <v>8220</v>
      </c>
      <c r="G153" s="17" t="s">
        <v>8223</v>
      </c>
      <c r="H153" s="17" t="s">
        <v>8245</v>
      </c>
      <c r="I153" s="17">
        <v>1409000400</v>
      </c>
      <c r="J153" s="17">
        <v>1408381704</v>
      </c>
      <c r="K153" s="17" t="b">
        <v>0</v>
      </c>
      <c r="L153" s="17">
        <v>17</v>
      </c>
      <c r="M153" s="17" t="b">
        <v>0</v>
      </c>
      <c r="N153" s="17" t="s">
        <v>8273</v>
      </c>
      <c r="O153" s="17" t="s">
        <v>8274</v>
      </c>
      <c r="P153" s="17">
        <v>9</v>
      </c>
      <c r="Q153" s="17">
        <v>29.41</v>
      </c>
      <c r="R153" s="21">
        <v>41869.714166666665</v>
      </c>
      <c r="S153" s="21">
        <v>41876.875</v>
      </c>
    </row>
    <row r="154" spans="1:19" x14ac:dyDescent="0.25">
      <c r="A154" s="17">
        <v>2893</v>
      </c>
      <c r="B154" s="18" t="s">
        <v>2893</v>
      </c>
      <c r="C154" s="18" t="s">
        <v>7003</v>
      </c>
      <c r="D154" s="19">
        <v>5000</v>
      </c>
      <c r="E154" s="20">
        <v>25</v>
      </c>
      <c r="F154" s="17" t="s">
        <v>8220</v>
      </c>
      <c r="G154" s="17" t="s">
        <v>8223</v>
      </c>
      <c r="H154" s="17" t="s">
        <v>8245</v>
      </c>
      <c r="I154" s="17">
        <v>1420768800</v>
      </c>
      <c r="J154" s="17">
        <v>1415644395</v>
      </c>
      <c r="K154" s="17" t="b">
        <v>0</v>
      </c>
      <c r="L154" s="17">
        <v>2</v>
      </c>
      <c r="M154" s="17" t="b">
        <v>0</v>
      </c>
      <c r="N154" s="17" t="s">
        <v>8273</v>
      </c>
      <c r="O154" s="17" t="s">
        <v>8274</v>
      </c>
      <c r="P154" s="17">
        <v>1</v>
      </c>
      <c r="Q154" s="17">
        <v>12.5</v>
      </c>
      <c r="R154" s="21">
        <v>41953.773090277777</v>
      </c>
      <c r="S154" s="21">
        <v>42013.083333333328</v>
      </c>
    </row>
    <row r="155" spans="1:19" ht="30" x14ac:dyDescent="0.25">
      <c r="A155" s="17">
        <v>2894</v>
      </c>
      <c r="B155" s="18" t="s">
        <v>2894</v>
      </c>
      <c r="C155" s="18" t="s">
        <v>7004</v>
      </c>
      <c r="D155" s="19">
        <v>50000</v>
      </c>
      <c r="E155" s="20">
        <v>0</v>
      </c>
      <c r="F155" s="17" t="s">
        <v>8220</v>
      </c>
      <c r="G155" s="17" t="s">
        <v>8223</v>
      </c>
      <c r="H155" s="17" t="s">
        <v>8245</v>
      </c>
      <c r="I155" s="17">
        <v>1428100815</v>
      </c>
      <c r="J155" s="17">
        <v>1422920415</v>
      </c>
      <c r="K155" s="17" t="b">
        <v>0</v>
      </c>
      <c r="L155" s="17">
        <v>0</v>
      </c>
      <c r="M155" s="17" t="b">
        <v>0</v>
      </c>
      <c r="N155" s="17" t="s">
        <v>8273</v>
      </c>
      <c r="O155" s="17" t="s">
        <v>8274</v>
      </c>
      <c r="P155" s="17">
        <v>0</v>
      </c>
      <c r="Q155" s="17">
        <v>0</v>
      </c>
      <c r="R155" s="21">
        <v>42037.986284722225</v>
      </c>
      <c r="S155" s="21">
        <v>42097.944618055553</v>
      </c>
    </row>
    <row r="156" spans="1:19" ht="45" x14ac:dyDescent="0.25">
      <c r="A156" s="17">
        <v>2895</v>
      </c>
      <c r="B156" s="18" t="s">
        <v>2895</v>
      </c>
      <c r="C156" s="18" t="s">
        <v>7005</v>
      </c>
      <c r="D156" s="19">
        <v>500</v>
      </c>
      <c r="E156" s="20">
        <v>23</v>
      </c>
      <c r="F156" s="17" t="s">
        <v>8220</v>
      </c>
      <c r="G156" s="17" t="s">
        <v>8223</v>
      </c>
      <c r="H156" s="17" t="s">
        <v>8245</v>
      </c>
      <c r="I156" s="17">
        <v>1403470800</v>
      </c>
      <c r="J156" s="17">
        <v>1403356792</v>
      </c>
      <c r="K156" s="17" t="b">
        <v>0</v>
      </c>
      <c r="L156" s="17">
        <v>4</v>
      </c>
      <c r="M156" s="17" t="b">
        <v>0</v>
      </c>
      <c r="N156" s="17" t="s">
        <v>8273</v>
      </c>
      <c r="O156" s="17" t="s">
        <v>8274</v>
      </c>
      <c r="P156" s="17">
        <v>5</v>
      </c>
      <c r="Q156" s="17">
        <v>5.75</v>
      </c>
      <c r="R156" s="21">
        <v>41811.555462962962</v>
      </c>
      <c r="S156" s="21">
        <v>41812.875</v>
      </c>
    </row>
    <row r="157" spans="1:19" ht="45" x14ac:dyDescent="0.25">
      <c r="A157" s="17">
        <v>2896</v>
      </c>
      <c r="B157" s="18" t="s">
        <v>2896</v>
      </c>
      <c r="C157" s="18" t="s">
        <v>7006</v>
      </c>
      <c r="D157" s="19">
        <v>3000</v>
      </c>
      <c r="E157" s="20">
        <v>625</v>
      </c>
      <c r="F157" s="17" t="s">
        <v>8220</v>
      </c>
      <c r="G157" s="17" t="s">
        <v>8223</v>
      </c>
      <c r="H157" s="17" t="s">
        <v>8245</v>
      </c>
      <c r="I157" s="17">
        <v>1481522400</v>
      </c>
      <c r="J157" s="17">
        <v>1480283321</v>
      </c>
      <c r="K157" s="17" t="b">
        <v>0</v>
      </c>
      <c r="L157" s="17">
        <v>12</v>
      </c>
      <c r="M157" s="17" t="b">
        <v>0</v>
      </c>
      <c r="N157" s="17" t="s">
        <v>8273</v>
      </c>
      <c r="O157" s="17" t="s">
        <v>8274</v>
      </c>
      <c r="P157" s="17">
        <v>21</v>
      </c>
      <c r="Q157" s="17">
        <v>52.08</v>
      </c>
      <c r="R157" s="21">
        <v>42701.908807870372</v>
      </c>
      <c r="S157" s="21">
        <v>42716.25</v>
      </c>
    </row>
    <row r="158" spans="1:19" ht="45" x14ac:dyDescent="0.25">
      <c r="A158" s="17">
        <v>2897</v>
      </c>
      <c r="B158" s="18" t="s">
        <v>2897</v>
      </c>
      <c r="C158" s="18" t="s">
        <v>7007</v>
      </c>
      <c r="D158" s="19">
        <v>12000</v>
      </c>
      <c r="E158" s="20">
        <v>550</v>
      </c>
      <c r="F158" s="17" t="s">
        <v>8220</v>
      </c>
      <c r="G158" s="17" t="s">
        <v>8223</v>
      </c>
      <c r="H158" s="17" t="s">
        <v>8245</v>
      </c>
      <c r="I158" s="17">
        <v>1444577345</v>
      </c>
      <c r="J158" s="17">
        <v>1441985458</v>
      </c>
      <c r="K158" s="17" t="b">
        <v>0</v>
      </c>
      <c r="L158" s="17">
        <v>3</v>
      </c>
      <c r="M158" s="17" t="b">
        <v>0</v>
      </c>
      <c r="N158" s="17" t="s">
        <v>8273</v>
      </c>
      <c r="O158" s="17" t="s">
        <v>8274</v>
      </c>
      <c r="P158" s="17">
        <v>5</v>
      </c>
      <c r="Q158" s="17">
        <v>183.33</v>
      </c>
      <c r="R158" s="21">
        <v>42258.646504629629</v>
      </c>
      <c r="S158" s="21">
        <v>42288.645196759258</v>
      </c>
    </row>
    <row r="159" spans="1:19" ht="45" x14ac:dyDescent="0.25">
      <c r="A159" s="17">
        <v>2898</v>
      </c>
      <c r="B159" s="18" t="s">
        <v>2898</v>
      </c>
      <c r="C159" s="18" t="s">
        <v>7008</v>
      </c>
      <c r="D159" s="19">
        <v>7500</v>
      </c>
      <c r="E159" s="20">
        <v>316</v>
      </c>
      <c r="F159" s="17" t="s">
        <v>8220</v>
      </c>
      <c r="G159" s="17" t="s">
        <v>8223</v>
      </c>
      <c r="H159" s="17" t="s">
        <v>8245</v>
      </c>
      <c r="I159" s="17">
        <v>1446307053</v>
      </c>
      <c r="J159" s="17">
        <v>1443715053</v>
      </c>
      <c r="K159" s="17" t="b">
        <v>0</v>
      </c>
      <c r="L159" s="17">
        <v>12</v>
      </c>
      <c r="M159" s="17" t="b">
        <v>0</v>
      </c>
      <c r="N159" s="17" t="s">
        <v>8273</v>
      </c>
      <c r="O159" s="17" t="s">
        <v>8274</v>
      </c>
      <c r="P159" s="17">
        <v>4</v>
      </c>
      <c r="Q159" s="17">
        <v>26.33</v>
      </c>
      <c r="R159" s="21">
        <v>42278.664965277778</v>
      </c>
      <c r="S159" s="21">
        <v>42308.664965277778</v>
      </c>
    </row>
    <row r="160" spans="1:19" ht="45" x14ac:dyDescent="0.25">
      <c r="A160" s="17">
        <v>2899</v>
      </c>
      <c r="B160" s="18" t="s">
        <v>2899</v>
      </c>
      <c r="C160" s="18" t="s">
        <v>7009</v>
      </c>
      <c r="D160" s="19">
        <v>10000</v>
      </c>
      <c r="E160" s="20">
        <v>0</v>
      </c>
      <c r="F160" s="17" t="s">
        <v>8220</v>
      </c>
      <c r="G160" s="17" t="s">
        <v>8223</v>
      </c>
      <c r="H160" s="17" t="s">
        <v>8245</v>
      </c>
      <c r="I160" s="17">
        <v>1469325158</v>
      </c>
      <c r="J160" s="17">
        <v>1464141158</v>
      </c>
      <c r="K160" s="17" t="b">
        <v>0</v>
      </c>
      <c r="L160" s="17">
        <v>0</v>
      </c>
      <c r="M160" s="17" t="b">
        <v>0</v>
      </c>
      <c r="N160" s="17" t="s">
        <v>8273</v>
      </c>
      <c r="O160" s="17" t="s">
        <v>8274</v>
      </c>
      <c r="P160" s="17">
        <v>0</v>
      </c>
      <c r="Q160" s="17">
        <v>0</v>
      </c>
      <c r="R160" s="21">
        <v>42515.078217592592</v>
      </c>
      <c r="S160" s="21">
        <v>42575.078217592592</v>
      </c>
    </row>
    <row r="161" spans="1:19" ht="45" x14ac:dyDescent="0.25">
      <c r="A161" s="17">
        <v>2900</v>
      </c>
      <c r="B161" s="18" t="s">
        <v>2900</v>
      </c>
      <c r="C161" s="18" t="s">
        <v>7010</v>
      </c>
      <c r="D161" s="19">
        <v>5500</v>
      </c>
      <c r="E161" s="20">
        <v>3405</v>
      </c>
      <c r="F161" s="17" t="s">
        <v>8220</v>
      </c>
      <c r="G161" s="17" t="s">
        <v>8223</v>
      </c>
      <c r="H161" s="17" t="s">
        <v>8245</v>
      </c>
      <c r="I161" s="17">
        <v>1407562632</v>
      </c>
      <c r="J161" s="17">
        <v>1404970632</v>
      </c>
      <c r="K161" s="17" t="b">
        <v>0</v>
      </c>
      <c r="L161" s="17">
        <v>7</v>
      </c>
      <c r="M161" s="17" t="b">
        <v>0</v>
      </c>
      <c r="N161" s="17" t="s">
        <v>8273</v>
      </c>
      <c r="O161" s="17" t="s">
        <v>8274</v>
      </c>
      <c r="P161" s="17">
        <v>62</v>
      </c>
      <c r="Q161" s="17">
        <v>486.43</v>
      </c>
      <c r="R161" s="21">
        <v>41830.234166666669</v>
      </c>
      <c r="S161" s="21">
        <v>41860.234166666669</v>
      </c>
    </row>
    <row r="162" spans="1:19" ht="45" x14ac:dyDescent="0.25">
      <c r="A162" s="17">
        <v>2901</v>
      </c>
      <c r="B162" s="18" t="s">
        <v>2901</v>
      </c>
      <c r="C162" s="18" t="s">
        <v>7011</v>
      </c>
      <c r="D162" s="19">
        <v>750</v>
      </c>
      <c r="E162" s="20">
        <v>6</v>
      </c>
      <c r="F162" s="17" t="s">
        <v>8220</v>
      </c>
      <c r="G162" s="17" t="s">
        <v>8223</v>
      </c>
      <c r="H162" s="17" t="s">
        <v>8245</v>
      </c>
      <c r="I162" s="17">
        <v>1423345339</v>
      </c>
      <c r="J162" s="17">
        <v>1418161339</v>
      </c>
      <c r="K162" s="17" t="b">
        <v>0</v>
      </c>
      <c r="L162" s="17">
        <v>2</v>
      </c>
      <c r="M162" s="17" t="b">
        <v>0</v>
      </c>
      <c r="N162" s="17" t="s">
        <v>8273</v>
      </c>
      <c r="O162" s="17" t="s">
        <v>8274</v>
      </c>
      <c r="P162" s="17">
        <v>1</v>
      </c>
      <c r="Q162" s="17">
        <v>3</v>
      </c>
      <c r="R162" s="21">
        <v>41982.904386574075</v>
      </c>
      <c r="S162" s="21">
        <v>42042.904386574075</v>
      </c>
    </row>
    <row r="163" spans="1:19" ht="30" x14ac:dyDescent="0.25">
      <c r="A163" s="17">
        <v>2902</v>
      </c>
      <c r="B163" s="18" t="s">
        <v>2902</v>
      </c>
      <c r="C163" s="18" t="s">
        <v>7012</v>
      </c>
      <c r="D163" s="19">
        <v>150000</v>
      </c>
      <c r="E163" s="20">
        <v>25</v>
      </c>
      <c r="F163" s="17" t="s">
        <v>8220</v>
      </c>
      <c r="G163" s="17" t="s">
        <v>8223</v>
      </c>
      <c r="H163" s="17" t="s">
        <v>8245</v>
      </c>
      <c r="I163" s="17">
        <v>1440412396</v>
      </c>
      <c r="J163" s="17">
        <v>1437820396</v>
      </c>
      <c r="K163" s="17" t="b">
        <v>0</v>
      </c>
      <c r="L163" s="17">
        <v>1</v>
      </c>
      <c r="M163" s="17" t="b">
        <v>0</v>
      </c>
      <c r="N163" s="17" t="s">
        <v>8273</v>
      </c>
      <c r="O163" s="17" t="s">
        <v>8274</v>
      </c>
      <c r="P163" s="17">
        <v>0</v>
      </c>
      <c r="Q163" s="17">
        <v>25</v>
      </c>
      <c r="R163" s="21">
        <v>42210.439768518518</v>
      </c>
      <c r="S163" s="21">
        <v>42240.439768518518</v>
      </c>
    </row>
    <row r="164" spans="1:19" ht="45" x14ac:dyDescent="0.25">
      <c r="A164" s="17">
        <v>2903</v>
      </c>
      <c r="B164" s="18" t="s">
        <v>2903</v>
      </c>
      <c r="C164" s="18" t="s">
        <v>7013</v>
      </c>
      <c r="D164" s="19">
        <v>5000</v>
      </c>
      <c r="E164" s="20">
        <v>39</v>
      </c>
      <c r="F164" s="17" t="s">
        <v>8220</v>
      </c>
      <c r="G164" s="17" t="s">
        <v>8223</v>
      </c>
      <c r="H164" s="17" t="s">
        <v>8245</v>
      </c>
      <c r="I164" s="17">
        <v>1441771218</v>
      </c>
      <c r="J164" s="17">
        <v>1436587218</v>
      </c>
      <c r="K164" s="17" t="b">
        <v>0</v>
      </c>
      <c r="L164" s="17">
        <v>4</v>
      </c>
      <c r="M164" s="17" t="b">
        <v>0</v>
      </c>
      <c r="N164" s="17" t="s">
        <v>8273</v>
      </c>
      <c r="O164" s="17" t="s">
        <v>8274</v>
      </c>
      <c r="P164" s="17">
        <v>1</v>
      </c>
      <c r="Q164" s="17">
        <v>9.75</v>
      </c>
      <c r="R164" s="21">
        <v>42196.166874999995</v>
      </c>
      <c r="S164" s="21">
        <v>42256.166874999995</v>
      </c>
    </row>
    <row r="165" spans="1:19" ht="45" x14ac:dyDescent="0.25">
      <c r="A165" s="17">
        <v>2904</v>
      </c>
      <c r="B165" s="18" t="s">
        <v>2904</v>
      </c>
      <c r="C165" s="18" t="s">
        <v>7014</v>
      </c>
      <c r="D165" s="19">
        <v>1500</v>
      </c>
      <c r="E165" s="20">
        <v>75</v>
      </c>
      <c r="F165" s="17" t="s">
        <v>8220</v>
      </c>
      <c r="G165" s="17" t="s">
        <v>8224</v>
      </c>
      <c r="H165" s="17" t="s">
        <v>8246</v>
      </c>
      <c r="I165" s="17">
        <v>1415534400</v>
      </c>
      <c r="J165" s="17">
        <v>1414538031</v>
      </c>
      <c r="K165" s="17" t="b">
        <v>0</v>
      </c>
      <c r="L165" s="17">
        <v>4</v>
      </c>
      <c r="M165" s="17" t="b">
        <v>0</v>
      </c>
      <c r="N165" s="17" t="s">
        <v>8273</v>
      </c>
      <c r="O165" s="17" t="s">
        <v>8274</v>
      </c>
      <c r="P165" s="17">
        <v>5</v>
      </c>
      <c r="Q165" s="17">
        <v>18.75</v>
      </c>
      <c r="R165" s="21">
        <v>41940.967951388891</v>
      </c>
      <c r="S165" s="21">
        <v>41952.5</v>
      </c>
    </row>
    <row r="166" spans="1:19" ht="45" x14ac:dyDescent="0.25">
      <c r="A166" s="17">
        <v>2905</v>
      </c>
      <c r="B166" s="18" t="s">
        <v>2905</v>
      </c>
      <c r="C166" s="18" t="s">
        <v>7015</v>
      </c>
      <c r="D166" s="19">
        <v>3500</v>
      </c>
      <c r="E166" s="20">
        <v>622</v>
      </c>
      <c r="F166" s="17" t="s">
        <v>8220</v>
      </c>
      <c r="G166" s="17" t="s">
        <v>8223</v>
      </c>
      <c r="H166" s="17" t="s">
        <v>8245</v>
      </c>
      <c r="I166" s="17">
        <v>1473211313</v>
      </c>
      <c r="J166" s="17">
        <v>1472001713</v>
      </c>
      <c r="K166" s="17" t="b">
        <v>0</v>
      </c>
      <c r="L166" s="17">
        <v>17</v>
      </c>
      <c r="M166" s="17" t="b">
        <v>0</v>
      </c>
      <c r="N166" s="17" t="s">
        <v>8273</v>
      </c>
      <c r="O166" s="17" t="s">
        <v>8274</v>
      </c>
      <c r="P166" s="17">
        <v>18</v>
      </c>
      <c r="Q166" s="17">
        <v>36.590000000000003</v>
      </c>
      <c r="R166" s="21">
        <v>42606.056863425925</v>
      </c>
      <c r="S166" s="21">
        <v>42620.056863425925</v>
      </c>
    </row>
    <row r="167" spans="1:19" ht="45" x14ac:dyDescent="0.25">
      <c r="A167" s="17">
        <v>2906</v>
      </c>
      <c r="B167" s="18" t="s">
        <v>2906</v>
      </c>
      <c r="C167" s="18" t="s">
        <v>7016</v>
      </c>
      <c r="D167" s="19">
        <v>6000</v>
      </c>
      <c r="E167" s="20">
        <v>565</v>
      </c>
      <c r="F167" s="17" t="s">
        <v>8220</v>
      </c>
      <c r="G167" s="17" t="s">
        <v>8223</v>
      </c>
      <c r="H167" s="17" t="s">
        <v>8245</v>
      </c>
      <c r="I167" s="17">
        <v>1438390800</v>
      </c>
      <c r="J167" s="17">
        <v>1436888066</v>
      </c>
      <c r="K167" s="17" t="b">
        <v>0</v>
      </c>
      <c r="L167" s="17">
        <v>7</v>
      </c>
      <c r="M167" s="17" t="b">
        <v>0</v>
      </c>
      <c r="N167" s="17" t="s">
        <v>8273</v>
      </c>
      <c r="O167" s="17" t="s">
        <v>8274</v>
      </c>
      <c r="P167" s="17">
        <v>9</v>
      </c>
      <c r="Q167" s="17">
        <v>80.709999999999994</v>
      </c>
      <c r="R167" s="21">
        <v>42199.648912037039</v>
      </c>
      <c r="S167" s="21">
        <v>42217.041666666672</v>
      </c>
    </row>
    <row r="168" spans="1:19" ht="45" x14ac:dyDescent="0.25">
      <c r="A168" s="17">
        <v>2907</v>
      </c>
      <c r="B168" s="18" t="s">
        <v>2907</v>
      </c>
      <c r="C168" s="18" t="s">
        <v>7017</v>
      </c>
      <c r="D168" s="19">
        <v>2500</v>
      </c>
      <c r="E168" s="20">
        <v>2</v>
      </c>
      <c r="F168" s="17" t="s">
        <v>8220</v>
      </c>
      <c r="G168" s="17" t="s">
        <v>8223</v>
      </c>
      <c r="H168" s="17" t="s">
        <v>8245</v>
      </c>
      <c r="I168" s="17">
        <v>1463259837</v>
      </c>
      <c r="J168" s="17">
        <v>1458075837</v>
      </c>
      <c r="K168" s="17" t="b">
        <v>0</v>
      </c>
      <c r="L168" s="17">
        <v>2</v>
      </c>
      <c r="M168" s="17" t="b">
        <v>0</v>
      </c>
      <c r="N168" s="17" t="s">
        <v>8273</v>
      </c>
      <c r="O168" s="17" t="s">
        <v>8274</v>
      </c>
      <c r="P168" s="17">
        <v>0</v>
      </c>
      <c r="Q168" s="17">
        <v>1</v>
      </c>
      <c r="R168" s="21">
        <v>42444.877743055549</v>
      </c>
      <c r="S168" s="21">
        <v>42504.877743055549</v>
      </c>
    </row>
    <row r="169" spans="1:19" ht="60" x14ac:dyDescent="0.25">
      <c r="A169" s="17">
        <v>2908</v>
      </c>
      <c r="B169" s="18" t="s">
        <v>2908</v>
      </c>
      <c r="C169" s="18" t="s">
        <v>7018</v>
      </c>
      <c r="D169" s="19">
        <v>9600</v>
      </c>
      <c r="E169" s="20">
        <v>264</v>
      </c>
      <c r="F169" s="17" t="s">
        <v>8220</v>
      </c>
      <c r="G169" s="17" t="s">
        <v>8223</v>
      </c>
      <c r="H169" s="17" t="s">
        <v>8245</v>
      </c>
      <c r="I169" s="17">
        <v>1465407219</v>
      </c>
      <c r="J169" s="17">
        <v>1462815219</v>
      </c>
      <c r="K169" s="17" t="b">
        <v>0</v>
      </c>
      <c r="L169" s="17">
        <v>5</v>
      </c>
      <c r="M169" s="17" t="b">
        <v>0</v>
      </c>
      <c r="N169" s="17" t="s">
        <v>8273</v>
      </c>
      <c r="O169" s="17" t="s">
        <v>8274</v>
      </c>
      <c r="P169" s="17">
        <v>3</v>
      </c>
      <c r="Q169" s="17">
        <v>52.8</v>
      </c>
      <c r="R169" s="21">
        <v>42499.731701388882</v>
      </c>
      <c r="S169" s="21">
        <v>42529.731701388882</v>
      </c>
    </row>
    <row r="170" spans="1:19" ht="45" x14ac:dyDescent="0.25">
      <c r="A170" s="17">
        <v>2909</v>
      </c>
      <c r="B170" s="18" t="s">
        <v>2909</v>
      </c>
      <c r="C170" s="18" t="s">
        <v>7019</v>
      </c>
      <c r="D170" s="19">
        <v>180000</v>
      </c>
      <c r="E170" s="20">
        <v>20</v>
      </c>
      <c r="F170" s="17" t="s">
        <v>8220</v>
      </c>
      <c r="G170" s="17" t="s">
        <v>8223</v>
      </c>
      <c r="H170" s="17" t="s">
        <v>8245</v>
      </c>
      <c r="I170" s="17">
        <v>1416944760</v>
      </c>
      <c r="J170" s="17">
        <v>1413527001</v>
      </c>
      <c r="K170" s="17" t="b">
        <v>0</v>
      </c>
      <c r="L170" s="17">
        <v>1</v>
      </c>
      <c r="M170" s="17" t="b">
        <v>0</v>
      </c>
      <c r="N170" s="17" t="s">
        <v>8273</v>
      </c>
      <c r="O170" s="17" t="s">
        <v>8274</v>
      </c>
      <c r="P170" s="17">
        <v>0</v>
      </c>
      <c r="Q170" s="17">
        <v>20</v>
      </c>
      <c r="R170" s="21">
        <v>41929.266215277778</v>
      </c>
      <c r="S170" s="21">
        <v>41968.823611111111</v>
      </c>
    </row>
    <row r="171" spans="1:19" ht="45" x14ac:dyDescent="0.25">
      <c r="A171" s="17">
        <v>2910</v>
      </c>
      <c r="B171" s="18" t="s">
        <v>2910</v>
      </c>
      <c r="C171" s="18" t="s">
        <v>7020</v>
      </c>
      <c r="D171" s="19">
        <v>30000</v>
      </c>
      <c r="E171" s="20">
        <v>1</v>
      </c>
      <c r="F171" s="17" t="s">
        <v>8220</v>
      </c>
      <c r="G171" s="17" t="s">
        <v>8224</v>
      </c>
      <c r="H171" s="17" t="s">
        <v>8246</v>
      </c>
      <c r="I171" s="17">
        <v>1434139887</v>
      </c>
      <c r="J171" s="17">
        <v>1428955887</v>
      </c>
      <c r="K171" s="17" t="b">
        <v>0</v>
      </c>
      <c r="L171" s="17">
        <v>1</v>
      </c>
      <c r="M171" s="17" t="b">
        <v>0</v>
      </c>
      <c r="N171" s="17" t="s">
        <v>8273</v>
      </c>
      <c r="O171" s="17" t="s">
        <v>8274</v>
      </c>
      <c r="P171" s="17">
        <v>0</v>
      </c>
      <c r="Q171" s="17">
        <v>1</v>
      </c>
      <c r="R171" s="21">
        <v>42107.841284722221</v>
      </c>
      <c r="S171" s="21">
        <v>42167.841284722221</v>
      </c>
    </row>
    <row r="172" spans="1:19" ht="45" x14ac:dyDescent="0.25">
      <c r="A172" s="17">
        <v>2911</v>
      </c>
      <c r="B172" s="18" t="s">
        <v>2911</v>
      </c>
      <c r="C172" s="18" t="s">
        <v>7021</v>
      </c>
      <c r="D172" s="19">
        <v>1800</v>
      </c>
      <c r="E172" s="20">
        <v>657</v>
      </c>
      <c r="F172" s="17" t="s">
        <v>8220</v>
      </c>
      <c r="G172" s="17" t="s">
        <v>8223</v>
      </c>
      <c r="H172" s="17" t="s">
        <v>8245</v>
      </c>
      <c r="I172" s="17">
        <v>1435429626</v>
      </c>
      <c r="J172" s="17">
        <v>1431973626</v>
      </c>
      <c r="K172" s="17" t="b">
        <v>0</v>
      </c>
      <c r="L172" s="17">
        <v>14</v>
      </c>
      <c r="M172" s="17" t="b">
        <v>0</v>
      </c>
      <c r="N172" s="17" t="s">
        <v>8273</v>
      </c>
      <c r="O172" s="17" t="s">
        <v>8274</v>
      </c>
      <c r="P172" s="17">
        <v>37</v>
      </c>
      <c r="Q172" s="17">
        <v>46.93</v>
      </c>
      <c r="R172" s="21">
        <v>42142.768819444449</v>
      </c>
      <c r="S172" s="21">
        <v>42182.768819444449</v>
      </c>
    </row>
    <row r="173" spans="1:19" ht="45" x14ac:dyDescent="0.25">
      <c r="A173" s="17">
        <v>2912</v>
      </c>
      <c r="B173" s="18" t="s">
        <v>2912</v>
      </c>
      <c r="C173" s="18" t="s">
        <v>7022</v>
      </c>
      <c r="D173" s="19">
        <v>14440</v>
      </c>
      <c r="E173" s="20">
        <v>2030</v>
      </c>
      <c r="F173" s="17" t="s">
        <v>8220</v>
      </c>
      <c r="G173" s="17" t="s">
        <v>8223</v>
      </c>
      <c r="H173" s="17" t="s">
        <v>8245</v>
      </c>
      <c r="I173" s="17">
        <v>1452827374</v>
      </c>
      <c r="J173" s="17">
        <v>1450235374</v>
      </c>
      <c r="K173" s="17" t="b">
        <v>0</v>
      </c>
      <c r="L173" s="17">
        <v>26</v>
      </c>
      <c r="M173" s="17" t="b">
        <v>0</v>
      </c>
      <c r="N173" s="17" t="s">
        <v>8273</v>
      </c>
      <c r="O173" s="17" t="s">
        <v>8274</v>
      </c>
      <c r="P173" s="17">
        <v>14</v>
      </c>
      <c r="Q173" s="17">
        <v>78.08</v>
      </c>
      <c r="R173" s="21">
        <v>42354.131643518514</v>
      </c>
      <c r="S173" s="21">
        <v>42384.131643518514</v>
      </c>
    </row>
    <row r="174" spans="1:19" ht="45" x14ac:dyDescent="0.25">
      <c r="A174" s="17">
        <v>2913</v>
      </c>
      <c r="B174" s="18" t="s">
        <v>2913</v>
      </c>
      <c r="C174" s="18" t="s">
        <v>7023</v>
      </c>
      <c r="D174" s="19">
        <v>10000</v>
      </c>
      <c r="E174" s="20">
        <v>2</v>
      </c>
      <c r="F174" s="17" t="s">
        <v>8220</v>
      </c>
      <c r="G174" s="17" t="s">
        <v>8223</v>
      </c>
      <c r="H174" s="17" t="s">
        <v>8245</v>
      </c>
      <c r="I174" s="17">
        <v>1410041339</v>
      </c>
      <c r="J174" s="17">
        <v>1404857339</v>
      </c>
      <c r="K174" s="17" t="b">
        <v>0</v>
      </c>
      <c r="L174" s="17">
        <v>2</v>
      </c>
      <c r="M174" s="17" t="b">
        <v>0</v>
      </c>
      <c r="N174" s="17" t="s">
        <v>8273</v>
      </c>
      <c r="O174" s="17" t="s">
        <v>8274</v>
      </c>
      <c r="P174" s="17">
        <v>0</v>
      </c>
      <c r="Q174" s="17">
        <v>1</v>
      </c>
      <c r="R174" s="21">
        <v>41828.922905092593</v>
      </c>
      <c r="S174" s="21">
        <v>41888.922905092593</v>
      </c>
    </row>
    <row r="175" spans="1:19" ht="30" x14ac:dyDescent="0.25">
      <c r="A175" s="17">
        <v>2914</v>
      </c>
      <c r="B175" s="18" t="s">
        <v>2914</v>
      </c>
      <c r="C175" s="18" t="s">
        <v>7024</v>
      </c>
      <c r="D175" s="19">
        <v>25000</v>
      </c>
      <c r="E175" s="20">
        <v>1</v>
      </c>
      <c r="F175" s="17" t="s">
        <v>8220</v>
      </c>
      <c r="G175" s="17" t="s">
        <v>8224</v>
      </c>
      <c r="H175" s="17" t="s">
        <v>8246</v>
      </c>
      <c r="I175" s="17">
        <v>1426365994</v>
      </c>
      <c r="J175" s="17">
        <v>1421185594</v>
      </c>
      <c r="K175" s="17" t="b">
        <v>0</v>
      </c>
      <c r="L175" s="17">
        <v>1</v>
      </c>
      <c r="M175" s="17" t="b">
        <v>0</v>
      </c>
      <c r="N175" s="17" t="s">
        <v>8273</v>
      </c>
      <c r="O175" s="17" t="s">
        <v>8274</v>
      </c>
      <c r="P175" s="17">
        <v>0</v>
      </c>
      <c r="Q175" s="17">
        <v>1</v>
      </c>
      <c r="R175" s="21">
        <v>42017.907337962963</v>
      </c>
      <c r="S175" s="21">
        <v>42077.865671296298</v>
      </c>
    </row>
    <row r="176" spans="1:19" ht="45" x14ac:dyDescent="0.25">
      <c r="A176" s="17">
        <v>2915</v>
      </c>
      <c r="B176" s="18" t="s">
        <v>2915</v>
      </c>
      <c r="C176" s="18" t="s">
        <v>7025</v>
      </c>
      <c r="D176" s="19">
        <v>1000</v>
      </c>
      <c r="E176" s="20">
        <v>611</v>
      </c>
      <c r="F176" s="17" t="s">
        <v>8220</v>
      </c>
      <c r="G176" s="17" t="s">
        <v>8224</v>
      </c>
      <c r="H176" s="17" t="s">
        <v>8246</v>
      </c>
      <c r="I176" s="17">
        <v>1458117190</v>
      </c>
      <c r="J176" s="17">
        <v>1455528790</v>
      </c>
      <c r="K176" s="17" t="b">
        <v>0</v>
      </c>
      <c r="L176" s="17">
        <v>3</v>
      </c>
      <c r="M176" s="17" t="b">
        <v>0</v>
      </c>
      <c r="N176" s="17" t="s">
        <v>8273</v>
      </c>
      <c r="O176" s="17" t="s">
        <v>8274</v>
      </c>
      <c r="P176" s="17">
        <v>61</v>
      </c>
      <c r="Q176" s="17">
        <v>203.67</v>
      </c>
      <c r="R176" s="21">
        <v>42415.398032407407</v>
      </c>
      <c r="S176" s="21">
        <v>42445.356365740736</v>
      </c>
    </row>
    <row r="177" spans="1:19" ht="30" x14ac:dyDescent="0.25">
      <c r="A177" s="17">
        <v>2916</v>
      </c>
      <c r="B177" s="18" t="s">
        <v>2916</v>
      </c>
      <c r="C177" s="18" t="s">
        <v>7026</v>
      </c>
      <c r="D177" s="19">
        <v>1850</v>
      </c>
      <c r="E177" s="20">
        <v>145</v>
      </c>
      <c r="F177" s="17" t="s">
        <v>8220</v>
      </c>
      <c r="G177" s="17" t="s">
        <v>8224</v>
      </c>
      <c r="H177" s="17" t="s">
        <v>8246</v>
      </c>
      <c r="I177" s="17">
        <v>1400498789</v>
      </c>
      <c r="J177" s="17">
        <v>1398511589</v>
      </c>
      <c r="K177" s="17" t="b">
        <v>0</v>
      </c>
      <c r="L177" s="17">
        <v>7</v>
      </c>
      <c r="M177" s="17" t="b">
        <v>0</v>
      </c>
      <c r="N177" s="17" t="s">
        <v>8273</v>
      </c>
      <c r="O177" s="17" t="s">
        <v>8274</v>
      </c>
      <c r="P177" s="17">
        <v>8</v>
      </c>
      <c r="Q177" s="17">
        <v>20.71</v>
      </c>
      <c r="R177" s="21">
        <v>41755.476724537039</v>
      </c>
      <c r="S177" s="21">
        <v>41778.476724537039</v>
      </c>
    </row>
    <row r="178" spans="1:19" ht="45" x14ac:dyDescent="0.25">
      <c r="A178" s="17">
        <v>2917</v>
      </c>
      <c r="B178" s="18" t="s">
        <v>2917</v>
      </c>
      <c r="C178" s="18" t="s">
        <v>7027</v>
      </c>
      <c r="D178" s="19">
        <v>2000</v>
      </c>
      <c r="E178" s="20">
        <v>437</v>
      </c>
      <c r="F178" s="17" t="s">
        <v>8220</v>
      </c>
      <c r="G178" s="17" t="s">
        <v>8223</v>
      </c>
      <c r="H178" s="17" t="s">
        <v>8245</v>
      </c>
      <c r="I178" s="17">
        <v>1442381847</v>
      </c>
      <c r="J178" s="17">
        <v>1440826647</v>
      </c>
      <c r="K178" s="17" t="b">
        <v>0</v>
      </c>
      <c r="L178" s="17">
        <v>9</v>
      </c>
      <c r="M178" s="17" t="b">
        <v>0</v>
      </c>
      <c r="N178" s="17" t="s">
        <v>8273</v>
      </c>
      <c r="O178" s="17" t="s">
        <v>8274</v>
      </c>
      <c r="P178" s="17">
        <v>22</v>
      </c>
      <c r="Q178" s="17">
        <v>48.56</v>
      </c>
      <c r="R178" s="21">
        <v>42245.234340277777</v>
      </c>
      <c r="S178" s="21">
        <v>42263.234340277777</v>
      </c>
    </row>
    <row r="179" spans="1:19" ht="45" x14ac:dyDescent="0.25">
      <c r="A179" s="17">
        <v>2918</v>
      </c>
      <c r="B179" s="18" t="s">
        <v>2918</v>
      </c>
      <c r="C179" s="18" t="s">
        <v>7028</v>
      </c>
      <c r="D179" s="19">
        <v>5000</v>
      </c>
      <c r="E179" s="20">
        <v>1362</v>
      </c>
      <c r="F179" s="17" t="s">
        <v>8220</v>
      </c>
      <c r="G179" s="17" t="s">
        <v>8223</v>
      </c>
      <c r="H179" s="17" t="s">
        <v>8245</v>
      </c>
      <c r="I179" s="17">
        <v>1446131207</v>
      </c>
      <c r="J179" s="17">
        <v>1443712007</v>
      </c>
      <c r="K179" s="17" t="b">
        <v>0</v>
      </c>
      <c r="L179" s="17">
        <v>20</v>
      </c>
      <c r="M179" s="17" t="b">
        <v>0</v>
      </c>
      <c r="N179" s="17" t="s">
        <v>8273</v>
      </c>
      <c r="O179" s="17" t="s">
        <v>8274</v>
      </c>
      <c r="P179" s="17">
        <v>27</v>
      </c>
      <c r="Q179" s="17">
        <v>68.099999999999994</v>
      </c>
      <c r="R179" s="21">
        <v>42278.629710648151</v>
      </c>
      <c r="S179" s="21">
        <v>42306.629710648151</v>
      </c>
    </row>
    <row r="180" spans="1:19" ht="45" x14ac:dyDescent="0.25">
      <c r="A180" s="17">
        <v>2919</v>
      </c>
      <c r="B180" s="18" t="s">
        <v>2919</v>
      </c>
      <c r="C180" s="18" t="s">
        <v>7029</v>
      </c>
      <c r="D180" s="19">
        <v>600</v>
      </c>
      <c r="E180" s="20">
        <v>51</v>
      </c>
      <c r="F180" s="17" t="s">
        <v>8220</v>
      </c>
      <c r="G180" s="17" t="s">
        <v>8223</v>
      </c>
      <c r="H180" s="17" t="s">
        <v>8245</v>
      </c>
      <c r="I180" s="17">
        <v>1407250329</v>
      </c>
      <c r="J180" s="17">
        <v>1404658329</v>
      </c>
      <c r="K180" s="17" t="b">
        <v>0</v>
      </c>
      <c r="L180" s="17">
        <v>6</v>
      </c>
      <c r="M180" s="17" t="b">
        <v>0</v>
      </c>
      <c r="N180" s="17" t="s">
        <v>8273</v>
      </c>
      <c r="O180" s="17" t="s">
        <v>8274</v>
      </c>
      <c r="P180" s="17">
        <v>9</v>
      </c>
      <c r="Q180" s="17">
        <v>8.5</v>
      </c>
      <c r="R180" s="21">
        <v>41826.61954861111</v>
      </c>
      <c r="S180" s="21">
        <v>41856.61954861111</v>
      </c>
    </row>
    <row r="181" spans="1:19" ht="45" x14ac:dyDescent="0.25">
      <c r="A181" s="17">
        <v>2920</v>
      </c>
      <c r="B181" s="18" t="s">
        <v>2920</v>
      </c>
      <c r="C181" s="18" t="s">
        <v>7030</v>
      </c>
      <c r="D181" s="19">
        <v>2500</v>
      </c>
      <c r="E181" s="20">
        <v>671</v>
      </c>
      <c r="F181" s="17" t="s">
        <v>8220</v>
      </c>
      <c r="G181" s="17" t="s">
        <v>8228</v>
      </c>
      <c r="H181" s="17" t="s">
        <v>8250</v>
      </c>
      <c r="I181" s="17">
        <v>1427306470</v>
      </c>
      <c r="J181" s="17">
        <v>1424718070</v>
      </c>
      <c r="K181" s="17" t="b">
        <v>0</v>
      </c>
      <c r="L181" s="17">
        <v>13</v>
      </c>
      <c r="M181" s="17" t="b">
        <v>0</v>
      </c>
      <c r="N181" s="17" t="s">
        <v>8273</v>
      </c>
      <c r="O181" s="17" t="s">
        <v>8274</v>
      </c>
      <c r="P181" s="17">
        <v>27</v>
      </c>
      <c r="Q181" s="17">
        <v>51.62</v>
      </c>
      <c r="R181" s="21">
        <v>42058.792476851857</v>
      </c>
      <c r="S181" s="21">
        <v>42088.750810185185</v>
      </c>
    </row>
    <row r="182" spans="1:19" ht="45" hidden="1" x14ac:dyDescent="0.25">
      <c r="A182" s="17">
        <v>2961</v>
      </c>
      <c r="B182" s="18" t="s">
        <v>2961</v>
      </c>
      <c r="C182" s="18" t="s">
        <v>7071</v>
      </c>
      <c r="D182" s="19">
        <v>5000</v>
      </c>
      <c r="E182" s="20">
        <v>5481</v>
      </c>
      <c r="F182" s="17" t="s">
        <v>8218</v>
      </c>
      <c r="G182" s="17" t="s">
        <v>8223</v>
      </c>
      <c r="H182" s="17" t="s">
        <v>8245</v>
      </c>
      <c r="I182" s="17">
        <v>1427342400</v>
      </c>
      <c r="J182" s="17">
        <v>1424927159</v>
      </c>
      <c r="K182" s="17" t="b">
        <v>0</v>
      </c>
      <c r="L182" s="17">
        <v>108</v>
      </c>
      <c r="M182" s="17" t="b">
        <v>1</v>
      </c>
      <c r="N182" s="17" t="s">
        <v>8273</v>
      </c>
      <c r="O182" s="17" t="s">
        <v>8274</v>
      </c>
      <c r="P182" s="17">
        <v>110</v>
      </c>
      <c r="Q182" s="17">
        <v>50.75</v>
      </c>
      <c r="R182" s="21">
        <v>42061.212488425925</v>
      </c>
      <c r="S182" s="21">
        <v>42089.166666666672</v>
      </c>
    </row>
    <row r="183" spans="1:19" ht="45" hidden="1" x14ac:dyDescent="0.25">
      <c r="A183" s="17">
        <v>2962</v>
      </c>
      <c r="B183" s="18" t="s">
        <v>2962</v>
      </c>
      <c r="C183" s="18" t="s">
        <v>7072</v>
      </c>
      <c r="D183" s="19">
        <v>1000</v>
      </c>
      <c r="E183" s="20">
        <v>1218</v>
      </c>
      <c r="F183" s="17" t="s">
        <v>8218</v>
      </c>
      <c r="G183" s="17" t="s">
        <v>8223</v>
      </c>
      <c r="H183" s="17" t="s">
        <v>8245</v>
      </c>
      <c r="I183" s="17">
        <v>1425193140</v>
      </c>
      <c r="J183" s="17">
        <v>1422769906</v>
      </c>
      <c r="K183" s="17" t="b">
        <v>0</v>
      </c>
      <c r="L183" s="17">
        <v>20</v>
      </c>
      <c r="M183" s="17" t="b">
        <v>1</v>
      </c>
      <c r="N183" s="17" t="s">
        <v>8273</v>
      </c>
      <c r="O183" s="17" t="s">
        <v>8274</v>
      </c>
      <c r="P183" s="17">
        <v>122</v>
      </c>
      <c r="Q183" s="17">
        <v>60.9</v>
      </c>
      <c r="R183" s="21">
        <v>42036.24428240741</v>
      </c>
      <c r="S183" s="21">
        <v>42064.290972222225</v>
      </c>
    </row>
    <row r="184" spans="1:19" ht="60" hidden="1" x14ac:dyDescent="0.25">
      <c r="A184" s="17">
        <v>2963</v>
      </c>
      <c r="B184" s="18" t="s">
        <v>2963</v>
      </c>
      <c r="C184" s="18" t="s">
        <v>7073</v>
      </c>
      <c r="D184" s="19">
        <v>10000</v>
      </c>
      <c r="E184" s="20">
        <v>10685</v>
      </c>
      <c r="F184" s="17" t="s">
        <v>8218</v>
      </c>
      <c r="G184" s="17" t="s">
        <v>8223</v>
      </c>
      <c r="H184" s="17" t="s">
        <v>8245</v>
      </c>
      <c r="I184" s="17">
        <v>1435835824</v>
      </c>
      <c r="J184" s="17">
        <v>1433243824</v>
      </c>
      <c r="K184" s="17" t="b">
        <v>0</v>
      </c>
      <c r="L184" s="17">
        <v>98</v>
      </c>
      <c r="M184" s="17" t="b">
        <v>1</v>
      </c>
      <c r="N184" s="17" t="s">
        <v>8273</v>
      </c>
      <c r="O184" s="17" t="s">
        <v>8274</v>
      </c>
      <c r="P184" s="17">
        <v>107</v>
      </c>
      <c r="Q184" s="17">
        <v>109.03</v>
      </c>
      <c r="R184" s="21">
        <v>42157.470185185186</v>
      </c>
      <c r="S184" s="21">
        <v>42187.470185185186</v>
      </c>
    </row>
    <row r="185" spans="1:19" ht="45" hidden="1" x14ac:dyDescent="0.25">
      <c r="A185" s="17">
        <v>2964</v>
      </c>
      <c r="B185" s="18" t="s">
        <v>2964</v>
      </c>
      <c r="C185" s="18" t="s">
        <v>7074</v>
      </c>
      <c r="D185" s="19">
        <v>5000</v>
      </c>
      <c r="E185" s="20">
        <v>5035.6899999999996</v>
      </c>
      <c r="F185" s="17" t="s">
        <v>8218</v>
      </c>
      <c r="G185" s="17" t="s">
        <v>8223</v>
      </c>
      <c r="H185" s="17" t="s">
        <v>8245</v>
      </c>
      <c r="I185" s="17">
        <v>1407360720</v>
      </c>
      <c r="J185" s="17">
        <v>1404769819</v>
      </c>
      <c r="K185" s="17" t="b">
        <v>0</v>
      </c>
      <c r="L185" s="17">
        <v>196</v>
      </c>
      <c r="M185" s="17" t="b">
        <v>1</v>
      </c>
      <c r="N185" s="17" t="s">
        <v>8273</v>
      </c>
      <c r="O185" s="17" t="s">
        <v>8274</v>
      </c>
      <c r="P185" s="17">
        <v>101</v>
      </c>
      <c r="Q185" s="17">
        <v>25.69</v>
      </c>
      <c r="R185" s="21">
        <v>41827.909942129627</v>
      </c>
      <c r="S185" s="21">
        <v>41857.897222222222</v>
      </c>
    </row>
    <row r="186" spans="1:19" ht="45" hidden="1" x14ac:dyDescent="0.25">
      <c r="A186" s="17">
        <v>2965</v>
      </c>
      <c r="B186" s="18" t="s">
        <v>2965</v>
      </c>
      <c r="C186" s="18" t="s">
        <v>7075</v>
      </c>
      <c r="D186" s="19">
        <v>1500</v>
      </c>
      <c r="E186" s="20">
        <v>1635</v>
      </c>
      <c r="F186" s="17" t="s">
        <v>8218</v>
      </c>
      <c r="G186" s="17" t="s">
        <v>8223</v>
      </c>
      <c r="H186" s="17" t="s">
        <v>8245</v>
      </c>
      <c r="I186" s="17">
        <v>1436290233</v>
      </c>
      <c r="J186" s="17">
        <v>1433698233</v>
      </c>
      <c r="K186" s="17" t="b">
        <v>0</v>
      </c>
      <c r="L186" s="17">
        <v>39</v>
      </c>
      <c r="M186" s="17" t="b">
        <v>1</v>
      </c>
      <c r="N186" s="17" t="s">
        <v>8273</v>
      </c>
      <c r="O186" s="17" t="s">
        <v>8274</v>
      </c>
      <c r="P186" s="17">
        <v>109</v>
      </c>
      <c r="Q186" s="17">
        <v>41.92</v>
      </c>
      <c r="R186" s="21">
        <v>42162.729548611111</v>
      </c>
      <c r="S186" s="21">
        <v>42192.729548611111</v>
      </c>
    </row>
    <row r="187" spans="1:19" ht="45" hidden="1" x14ac:dyDescent="0.25">
      <c r="A187" s="17">
        <v>2966</v>
      </c>
      <c r="B187" s="18" t="s">
        <v>2966</v>
      </c>
      <c r="C187" s="18" t="s">
        <v>7076</v>
      </c>
      <c r="D187" s="19">
        <v>10000</v>
      </c>
      <c r="E187" s="20">
        <v>11363</v>
      </c>
      <c r="F187" s="17" t="s">
        <v>8218</v>
      </c>
      <c r="G187" s="17" t="s">
        <v>8223</v>
      </c>
      <c r="H187" s="17" t="s">
        <v>8245</v>
      </c>
      <c r="I187" s="17">
        <v>1442425412</v>
      </c>
      <c r="J187" s="17">
        <v>1439833412</v>
      </c>
      <c r="K187" s="17" t="b">
        <v>0</v>
      </c>
      <c r="L187" s="17">
        <v>128</v>
      </c>
      <c r="M187" s="17" t="b">
        <v>1</v>
      </c>
      <c r="N187" s="17" t="s">
        <v>8273</v>
      </c>
      <c r="O187" s="17" t="s">
        <v>8274</v>
      </c>
      <c r="P187" s="17">
        <v>114</v>
      </c>
      <c r="Q187" s="17">
        <v>88.77</v>
      </c>
      <c r="R187" s="21">
        <v>42233.738564814819</v>
      </c>
      <c r="S187" s="21">
        <v>42263.738564814819</v>
      </c>
    </row>
    <row r="188" spans="1:19" ht="45" hidden="1" x14ac:dyDescent="0.25">
      <c r="A188" s="17">
        <v>2967</v>
      </c>
      <c r="B188" s="18" t="s">
        <v>2967</v>
      </c>
      <c r="C188" s="18" t="s">
        <v>7077</v>
      </c>
      <c r="D188" s="19">
        <v>5000</v>
      </c>
      <c r="E188" s="20">
        <v>5696</v>
      </c>
      <c r="F188" s="17" t="s">
        <v>8218</v>
      </c>
      <c r="G188" s="17" t="s">
        <v>8223</v>
      </c>
      <c r="H188" s="17" t="s">
        <v>8245</v>
      </c>
      <c r="I188" s="17">
        <v>1425872692</v>
      </c>
      <c r="J188" s="17">
        <v>1423284292</v>
      </c>
      <c r="K188" s="17" t="b">
        <v>0</v>
      </c>
      <c r="L188" s="17">
        <v>71</v>
      </c>
      <c r="M188" s="17" t="b">
        <v>1</v>
      </c>
      <c r="N188" s="17" t="s">
        <v>8273</v>
      </c>
      <c r="O188" s="17" t="s">
        <v>8274</v>
      </c>
      <c r="P188" s="17">
        <v>114</v>
      </c>
      <c r="Q188" s="17">
        <v>80.23</v>
      </c>
      <c r="R188" s="21">
        <v>42042.197824074072</v>
      </c>
      <c r="S188" s="21">
        <v>42072.156157407408</v>
      </c>
    </row>
    <row r="189" spans="1:19" ht="30" hidden="1" x14ac:dyDescent="0.25">
      <c r="A189" s="17">
        <v>2968</v>
      </c>
      <c r="B189" s="18" t="s">
        <v>2968</v>
      </c>
      <c r="C189" s="18" t="s">
        <v>7078</v>
      </c>
      <c r="D189" s="19">
        <v>3500</v>
      </c>
      <c r="E189" s="20">
        <v>3710</v>
      </c>
      <c r="F189" s="17" t="s">
        <v>8218</v>
      </c>
      <c r="G189" s="17" t="s">
        <v>8223</v>
      </c>
      <c r="H189" s="17" t="s">
        <v>8245</v>
      </c>
      <c r="I189" s="17">
        <v>1471406340</v>
      </c>
      <c r="J189" s="17">
        <v>1470227660</v>
      </c>
      <c r="K189" s="17" t="b">
        <v>0</v>
      </c>
      <c r="L189" s="17">
        <v>47</v>
      </c>
      <c r="M189" s="17" t="b">
        <v>1</v>
      </c>
      <c r="N189" s="17" t="s">
        <v>8273</v>
      </c>
      <c r="O189" s="17" t="s">
        <v>8274</v>
      </c>
      <c r="P189" s="17">
        <v>106</v>
      </c>
      <c r="Q189" s="17">
        <v>78.94</v>
      </c>
      <c r="R189" s="21">
        <v>42585.523842592593</v>
      </c>
      <c r="S189" s="21">
        <v>42599.165972222225</v>
      </c>
    </row>
    <row r="190" spans="1:19" ht="45" hidden="1" x14ac:dyDescent="0.25">
      <c r="A190" s="17">
        <v>2969</v>
      </c>
      <c r="B190" s="18" t="s">
        <v>2969</v>
      </c>
      <c r="C190" s="18" t="s">
        <v>7079</v>
      </c>
      <c r="D190" s="19">
        <v>1000</v>
      </c>
      <c r="E190" s="20">
        <v>1625</v>
      </c>
      <c r="F190" s="17" t="s">
        <v>8218</v>
      </c>
      <c r="G190" s="17" t="s">
        <v>8228</v>
      </c>
      <c r="H190" s="17" t="s">
        <v>8250</v>
      </c>
      <c r="I190" s="17">
        <v>1430693460</v>
      </c>
      <c r="J190" s="17">
        <v>1428087153</v>
      </c>
      <c r="K190" s="17" t="b">
        <v>0</v>
      </c>
      <c r="L190" s="17">
        <v>17</v>
      </c>
      <c r="M190" s="17" t="b">
        <v>1</v>
      </c>
      <c r="N190" s="17" t="s">
        <v>8273</v>
      </c>
      <c r="O190" s="17" t="s">
        <v>8274</v>
      </c>
      <c r="P190" s="17">
        <v>163</v>
      </c>
      <c r="Q190" s="17">
        <v>95.59</v>
      </c>
      <c r="R190" s="21">
        <v>42097.786493055552</v>
      </c>
      <c r="S190" s="21">
        <v>42127.952083333337</v>
      </c>
    </row>
    <row r="191" spans="1:19" ht="45" hidden="1" x14ac:dyDescent="0.25">
      <c r="A191" s="17">
        <v>2970</v>
      </c>
      <c r="B191" s="18" t="s">
        <v>2970</v>
      </c>
      <c r="C191" s="18" t="s">
        <v>7080</v>
      </c>
      <c r="D191" s="19">
        <v>6000</v>
      </c>
      <c r="E191" s="20">
        <v>6360</v>
      </c>
      <c r="F191" s="17" t="s">
        <v>8218</v>
      </c>
      <c r="G191" s="17" t="s">
        <v>8223</v>
      </c>
      <c r="H191" s="17" t="s">
        <v>8245</v>
      </c>
      <c r="I191" s="17">
        <v>1405699451</v>
      </c>
      <c r="J191" s="17">
        <v>1403107451</v>
      </c>
      <c r="K191" s="17" t="b">
        <v>0</v>
      </c>
      <c r="L191" s="17">
        <v>91</v>
      </c>
      <c r="M191" s="17" t="b">
        <v>1</v>
      </c>
      <c r="N191" s="17" t="s">
        <v>8273</v>
      </c>
      <c r="O191" s="17" t="s">
        <v>8274</v>
      </c>
      <c r="P191" s="17">
        <v>106</v>
      </c>
      <c r="Q191" s="17">
        <v>69.89</v>
      </c>
      <c r="R191" s="21">
        <v>41808.669571759259</v>
      </c>
      <c r="S191" s="21">
        <v>41838.669571759259</v>
      </c>
    </row>
    <row r="192" spans="1:19" ht="45" hidden="1" x14ac:dyDescent="0.25">
      <c r="A192" s="17">
        <v>2971</v>
      </c>
      <c r="B192" s="18" t="s">
        <v>2971</v>
      </c>
      <c r="C192" s="18" t="s">
        <v>7081</v>
      </c>
      <c r="D192" s="19">
        <v>3200</v>
      </c>
      <c r="E192" s="20">
        <v>3205</v>
      </c>
      <c r="F192" s="17" t="s">
        <v>8218</v>
      </c>
      <c r="G192" s="17" t="s">
        <v>8223</v>
      </c>
      <c r="H192" s="17" t="s">
        <v>8245</v>
      </c>
      <c r="I192" s="17">
        <v>1409500078</v>
      </c>
      <c r="J192" s="17">
        <v>1406908078</v>
      </c>
      <c r="K192" s="17" t="b">
        <v>0</v>
      </c>
      <c r="L192" s="17">
        <v>43</v>
      </c>
      <c r="M192" s="17" t="b">
        <v>1</v>
      </c>
      <c r="N192" s="17" t="s">
        <v>8273</v>
      </c>
      <c r="O192" s="17" t="s">
        <v>8274</v>
      </c>
      <c r="P192" s="17">
        <v>100</v>
      </c>
      <c r="Q192" s="17">
        <v>74.53</v>
      </c>
      <c r="R192" s="21">
        <v>41852.658310185187</v>
      </c>
      <c r="S192" s="21">
        <v>41882.658310185187</v>
      </c>
    </row>
    <row r="193" spans="1:19" ht="30" hidden="1" x14ac:dyDescent="0.25">
      <c r="A193" s="17">
        <v>2972</v>
      </c>
      <c r="B193" s="18" t="s">
        <v>2972</v>
      </c>
      <c r="C193" s="18" t="s">
        <v>7082</v>
      </c>
      <c r="D193" s="19">
        <v>2000</v>
      </c>
      <c r="E193" s="20">
        <v>2107</v>
      </c>
      <c r="F193" s="17" t="s">
        <v>8218</v>
      </c>
      <c r="G193" s="17" t="s">
        <v>8223</v>
      </c>
      <c r="H193" s="17" t="s">
        <v>8245</v>
      </c>
      <c r="I193" s="17">
        <v>1480899600</v>
      </c>
      <c r="J193" s="17">
        <v>1479609520</v>
      </c>
      <c r="K193" s="17" t="b">
        <v>0</v>
      </c>
      <c r="L193" s="17">
        <v>17</v>
      </c>
      <c r="M193" s="17" t="b">
        <v>1</v>
      </c>
      <c r="N193" s="17" t="s">
        <v>8273</v>
      </c>
      <c r="O193" s="17" t="s">
        <v>8274</v>
      </c>
      <c r="P193" s="17">
        <v>105</v>
      </c>
      <c r="Q193" s="17">
        <v>123.94</v>
      </c>
      <c r="R193" s="21">
        <v>42694.110185185185</v>
      </c>
      <c r="S193" s="21">
        <v>42709.041666666672</v>
      </c>
    </row>
    <row r="194" spans="1:19" ht="45" hidden="1" x14ac:dyDescent="0.25">
      <c r="A194" s="17">
        <v>2973</v>
      </c>
      <c r="B194" s="18" t="s">
        <v>2973</v>
      </c>
      <c r="C194" s="18" t="s">
        <v>7083</v>
      </c>
      <c r="D194" s="19">
        <v>5000</v>
      </c>
      <c r="E194" s="20">
        <v>8740</v>
      </c>
      <c r="F194" s="17" t="s">
        <v>8218</v>
      </c>
      <c r="G194" s="17" t="s">
        <v>8223</v>
      </c>
      <c r="H194" s="17" t="s">
        <v>8245</v>
      </c>
      <c r="I194" s="17">
        <v>1451620800</v>
      </c>
      <c r="J194" s="17">
        <v>1449171508</v>
      </c>
      <c r="K194" s="17" t="b">
        <v>0</v>
      </c>
      <c r="L194" s="17">
        <v>33</v>
      </c>
      <c r="M194" s="17" t="b">
        <v>1</v>
      </c>
      <c r="N194" s="17" t="s">
        <v>8273</v>
      </c>
      <c r="O194" s="17" t="s">
        <v>8274</v>
      </c>
      <c r="P194" s="17">
        <v>175</v>
      </c>
      <c r="Q194" s="17">
        <v>264.85000000000002</v>
      </c>
      <c r="R194" s="21">
        <v>42341.818379629629</v>
      </c>
      <c r="S194" s="21">
        <v>42370.166666666672</v>
      </c>
    </row>
    <row r="195" spans="1:19" ht="45" hidden="1" x14ac:dyDescent="0.25">
      <c r="A195" s="17">
        <v>2974</v>
      </c>
      <c r="B195" s="18" t="s">
        <v>2974</v>
      </c>
      <c r="C195" s="18" t="s">
        <v>7084</v>
      </c>
      <c r="D195" s="19">
        <v>5000</v>
      </c>
      <c r="E195" s="20">
        <v>5100</v>
      </c>
      <c r="F195" s="17" t="s">
        <v>8218</v>
      </c>
      <c r="G195" s="17" t="s">
        <v>8223</v>
      </c>
      <c r="H195" s="17" t="s">
        <v>8245</v>
      </c>
      <c r="I195" s="17">
        <v>1411695300</v>
      </c>
      <c r="J195" s="17">
        <v>1409275671</v>
      </c>
      <c r="K195" s="17" t="b">
        <v>0</v>
      </c>
      <c r="L195" s="17">
        <v>87</v>
      </c>
      <c r="M195" s="17" t="b">
        <v>1</v>
      </c>
      <c r="N195" s="17" t="s">
        <v>8273</v>
      </c>
      <c r="O195" s="17" t="s">
        <v>8274</v>
      </c>
      <c r="P195" s="17">
        <v>102</v>
      </c>
      <c r="Q195" s="17">
        <v>58.62</v>
      </c>
      <c r="R195" s="21">
        <v>41880.061006944445</v>
      </c>
      <c r="S195" s="21">
        <v>41908.065972222219</v>
      </c>
    </row>
    <row r="196" spans="1:19" ht="45" hidden="1" x14ac:dyDescent="0.25">
      <c r="A196" s="17">
        <v>2975</v>
      </c>
      <c r="B196" s="18" t="s">
        <v>2975</v>
      </c>
      <c r="C196" s="18" t="s">
        <v>7085</v>
      </c>
      <c r="D196" s="19">
        <v>8000</v>
      </c>
      <c r="E196" s="20">
        <v>8010</v>
      </c>
      <c r="F196" s="17" t="s">
        <v>8218</v>
      </c>
      <c r="G196" s="17" t="s">
        <v>8223</v>
      </c>
      <c r="H196" s="17" t="s">
        <v>8245</v>
      </c>
      <c r="I196" s="17">
        <v>1417057200</v>
      </c>
      <c r="J196" s="17">
        <v>1414599886</v>
      </c>
      <c r="K196" s="17" t="b">
        <v>0</v>
      </c>
      <c r="L196" s="17">
        <v>113</v>
      </c>
      <c r="M196" s="17" t="b">
        <v>1</v>
      </c>
      <c r="N196" s="17" t="s">
        <v>8273</v>
      </c>
      <c r="O196" s="17" t="s">
        <v>8274</v>
      </c>
      <c r="P196" s="17">
        <v>100</v>
      </c>
      <c r="Q196" s="17">
        <v>70.88</v>
      </c>
      <c r="R196" s="21">
        <v>41941.683865740742</v>
      </c>
      <c r="S196" s="21">
        <v>41970.125</v>
      </c>
    </row>
    <row r="197" spans="1:19" ht="45" hidden="1" x14ac:dyDescent="0.25">
      <c r="A197" s="17">
        <v>2976</v>
      </c>
      <c r="B197" s="18" t="s">
        <v>2976</v>
      </c>
      <c r="C197" s="18" t="s">
        <v>7086</v>
      </c>
      <c r="D197" s="19">
        <v>70</v>
      </c>
      <c r="E197" s="20">
        <v>120</v>
      </c>
      <c r="F197" s="17" t="s">
        <v>8218</v>
      </c>
      <c r="G197" s="17" t="s">
        <v>8224</v>
      </c>
      <c r="H197" s="17" t="s">
        <v>8246</v>
      </c>
      <c r="I197" s="17">
        <v>1457870400</v>
      </c>
      <c r="J197" s="17">
        <v>1456421530</v>
      </c>
      <c r="K197" s="17" t="b">
        <v>0</v>
      </c>
      <c r="L197" s="17">
        <v>14</v>
      </c>
      <c r="M197" s="17" t="b">
        <v>1</v>
      </c>
      <c r="N197" s="17" t="s">
        <v>8273</v>
      </c>
      <c r="O197" s="17" t="s">
        <v>8274</v>
      </c>
      <c r="P197" s="17">
        <v>171</v>
      </c>
      <c r="Q197" s="17">
        <v>8.57</v>
      </c>
      <c r="R197" s="21">
        <v>42425.730671296296</v>
      </c>
      <c r="S197" s="21">
        <v>42442.5</v>
      </c>
    </row>
    <row r="198" spans="1:19" ht="45" hidden="1" x14ac:dyDescent="0.25">
      <c r="A198" s="17">
        <v>2977</v>
      </c>
      <c r="B198" s="18" t="s">
        <v>2977</v>
      </c>
      <c r="C198" s="18" t="s">
        <v>7087</v>
      </c>
      <c r="D198" s="19">
        <v>3000</v>
      </c>
      <c r="E198" s="20">
        <v>3407</v>
      </c>
      <c r="F198" s="17" t="s">
        <v>8218</v>
      </c>
      <c r="G198" s="17" t="s">
        <v>8223</v>
      </c>
      <c r="H198" s="17" t="s">
        <v>8245</v>
      </c>
      <c r="I198" s="17">
        <v>1427076840</v>
      </c>
      <c r="J198" s="17">
        <v>1421960934</v>
      </c>
      <c r="K198" s="17" t="b">
        <v>0</v>
      </c>
      <c r="L198" s="17">
        <v>30</v>
      </c>
      <c r="M198" s="17" t="b">
        <v>1</v>
      </c>
      <c r="N198" s="17" t="s">
        <v>8273</v>
      </c>
      <c r="O198" s="17" t="s">
        <v>8274</v>
      </c>
      <c r="P198" s="17">
        <v>114</v>
      </c>
      <c r="Q198" s="17">
        <v>113.57</v>
      </c>
      <c r="R198" s="21">
        <v>42026.88118055556</v>
      </c>
      <c r="S198" s="21">
        <v>42086.093055555553</v>
      </c>
    </row>
    <row r="199" spans="1:19" ht="45" hidden="1" x14ac:dyDescent="0.25">
      <c r="A199" s="17">
        <v>2978</v>
      </c>
      <c r="B199" s="18" t="s">
        <v>2978</v>
      </c>
      <c r="C199" s="18" t="s">
        <v>7088</v>
      </c>
      <c r="D199" s="19">
        <v>750</v>
      </c>
      <c r="E199" s="20">
        <v>971</v>
      </c>
      <c r="F199" s="17" t="s">
        <v>8218</v>
      </c>
      <c r="G199" s="17" t="s">
        <v>8223</v>
      </c>
      <c r="H199" s="17" t="s">
        <v>8245</v>
      </c>
      <c r="I199" s="17">
        <v>1413784740</v>
      </c>
      <c r="J199" s="17">
        <v>1412954547</v>
      </c>
      <c r="K199" s="17" t="b">
        <v>0</v>
      </c>
      <c r="L199" s="17">
        <v>16</v>
      </c>
      <c r="M199" s="17" t="b">
        <v>1</v>
      </c>
      <c r="N199" s="17" t="s">
        <v>8273</v>
      </c>
      <c r="O199" s="17" t="s">
        <v>8274</v>
      </c>
      <c r="P199" s="17">
        <v>129</v>
      </c>
      <c r="Q199" s="17">
        <v>60.69</v>
      </c>
      <c r="R199" s="21">
        <v>41922.640590277777</v>
      </c>
      <c r="S199" s="21">
        <v>41932.249305555553</v>
      </c>
    </row>
    <row r="200" spans="1:19" ht="45" hidden="1" x14ac:dyDescent="0.25">
      <c r="A200" s="17">
        <v>2979</v>
      </c>
      <c r="B200" s="18" t="s">
        <v>2979</v>
      </c>
      <c r="C200" s="18" t="s">
        <v>7089</v>
      </c>
      <c r="D200" s="19">
        <v>5000</v>
      </c>
      <c r="E200" s="20">
        <v>5070</v>
      </c>
      <c r="F200" s="17" t="s">
        <v>8218</v>
      </c>
      <c r="G200" s="17" t="s">
        <v>8223</v>
      </c>
      <c r="H200" s="17" t="s">
        <v>8245</v>
      </c>
      <c r="I200" s="17">
        <v>1420524000</v>
      </c>
      <c r="J200" s="17">
        <v>1419104823</v>
      </c>
      <c r="K200" s="17" t="b">
        <v>0</v>
      </c>
      <c r="L200" s="17">
        <v>46</v>
      </c>
      <c r="M200" s="17" t="b">
        <v>1</v>
      </c>
      <c r="N200" s="17" t="s">
        <v>8273</v>
      </c>
      <c r="O200" s="17" t="s">
        <v>8274</v>
      </c>
      <c r="P200" s="17">
        <v>101</v>
      </c>
      <c r="Q200" s="17">
        <v>110.22</v>
      </c>
      <c r="R200" s="21">
        <v>41993.824340277773</v>
      </c>
      <c r="S200" s="21">
        <v>42010.25</v>
      </c>
    </row>
    <row r="201" spans="1:19" ht="45" hidden="1" x14ac:dyDescent="0.25">
      <c r="A201" s="17">
        <v>2980</v>
      </c>
      <c r="B201" s="18" t="s">
        <v>2980</v>
      </c>
      <c r="C201" s="18" t="s">
        <v>7090</v>
      </c>
      <c r="D201" s="19">
        <v>3000</v>
      </c>
      <c r="E201" s="20">
        <v>3275</v>
      </c>
      <c r="F201" s="17" t="s">
        <v>8218</v>
      </c>
      <c r="G201" s="17" t="s">
        <v>8223</v>
      </c>
      <c r="H201" s="17" t="s">
        <v>8245</v>
      </c>
      <c r="I201" s="17">
        <v>1440381600</v>
      </c>
      <c r="J201" s="17">
        <v>1438639130</v>
      </c>
      <c r="K201" s="17" t="b">
        <v>0</v>
      </c>
      <c r="L201" s="17">
        <v>24</v>
      </c>
      <c r="M201" s="17" t="b">
        <v>1</v>
      </c>
      <c r="N201" s="17" t="s">
        <v>8273</v>
      </c>
      <c r="O201" s="17" t="s">
        <v>8274</v>
      </c>
      <c r="P201" s="17">
        <v>109</v>
      </c>
      <c r="Q201" s="17">
        <v>136.46</v>
      </c>
      <c r="R201" s="21">
        <v>42219.915856481486</v>
      </c>
      <c r="S201" s="21">
        <v>42240.083333333328</v>
      </c>
    </row>
    <row r="202" spans="1:19" ht="45" hidden="1" x14ac:dyDescent="0.25">
      <c r="A202" s="17">
        <v>3128</v>
      </c>
      <c r="B202" s="18" t="s">
        <v>3128</v>
      </c>
      <c r="C202" s="18" t="s">
        <v>7238</v>
      </c>
      <c r="D202" s="19">
        <v>15000</v>
      </c>
      <c r="E202" s="20">
        <v>16291</v>
      </c>
      <c r="F202" s="17" t="s">
        <v>8221</v>
      </c>
      <c r="G202" s="17" t="s">
        <v>8223</v>
      </c>
      <c r="H202" s="17" t="s">
        <v>8245</v>
      </c>
      <c r="I202" s="17">
        <v>1489690141</v>
      </c>
      <c r="J202" s="17">
        <v>1487101741</v>
      </c>
      <c r="K202" s="17" t="b">
        <v>0</v>
      </c>
      <c r="L202" s="17">
        <v>117</v>
      </c>
      <c r="M202" s="17" t="b">
        <v>0</v>
      </c>
      <c r="N202" s="17" t="s">
        <v>8273</v>
      </c>
      <c r="O202" s="17" t="s">
        <v>8274</v>
      </c>
      <c r="P202" s="17">
        <v>109</v>
      </c>
      <c r="Q202" s="17">
        <v>139.24</v>
      </c>
      <c r="R202" s="21">
        <v>42780.825706018513</v>
      </c>
      <c r="S202" s="21">
        <v>42810.784039351856</v>
      </c>
    </row>
    <row r="203" spans="1:19" ht="45" hidden="1" x14ac:dyDescent="0.25">
      <c r="A203" s="17">
        <v>3129</v>
      </c>
      <c r="B203" s="18" t="s">
        <v>3129</v>
      </c>
      <c r="C203" s="18" t="s">
        <v>7239</v>
      </c>
      <c r="D203" s="19">
        <v>1250</v>
      </c>
      <c r="E203" s="20">
        <v>10</v>
      </c>
      <c r="F203" s="17" t="s">
        <v>8221</v>
      </c>
      <c r="G203" s="17" t="s">
        <v>8223</v>
      </c>
      <c r="H203" s="17" t="s">
        <v>8245</v>
      </c>
      <c r="I203" s="17">
        <v>1492542819</v>
      </c>
      <c r="J203" s="17">
        <v>1489090419</v>
      </c>
      <c r="K203" s="17" t="b">
        <v>0</v>
      </c>
      <c r="L203" s="17">
        <v>1</v>
      </c>
      <c r="M203" s="17" t="b">
        <v>0</v>
      </c>
      <c r="N203" s="17" t="s">
        <v>8273</v>
      </c>
      <c r="O203" s="17" t="s">
        <v>8274</v>
      </c>
      <c r="P203" s="17">
        <v>1</v>
      </c>
      <c r="Q203" s="17">
        <v>10</v>
      </c>
      <c r="R203" s="21">
        <v>42803.842812499999</v>
      </c>
      <c r="S203" s="21">
        <v>42843.801145833335</v>
      </c>
    </row>
    <row r="204" spans="1:19" ht="30" hidden="1" x14ac:dyDescent="0.25">
      <c r="A204" s="17">
        <v>3130</v>
      </c>
      <c r="B204" s="18" t="s">
        <v>3130</v>
      </c>
      <c r="C204" s="18" t="s">
        <v>7240</v>
      </c>
      <c r="D204" s="19">
        <v>10000</v>
      </c>
      <c r="E204" s="20">
        <v>375</v>
      </c>
      <c r="F204" s="17" t="s">
        <v>8221</v>
      </c>
      <c r="G204" s="17" t="s">
        <v>8223</v>
      </c>
      <c r="H204" s="17" t="s">
        <v>8245</v>
      </c>
      <c r="I204" s="17">
        <v>1492145940</v>
      </c>
      <c r="J204" s="17">
        <v>1489504916</v>
      </c>
      <c r="K204" s="17" t="b">
        <v>0</v>
      </c>
      <c r="L204" s="17">
        <v>4</v>
      </c>
      <c r="M204" s="17" t="b">
        <v>0</v>
      </c>
      <c r="N204" s="17" t="s">
        <v>8273</v>
      </c>
      <c r="O204" s="17" t="s">
        <v>8274</v>
      </c>
      <c r="P204" s="17">
        <v>4</v>
      </c>
      <c r="Q204" s="17">
        <v>93.75</v>
      </c>
      <c r="R204" s="21">
        <v>42808.640231481477</v>
      </c>
      <c r="S204" s="21">
        <v>42839.207638888889</v>
      </c>
    </row>
    <row r="205" spans="1:19" ht="30" hidden="1" x14ac:dyDescent="0.25">
      <c r="A205" s="17">
        <v>3131</v>
      </c>
      <c r="B205" s="18" t="s">
        <v>3131</v>
      </c>
      <c r="C205" s="18" t="s">
        <v>7241</v>
      </c>
      <c r="D205" s="19">
        <v>4100</v>
      </c>
      <c r="E205" s="20">
        <v>645</v>
      </c>
      <c r="F205" s="17" t="s">
        <v>8221</v>
      </c>
      <c r="G205" s="17" t="s">
        <v>8223</v>
      </c>
      <c r="H205" s="17" t="s">
        <v>8245</v>
      </c>
      <c r="I205" s="17">
        <v>1491656045</v>
      </c>
      <c r="J205" s="17">
        <v>1489067645</v>
      </c>
      <c r="K205" s="17" t="b">
        <v>0</v>
      </c>
      <c r="L205" s="17">
        <v>12</v>
      </c>
      <c r="M205" s="17" t="b">
        <v>0</v>
      </c>
      <c r="N205" s="17" t="s">
        <v>8273</v>
      </c>
      <c r="O205" s="17" t="s">
        <v>8274</v>
      </c>
      <c r="P205" s="17">
        <v>16</v>
      </c>
      <c r="Q205" s="17">
        <v>53.75</v>
      </c>
      <c r="R205" s="21">
        <v>42803.579224537039</v>
      </c>
      <c r="S205" s="21">
        <v>42833.537557870368</v>
      </c>
    </row>
    <row r="206" spans="1:19" ht="30" hidden="1" x14ac:dyDescent="0.25">
      <c r="A206" s="17">
        <v>3132</v>
      </c>
      <c r="B206" s="18" t="s">
        <v>3132</v>
      </c>
      <c r="C206" s="18" t="s">
        <v>7242</v>
      </c>
      <c r="D206" s="19">
        <v>30000</v>
      </c>
      <c r="E206" s="20">
        <v>10</v>
      </c>
      <c r="F206" s="17" t="s">
        <v>8221</v>
      </c>
      <c r="G206" s="17" t="s">
        <v>8223</v>
      </c>
      <c r="H206" s="17" t="s">
        <v>8245</v>
      </c>
      <c r="I206" s="17">
        <v>1492759460</v>
      </c>
      <c r="J206" s="17">
        <v>1487579060</v>
      </c>
      <c r="K206" s="17" t="b">
        <v>0</v>
      </c>
      <c r="L206" s="17">
        <v>1</v>
      </c>
      <c r="M206" s="17" t="b">
        <v>0</v>
      </c>
      <c r="N206" s="17" t="s">
        <v>8273</v>
      </c>
      <c r="O206" s="17" t="s">
        <v>8274</v>
      </c>
      <c r="P206" s="17">
        <v>0</v>
      </c>
      <c r="Q206" s="17">
        <v>10</v>
      </c>
      <c r="R206" s="21">
        <v>42786.350231481483</v>
      </c>
      <c r="S206" s="21">
        <v>42846.308564814812</v>
      </c>
    </row>
    <row r="207" spans="1:19" ht="45" hidden="1" x14ac:dyDescent="0.25">
      <c r="A207" s="17">
        <v>3133</v>
      </c>
      <c r="B207" s="18" t="s">
        <v>3133</v>
      </c>
      <c r="C207" s="18" t="s">
        <v>7243</v>
      </c>
      <c r="D207" s="19">
        <v>500</v>
      </c>
      <c r="E207" s="20">
        <v>540</v>
      </c>
      <c r="F207" s="17" t="s">
        <v>8221</v>
      </c>
      <c r="G207" s="17" t="s">
        <v>8224</v>
      </c>
      <c r="H207" s="17" t="s">
        <v>8246</v>
      </c>
      <c r="I207" s="17">
        <v>1490358834</v>
      </c>
      <c r="J207" s="17">
        <v>1487770434</v>
      </c>
      <c r="K207" s="17" t="b">
        <v>0</v>
      </c>
      <c r="L207" s="17">
        <v>16</v>
      </c>
      <c r="M207" s="17" t="b">
        <v>0</v>
      </c>
      <c r="N207" s="17" t="s">
        <v>8273</v>
      </c>
      <c r="O207" s="17" t="s">
        <v>8274</v>
      </c>
      <c r="P207" s="17">
        <v>108</v>
      </c>
      <c r="Q207" s="17">
        <v>33.75</v>
      </c>
      <c r="R207" s="21">
        <v>42788.565208333333</v>
      </c>
      <c r="S207" s="21">
        <v>42818.523541666669</v>
      </c>
    </row>
    <row r="208" spans="1:19" ht="45" hidden="1" x14ac:dyDescent="0.25">
      <c r="A208" s="17">
        <v>3134</v>
      </c>
      <c r="B208" s="18" t="s">
        <v>3134</v>
      </c>
      <c r="C208" s="18" t="s">
        <v>7244</v>
      </c>
      <c r="D208" s="19">
        <v>1000</v>
      </c>
      <c r="E208" s="20">
        <v>225</v>
      </c>
      <c r="F208" s="17" t="s">
        <v>8221</v>
      </c>
      <c r="G208" s="17" t="s">
        <v>8224</v>
      </c>
      <c r="H208" s="17" t="s">
        <v>8246</v>
      </c>
      <c r="I208" s="17">
        <v>1490631419</v>
      </c>
      <c r="J208" s="17">
        <v>1488820619</v>
      </c>
      <c r="K208" s="17" t="b">
        <v>0</v>
      </c>
      <c r="L208" s="17">
        <v>12</v>
      </c>
      <c r="M208" s="17" t="b">
        <v>0</v>
      </c>
      <c r="N208" s="17" t="s">
        <v>8273</v>
      </c>
      <c r="O208" s="17" t="s">
        <v>8274</v>
      </c>
      <c r="P208" s="17">
        <v>23</v>
      </c>
      <c r="Q208" s="17">
        <v>18.75</v>
      </c>
      <c r="R208" s="21">
        <v>42800.720127314817</v>
      </c>
      <c r="S208" s="21">
        <v>42821.678460648152</v>
      </c>
    </row>
    <row r="209" spans="1:19" ht="45" hidden="1" x14ac:dyDescent="0.25">
      <c r="A209" s="17">
        <v>3135</v>
      </c>
      <c r="B209" s="18" t="s">
        <v>3135</v>
      </c>
      <c r="C209" s="18" t="s">
        <v>7245</v>
      </c>
      <c r="D209" s="19">
        <v>777</v>
      </c>
      <c r="E209" s="20">
        <v>162</v>
      </c>
      <c r="F209" s="17" t="s">
        <v>8221</v>
      </c>
      <c r="G209" s="17" t="s">
        <v>8223</v>
      </c>
      <c r="H209" s="17" t="s">
        <v>8245</v>
      </c>
      <c r="I209" s="17">
        <v>1491277121</v>
      </c>
      <c r="J209" s="17">
        <v>1489376321</v>
      </c>
      <c r="K209" s="17" t="b">
        <v>0</v>
      </c>
      <c r="L209" s="17">
        <v>7</v>
      </c>
      <c r="M209" s="17" t="b">
        <v>0</v>
      </c>
      <c r="N209" s="17" t="s">
        <v>8273</v>
      </c>
      <c r="O209" s="17" t="s">
        <v>8274</v>
      </c>
      <c r="P209" s="17">
        <v>21</v>
      </c>
      <c r="Q209" s="17">
        <v>23.14</v>
      </c>
      <c r="R209" s="21">
        <v>42807.151863425926</v>
      </c>
      <c r="S209" s="21">
        <v>42829.151863425926</v>
      </c>
    </row>
    <row r="210" spans="1:19" ht="45" hidden="1" x14ac:dyDescent="0.25">
      <c r="A210" s="17">
        <v>3136</v>
      </c>
      <c r="B210" s="18" t="s">
        <v>3136</v>
      </c>
      <c r="C210" s="18" t="s">
        <v>7246</v>
      </c>
      <c r="D210" s="19">
        <v>500</v>
      </c>
      <c r="E210" s="20">
        <v>639</v>
      </c>
      <c r="F210" s="17" t="s">
        <v>8221</v>
      </c>
      <c r="G210" s="17" t="s">
        <v>8224</v>
      </c>
      <c r="H210" s="17" t="s">
        <v>8246</v>
      </c>
      <c r="I210" s="17">
        <v>1491001140</v>
      </c>
      <c r="J210" s="17">
        <v>1487847954</v>
      </c>
      <c r="K210" s="17" t="b">
        <v>0</v>
      </c>
      <c r="L210" s="17">
        <v>22</v>
      </c>
      <c r="M210" s="17" t="b">
        <v>0</v>
      </c>
      <c r="N210" s="17" t="s">
        <v>8273</v>
      </c>
      <c r="O210" s="17" t="s">
        <v>8274</v>
      </c>
      <c r="P210" s="17">
        <v>128</v>
      </c>
      <c r="Q210" s="17">
        <v>29.05</v>
      </c>
      <c r="R210" s="21">
        <v>42789.462430555555</v>
      </c>
      <c r="S210" s="21">
        <v>42825.957638888889</v>
      </c>
    </row>
    <row r="211" spans="1:19" ht="30" hidden="1" x14ac:dyDescent="0.25">
      <c r="A211" s="17">
        <v>3137</v>
      </c>
      <c r="B211" s="18" t="s">
        <v>3137</v>
      </c>
      <c r="C211" s="18" t="s">
        <v>7247</v>
      </c>
      <c r="D211" s="19">
        <v>1500</v>
      </c>
      <c r="E211" s="20">
        <v>50</v>
      </c>
      <c r="F211" s="17" t="s">
        <v>8221</v>
      </c>
      <c r="G211" s="17" t="s">
        <v>8223</v>
      </c>
      <c r="H211" s="17" t="s">
        <v>8245</v>
      </c>
      <c r="I211" s="17">
        <v>1493838720</v>
      </c>
      <c r="J211" s="17">
        <v>1489439669</v>
      </c>
      <c r="K211" s="17" t="b">
        <v>0</v>
      </c>
      <c r="L211" s="17">
        <v>1</v>
      </c>
      <c r="M211" s="17" t="b">
        <v>0</v>
      </c>
      <c r="N211" s="17" t="s">
        <v>8273</v>
      </c>
      <c r="O211" s="17" t="s">
        <v>8274</v>
      </c>
      <c r="P211" s="17">
        <v>3</v>
      </c>
      <c r="Q211" s="17">
        <v>50</v>
      </c>
      <c r="R211" s="21">
        <v>42807.885057870371</v>
      </c>
      <c r="S211" s="21">
        <v>42858.8</v>
      </c>
    </row>
    <row r="212" spans="1:19" ht="60" hidden="1" x14ac:dyDescent="0.25">
      <c r="A212" s="17">
        <v>3138</v>
      </c>
      <c r="B212" s="18" t="s">
        <v>3138</v>
      </c>
      <c r="C212" s="18" t="s">
        <v>7248</v>
      </c>
      <c r="D212" s="19">
        <v>200</v>
      </c>
      <c r="E212" s="20">
        <v>0</v>
      </c>
      <c r="F212" s="17" t="s">
        <v>8221</v>
      </c>
      <c r="G212" s="17" t="s">
        <v>8224</v>
      </c>
      <c r="H212" s="17" t="s">
        <v>8246</v>
      </c>
      <c r="I212" s="17">
        <v>1491233407</v>
      </c>
      <c r="J212" s="17">
        <v>1489591807</v>
      </c>
      <c r="K212" s="17" t="b">
        <v>0</v>
      </c>
      <c r="L212" s="17">
        <v>0</v>
      </c>
      <c r="M212" s="17" t="b">
        <v>0</v>
      </c>
      <c r="N212" s="17" t="s">
        <v>8273</v>
      </c>
      <c r="O212" s="17" t="s">
        <v>8274</v>
      </c>
      <c r="P212" s="17">
        <v>0</v>
      </c>
      <c r="Q212" s="17">
        <v>0</v>
      </c>
      <c r="R212" s="21">
        <v>42809.645914351851</v>
      </c>
      <c r="S212" s="21">
        <v>42828.645914351851</v>
      </c>
    </row>
    <row r="213" spans="1:19" ht="45" hidden="1" x14ac:dyDescent="0.25">
      <c r="A213" s="17">
        <v>3139</v>
      </c>
      <c r="B213" s="18" t="s">
        <v>3139</v>
      </c>
      <c r="C213" s="18" t="s">
        <v>7249</v>
      </c>
      <c r="D213" s="19">
        <v>50000</v>
      </c>
      <c r="E213" s="20">
        <v>2700</v>
      </c>
      <c r="F213" s="17" t="s">
        <v>8221</v>
      </c>
      <c r="G213" s="17" t="s">
        <v>8237</v>
      </c>
      <c r="H213" s="17" t="s">
        <v>8255</v>
      </c>
      <c r="I213" s="17">
        <v>1490416380</v>
      </c>
      <c r="J213" s="17">
        <v>1487485760</v>
      </c>
      <c r="K213" s="17" t="b">
        <v>0</v>
      </c>
      <c r="L213" s="17">
        <v>6</v>
      </c>
      <c r="M213" s="17" t="b">
        <v>0</v>
      </c>
      <c r="N213" s="17" t="s">
        <v>8273</v>
      </c>
      <c r="O213" s="17" t="s">
        <v>8274</v>
      </c>
      <c r="P213" s="17">
        <v>5</v>
      </c>
      <c r="Q213" s="17">
        <v>450</v>
      </c>
      <c r="R213" s="21">
        <v>42785.270370370374</v>
      </c>
      <c r="S213" s="21">
        <v>42819.189583333333</v>
      </c>
    </row>
    <row r="214" spans="1:19" ht="45" hidden="1" x14ac:dyDescent="0.25">
      <c r="A214" s="17">
        <v>3140</v>
      </c>
      <c r="B214" s="18" t="s">
        <v>3140</v>
      </c>
      <c r="C214" s="18" t="s">
        <v>7250</v>
      </c>
      <c r="D214" s="19">
        <v>10000</v>
      </c>
      <c r="E214" s="20">
        <v>96</v>
      </c>
      <c r="F214" s="17" t="s">
        <v>8221</v>
      </c>
      <c r="G214" s="17" t="s">
        <v>8229</v>
      </c>
      <c r="H214" s="17" t="s">
        <v>8248</v>
      </c>
      <c r="I214" s="17">
        <v>1491581703</v>
      </c>
      <c r="J214" s="17">
        <v>1488993303</v>
      </c>
      <c r="K214" s="17" t="b">
        <v>0</v>
      </c>
      <c r="L214" s="17">
        <v>4</v>
      </c>
      <c r="M214" s="17" t="b">
        <v>0</v>
      </c>
      <c r="N214" s="17" t="s">
        <v>8273</v>
      </c>
      <c r="O214" s="17" t="s">
        <v>8274</v>
      </c>
      <c r="P214" s="17">
        <v>1</v>
      </c>
      <c r="Q214" s="17">
        <v>24</v>
      </c>
      <c r="R214" s="21">
        <v>42802.718784722223</v>
      </c>
      <c r="S214" s="21">
        <v>42832.677118055552</v>
      </c>
    </row>
    <row r="215" spans="1:19" ht="60" hidden="1" x14ac:dyDescent="0.25">
      <c r="A215" s="17">
        <v>3141</v>
      </c>
      <c r="B215" s="18" t="s">
        <v>3141</v>
      </c>
      <c r="C215" s="18" t="s">
        <v>7251</v>
      </c>
      <c r="D215" s="19">
        <v>500</v>
      </c>
      <c r="E215" s="20">
        <v>258</v>
      </c>
      <c r="F215" s="17" t="s">
        <v>8221</v>
      </c>
      <c r="G215" s="17" t="s">
        <v>8232</v>
      </c>
      <c r="H215" s="17" t="s">
        <v>8248</v>
      </c>
      <c r="I215" s="17">
        <v>1492372800</v>
      </c>
      <c r="J215" s="17">
        <v>1488823488</v>
      </c>
      <c r="K215" s="17" t="b">
        <v>0</v>
      </c>
      <c r="L215" s="17">
        <v>8</v>
      </c>
      <c r="M215" s="17" t="b">
        <v>0</v>
      </c>
      <c r="N215" s="17" t="s">
        <v>8273</v>
      </c>
      <c r="O215" s="17" t="s">
        <v>8274</v>
      </c>
      <c r="P215" s="17">
        <v>52</v>
      </c>
      <c r="Q215" s="17">
        <v>32.25</v>
      </c>
      <c r="R215" s="21">
        <v>42800.753333333334</v>
      </c>
      <c r="S215" s="21">
        <v>42841.833333333328</v>
      </c>
    </row>
    <row r="216" spans="1:19" ht="45" hidden="1" x14ac:dyDescent="0.25">
      <c r="A216" s="17">
        <v>3142</v>
      </c>
      <c r="B216" s="18" t="s">
        <v>3142</v>
      </c>
      <c r="C216" s="18" t="s">
        <v>7252</v>
      </c>
      <c r="D216" s="19">
        <v>2750</v>
      </c>
      <c r="E216" s="20">
        <v>45</v>
      </c>
      <c r="F216" s="17" t="s">
        <v>8221</v>
      </c>
      <c r="G216" s="17" t="s">
        <v>8224</v>
      </c>
      <c r="H216" s="17" t="s">
        <v>8246</v>
      </c>
      <c r="I216" s="17">
        <v>1489922339</v>
      </c>
      <c r="J216" s="17">
        <v>1487333939</v>
      </c>
      <c r="K216" s="17" t="b">
        <v>0</v>
      </c>
      <c r="L216" s="17">
        <v>3</v>
      </c>
      <c r="M216" s="17" t="b">
        <v>0</v>
      </c>
      <c r="N216" s="17" t="s">
        <v>8273</v>
      </c>
      <c r="O216" s="17" t="s">
        <v>8274</v>
      </c>
      <c r="P216" s="17">
        <v>2</v>
      </c>
      <c r="Q216" s="17">
        <v>15</v>
      </c>
      <c r="R216" s="21">
        <v>42783.513182870374</v>
      </c>
      <c r="S216" s="21">
        <v>42813.471516203703</v>
      </c>
    </row>
    <row r="217" spans="1:19" ht="60" hidden="1" x14ac:dyDescent="0.25">
      <c r="A217" s="17">
        <v>3143</v>
      </c>
      <c r="B217" s="18" t="s">
        <v>3143</v>
      </c>
      <c r="C217" s="18" t="s">
        <v>7253</v>
      </c>
      <c r="D217" s="19">
        <v>700</v>
      </c>
      <c r="E217" s="20">
        <v>0</v>
      </c>
      <c r="F217" s="17" t="s">
        <v>8221</v>
      </c>
      <c r="G217" s="17" t="s">
        <v>8224</v>
      </c>
      <c r="H217" s="17" t="s">
        <v>8246</v>
      </c>
      <c r="I217" s="17">
        <v>1491726956</v>
      </c>
      <c r="J217" s="17">
        <v>1489480556</v>
      </c>
      <c r="K217" s="17" t="b">
        <v>0</v>
      </c>
      <c r="L217" s="17">
        <v>0</v>
      </c>
      <c r="M217" s="17" t="b">
        <v>0</v>
      </c>
      <c r="N217" s="17" t="s">
        <v>8273</v>
      </c>
      <c r="O217" s="17" t="s">
        <v>8274</v>
      </c>
      <c r="P217" s="17">
        <v>0</v>
      </c>
      <c r="Q217" s="17">
        <v>0</v>
      </c>
      <c r="R217" s="21">
        <v>42808.358287037037</v>
      </c>
      <c r="S217" s="21">
        <v>42834.358287037037</v>
      </c>
    </row>
    <row r="218" spans="1:19" ht="60" hidden="1" x14ac:dyDescent="0.25">
      <c r="A218" s="17">
        <v>3144</v>
      </c>
      <c r="B218" s="18" t="s">
        <v>3144</v>
      </c>
      <c r="C218" s="18" t="s">
        <v>7254</v>
      </c>
      <c r="D218" s="19">
        <v>10000</v>
      </c>
      <c r="E218" s="20">
        <v>7540</v>
      </c>
      <c r="F218" s="17" t="s">
        <v>8221</v>
      </c>
      <c r="G218" s="17" t="s">
        <v>8223</v>
      </c>
      <c r="H218" s="17" t="s">
        <v>8245</v>
      </c>
      <c r="I218" s="17">
        <v>1489903200</v>
      </c>
      <c r="J218" s="17">
        <v>1488459307</v>
      </c>
      <c r="K218" s="17" t="b">
        <v>0</v>
      </c>
      <c r="L218" s="17">
        <v>30</v>
      </c>
      <c r="M218" s="17" t="b">
        <v>0</v>
      </c>
      <c r="N218" s="17" t="s">
        <v>8273</v>
      </c>
      <c r="O218" s="17" t="s">
        <v>8274</v>
      </c>
      <c r="P218" s="17">
        <v>75</v>
      </c>
      <c r="Q218" s="17">
        <v>251.33</v>
      </c>
      <c r="R218" s="21">
        <v>42796.538275462968</v>
      </c>
      <c r="S218" s="21">
        <v>42813.25</v>
      </c>
    </row>
    <row r="219" spans="1:19" ht="30" hidden="1" x14ac:dyDescent="0.25">
      <c r="A219" s="17">
        <v>3145</v>
      </c>
      <c r="B219" s="18" t="s">
        <v>3145</v>
      </c>
      <c r="C219" s="18" t="s">
        <v>7255</v>
      </c>
      <c r="D219" s="19">
        <v>25000</v>
      </c>
      <c r="E219" s="20">
        <v>0</v>
      </c>
      <c r="F219" s="17" t="s">
        <v>8221</v>
      </c>
      <c r="G219" s="17" t="s">
        <v>8223</v>
      </c>
      <c r="H219" s="17" t="s">
        <v>8245</v>
      </c>
      <c r="I219" s="17">
        <v>1490659134</v>
      </c>
      <c r="J219" s="17">
        <v>1485478734</v>
      </c>
      <c r="K219" s="17" t="b">
        <v>0</v>
      </c>
      <c r="L219" s="17">
        <v>0</v>
      </c>
      <c r="M219" s="17" t="b">
        <v>0</v>
      </c>
      <c r="N219" s="17" t="s">
        <v>8273</v>
      </c>
      <c r="O219" s="17" t="s">
        <v>8274</v>
      </c>
      <c r="P219" s="17">
        <v>0</v>
      </c>
      <c r="Q219" s="17">
        <v>0</v>
      </c>
      <c r="R219" s="21">
        <v>42762.040902777779</v>
      </c>
      <c r="S219" s="21">
        <v>42821.999236111107</v>
      </c>
    </row>
    <row r="220" spans="1:19" ht="30" hidden="1" x14ac:dyDescent="0.25">
      <c r="A220" s="17">
        <v>3146</v>
      </c>
      <c r="B220" s="18" t="s">
        <v>3146</v>
      </c>
      <c r="C220" s="18" t="s">
        <v>7256</v>
      </c>
      <c r="D220" s="19">
        <v>50000</v>
      </c>
      <c r="E220" s="20">
        <v>5250</v>
      </c>
      <c r="F220" s="17" t="s">
        <v>8221</v>
      </c>
      <c r="G220" s="17" t="s">
        <v>8237</v>
      </c>
      <c r="H220" s="17" t="s">
        <v>8255</v>
      </c>
      <c r="I220" s="17">
        <v>1492356166</v>
      </c>
      <c r="J220" s="17">
        <v>1488471766</v>
      </c>
      <c r="K220" s="17" t="b">
        <v>0</v>
      </c>
      <c r="L220" s="17">
        <v>12</v>
      </c>
      <c r="M220" s="17" t="b">
        <v>0</v>
      </c>
      <c r="N220" s="17" t="s">
        <v>8273</v>
      </c>
      <c r="O220" s="17" t="s">
        <v>8274</v>
      </c>
      <c r="P220" s="17">
        <v>11</v>
      </c>
      <c r="Q220" s="17">
        <v>437.5</v>
      </c>
      <c r="R220" s="21">
        <v>42796.682476851856</v>
      </c>
      <c r="S220" s="21">
        <v>42841.640810185185</v>
      </c>
    </row>
    <row r="221" spans="1:19" ht="45" hidden="1" x14ac:dyDescent="0.25">
      <c r="A221" s="17">
        <v>3147</v>
      </c>
      <c r="B221" s="18" t="s">
        <v>3147</v>
      </c>
      <c r="C221" s="18" t="s">
        <v>7257</v>
      </c>
      <c r="D221" s="19">
        <v>20000</v>
      </c>
      <c r="E221" s="20">
        <v>23505</v>
      </c>
      <c r="F221" s="17" t="s">
        <v>8218</v>
      </c>
      <c r="G221" s="17" t="s">
        <v>8223</v>
      </c>
      <c r="H221" s="17" t="s">
        <v>8245</v>
      </c>
      <c r="I221" s="17">
        <v>1415319355</v>
      </c>
      <c r="J221" s="17">
        <v>1411859755</v>
      </c>
      <c r="K221" s="17" t="b">
        <v>1</v>
      </c>
      <c r="L221" s="17">
        <v>213</v>
      </c>
      <c r="M221" s="17" t="b">
        <v>1</v>
      </c>
      <c r="N221" s="17" t="s">
        <v>8273</v>
      </c>
      <c r="O221" s="17" t="s">
        <v>8274</v>
      </c>
      <c r="P221" s="17">
        <v>118</v>
      </c>
      <c r="Q221" s="17">
        <v>110.35</v>
      </c>
      <c r="R221" s="21">
        <v>41909.969386574077</v>
      </c>
      <c r="S221" s="21">
        <v>41950.011053240742</v>
      </c>
    </row>
    <row r="222" spans="1:19" ht="30" hidden="1" x14ac:dyDescent="0.25">
      <c r="A222" s="17">
        <v>3148</v>
      </c>
      <c r="B222" s="18" t="s">
        <v>3148</v>
      </c>
      <c r="C222" s="18" t="s">
        <v>7258</v>
      </c>
      <c r="D222" s="19">
        <v>1800</v>
      </c>
      <c r="E222" s="20">
        <v>2361</v>
      </c>
      <c r="F222" s="17" t="s">
        <v>8218</v>
      </c>
      <c r="G222" s="17" t="s">
        <v>8223</v>
      </c>
      <c r="H222" s="17" t="s">
        <v>8245</v>
      </c>
      <c r="I222" s="17">
        <v>1412136000</v>
      </c>
      <c r="J222" s="17">
        <v>1410278284</v>
      </c>
      <c r="K222" s="17" t="b">
        <v>1</v>
      </c>
      <c r="L222" s="17">
        <v>57</v>
      </c>
      <c r="M222" s="17" t="b">
        <v>1</v>
      </c>
      <c r="N222" s="17" t="s">
        <v>8273</v>
      </c>
      <c r="O222" s="17" t="s">
        <v>8274</v>
      </c>
      <c r="P222" s="17">
        <v>131</v>
      </c>
      <c r="Q222" s="17">
        <v>41.42</v>
      </c>
      <c r="R222" s="21">
        <v>41891.665324074071</v>
      </c>
      <c r="S222" s="21">
        <v>41913.166666666664</v>
      </c>
    </row>
    <row r="223" spans="1:19" ht="45" hidden="1" x14ac:dyDescent="0.25">
      <c r="A223" s="17">
        <v>3149</v>
      </c>
      <c r="B223" s="18" t="s">
        <v>3149</v>
      </c>
      <c r="C223" s="18" t="s">
        <v>7259</v>
      </c>
      <c r="D223" s="19">
        <v>1250</v>
      </c>
      <c r="E223" s="20">
        <v>1300</v>
      </c>
      <c r="F223" s="17" t="s">
        <v>8218</v>
      </c>
      <c r="G223" s="17" t="s">
        <v>8223</v>
      </c>
      <c r="H223" s="17" t="s">
        <v>8245</v>
      </c>
      <c r="I223" s="17">
        <v>1354845600</v>
      </c>
      <c r="J223" s="17">
        <v>1352766300</v>
      </c>
      <c r="K223" s="17" t="b">
        <v>1</v>
      </c>
      <c r="L223" s="17">
        <v>25</v>
      </c>
      <c r="M223" s="17" t="b">
        <v>1</v>
      </c>
      <c r="N223" s="17" t="s">
        <v>8273</v>
      </c>
      <c r="O223" s="17" t="s">
        <v>8274</v>
      </c>
      <c r="P223" s="17">
        <v>104</v>
      </c>
      <c r="Q223" s="17">
        <v>52</v>
      </c>
      <c r="R223" s="21">
        <v>41226.017361111109</v>
      </c>
      <c r="S223" s="21">
        <v>41250.083333333336</v>
      </c>
    </row>
    <row r="224" spans="1:19" ht="60" hidden="1" x14ac:dyDescent="0.25">
      <c r="A224" s="17">
        <v>3150</v>
      </c>
      <c r="B224" s="18" t="s">
        <v>3150</v>
      </c>
      <c r="C224" s="18" t="s">
        <v>7260</v>
      </c>
      <c r="D224" s="19">
        <v>3500</v>
      </c>
      <c r="E224" s="20">
        <v>3535</v>
      </c>
      <c r="F224" s="17" t="s">
        <v>8218</v>
      </c>
      <c r="G224" s="17" t="s">
        <v>8223</v>
      </c>
      <c r="H224" s="17" t="s">
        <v>8245</v>
      </c>
      <c r="I224" s="17">
        <v>1295928000</v>
      </c>
      <c r="J224" s="17">
        <v>1288160403</v>
      </c>
      <c r="K224" s="17" t="b">
        <v>1</v>
      </c>
      <c r="L224" s="17">
        <v>104</v>
      </c>
      <c r="M224" s="17" t="b">
        <v>1</v>
      </c>
      <c r="N224" s="17" t="s">
        <v>8273</v>
      </c>
      <c r="O224" s="17" t="s">
        <v>8274</v>
      </c>
      <c r="P224" s="17">
        <v>101</v>
      </c>
      <c r="Q224" s="17">
        <v>33.99</v>
      </c>
      <c r="R224" s="21">
        <v>40478.263923611114</v>
      </c>
      <c r="S224" s="21">
        <v>40568.166666666664</v>
      </c>
    </row>
    <row r="225" spans="1:19" ht="30" hidden="1" x14ac:dyDescent="0.25">
      <c r="A225" s="17">
        <v>3151</v>
      </c>
      <c r="B225" s="18" t="s">
        <v>3151</v>
      </c>
      <c r="C225" s="18" t="s">
        <v>7261</v>
      </c>
      <c r="D225" s="19">
        <v>3500</v>
      </c>
      <c r="E225" s="20">
        <v>3514</v>
      </c>
      <c r="F225" s="17" t="s">
        <v>8218</v>
      </c>
      <c r="G225" s="17" t="s">
        <v>8223</v>
      </c>
      <c r="H225" s="17" t="s">
        <v>8245</v>
      </c>
      <c r="I225" s="17">
        <v>1410379774</v>
      </c>
      <c r="J225" s="17">
        <v>1407787774</v>
      </c>
      <c r="K225" s="17" t="b">
        <v>1</v>
      </c>
      <c r="L225" s="17">
        <v>34</v>
      </c>
      <c r="M225" s="17" t="b">
        <v>1</v>
      </c>
      <c r="N225" s="17" t="s">
        <v>8273</v>
      </c>
      <c r="O225" s="17" t="s">
        <v>8274</v>
      </c>
      <c r="P225" s="17">
        <v>100</v>
      </c>
      <c r="Q225" s="17">
        <v>103.35</v>
      </c>
      <c r="R225" s="21">
        <v>41862.83997685185</v>
      </c>
      <c r="S225" s="21">
        <v>41892.83997685185</v>
      </c>
    </row>
    <row r="226" spans="1:19" ht="45" hidden="1" x14ac:dyDescent="0.25">
      <c r="A226" s="17">
        <v>3152</v>
      </c>
      <c r="B226" s="18" t="s">
        <v>3152</v>
      </c>
      <c r="C226" s="18" t="s">
        <v>7262</v>
      </c>
      <c r="D226" s="19">
        <v>2200</v>
      </c>
      <c r="E226" s="20">
        <v>2331</v>
      </c>
      <c r="F226" s="17" t="s">
        <v>8218</v>
      </c>
      <c r="G226" s="17" t="s">
        <v>8224</v>
      </c>
      <c r="H226" s="17" t="s">
        <v>8246</v>
      </c>
      <c r="I226" s="17">
        <v>1383425367</v>
      </c>
      <c r="J226" s="17">
        <v>1380833367</v>
      </c>
      <c r="K226" s="17" t="b">
        <v>1</v>
      </c>
      <c r="L226" s="17">
        <v>67</v>
      </c>
      <c r="M226" s="17" t="b">
        <v>1</v>
      </c>
      <c r="N226" s="17" t="s">
        <v>8273</v>
      </c>
      <c r="O226" s="17" t="s">
        <v>8274</v>
      </c>
      <c r="P226" s="17">
        <v>106</v>
      </c>
      <c r="Q226" s="17">
        <v>34.79</v>
      </c>
      <c r="R226" s="21">
        <v>41550.867673611108</v>
      </c>
      <c r="S226" s="21">
        <v>41580.867673611108</v>
      </c>
    </row>
    <row r="227" spans="1:19" ht="45" hidden="1" x14ac:dyDescent="0.25">
      <c r="A227" s="17">
        <v>3153</v>
      </c>
      <c r="B227" s="18" t="s">
        <v>3153</v>
      </c>
      <c r="C227" s="18" t="s">
        <v>7263</v>
      </c>
      <c r="D227" s="19">
        <v>3000</v>
      </c>
      <c r="E227" s="20">
        <v>10067.5</v>
      </c>
      <c r="F227" s="17" t="s">
        <v>8218</v>
      </c>
      <c r="G227" s="17" t="s">
        <v>8223</v>
      </c>
      <c r="H227" s="17" t="s">
        <v>8245</v>
      </c>
      <c r="I227" s="17">
        <v>1304225940</v>
      </c>
      <c r="J227" s="17">
        <v>1301542937</v>
      </c>
      <c r="K227" s="17" t="b">
        <v>1</v>
      </c>
      <c r="L227" s="17">
        <v>241</v>
      </c>
      <c r="M227" s="17" t="b">
        <v>1</v>
      </c>
      <c r="N227" s="17" t="s">
        <v>8273</v>
      </c>
      <c r="O227" s="17" t="s">
        <v>8274</v>
      </c>
      <c r="P227" s="17">
        <v>336</v>
      </c>
      <c r="Q227" s="17">
        <v>41.77</v>
      </c>
      <c r="R227" s="21">
        <v>40633.154363425929</v>
      </c>
      <c r="S227" s="21">
        <v>40664.207638888889</v>
      </c>
    </row>
    <row r="228" spans="1:19" ht="45" hidden="1" x14ac:dyDescent="0.25">
      <c r="A228" s="17">
        <v>3154</v>
      </c>
      <c r="B228" s="18" t="s">
        <v>3154</v>
      </c>
      <c r="C228" s="18" t="s">
        <v>7264</v>
      </c>
      <c r="D228" s="19">
        <v>7000</v>
      </c>
      <c r="E228" s="20">
        <v>7905</v>
      </c>
      <c r="F228" s="17" t="s">
        <v>8218</v>
      </c>
      <c r="G228" s="17" t="s">
        <v>8223</v>
      </c>
      <c r="H228" s="17" t="s">
        <v>8245</v>
      </c>
      <c r="I228" s="17">
        <v>1333310458</v>
      </c>
      <c r="J228" s="17">
        <v>1330722058</v>
      </c>
      <c r="K228" s="17" t="b">
        <v>1</v>
      </c>
      <c r="L228" s="17">
        <v>123</v>
      </c>
      <c r="M228" s="17" t="b">
        <v>1</v>
      </c>
      <c r="N228" s="17" t="s">
        <v>8273</v>
      </c>
      <c r="O228" s="17" t="s">
        <v>8274</v>
      </c>
      <c r="P228" s="17">
        <v>113</v>
      </c>
      <c r="Q228" s="17">
        <v>64.27</v>
      </c>
      <c r="R228" s="21">
        <v>40970.875671296293</v>
      </c>
      <c r="S228" s="21">
        <v>41000.834004629629</v>
      </c>
    </row>
    <row r="229" spans="1:19" ht="45" hidden="1" x14ac:dyDescent="0.25">
      <c r="A229" s="17">
        <v>3155</v>
      </c>
      <c r="B229" s="18" t="s">
        <v>3155</v>
      </c>
      <c r="C229" s="18" t="s">
        <v>7265</v>
      </c>
      <c r="D229" s="19">
        <v>5000</v>
      </c>
      <c r="E229" s="20">
        <v>9425.23</v>
      </c>
      <c r="F229" s="17" t="s">
        <v>8218</v>
      </c>
      <c r="G229" s="17" t="s">
        <v>8224</v>
      </c>
      <c r="H229" s="17" t="s">
        <v>8246</v>
      </c>
      <c r="I229" s="17">
        <v>1356004725</v>
      </c>
      <c r="J229" s="17">
        <v>1353412725</v>
      </c>
      <c r="K229" s="17" t="b">
        <v>1</v>
      </c>
      <c r="L229" s="17">
        <v>302</v>
      </c>
      <c r="M229" s="17" t="b">
        <v>1</v>
      </c>
      <c r="N229" s="17" t="s">
        <v>8273</v>
      </c>
      <c r="O229" s="17" t="s">
        <v>8274</v>
      </c>
      <c r="P229" s="17">
        <v>189</v>
      </c>
      <c r="Q229" s="17">
        <v>31.21</v>
      </c>
      <c r="R229" s="21">
        <v>41233.499131944445</v>
      </c>
      <c r="S229" s="21">
        <v>41263.499131944445</v>
      </c>
    </row>
    <row r="230" spans="1:19" ht="45" hidden="1" x14ac:dyDescent="0.25">
      <c r="A230" s="17">
        <v>3156</v>
      </c>
      <c r="B230" s="18" t="s">
        <v>3156</v>
      </c>
      <c r="C230" s="18" t="s">
        <v>7266</v>
      </c>
      <c r="D230" s="19">
        <v>5500</v>
      </c>
      <c r="E230" s="20">
        <v>5600</v>
      </c>
      <c r="F230" s="17" t="s">
        <v>8218</v>
      </c>
      <c r="G230" s="17" t="s">
        <v>8223</v>
      </c>
      <c r="H230" s="17" t="s">
        <v>8245</v>
      </c>
      <c r="I230" s="17">
        <v>1338591144</v>
      </c>
      <c r="J230" s="17">
        <v>1335567144</v>
      </c>
      <c r="K230" s="17" t="b">
        <v>1</v>
      </c>
      <c r="L230" s="17">
        <v>89</v>
      </c>
      <c r="M230" s="17" t="b">
        <v>1</v>
      </c>
      <c r="N230" s="17" t="s">
        <v>8273</v>
      </c>
      <c r="O230" s="17" t="s">
        <v>8274</v>
      </c>
      <c r="P230" s="17">
        <v>102</v>
      </c>
      <c r="Q230" s="17">
        <v>62.92</v>
      </c>
      <c r="R230" s="21">
        <v>41026.953055555554</v>
      </c>
      <c r="S230" s="21">
        <v>41061.953055555554</v>
      </c>
    </row>
    <row r="231" spans="1:19" ht="30" hidden="1" x14ac:dyDescent="0.25">
      <c r="A231" s="17">
        <v>3157</v>
      </c>
      <c r="B231" s="18" t="s">
        <v>3157</v>
      </c>
      <c r="C231" s="18" t="s">
        <v>7267</v>
      </c>
      <c r="D231" s="19">
        <v>4000</v>
      </c>
      <c r="E231" s="20">
        <v>4040</v>
      </c>
      <c r="F231" s="17" t="s">
        <v>8218</v>
      </c>
      <c r="G231" s="17" t="s">
        <v>8223</v>
      </c>
      <c r="H231" s="17" t="s">
        <v>8245</v>
      </c>
      <c r="I231" s="17">
        <v>1405746000</v>
      </c>
      <c r="J231" s="17">
        <v>1404932105</v>
      </c>
      <c r="K231" s="17" t="b">
        <v>1</v>
      </c>
      <c r="L231" s="17">
        <v>41</v>
      </c>
      <c r="M231" s="17" t="b">
        <v>1</v>
      </c>
      <c r="N231" s="17" t="s">
        <v>8273</v>
      </c>
      <c r="O231" s="17" t="s">
        <v>8274</v>
      </c>
      <c r="P231" s="17">
        <v>101</v>
      </c>
      <c r="Q231" s="17">
        <v>98.54</v>
      </c>
      <c r="R231" s="21">
        <v>41829.788252314815</v>
      </c>
      <c r="S231" s="21">
        <v>41839.208333333336</v>
      </c>
    </row>
    <row r="232" spans="1:19" ht="30" hidden="1" x14ac:dyDescent="0.25">
      <c r="A232" s="17">
        <v>3158</v>
      </c>
      <c r="B232" s="18" t="s">
        <v>3158</v>
      </c>
      <c r="C232" s="18" t="s">
        <v>7268</v>
      </c>
      <c r="D232" s="19">
        <v>5000</v>
      </c>
      <c r="E232" s="20">
        <v>5700</v>
      </c>
      <c r="F232" s="17" t="s">
        <v>8218</v>
      </c>
      <c r="G232" s="17" t="s">
        <v>8223</v>
      </c>
      <c r="H232" s="17" t="s">
        <v>8245</v>
      </c>
      <c r="I232" s="17">
        <v>1374523752</v>
      </c>
      <c r="J232" s="17">
        <v>1371931752</v>
      </c>
      <c r="K232" s="17" t="b">
        <v>1</v>
      </c>
      <c r="L232" s="17">
        <v>69</v>
      </c>
      <c r="M232" s="17" t="b">
        <v>1</v>
      </c>
      <c r="N232" s="17" t="s">
        <v>8273</v>
      </c>
      <c r="O232" s="17" t="s">
        <v>8274</v>
      </c>
      <c r="P232" s="17">
        <v>114</v>
      </c>
      <c r="Q232" s="17">
        <v>82.61</v>
      </c>
      <c r="R232" s="21">
        <v>41447.839722222219</v>
      </c>
      <c r="S232" s="21">
        <v>41477.839722222219</v>
      </c>
    </row>
    <row r="233" spans="1:19" ht="30" hidden="1" x14ac:dyDescent="0.25">
      <c r="A233" s="17">
        <v>3159</v>
      </c>
      <c r="B233" s="18" t="s">
        <v>3159</v>
      </c>
      <c r="C233" s="18" t="s">
        <v>7269</v>
      </c>
      <c r="D233" s="19">
        <v>1500</v>
      </c>
      <c r="E233" s="20">
        <v>2002.22</v>
      </c>
      <c r="F233" s="17" t="s">
        <v>8218</v>
      </c>
      <c r="G233" s="17" t="s">
        <v>8223</v>
      </c>
      <c r="H233" s="17" t="s">
        <v>8245</v>
      </c>
      <c r="I233" s="17">
        <v>1326927600</v>
      </c>
      <c r="J233" s="17">
        <v>1323221761</v>
      </c>
      <c r="K233" s="17" t="b">
        <v>1</v>
      </c>
      <c r="L233" s="17">
        <v>52</v>
      </c>
      <c r="M233" s="17" t="b">
        <v>1</v>
      </c>
      <c r="N233" s="17" t="s">
        <v>8273</v>
      </c>
      <c r="O233" s="17" t="s">
        <v>8274</v>
      </c>
      <c r="P233" s="17">
        <v>133</v>
      </c>
      <c r="Q233" s="17">
        <v>38.5</v>
      </c>
      <c r="R233" s="21">
        <v>40884.066678240742</v>
      </c>
      <c r="S233" s="21">
        <v>40926.958333333336</v>
      </c>
    </row>
    <row r="234" spans="1:19" ht="45" hidden="1" x14ac:dyDescent="0.25">
      <c r="A234" s="17">
        <v>3160</v>
      </c>
      <c r="B234" s="18" t="s">
        <v>3160</v>
      </c>
      <c r="C234" s="18" t="s">
        <v>7270</v>
      </c>
      <c r="D234" s="19">
        <v>4500</v>
      </c>
      <c r="E234" s="20">
        <v>4569</v>
      </c>
      <c r="F234" s="17" t="s">
        <v>8218</v>
      </c>
      <c r="G234" s="17" t="s">
        <v>8223</v>
      </c>
      <c r="H234" s="17" t="s">
        <v>8245</v>
      </c>
      <c r="I234" s="17">
        <v>1407905940</v>
      </c>
      <c r="J234" s="17">
        <v>1405923687</v>
      </c>
      <c r="K234" s="17" t="b">
        <v>1</v>
      </c>
      <c r="L234" s="17">
        <v>57</v>
      </c>
      <c r="M234" s="17" t="b">
        <v>1</v>
      </c>
      <c r="N234" s="17" t="s">
        <v>8273</v>
      </c>
      <c r="O234" s="17" t="s">
        <v>8274</v>
      </c>
      <c r="P234" s="17">
        <v>102</v>
      </c>
      <c r="Q234" s="17">
        <v>80.16</v>
      </c>
      <c r="R234" s="21">
        <v>41841.26489583333</v>
      </c>
      <c r="S234" s="21">
        <v>41864.207638888889</v>
      </c>
    </row>
    <row r="235" spans="1:19" ht="45" hidden="1" x14ac:dyDescent="0.25">
      <c r="A235" s="17">
        <v>3161</v>
      </c>
      <c r="B235" s="18" t="s">
        <v>3161</v>
      </c>
      <c r="C235" s="18" t="s">
        <v>7271</v>
      </c>
      <c r="D235" s="19">
        <v>2000</v>
      </c>
      <c r="E235" s="20">
        <v>2102</v>
      </c>
      <c r="F235" s="17" t="s">
        <v>8218</v>
      </c>
      <c r="G235" s="17" t="s">
        <v>8224</v>
      </c>
      <c r="H235" s="17" t="s">
        <v>8246</v>
      </c>
      <c r="I235" s="17">
        <v>1413377522</v>
      </c>
      <c r="J235" s="17">
        <v>1410785522</v>
      </c>
      <c r="K235" s="17" t="b">
        <v>1</v>
      </c>
      <c r="L235" s="17">
        <v>74</v>
      </c>
      <c r="M235" s="17" t="b">
        <v>1</v>
      </c>
      <c r="N235" s="17" t="s">
        <v>8273</v>
      </c>
      <c r="O235" s="17" t="s">
        <v>8274</v>
      </c>
      <c r="P235" s="17">
        <v>105</v>
      </c>
      <c r="Q235" s="17">
        <v>28.41</v>
      </c>
      <c r="R235" s="21">
        <v>41897.536134259259</v>
      </c>
      <c r="S235" s="21">
        <v>41927.536134259259</v>
      </c>
    </row>
    <row r="236" spans="1:19" ht="45" hidden="1" x14ac:dyDescent="0.25">
      <c r="A236" s="17">
        <v>3162</v>
      </c>
      <c r="B236" s="18" t="s">
        <v>3162</v>
      </c>
      <c r="C236" s="18" t="s">
        <v>7272</v>
      </c>
      <c r="D236" s="19">
        <v>4000</v>
      </c>
      <c r="E236" s="20">
        <v>5086</v>
      </c>
      <c r="F236" s="17" t="s">
        <v>8218</v>
      </c>
      <c r="G236" s="17" t="s">
        <v>8223</v>
      </c>
      <c r="H236" s="17" t="s">
        <v>8245</v>
      </c>
      <c r="I236" s="17">
        <v>1404698400</v>
      </c>
      <c r="J236" s="17">
        <v>1402331262</v>
      </c>
      <c r="K236" s="17" t="b">
        <v>1</v>
      </c>
      <c r="L236" s="17">
        <v>63</v>
      </c>
      <c r="M236" s="17" t="b">
        <v>1</v>
      </c>
      <c r="N236" s="17" t="s">
        <v>8273</v>
      </c>
      <c r="O236" s="17" t="s">
        <v>8274</v>
      </c>
      <c r="P236" s="17">
        <v>127</v>
      </c>
      <c r="Q236" s="17">
        <v>80.73</v>
      </c>
      <c r="R236" s="21">
        <v>41799.685902777775</v>
      </c>
      <c r="S236" s="21">
        <v>41827.083333333336</v>
      </c>
    </row>
    <row r="237" spans="1:19" ht="45" hidden="1" x14ac:dyDescent="0.25">
      <c r="A237" s="17">
        <v>3163</v>
      </c>
      <c r="B237" s="18" t="s">
        <v>3163</v>
      </c>
      <c r="C237" s="18" t="s">
        <v>7273</v>
      </c>
      <c r="D237" s="19">
        <v>13000</v>
      </c>
      <c r="E237" s="20">
        <v>14450</v>
      </c>
      <c r="F237" s="17" t="s">
        <v>8218</v>
      </c>
      <c r="G237" s="17" t="s">
        <v>8223</v>
      </c>
      <c r="H237" s="17" t="s">
        <v>8245</v>
      </c>
      <c r="I237" s="17">
        <v>1402855525</v>
      </c>
      <c r="J237" s="17">
        <v>1400263525</v>
      </c>
      <c r="K237" s="17" t="b">
        <v>1</v>
      </c>
      <c r="L237" s="17">
        <v>72</v>
      </c>
      <c r="M237" s="17" t="b">
        <v>1</v>
      </c>
      <c r="N237" s="17" t="s">
        <v>8273</v>
      </c>
      <c r="O237" s="17" t="s">
        <v>8274</v>
      </c>
      <c r="P237" s="17">
        <v>111</v>
      </c>
      <c r="Q237" s="17">
        <v>200.69</v>
      </c>
      <c r="R237" s="21">
        <v>41775.753761574073</v>
      </c>
      <c r="S237" s="21">
        <v>41805.753761574073</v>
      </c>
    </row>
    <row r="238" spans="1:19" ht="45" hidden="1" x14ac:dyDescent="0.25">
      <c r="A238" s="17">
        <v>3164</v>
      </c>
      <c r="B238" s="18" t="s">
        <v>3164</v>
      </c>
      <c r="C238" s="18" t="s">
        <v>7274</v>
      </c>
      <c r="D238" s="19">
        <v>2500</v>
      </c>
      <c r="E238" s="20">
        <v>2669</v>
      </c>
      <c r="F238" s="17" t="s">
        <v>8218</v>
      </c>
      <c r="G238" s="17" t="s">
        <v>8223</v>
      </c>
      <c r="H238" s="17" t="s">
        <v>8245</v>
      </c>
      <c r="I238" s="17">
        <v>1402341615</v>
      </c>
      <c r="J238" s="17">
        <v>1399490415</v>
      </c>
      <c r="K238" s="17" t="b">
        <v>1</v>
      </c>
      <c r="L238" s="17">
        <v>71</v>
      </c>
      <c r="M238" s="17" t="b">
        <v>1</v>
      </c>
      <c r="N238" s="17" t="s">
        <v>8273</v>
      </c>
      <c r="O238" s="17" t="s">
        <v>8274</v>
      </c>
      <c r="P238" s="17">
        <v>107</v>
      </c>
      <c r="Q238" s="17">
        <v>37.590000000000003</v>
      </c>
      <c r="R238" s="21">
        <v>41766.80572916667</v>
      </c>
      <c r="S238" s="21">
        <v>41799.80572916667</v>
      </c>
    </row>
    <row r="239" spans="1:19" ht="45" hidden="1" x14ac:dyDescent="0.25">
      <c r="A239" s="17">
        <v>3165</v>
      </c>
      <c r="B239" s="18" t="s">
        <v>3165</v>
      </c>
      <c r="C239" s="18" t="s">
        <v>7275</v>
      </c>
      <c r="D239" s="19">
        <v>750</v>
      </c>
      <c r="E239" s="20">
        <v>1220</v>
      </c>
      <c r="F239" s="17" t="s">
        <v>8218</v>
      </c>
      <c r="G239" s="17" t="s">
        <v>8223</v>
      </c>
      <c r="H239" s="17" t="s">
        <v>8245</v>
      </c>
      <c r="I239" s="17">
        <v>1304395140</v>
      </c>
      <c r="J239" s="17">
        <v>1302493760</v>
      </c>
      <c r="K239" s="17" t="b">
        <v>1</v>
      </c>
      <c r="L239" s="17">
        <v>21</v>
      </c>
      <c r="M239" s="17" t="b">
        <v>1</v>
      </c>
      <c r="N239" s="17" t="s">
        <v>8273</v>
      </c>
      <c r="O239" s="17" t="s">
        <v>8274</v>
      </c>
      <c r="P239" s="17">
        <v>163</v>
      </c>
      <c r="Q239" s="17">
        <v>58.1</v>
      </c>
      <c r="R239" s="21">
        <v>40644.159259259257</v>
      </c>
      <c r="S239" s="21">
        <v>40666.165972222225</v>
      </c>
    </row>
    <row r="240" spans="1:19" ht="45" hidden="1" x14ac:dyDescent="0.25">
      <c r="A240" s="17">
        <v>3166</v>
      </c>
      <c r="B240" s="18" t="s">
        <v>3166</v>
      </c>
      <c r="C240" s="18" t="s">
        <v>7276</v>
      </c>
      <c r="D240" s="19">
        <v>35000</v>
      </c>
      <c r="E240" s="20">
        <v>56079.83</v>
      </c>
      <c r="F240" s="17" t="s">
        <v>8218</v>
      </c>
      <c r="G240" s="17" t="s">
        <v>8223</v>
      </c>
      <c r="H240" s="17" t="s">
        <v>8245</v>
      </c>
      <c r="I240" s="17">
        <v>1416988740</v>
      </c>
      <c r="J240" s="17">
        <v>1414514153</v>
      </c>
      <c r="K240" s="17" t="b">
        <v>1</v>
      </c>
      <c r="L240" s="17">
        <v>930</v>
      </c>
      <c r="M240" s="17" t="b">
        <v>1</v>
      </c>
      <c r="N240" s="17" t="s">
        <v>8273</v>
      </c>
      <c r="O240" s="17" t="s">
        <v>8274</v>
      </c>
      <c r="P240" s="17">
        <v>160</v>
      </c>
      <c r="Q240" s="17">
        <v>60.3</v>
      </c>
      <c r="R240" s="21">
        <v>41940.69158564815</v>
      </c>
      <c r="S240" s="21">
        <v>41969.332638888889</v>
      </c>
    </row>
    <row r="241" spans="1:19" ht="30" hidden="1" x14ac:dyDescent="0.25">
      <c r="A241" s="17">
        <v>3167</v>
      </c>
      <c r="B241" s="18" t="s">
        <v>3167</v>
      </c>
      <c r="C241" s="18" t="s">
        <v>7277</v>
      </c>
      <c r="D241" s="19">
        <v>3000</v>
      </c>
      <c r="E241" s="20">
        <v>3485</v>
      </c>
      <c r="F241" s="17" t="s">
        <v>8218</v>
      </c>
      <c r="G241" s="17" t="s">
        <v>8223</v>
      </c>
      <c r="H241" s="17" t="s">
        <v>8245</v>
      </c>
      <c r="I241" s="17">
        <v>1406952781</v>
      </c>
      <c r="J241" s="17">
        <v>1405743181</v>
      </c>
      <c r="K241" s="17" t="b">
        <v>1</v>
      </c>
      <c r="L241" s="17">
        <v>55</v>
      </c>
      <c r="M241" s="17" t="b">
        <v>1</v>
      </c>
      <c r="N241" s="17" t="s">
        <v>8273</v>
      </c>
      <c r="O241" s="17" t="s">
        <v>8274</v>
      </c>
      <c r="P241" s="17">
        <v>116</v>
      </c>
      <c r="Q241" s="17">
        <v>63.36</v>
      </c>
      <c r="R241" s="21">
        <v>41839.175706018519</v>
      </c>
      <c r="S241" s="21">
        <v>41853.175706018519</v>
      </c>
    </row>
    <row r="242" spans="1:19" ht="45" hidden="1" x14ac:dyDescent="0.25">
      <c r="A242" s="17">
        <v>3168</v>
      </c>
      <c r="B242" s="18" t="s">
        <v>3168</v>
      </c>
      <c r="C242" s="18" t="s">
        <v>7278</v>
      </c>
      <c r="D242" s="19">
        <v>2500</v>
      </c>
      <c r="E242" s="20">
        <v>3105</v>
      </c>
      <c r="F242" s="17" t="s">
        <v>8218</v>
      </c>
      <c r="G242" s="17" t="s">
        <v>8223</v>
      </c>
      <c r="H242" s="17" t="s">
        <v>8245</v>
      </c>
      <c r="I242" s="17">
        <v>1402696800</v>
      </c>
      <c r="J242" s="17">
        <v>1399948353</v>
      </c>
      <c r="K242" s="17" t="b">
        <v>1</v>
      </c>
      <c r="L242" s="17">
        <v>61</v>
      </c>
      <c r="M242" s="17" t="b">
        <v>1</v>
      </c>
      <c r="N242" s="17" t="s">
        <v>8273</v>
      </c>
      <c r="O242" s="17" t="s">
        <v>8274</v>
      </c>
      <c r="P242" s="17">
        <v>124</v>
      </c>
      <c r="Q242" s="17">
        <v>50.9</v>
      </c>
      <c r="R242" s="21">
        <v>41772.105937500004</v>
      </c>
      <c r="S242" s="21">
        <v>41803.916666666664</v>
      </c>
    </row>
    <row r="243" spans="1:19" ht="30" hidden="1" x14ac:dyDescent="0.25">
      <c r="A243" s="17">
        <v>3169</v>
      </c>
      <c r="B243" s="18" t="s">
        <v>3169</v>
      </c>
      <c r="C243" s="18" t="s">
        <v>7279</v>
      </c>
      <c r="D243" s="19">
        <v>8000</v>
      </c>
      <c r="E243" s="20">
        <v>8241</v>
      </c>
      <c r="F243" s="17" t="s">
        <v>8218</v>
      </c>
      <c r="G243" s="17" t="s">
        <v>8223</v>
      </c>
      <c r="H243" s="17" t="s">
        <v>8245</v>
      </c>
      <c r="I243" s="17">
        <v>1386910740</v>
      </c>
      <c r="J243" s="17">
        <v>1384364561</v>
      </c>
      <c r="K243" s="17" t="b">
        <v>1</v>
      </c>
      <c r="L243" s="17">
        <v>82</v>
      </c>
      <c r="M243" s="17" t="b">
        <v>1</v>
      </c>
      <c r="N243" s="17" t="s">
        <v>8273</v>
      </c>
      <c r="O243" s="17" t="s">
        <v>8274</v>
      </c>
      <c r="P243" s="17">
        <v>103</v>
      </c>
      <c r="Q243" s="17">
        <v>100.5</v>
      </c>
      <c r="R243" s="21">
        <v>41591.737974537034</v>
      </c>
      <c r="S243" s="21">
        <v>41621.207638888889</v>
      </c>
    </row>
    <row r="244" spans="1:19" ht="30" hidden="1" x14ac:dyDescent="0.25">
      <c r="A244" s="17">
        <v>3170</v>
      </c>
      <c r="B244" s="18" t="s">
        <v>3170</v>
      </c>
      <c r="C244" s="18" t="s">
        <v>7280</v>
      </c>
      <c r="D244" s="19">
        <v>2000</v>
      </c>
      <c r="E244" s="20">
        <v>2245</v>
      </c>
      <c r="F244" s="17" t="s">
        <v>8218</v>
      </c>
      <c r="G244" s="17" t="s">
        <v>8223</v>
      </c>
      <c r="H244" s="17" t="s">
        <v>8245</v>
      </c>
      <c r="I244" s="17">
        <v>1404273600</v>
      </c>
      <c r="J244" s="17">
        <v>1401414944</v>
      </c>
      <c r="K244" s="17" t="b">
        <v>1</v>
      </c>
      <c r="L244" s="17">
        <v>71</v>
      </c>
      <c r="M244" s="17" t="b">
        <v>1</v>
      </c>
      <c r="N244" s="17" t="s">
        <v>8273</v>
      </c>
      <c r="O244" s="17" t="s">
        <v>8274</v>
      </c>
      <c r="P244" s="17">
        <v>112</v>
      </c>
      <c r="Q244" s="17">
        <v>31.62</v>
      </c>
      <c r="R244" s="21">
        <v>41789.080370370371</v>
      </c>
      <c r="S244" s="21">
        <v>41822.166666666664</v>
      </c>
    </row>
    <row r="245" spans="1:19" ht="45" hidden="1" x14ac:dyDescent="0.25">
      <c r="A245" s="17">
        <v>3171</v>
      </c>
      <c r="B245" s="18" t="s">
        <v>3171</v>
      </c>
      <c r="C245" s="18" t="s">
        <v>7281</v>
      </c>
      <c r="D245" s="19">
        <v>7000</v>
      </c>
      <c r="E245" s="20">
        <v>7617</v>
      </c>
      <c r="F245" s="17" t="s">
        <v>8218</v>
      </c>
      <c r="G245" s="17" t="s">
        <v>8224</v>
      </c>
      <c r="H245" s="17" t="s">
        <v>8246</v>
      </c>
      <c r="I245" s="17">
        <v>1462545358</v>
      </c>
      <c r="J245" s="17">
        <v>1459953358</v>
      </c>
      <c r="K245" s="17" t="b">
        <v>1</v>
      </c>
      <c r="L245" s="17">
        <v>117</v>
      </c>
      <c r="M245" s="17" t="b">
        <v>1</v>
      </c>
      <c r="N245" s="17" t="s">
        <v>8273</v>
      </c>
      <c r="O245" s="17" t="s">
        <v>8274</v>
      </c>
      <c r="P245" s="17">
        <v>109</v>
      </c>
      <c r="Q245" s="17">
        <v>65.099999999999994</v>
      </c>
      <c r="R245" s="21">
        <v>42466.608310185184</v>
      </c>
      <c r="S245" s="21">
        <v>42496.608310185184</v>
      </c>
    </row>
    <row r="246" spans="1:19" ht="45" hidden="1" x14ac:dyDescent="0.25">
      <c r="A246" s="17">
        <v>3172</v>
      </c>
      <c r="B246" s="18" t="s">
        <v>3172</v>
      </c>
      <c r="C246" s="18" t="s">
        <v>7282</v>
      </c>
      <c r="D246" s="19">
        <v>2000</v>
      </c>
      <c r="E246" s="20">
        <v>2300</v>
      </c>
      <c r="F246" s="17" t="s">
        <v>8218</v>
      </c>
      <c r="G246" s="17" t="s">
        <v>8223</v>
      </c>
      <c r="H246" s="17" t="s">
        <v>8245</v>
      </c>
      <c r="I246" s="17">
        <v>1329240668</v>
      </c>
      <c r="J246" s="17">
        <v>1326648668</v>
      </c>
      <c r="K246" s="17" t="b">
        <v>1</v>
      </c>
      <c r="L246" s="17">
        <v>29</v>
      </c>
      <c r="M246" s="17" t="b">
        <v>1</v>
      </c>
      <c r="N246" s="17" t="s">
        <v>8273</v>
      </c>
      <c r="O246" s="17" t="s">
        <v>8274</v>
      </c>
      <c r="P246" s="17">
        <v>115</v>
      </c>
      <c r="Q246" s="17">
        <v>79.31</v>
      </c>
      <c r="R246" s="21">
        <v>40923.729953703703</v>
      </c>
      <c r="S246" s="21">
        <v>40953.729953703703</v>
      </c>
    </row>
    <row r="247" spans="1:19" ht="45" hidden="1" x14ac:dyDescent="0.25">
      <c r="A247" s="17">
        <v>3173</v>
      </c>
      <c r="B247" s="18" t="s">
        <v>3173</v>
      </c>
      <c r="C247" s="18" t="s">
        <v>7283</v>
      </c>
      <c r="D247" s="19">
        <v>10000</v>
      </c>
      <c r="E247" s="20">
        <v>10300</v>
      </c>
      <c r="F247" s="17" t="s">
        <v>8218</v>
      </c>
      <c r="G247" s="17" t="s">
        <v>8223</v>
      </c>
      <c r="H247" s="17" t="s">
        <v>8245</v>
      </c>
      <c r="I247" s="17">
        <v>1411765492</v>
      </c>
      <c r="J247" s="17">
        <v>1409173492</v>
      </c>
      <c r="K247" s="17" t="b">
        <v>1</v>
      </c>
      <c r="L247" s="17">
        <v>74</v>
      </c>
      <c r="M247" s="17" t="b">
        <v>1</v>
      </c>
      <c r="N247" s="17" t="s">
        <v>8273</v>
      </c>
      <c r="O247" s="17" t="s">
        <v>8274</v>
      </c>
      <c r="P247" s="17">
        <v>103</v>
      </c>
      <c r="Q247" s="17">
        <v>139.19</v>
      </c>
      <c r="R247" s="21">
        <v>41878.878379629627</v>
      </c>
      <c r="S247" s="21">
        <v>41908.878379629627</v>
      </c>
    </row>
    <row r="248" spans="1:19" ht="45" hidden="1" x14ac:dyDescent="0.25">
      <c r="A248" s="17">
        <v>3174</v>
      </c>
      <c r="B248" s="18" t="s">
        <v>3174</v>
      </c>
      <c r="C248" s="18" t="s">
        <v>7284</v>
      </c>
      <c r="D248" s="19">
        <v>3000</v>
      </c>
      <c r="E248" s="20">
        <v>3034</v>
      </c>
      <c r="F248" s="17" t="s">
        <v>8218</v>
      </c>
      <c r="G248" s="17" t="s">
        <v>8223</v>
      </c>
      <c r="H248" s="17" t="s">
        <v>8245</v>
      </c>
      <c r="I248" s="17">
        <v>1408999508</v>
      </c>
      <c r="J248" s="17">
        <v>1407789908</v>
      </c>
      <c r="K248" s="17" t="b">
        <v>1</v>
      </c>
      <c r="L248" s="17">
        <v>23</v>
      </c>
      <c r="M248" s="17" t="b">
        <v>1</v>
      </c>
      <c r="N248" s="17" t="s">
        <v>8273</v>
      </c>
      <c r="O248" s="17" t="s">
        <v>8274</v>
      </c>
      <c r="P248" s="17">
        <v>101</v>
      </c>
      <c r="Q248" s="17">
        <v>131.91</v>
      </c>
      <c r="R248" s="21">
        <v>41862.864675925928</v>
      </c>
      <c r="S248" s="21">
        <v>41876.864675925928</v>
      </c>
    </row>
    <row r="249" spans="1:19" ht="45" hidden="1" x14ac:dyDescent="0.25">
      <c r="A249" s="17">
        <v>3175</v>
      </c>
      <c r="B249" s="18" t="s">
        <v>3175</v>
      </c>
      <c r="C249" s="18" t="s">
        <v>7285</v>
      </c>
      <c r="D249" s="19">
        <v>5000</v>
      </c>
      <c r="E249" s="20">
        <v>5478</v>
      </c>
      <c r="F249" s="17" t="s">
        <v>8218</v>
      </c>
      <c r="G249" s="17" t="s">
        <v>8223</v>
      </c>
      <c r="H249" s="17" t="s">
        <v>8245</v>
      </c>
      <c r="I249" s="17">
        <v>1297977427</v>
      </c>
      <c r="J249" s="17">
        <v>1292793427</v>
      </c>
      <c r="K249" s="17" t="b">
        <v>1</v>
      </c>
      <c r="L249" s="17">
        <v>60</v>
      </c>
      <c r="M249" s="17" t="b">
        <v>1</v>
      </c>
      <c r="N249" s="17" t="s">
        <v>8273</v>
      </c>
      <c r="O249" s="17" t="s">
        <v>8274</v>
      </c>
      <c r="P249" s="17">
        <v>110</v>
      </c>
      <c r="Q249" s="17">
        <v>91.3</v>
      </c>
      <c r="R249" s="21">
        <v>40531.886886574073</v>
      </c>
      <c r="S249" s="21">
        <v>40591.886886574073</v>
      </c>
    </row>
    <row r="250" spans="1:19" ht="45" hidden="1" x14ac:dyDescent="0.25">
      <c r="A250" s="17">
        <v>3176</v>
      </c>
      <c r="B250" s="18" t="s">
        <v>3176</v>
      </c>
      <c r="C250" s="18" t="s">
        <v>7286</v>
      </c>
      <c r="D250" s="19">
        <v>1900</v>
      </c>
      <c r="E250" s="20">
        <v>2182</v>
      </c>
      <c r="F250" s="17" t="s">
        <v>8218</v>
      </c>
      <c r="G250" s="17" t="s">
        <v>8223</v>
      </c>
      <c r="H250" s="17" t="s">
        <v>8245</v>
      </c>
      <c r="I250" s="17">
        <v>1376838000</v>
      </c>
      <c r="J250" s="17">
        <v>1374531631</v>
      </c>
      <c r="K250" s="17" t="b">
        <v>1</v>
      </c>
      <c r="L250" s="17">
        <v>55</v>
      </c>
      <c r="M250" s="17" t="b">
        <v>1</v>
      </c>
      <c r="N250" s="17" t="s">
        <v>8273</v>
      </c>
      <c r="O250" s="17" t="s">
        <v>8274</v>
      </c>
      <c r="P250" s="17">
        <v>115</v>
      </c>
      <c r="Q250" s="17">
        <v>39.67</v>
      </c>
      <c r="R250" s="21">
        <v>41477.930914351848</v>
      </c>
      <c r="S250" s="21">
        <v>41504.625</v>
      </c>
    </row>
    <row r="251" spans="1:19" ht="45" hidden="1" x14ac:dyDescent="0.25">
      <c r="A251" s="17">
        <v>3177</v>
      </c>
      <c r="B251" s="18" t="s">
        <v>3177</v>
      </c>
      <c r="C251" s="18" t="s">
        <v>7287</v>
      </c>
      <c r="D251" s="19">
        <v>2500</v>
      </c>
      <c r="E251" s="20">
        <v>2935</v>
      </c>
      <c r="F251" s="17" t="s">
        <v>8218</v>
      </c>
      <c r="G251" s="17" t="s">
        <v>8223</v>
      </c>
      <c r="H251" s="17" t="s">
        <v>8245</v>
      </c>
      <c r="I251" s="17">
        <v>1403366409</v>
      </c>
      <c r="J251" s="17">
        <v>1400774409</v>
      </c>
      <c r="K251" s="17" t="b">
        <v>1</v>
      </c>
      <c r="L251" s="17">
        <v>51</v>
      </c>
      <c r="M251" s="17" t="b">
        <v>1</v>
      </c>
      <c r="N251" s="17" t="s">
        <v>8273</v>
      </c>
      <c r="O251" s="17" t="s">
        <v>8274</v>
      </c>
      <c r="P251" s="17">
        <v>117</v>
      </c>
      <c r="Q251" s="17">
        <v>57.55</v>
      </c>
      <c r="R251" s="21">
        <v>41781.666770833333</v>
      </c>
      <c r="S251" s="21">
        <v>41811.666770833333</v>
      </c>
    </row>
    <row r="252" spans="1:19" ht="45" hidden="1" x14ac:dyDescent="0.25">
      <c r="A252" s="17">
        <v>3178</v>
      </c>
      <c r="B252" s="18" t="s">
        <v>3178</v>
      </c>
      <c r="C252" s="18" t="s">
        <v>7288</v>
      </c>
      <c r="D252" s="19">
        <v>1500</v>
      </c>
      <c r="E252" s="20">
        <v>2576</v>
      </c>
      <c r="F252" s="17" t="s">
        <v>8218</v>
      </c>
      <c r="G252" s="17" t="s">
        <v>8224</v>
      </c>
      <c r="H252" s="17" t="s">
        <v>8246</v>
      </c>
      <c r="I252" s="17">
        <v>1405521075</v>
      </c>
      <c r="J252" s="17">
        <v>1402929075</v>
      </c>
      <c r="K252" s="17" t="b">
        <v>1</v>
      </c>
      <c r="L252" s="17">
        <v>78</v>
      </c>
      <c r="M252" s="17" t="b">
        <v>1</v>
      </c>
      <c r="N252" s="17" t="s">
        <v>8273</v>
      </c>
      <c r="O252" s="17" t="s">
        <v>8274</v>
      </c>
      <c r="P252" s="17">
        <v>172</v>
      </c>
      <c r="Q252" s="17">
        <v>33.03</v>
      </c>
      <c r="R252" s="21">
        <v>41806.605034722219</v>
      </c>
      <c r="S252" s="21">
        <v>41836.605034722219</v>
      </c>
    </row>
    <row r="253" spans="1:19" ht="30" hidden="1" x14ac:dyDescent="0.25">
      <c r="A253" s="17">
        <v>3179</v>
      </c>
      <c r="B253" s="18" t="s">
        <v>3179</v>
      </c>
      <c r="C253" s="18" t="s">
        <v>7289</v>
      </c>
      <c r="D253" s="19">
        <v>4200</v>
      </c>
      <c r="E253" s="20">
        <v>4794.82</v>
      </c>
      <c r="F253" s="17" t="s">
        <v>8218</v>
      </c>
      <c r="G253" s="17" t="s">
        <v>8223</v>
      </c>
      <c r="H253" s="17" t="s">
        <v>8245</v>
      </c>
      <c r="I253" s="17">
        <v>1367859071</v>
      </c>
      <c r="J253" s="17">
        <v>1365699071</v>
      </c>
      <c r="K253" s="17" t="b">
        <v>1</v>
      </c>
      <c r="L253" s="17">
        <v>62</v>
      </c>
      <c r="M253" s="17" t="b">
        <v>1</v>
      </c>
      <c r="N253" s="17" t="s">
        <v>8273</v>
      </c>
      <c r="O253" s="17" t="s">
        <v>8274</v>
      </c>
      <c r="P253" s="17">
        <v>114</v>
      </c>
      <c r="Q253" s="17">
        <v>77.34</v>
      </c>
      <c r="R253" s="21">
        <v>41375.702210648145</v>
      </c>
      <c r="S253" s="21">
        <v>41400.702210648145</v>
      </c>
    </row>
    <row r="254" spans="1:19" ht="45" hidden="1" x14ac:dyDescent="0.25">
      <c r="A254" s="17">
        <v>3180</v>
      </c>
      <c r="B254" s="18" t="s">
        <v>3180</v>
      </c>
      <c r="C254" s="18" t="s">
        <v>7290</v>
      </c>
      <c r="D254" s="19">
        <v>1200</v>
      </c>
      <c r="E254" s="20">
        <v>1437</v>
      </c>
      <c r="F254" s="17" t="s">
        <v>8218</v>
      </c>
      <c r="G254" s="17" t="s">
        <v>8224</v>
      </c>
      <c r="H254" s="17" t="s">
        <v>8246</v>
      </c>
      <c r="I254" s="17">
        <v>1403258049</v>
      </c>
      <c r="J254" s="17">
        <v>1400666049</v>
      </c>
      <c r="K254" s="17" t="b">
        <v>1</v>
      </c>
      <c r="L254" s="17">
        <v>45</v>
      </c>
      <c r="M254" s="17" t="b">
        <v>1</v>
      </c>
      <c r="N254" s="17" t="s">
        <v>8273</v>
      </c>
      <c r="O254" s="17" t="s">
        <v>8274</v>
      </c>
      <c r="P254" s="17">
        <v>120</v>
      </c>
      <c r="Q254" s="17">
        <v>31.93</v>
      </c>
      <c r="R254" s="21">
        <v>41780.412604166668</v>
      </c>
      <c r="S254" s="21">
        <v>41810.412604166668</v>
      </c>
    </row>
    <row r="255" spans="1:19" ht="45" hidden="1" x14ac:dyDescent="0.25">
      <c r="A255" s="17">
        <v>3181</v>
      </c>
      <c r="B255" s="18" t="s">
        <v>3181</v>
      </c>
      <c r="C255" s="18" t="s">
        <v>7291</v>
      </c>
      <c r="D255" s="19">
        <v>500</v>
      </c>
      <c r="E255" s="20">
        <v>545</v>
      </c>
      <c r="F255" s="17" t="s">
        <v>8218</v>
      </c>
      <c r="G255" s="17" t="s">
        <v>8224</v>
      </c>
      <c r="H255" s="17" t="s">
        <v>8246</v>
      </c>
      <c r="I255" s="17">
        <v>1402848000</v>
      </c>
      <c r="J255" s="17">
        <v>1400570787</v>
      </c>
      <c r="K255" s="17" t="b">
        <v>1</v>
      </c>
      <c r="L255" s="17">
        <v>15</v>
      </c>
      <c r="M255" s="17" t="b">
        <v>1</v>
      </c>
      <c r="N255" s="17" t="s">
        <v>8273</v>
      </c>
      <c r="O255" s="17" t="s">
        <v>8274</v>
      </c>
      <c r="P255" s="17">
        <v>109</v>
      </c>
      <c r="Q255" s="17">
        <v>36.33</v>
      </c>
      <c r="R255" s="21">
        <v>41779.310034722221</v>
      </c>
      <c r="S255" s="21">
        <v>41805.666666666664</v>
      </c>
    </row>
    <row r="256" spans="1:19" ht="60" hidden="1" x14ac:dyDescent="0.25">
      <c r="A256" s="17">
        <v>3182</v>
      </c>
      <c r="B256" s="18" t="s">
        <v>3182</v>
      </c>
      <c r="C256" s="18" t="s">
        <v>7292</v>
      </c>
      <c r="D256" s="19">
        <v>7000</v>
      </c>
      <c r="E256" s="20">
        <v>7062</v>
      </c>
      <c r="F256" s="17" t="s">
        <v>8218</v>
      </c>
      <c r="G256" s="17" t="s">
        <v>8223</v>
      </c>
      <c r="H256" s="17" t="s">
        <v>8245</v>
      </c>
      <c r="I256" s="17">
        <v>1328029200</v>
      </c>
      <c r="J256" s="17">
        <v>1323211621</v>
      </c>
      <c r="K256" s="17" t="b">
        <v>1</v>
      </c>
      <c r="L256" s="17">
        <v>151</v>
      </c>
      <c r="M256" s="17" t="b">
        <v>1</v>
      </c>
      <c r="N256" s="17" t="s">
        <v>8273</v>
      </c>
      <c r="O256" s="17" t="s">
        <v>8274</v>
      </c>
      <c r="P256" s="17">
        <v>101</v>
      </c>
      <c r="Q256" s="17">
        <v>46.77</v>
      </c>
      <c r="R256" s="21">
        <v>40883.949317129627</v>
      </c>
      <c r="S256" s="21">
        <v>40939.708333333336</v>
      </c>
    </row>
    <row r="257" spans="1:19" ht="45" hidden="1" x14ac:dyDescent="0.25">
      <c r="A257" s="17">
        <v>3183</v>
      </c>
      <c r="B257" s="18" t="s">
        <v>3183</v>
      </c>
      <c r="C257" s="18" t="s">
        <v>7293</v>
      </c>
      <c r="D257" s="19">
        <v>2500</v>
      </c>
      <c r="E257" s="20">
        <v>2725</v>
      </c>
      <c r="F257" s="17" t="s">
        <v>8218</v>
      </c>
      <c r="G257" s="17" t="s">
        <v>8223</v>
      </c>
      <c r="H257" s="17" t="s">
        <v>8245</v>
      </c>
      <c r="I257" s="17">
        <v>1377284669</v>
      </c>
      <c r="J257" s="17">
        <v>1375729469</v>
      </c>
      <c r="K257" s="17" t="b">
        <v>1</v>
      </c>
      <c r="L257" s="17">
        <v>68</v>
      </c>
      <c r="M257" s="17" t="b">
        <v>1</v>
      </c>
      <c r="N257" s="17" t="s">
        <v>8273</v>
      </c>
      <c r="O257" s="17" t="s">
        <v>8274</v>
      </c>
      <c r="P257" s="17">
        <v>109</v>
      </c>
      <c r="Q257" s="17">
        <v>40.07</v>
      </c>
      <c r="R257" s="21">
        <v>41491.79478009259</v>
      </c>
      <c r="S257" s="21">
        <v>41509.79478009259</v>
      </c>
    </row>
    <row r="258" spans="1:19" ht="45" hidden="1" x14ac:dyDescent="0.25">
      <c r="A258" s="17">
        <v>3184</v>
      </c>
      <c r="B258" s="18" t="s">
        <v>3184</v>
      </c>
      <c r="C258" s="18" t="s">
        <v>7294</v>
      </c>
      <c r="D258" s="19">
        <v>4300</v>
      </c>
      <c r="E258" s="20">
        <v>4610</v>
      </c>
      <c r="F258" s="17" t="s">
        <v>8218</v>
      </c>
      <c r="G258" s="17" t="s">
        <v>8223</v>
      </c>
      <c r="H258" s="17" t="s">
        <v>8245</v>
      </c>
      <c r="I258" s="17">
        <v>1404258631</v>
      </c>
      <c r="J258" s="17">
        <v>1401666631</v>
      </c>
      <c r="K258" s="17" t="b">
        <v>1</v>
      </c>
      <c r="L258" s="17">
        <v>46</v>
      </c>
      <c r="M258" s="17" t="b">
        <v>1</v>
      </c>
      <c r="N258" s="17" t="s">
        <v>8273</v>
      </c>
      <c r="O258" s="17" t="s">
        <v>8274</v>
      </c>
      <c r="P258" s="17">
        <v>107</v>
      </c>
      <c r="Q258" s="17">
        <v>100.22</v>
      </c>
      <c r="R258" s="21">
        <v>41791.993414351848</v>
      </c>
      <c r="S258" s="21">
        <v>41821.993414351848</v>
      </c>
    </row>
    <row r="259" spans="1:19" ht="45" hidden="1" x14ac:dyDescent="0.25">
      <c r="A259" s="17">
        <v>3185</v>
      </c>
      <c r="B259" s="18" t="s">
        <v>3185</v>
      </c>
      <c r="C259" s="18" t="s">
        <v>7295</v>
      </c>
      <c r="D259" s="19">
        <v>1000</v>
      </c>
      <c r="E259" s="20">
        <v>1000</v>
      </c>
      <c r="F259" s="17" t="s">
        <v>8218</v>
      </c>
      <c r="G259" s="17" t="s">
        <v>8224</v>
      </c>
      <c r="H259" s="17" t="s">
        <v>8246</v>
      </c>
      <c r="I259" s="17">
        <v>1405553241</v>
      </c>
      <c r="J259" s="17">
        <v>1404948441</v>
      </c>
      <c r="K259" s="17" t="b">
        <v>1</v>
      </c>
      <c r="L259" s="17">
        <v>24</v>
      </c>
      <c r="M259" s="17" t="b">
        <v>1</v>
      </c>
      <c r="N259" s="17" t="s">
        <v>8273</v>
      </c>
      <c r="O259" s="17" t="s">
        <v>8274</v>
      </c>
      <c r="P259" s="17">
        <v>100</v>
      </c>
      <c r="Q259" s="17">
        <v>41.67</v>
      </c>
      <c r="R259" s="21">
        <v>41829.977326388893</v>
      </c>
      <c r="S259" s="21">
        <v>41836.977326388893</v>
      </c>
    </row>
    <row r="260" spans="1:19" ht="45" hidden="1" x14ac:dyDescent="0.25">
      <c r="A260" s="17">
        <v>3186</v>
      </c>
      <c r="B260" s="18" t="s">
        <v>3186</v>
      </c>
      <c r="C260" s="18" t="s">
        <v>7296</v>
      </c>
      <c r="D260" s="19">
        <v>3200</v>
      </c>
      <c r="E260" s="20">
        <v>3270</v>
      </c>
      <c r="F260" s="17" t="s">
        <v>8218</v>
      </c>
      <c r="G260" s="17" t="s">
        <v>8224</v>
      </c>
      <c r="H260" s="17" t="s">
        <v>8246</v>
      </c>
      <c r="I260" s="17">
        <v>1410901200</v>
      </c>
      <c r="J260" s="17">
        <v>1408313438</v>
      </c>
      <c r="K260" s="17" t="b">
        <v>1</v>
      </c>
      <c r="L260" s="17">
        <v>70</v>
      </c>
      <c r="M260" s="17" t="b">
        <v>1</v>
      </c>
      <c r="N260" s="17" t="s">
        <v>8273</v>
      </c>
      <c r="O260" s="17" t="s">
        <v>8274</v>
      </c>
      <c r="P260" s="17">
        <v>102</v>
      </c>
      <c r="Q260" s="17">
        <v>46.71</v>
      </c>
      <c r="R260" s="21">
        <v>41868.924050925925</v>
      </c>
      <c r="S260" s="21">
        <v>41898.875</v>
      </c>
    </row>
    <row r="261" spans="1:19" ht="45" hidden="1" x14ac:dyDescent="0.25">
      <c r="A261" s="17">
        <v>3187</v>
      </c>
      <c r="B261" s="18" t="s">
        <v>3187</v>
      </c>
      <c r="C261" s="18" t="s">
        <v>7297</v>
      </c>
      <c r="D261" s="19">
        <v>15000</v>
      </c>
      <c r="E261" s="20">
        <v>17444</v>
      </c>
      <c r="F261" s="17" t="s">
        <v>8218</v>
      </c>
      <c r="G261" s="17" t="s">
        <v>8223</v>
      </c>
      <c r="H261" s="17" t="s">
        <v>8245</v>
      </c>
      <c r="I261" s="17">
        <v>1407167973</v>
      </c>
      <c r="J261" s="17">
        <v>1405439973</v>
      </c>
      <c r="K261" s="17" t="b">
        <v>1</v>
      </c>
      <c r="L261" s="17">
        <v>244</v>
      </c>
      <c r="M261" s="17" t="b">
        <v>1</v>
      </c>
      <c r="N261" s="17" t="s">
        <v>8273</v>
      </c>
      <c r="O261" s="17" t="s">
        <v>8274</v>
      </c>
      <c r="P261" s="17">
        <v>116</v>
      </c>
      <c r="Q261" s="17">
        <v>71.489999999999995</v>
      </c>
      <c r="R261" s="21">
        <v>41835.666354166664</v>
      </c>
      <c r="S261" s="21">
        <v>41855.666354166664</v>
      </c>
    </row>
    <row r="262" spans="1:19" ht="45" hidden="1" x14ac:dyDescent="0.25">
      <c r="A262" s="17">
        <v>3208</v>
      </c>
      <c r="B262" s="18" t="s">
        <v>3208</v>
      </c>
      <c r="C262" s="18" t="s">
        <v>7318</v>
      </c>
      <c r="D262" s="19">
        <v>5000</v>
      </c>
      <c r="E262" s="20">
        <v>5175</v>
      </c>
      <c r="F262" s="17" t="s">
        <v>8218</v>
      </c>
      <c r="G262" s="17" t="s">
        <v>8223</v>
      </c>
      <c r="H262" s="17" t="s">
        <v>8245</v>
      </c>
      <c r="I262" s="17">
        <v>1406557877</v>
      </c>
      <c r="J262" s="17">
        <v>1404743477</v>
      </c>
      <c r="K262" s="17" t="b">
        <v>1</v>
      </c>
      <c r="L262" s="17">
        <v>82</v>
      </c>
      <c r="M262" s="17" t="b">
        <v>1</v>
      </c>
      <c r="N262" s="17" t="s">
        <v>8273</v>
      </c>
      <c r="O262" s="17" t="s">
        <v>8274</v>
      </c>
      <c r="P262" s="17">
        <v>104</v>
      </c>
      <c r="Q262" s="17">
        <v>63.11</v>
      </c>
      <c r="R262" s="21">
        <v>41827.605057870373</v>
      </c>
      <c r="S262" s="21">
        <v>41848.605057870373</v>
      </c>
    </row>
    <row r="263" spans="1:19" ht="45" hidden="1" x14ac:dyDescent="0.25">
      <c r="A263" s="17">
        <v>3209</v>
      </c>
      <c r="B263" s="18" t="s">
        <v>3209</v>
      </c>
      <c r="C263" s="18" t="s">
        <v>7319</v>
      </c>
      <c r="D263" s="19">
        <v>9500</v>
      </c>
      <c r="E263" s="20">
        <v>11335.7</v>
      </c>
      <c r="F263" s="17" t="s">
        <v>8218</v>
      </c>
      <c r="G263" s="17" t="s">
        <v>8223</v>
      </c>
      <c r="H263" s="17" t="s">
        <v>8245</v>
      </c>
      <c r="I263" s="17">
        <v>1403305200</v>
      </c>
      <c r="J263" s="17">
        <v>1400512658</v>
      </c>
      <c r="K263" s="17" t="b">
        <v>1</v>
      </c>
      <c r="L263" s="17">
        <v>226</v>
      </c>
      <c r="M263" s="17" t="b">
        <v>1</v>
      </c>
      <c r="N263" s="17" t="s">
        <v>8273</v>
      </c>
      <c r="O263" s="17" t="s">
        <v>8274</v>
      </c>
      <c r="P263" s="17">
        <v>119</v>
      </c>
      <c r="Q263" s="17">
        <v>50.16</v>
      </c>
      <c r="R263" s="21">
        <v>41778.637245370373</v>
      </c>
      <c r="S263" s="21">
        <v>41810.958333333336</v>
      </c>
    </row>
    <row r="264" spans="1:19" ht="45" hidden="1" x14ac:dyDescent="0.25">
      <c r="A264" s="17">
        <v>3210</v>
      </c>
      <c r="B264" s="18" t="s">
        <v>3210</v>
      </c>
      <c r="C264" s="18" t="s">
        <v>7320</v>
      </c>
      <c r="D264" s="19">
        <v>3000</v>
      </c>
      <c r="E264" s="20">
        <v>3773</v>
      </c>
      <c r="F264" s="17" t="s">
        <v>8218</v>
      </c>
      <c r="G264" s="17" t="s">
        <v>8223</v>
      </c>
      <c r="H264" s="17" t="s">
        <v>8245</v>
      </c>
      <c r="I264" s="17">
        <v>1338523140</v>
      </c>
      <c r="J264" s="17">
        <v>1334442519</v>
      </c>
      <c r="K264" s="17" t="b">
        <v>1</v>
      </c>
      <c r="L264" s="17">
        <v>60</v>
      </c>
      <c r="M264" s="17" t="b">
        <v>1</v>
      </c>
      <c r="N264" s="17" t="s">
        <v>8273</v>
      </c>
      <c r="O264" s="17" t="s">
        <v>8274</v>
      </c>
      <c r="P264" s="17">
        <v>126</v>
      </c>
      <c r="Q264" s="17">
        <v>62.88</v>
      </c>
      <c r="R264" s="21">
        <v>41013.936562499999</v>
      </c>
      <c r="S264" s="21">
        <v>41061.165972222225</v>
      </c>
    </row>
    <row r="265" spans="1:19" ht="45" hidden="1" x14ac:dyDescent="0.25">
      <c r="A265" s="17">
        <v>3211</v>
      </c>
      <c r="B265" s="18" t="s">
        <v>3211</v>
      </c>
      <c r="C265" s="18" t="s">
        <v>7321</v>
      </c>
      <c r="D265" s="19">
        <v>23000</v>
      </c>
      <c r="E265" s="20">
        <v>27541</v>
      </c>
      <c r="F265" s="17" t="s">
        <v>8218</v>
      </c>
      <c r="G265" s="17" t="s">
        <v>8223</v>
      </c>
      <c r="H265" s="17" t="s">
        <v>8245</v>
      </c>
      <c r="I265" s="17">
        <v>1408068000</v>
      </c>
      <c r="J265" s="17">
        <v>1405346680</v>
      </c>
      <c r="K265" s="17" t="b">
        <v>1</v>
      </c>
      <c r="L265" s="17">
        <v>322</v>
      </c>
      <c r="M265" s="17" t="b">
        <v>1</v>
      </c>
      <c r="N265" s="17" t="s">
        <v>8273</v>
      </c>
      <c r="O265" s="17" t="s">
        <v>8274</v>
      </c>
      <c r="P265" s="17">
        <v>120</v>
      </c>
      <c r="Q265" s="17">
        <v>85.53</v>
      </c>
      <c r="R265" s="21">
        <v>41834.586574074077</v>
      </c>
      <c r="S265" s="21">
        <v>41866.083333333336</v>
      </c>
    </row>
    <row r="266" spans="1:19" ht="30" hidden="1" x14ac:dyDescent="0.25">
      <c r="A266" s="17">
        <v>3212</v>
      </c>
      <c r="B266" s="18" t="s">
        <v>3212</v>
      </c>
      <c r="C266" s="18" t="s">
        <v>7322</v>
      </c>
      <c r="D266" s="19">
        <v>4000</v>
      </c>
      <c r="E266" s="20">
        <v>5050</v>
      </c>
      <c r="F266" s="17" t="s">
        <v>8218</v>
      </c>
      <c r="G266" s="17" t="s">
        <v>8223</v>
      </c>
      <c r="H266" s="17" t="s">
        <v>8245</v>
      </c>
      <c r="I266" s="17">
        <v>1407524751</v>
      </c>
      <c r="J266" s="17">
        <v>1404932751</v>
      </c>
      <c r="K266" s="17" t="b">
        <v>1</v>
      </c>
      <c r="L266" s="17">
        <v>94</v>
      </c>
      <c r="M266" s="17" t="b">
        <v>1</v>
      </c>
      <c r="N266" s="17" t="s">
        <v>8273</v>
      </c>
      <c r="O266" s="17" t="s">
        <v>8274</v>
      </c>
      <c r="P266" s="17">
        <v>126</v>
      </c>
      <c r="Q266" s="17">
        <v>53.72</v>
      </c>
      <c r="R266" s="21">
        <v>41829.795729166668</v>
      </c>
      <c r="S266" s="21">
        <v>41859.795729166668</v>
      </c>
    </row>
    <row r="267" spans="1:19" ht="45" hidden="1" x14ac:dyDescent="0.25">
      <c r="A267" s="17">
        <v>3213</v>
      </c>
      <c r="B267" s="18" t="s">
        <v>3213</v>
      </c>
      <c r="C267" s="18" t="s">
        <v>7323</v>
      </c>
      <c r="D267" s="19">
        <v>6000</v>
      </c>
      <c r="E267" s="20">
        <v>6007</v>
      </c>
      <c r="F267" s="17" t="s">
        <v>8218</v>
      </c>
      <c r="G267" s="17" t="s">
        <v>8224</v>
      </c>
      <c r="H267" s="17" t="s">
        <v>8246</v>
      </c>
      <c r="I267" s="17">
        <v>1437934759</v>
      </c>
      <c r="J267" s="17">
        <v>1434478759</v>
      </c>
      <c r="K267" s="17" t="b">
        <v>1</v>
      </c>
      <c r="L267" s="17">
        <v>47</v>
      </c>
      <c r="M267" s="17" t="b">
        <v>1</v>
      </c>
      <c r="N267" s="17" t="s">
        <v>8273</v>
      </c>
      <c r="O267" s="17" t="s">
        <v>8274</v>
      </c>
      <c r="P267" s="17">
        <v>100</v>
      </c>
      <c r="Q267" s="17">
        <v>127.81</v>
      </c>
      <c r="R267" s="21">
        <v>42171.763414351852</v>
      </c>
      <c r="S267" s="21">
        <v>42211.763414351852</v>
      </c>
    </row>
    <row r="268" spans="1:19" ht="45" hidden="1" x14ac:dyDescent="0.25">
      <c r="A268" s="17">
        <v>3214</v>
      </c>
      <c r="B268" s="18" t="s">
        <v>3214</v>
      </c>
      <c r="C268" s="18" t="s">
        <v>7324</v>
      </c>
      <c r="D268" s="19">
        <v>12000</v>
      </c>
      <c r="E268" s="20">
        <v>12256</v>
      </c>
      <c r="F268" s="17" t="s">
        <v>8218</v>
      </c>
      <c r="G268" s="17" t="s">
        <v>8224</v>
      </c>
      <c r="H268" s="17" t="s">
        <v>8246</v>
      </c>
      <c r="I268" s="17">
        <v>1452038100</v>
      </c>
      <c r="J268" s="17">
        <v>1448823673</v>
      </c>
      <c r="K268" s="17" t="b">
        <v>1</v>
      </c>
      <c r="L268" s="17">
        <v>115</v>
      </c>
      <c r="M268" s="17" t="b">
        <v>1</v>
      </c>
      <c r="N268" s="17" t="s">
        <v>8273</v>
      </c>
      <c r="O268" s="17" t="s">
        <v>8274</v>
      </c>
      <c r="P268" s="17">
        <v>102</v>
      </c>
      <c r="Q268" s="17">
        <v>106.57</v>
      </c>
      <c r="R268" s="21">
        <v>42337.792511574073</v>
      </c>
      <c r="S268" s="21">
        <v>42374.996527777781</v>
      </c>
    </row>
    <row r="269" spans="1:19" ht="60" hidden="1" x14ac:dyDescent="0.25">
      <c r="A269" s="17">
        <v>3215</v>
      </c>
      <c r="B269" s="18" t="s">
        <v>3215</v>
      </c>
      <c r="C269" s="18" t="s">
        <v>7325</v>
      </c>
      <c r="D269" s="19">
        <v>35000</v>
      </c>
      <c r="E269" s="20">
        <v>35123</v>
      </c>
      <c r="F269" s="17" t="s">
        <v>8218</v>
      </c>
      <c r="G269" s="17" t="s">
        <v>8223</v>
      </c>
      <c r="H269" s="17" t="s">
        <v>8245</v>
      </c>
      <c r="I269" s="17">
        <v>1441857540</v>
      </c>
      <c r="J269" s="17">
        <v>1438617471</v>
      </c>
      <c r="K269" s="17" t="b">
        <v>1</v>
      </c>
      <c r="L269" s="17">
        <v>134</v>
      </c>
      <c r="M269" s="17" t="b">
        <v>1</v>
      </c>
      <c r="N269" s="17" t="s">
        <v>8273</v>
      </c>
      <c r="O269" s="17" t="s">
        <v>8274</v>
      </c>
      <c r="P269" s="17">
        <v>100</v>
      </c>
      <c r="Q269" s="17">
        <v>262.11</v>
      </c>
      <c r="R269" s="21">
        <v>42219.665173611109</v>
      </c>
      <c r="S269" s="21">
        <v>42257.165972222225</v>
      </c>
    </row>
    <row r="270" spans="1:19" ht="45" hidden="1" x14ac:dyDescent="0.25">
      <c r="A270" s="17">
        <v>3216</v>
      </c>
      <c r="B270" s="18" t="s">
        <v>3216</v>
      </c>
      <c r="C270" s="18" t="s">
        <v>7326</v>
      </c>
      <c r="D270" s="19">
        <v>2000</v>
      </c>
      <c r="E270" s="20">
        <v>2001</v>
      </c>
      <c r="F270" s="17" t="s">
        <v>8218</v>
      </c>
      <c r="G270" s="17" t="s">
        <v>8224</v>
      </c>
      <c r="H270" s="17" t="s">
        <v>8246</v>
      </c>
      <c r="I270" s="17">
        <v>1436625000</v>
      </c>
      <c r="J270" s="17">
        <v>1433934371</v>
      </c>
      <c r="K270" s="17" t="b">
        <v>1</v>
      </c>
      <c r="L270" s="17">
        <v>35</v>
      </c>
      <c r="M270" s="17" t="b">
        <v>1</v>
      </c>
      <c r="N270" s="17" t="s">
        <v>8273</v>
      </c>
      <c r="O270" s="17" t="s">
        <v>8274</v>
      </c>
      <c r="P270" s="17">
        <v>100</v>
      </c>
      <c r="Q270" s="17">
        <v>57.17</v>
      </c>
      <c r="R270" s="21">
        <v>42165.462627314817</v>
      </c>
      <c r="S270" s="21">
        <v>42196.604166666672</v>
      </c>
    </row>
    <row r="271" spans="1:19" ht="30" hidden="1" x14ac:dyDescent="0.25">
      <c r="A271" s="17">
        <v>3217</v>
      </c>
      <c r="B271" s="18" t="s">
        <v>3217</v>
      </c>
      <c r="C271" s="18" t="s">
        <v>7327</v>
      </c>
      <c r="D271" s="19">
        <v>4500</v>
      </c>
      <c r="E271" s="20">
        <v>5221</v>
      </c>
      <c r="F271" s="17" t="s">
        <v>8218</v>
      </c>
      <c r="G271" s="17" t="s">
        <v>8223</v>
      </c>
      <c r="H271" s="17" t="s">
        <v>8245</v>
      </c>
      <c r="I271" s="17">
        <v>1478264784</v>
      </c>
      <c r="J271" s="17">
        <v>1475672784</v>
      </c>
      <c r="K271" s="17" t="b">
        <v>1</v>
      </c>
      <c r="L271" s="17">
        <v>104</v>
      </c>
      <c r="M271" s="17" t="b">
        <v>1</v>
      </c>
      <c r="N271" s="17" t="s">
        <v>8273</v>
      </c>
      <c r="O271" s="17" t="s">
        <v>8274</v>
      </c>
      <c r="P271" s="17">
        <v>116</v>
      </c>
      <c r="Q271" s="17">
        <v>50.2</v>
      </c>
      <c r="R271" s="21">
        <v>42648.546111111107</v>
      </c>
      <c r="S271" s="21">
        <v>42678.546111111107</v>
      </c>
    </row>
    <row r="272" spans="1:19" ht="45" hidden="1" x14ac:dyDescent="0.25">
      <c r="A272" s="17">
        <v>3218</v>
      </c>
      <c r="B272" s="18" t="s">
        <v>3218</v>
      </c>
      <c r="C272" s="18" t="s">
        <v>7328</v>
      </c>
      <c r="D272" s="19">
        <v>12000</v>
      </c>
      <c r="E272" s="20">
        <v>12252</v>
      </c>
      <c r="F272" s="17" t="s">
        <v>8218</v>
      </c>
      <c r="G272" s="17" t="s">
        <v>8224</v>
      </c>
      <c r="H272" s="17" t="s">
        <v>8246</v>
      </c>
      <c r="I272" s="17">
        <v>1419984000</v>
      </c>
      <c r="J272" s="17">
        <v>1417132986</v>
      </c>
      <c r="K272" s="17" t="b">
        <v>1</v>
      </c>
      <c r="L272" s="17">
        <v>184</v>
      </c>
      <c r="M272" s="17" t="b">
        <v>1</v>
      </c>
      <c r="N272" s="17" t="s">
        <v>8273</v>
      </c>
      <c r="O272" s="17" t="s">
        <v>8274</v>
      </c>
      <c r="P272" s="17">
        <v>102</v>
      </c>
      <c r="Q272" s="17">
        <v>66.59</v>
      </c>
      <c r="R272" s="21">
        <v>41971.002152777779</v>
      </c>
      <c r="S272" s="21">
        <v>42004</v>
      </c>
    </row>
    <row r="273" spans="1:19" ht="30" hidden="1" x14ac:dyDescent="0.25">
      <c r="A273" s="17">
        <v>3219</v>
      </c>
      <c r="B273" s="18" t="s">
        <v>3219</v>
      </c>
      <c r="C273" s="18" t="s">
        <v>7329</v>
      </c>
      <c r="D273" s="19">
        <v>20000</v>
      </c>
      <c r="E273" s="20">
        <v>20022</v>
      </c>
      <c r="F273" s="17" t="s">
        <v>8218</v>
      </c>
      <c r="G273" s="17" t="s">
        <v>8223</v>
      </c>
      <c r="H273" s="17" t="s">
        <v>8245</v>
      </c>
      <c r="I273" s="17">
        <v>1427063747</v>
      </c>
      <c r="J273" s="17">
        <v>1424043347</v>
      </c>
      <c r="K273" s="17" t="b">
        <v>1</v>
      </c>
      <c r="L273" s="17">
        <v>119</v>
      </c>
      <c r="M273" s="17" t="b">
        <v>1</v>
      </c>
      <c r="N273" s="17" t="s">
        <v>8273</v>
      </c>
      <c r="O273" s="17" t="s">
        <v>8274</v>
      </c>
      <c r="P273" s="17">
        <v>100</v>
      </c>
      <c r="Q273" s="17">
        <v>168.25</v>
      </c>
      <c r="R273" s="21">
        <v>42050.983182870375</v>
      </c>
      <c r="S273" s="21">
        <v>42085.941516203704</v>
      </c>
    </row>
    <row r="274" spans="1:19" ht="30" hidden="1" x14ac:dyDescent="0.25">
      <c r="A274" s="17">
        <v>3220</v>
      </c>
      <c r="B274" s="18" t="s">
        <v>3220</v>
      </c>
      <c r="C274" s="18" t="s">
        <v>7330</v>
      </c>
      <c r="D274" s="19">
        <v>15000</v>
      </c>
      <c r="E274" s="20">
        <v>15126</v>
      </c>
      <c r="F274" s="17" t="s">
        <v>8218</v>
      </c>
      <c r="G274" s="17" t="s">
        <v>8223</v>
      </c>
      <c r="H274" s="17" t="s">
        <v>8245</v>
      </c>
      <c r="I274" s="17">
        <v>1489352400</v>
      </c>
      <c r="J274" s="17">
        <v>1486411204</v>
      </c>
      <c r="K274" s="17" t="b">
        <v>1</v>
      </c>
      <c r="L274" s="17">
        <v>59</v>
      </c>
      <c r="M274" s="17" t="b">
        <v>1</v>
      </c>
      <c r="N274" s="17" t="s">
        <v>8273</v>
      </c>
      <c r="O274" s="17" t="s">
        <v>8274</v>
      </c>
      <c r="P274" s="17">
        <v>101</v>
      </c>
      <c r="Q274" s="17">
        <v>256.37</v>
      </c>
      <c r="R274" s="21">
        <v>42772.833379629628</v>
      </c>
      <c r="S274" s="21">
        <v>42806.875</v>
      </c>
    </row>
    <row r="275" spans="1:19" ht="45" hidden="1" x14ac:dyDescent="0.25">
      <c r="A275" s="17">
        <v>3221</v>
      </c>
      <c r="B275" s="18" t="s">
        <v>3221</v>
      </c>
      <c r="C275" s="18" t="s">
        <v>7331</v>
      </c>
      <c r="D275" s="19">
        <v>4000</v>
      </c>
      <c r="E275" s="20">
        <v>4137</v>
      </c>
      <c r="F275" s="17" t="s">
        <v>8218</v>
      </c>
      <c r="G275" s="17" t="s">
        <v>8224</v>
      </c>
      <c r="H275" s="17" t="s">
        <v>8246</v>
      </c>
      <c r="I275" s="17">
        <v>1436114603</v>
      </c>
      <c r="J275" s="17">
        <v>1433090603</v>
      </c>
      <c r="K275" s="17" t="b">
        <v>1</v>
      </c>
      <c r="L275" s="17">
        <v>113</v>
      </c>
      <c r="M275" s="17" t="b">
        <v>1</v>
      </c>
      <c r="N275" s="17" t="s">
        <v>8273</v>
      </c>
      <c r="O275" s="17" t="s">
        <v>8274</v>
      </c>
      <c r="P275" s="17">
        <v>103</v>
      </c>
      <c r="Q275" s="17">
        <v>36.61</v>
      </c>
      <c r="R275" s="21">
        <v>42155.696793981479</v>
      </c>
      <c r="S275" s="21">
        <v>42190.696793981479</v>
      </c>
    </row>
    <row r="276" spans="1:19" ht="30" hidden="1" x14ac:dyDescent="0.25">
      <c r="A276" s="17">
        <v>3222</v>
      </c>
      <c r="B276" s="18" t="s">
        <v>3222</v>
      </c>
      <c r="C276" s="18" t="s">
        <v>7332</v>
      </c>
      <c r="D276" s="19">
        <v>2500</v>
      </c>
      <c r="E276" s="20">
        <v>3120</v>
      </c>
      <c r="F276" s="17" t="s">
        <v>8218</v>
      </c>
      <c r="G276" s="17" t="s">
        <v>8223</v>
      </c>
      <c r="H276" s="17" t="s">
        <v>8245</v>
      </c>
      <c r="I276" s="17">
        <v>1445722140</v>
      </c>
      <c r="J276" s="17">
        <v>1443016697</v>
      </c>
      <c r="K276" s="17" t="b">
        <v>1</v>
      </c>
      <c r="L276" s="17">
        <v>84</v>
      </c>
      <c r="M276" s="17" t="b">
        <v>1</v>
      </c>
      <c r="N276" s="17" t="s">
        <v>8273</v>
      </c>
      <c r="O276" s="17" t="s">
        <v>8274</v>
      </c>
      <c r="P276" s="17">
        <v>125</v>
      </c>
      <c r="Q276" s="17">
        <v>37.14</v>
      </c>
      <c r="R276" s="21">
        <v>42270.582141203704</v>
      </c>
      <c r="S276" s="21">
        <v>42301.895138888889</v>
      </c>
    </row>
    <row r="277" spans="1:19" ht="30" hidden="1" x14ac:dyDescent="0.25">
      <c r="A277" s="17">
        <v>3223</v>
      </c>
      <c r="B277" s="18" t="s">
        <v>3223</v>
      </c>
      <c r="C277" s="18" t="s">
        <v>7333</v>
      </c>
      <c r="D277" s="19">
        <v>3100</v>
      </c>
      <c r="E277" s="20">
        <v>3395</v>
      </c>
      <c r="F277" s="17" t="s">
        <v>8218</v>
      </c>
      <c r="G277" s="17" t="s">
        <v>8223</v>
      </c>
      <c r="H277" s="17" t="s">
        <v>8245</v>
      </c>
      <c r="I277" s="17">
        <v>1440100976</v>
      </c>
      <c r="J277" s="17">
        <v>1437508976</v>
      </c>
      <c r="K277" s="17" t="b">
        <v>1</v>
      </c>
      <c r="L277" s="17">
        <v>74</v>
      </c>
      <c r="M277" s="17" t="b">
        <v>1</v>
      </c>
      <c r="N277" s="17" t="s">
        <v>8273</v>
      </c>
      <c r="O277" s="17" t="s">
        <v>8274</v>
      </c>
      <c r="P277" s="17">
        <v>110</v>
      </c>
      <c r="Q277" s="17">
        <v>45.88</v>
      </c>
      <c r="R277" s="21">
        <v>42206.835370370376</v>
      </c>
      <c r="S277" s="21">
        <v>42236.835370370376</v>
      </c>
    </row>
    <row r="278" spans="1:19" ht="45" hidden="1" x14ac:dyDescent="0.25">
      <c r="A278" s="17">
        <v>3224</v>
      </c>
      <c r="B278" s="18" t="s">
        <v>3224</v>
      </c>
      <c r="C278" s="18" t="s">
        <v>7334</v>
      </c>
      <c r="D278" s="19">
        <v>30000</v>
      </c>
      <c r="E278" s="20">
        <v>30610</v>
      </c>
      <c r="F278" s="17" t="s">
        <v>8218</v>
      </c>
      <c r="G278" s="17" t="s">
        <v>8223</v>
      </c>
      <c r="H278" s="17" t="s">
        <v>8245</v>
      </c>
      <c r="I278" s="17">
        <v>1484024400</v>
      </c>
      <c r="J278" s="17">
        <v>1479932713</v>
      </c>
      <c r="K278" s="17" t="b">
        <v>1</v>
      </c>
      <c r="L278" s="17">
        <v>216</v>
      </c>
      <c r="M278" s="17" t="b">
        <v>1</v>
      </c>
      <c r="N278" s="17" t="s">
        <v>8273</v>
      </c>
      <c r="O278" s="17" t="s">
        <v>8274</v>
      </c>
      <c r="P278" s="17">
        <v>102</v>
      </c>
      <c r="Q278" s="17">
        <v>141.71</v>
      </c>
      <c r="R278" s="21">
        <v>42697.850844907407</v>
      </c>
      <c r="S278" s="21">
        <v>42745.208333333328</v>
      </c>
    </row>
    <row r="279" spans="1:19" ht="45" hidden="1" x14ac:dyDescent="0.25">
      <c r="A279" s="17">
        <v>3225</v>
      </c>
      <c r="B279" s="18" t="s">
        <v>3225</v>
      </c>
      <c r="C279" s="18" t="s">
        <v>7335</v>
      </c>
      <c r="D279" s="19">
        <v>2000</v>
      </c>
      <c r="E279" s="20">
        <v>2047</v>
      </c>
      <c r="F279" s="17" t="s">
        <v>8218</v>
      </c>
      <c r="G279" s="17" t="s">
        <v>8223</v>
      </c>
      <c r="H279" s="17" t="s">
        <v>8245</v>
      </c>
      <c r="I279" s="17">
        <v>1464987600</v>
      </c>
      <c r="J279" s="17">
        <v>1463145938</v>
      </c>
      <c r="K279" s="17" t="b">
        <v>1</v>
      </c>
      <c r="L279" s="17">
        <v>39</v>
      </c>
      <c r="M279" s="17" t="b">
        <v>1</v>
      </c>
      <c r="N279" s="17" t="s">
        <v>8273</v>
      </c>
      <c r="O279" s="17" t="s">
        <v>8274</v>
      </c>
      <c r="P279" s="17">
        <v>102</v>
      </c>
      <c r="Q279" s="17">
        <v>52.49</v>
      </c>
      <c r="R279" s="21">
        <v>42503.559467592597</v>
      </c>
      <c r="S279" s="21">
        <v>42524.875</v>
      </c>
    </row>
    <row r="280" spans="1:19" ht="45" hidden="1" x14ac:dyDescent="0.25">
      <c r="A280" s="17">
        <v>3226</v>
      </c>
      <c r="B280" s="18" t="s">
        <v>3226</v>
      </c>
      <c r="C280" s="18" t="s">
        <v>7336</v>
      </c>
      <c r="D280" s="19">
        <v>1200</v>
      </c>
      <c r="E280" s="20">
        <v>1250</v>
      </c>
      <c r="F280" s="17" t="s">
        <v>8218</v>
      </c>
      <c r="G280" s="17" t="s">
        <v>8224</v>
      </c>
      <c r="H280" s="17" t="s">
        <v>8246</v>
      </c>
      <c r="I280" s="17">
        <v>1446213612</v>
      </c>
      <c r="J280" s="17">
        <v>1443621612</v>
      </c>
      <c r="K280" s="17" t="b">
        <v>1</v>
      </c>
      <c r="L280" s="17">
        <v>21</v>
      </c>
      <c r="M280" s="17" t="b">
        <v>1</v>
      </c>
      <c r="N280" s="17" t="s">
        <v>8273</v>
      </c>
      <c r="O280" s="17" t="s">
        <v>8274</v>
      </c>
      <c r="P280" s="17">
        <v>104</v>
      </c>
      <c r="Q280" s="17">
        <v>59.52</v>
      </c>
      <c r="R280" s="21">
        <v>42277.583472222221</v>
      </c>
      <c r="S280" s="21">
        <v>42307.583472222221</v>
      </c>
    </row>
    <row r="281" spans="1:19" ht="45" hidden="1" x14ac:dyDescent="0.25">
      <c r="A281" s="17">
        <v>3227</v>
      </c>
      <c r="B281" s="18" t="s">
        <v>3227</v>
      </c>
      <c r="C281" s="18" t="s">
        <v>7337</v>
      </c>
      <c r="D281" s="19">
        <v>1200</v>
      </c>
      <c r="E281" s="20">
        <v>1500</v>
      </c>
      <c r="F281" s="17" t="s">
        <v>8218</v>
      </c>
      <c r="G281" s="17" t="s">
        <v>8224</v>
      </c>
      <c r="H281" s="17" t="s">
        <v>8246</v>
      </c>
      <c r="I281" s="17">
        <v>1484687436</v>
      </c>
      <c r="J281" s="17">
        <v>1482095436</v>
      </c>
      <c r="K281" s="17" t="b">
        <v>0</v>
      </c>
      <c r="L281" s="17">
        <v>30</v>
      </c>
      <c r="M281" s="17" t="b">
        <v>1</v>
      </c>
      <c r="N281" s="17" t="s">
        <v>8273</v>
      </c>
      <c r="O281" s="17" t="s">
        <v>8274</v>
      </c>
      <c r="P281" s="17">
        <v>125</v>
      </c>
      <c r="Q281" s="17">
        <v>50</v>
      </c>
      <c r="R281" s="21">
        <v>42722.882361111115</v>
      </c>
      <c r="S281" s="21">
        <v>42752.882361111115</v>
      </c>
    </row>
    <row r="282" spans="1:19" ht="30" hidden="1" x14ac:dyDescent="0.25">
      <c r="A282" s="17">
        <v>3228</v>
      </c>
      <c r="B282" s="18" t="s">
        <v>3228</v>
      </c>
      <c r="C282" s="18" t="s">
        <v>7338</v>
      </c>
      <c r="D282" s="19">
        <v>7000</v>
      </c>
      <c r="E282" s="20">
        <v>7164</v>
      </c>
      <c r="F282" s="17" t="s">
        <v>8218</v>
      </c>
      <c r="G282" s="17" t="s">
        <v>8223</v>
      </c>
      <c r="H282" s="17" t="s">
        <v>8245</v>
      </c>
      <c r="I282" s="17">
        <v>1450328340</v>
      </c>
      <c r="J282" s="17">
        <v>1447606884</v>
      </c>
      <c r="K282" s="17" t="b">
        <v>1</v>
      </c>
      <c r="L282" s="17">
        <v>37</v>
      </c>
      <c r="M282" s="17" t="b">
        <v>1</v>
      </c>
      <c r="N282" s="17" t="s">
        <v>8273</v>
      </c>
      <c r="O282" s="17" t="s">
        <v>8274</v>
      </c>
      <c r="P282" s="17">
        <v>102</v>
      </c>
      <c r="Q282" s="17">
        <v>193.62</v>
      </c>
      <c r="R282" s="21">
        <v>42323.70930555556</v>
      </c>
      <c r="S282" s="21">
        <v>42355.207638888889</v>
      </c>
    </row>
    <row r="283" spans="1:19" ht="45" hidden="1" x14ac:dyDescent="0.25">
      <c r="A283" s="17">
        <v>3229</v>
      </c>
      <c r="B283" s="18" t="s">
        <v>3229</v>
      </c>
      <c r="C283" s="18" t="s">
        <v>7339</v>
      </c>
      <c r="D283" s="19">
        <v>20000</v>
      </c>
      <c r="E283" s="20">
        <v>21573</v>
      </c>
      <c r="F283" s="17" t="s">
        <v>8218</v>
      </c>
      <c r="G283" s="17" t="s">
        <v>8223</v>
      </c>
      <c r="H283" s="17" t="s">
        <v>8245</v>
      </c>
      <c r="I283" s="17">
        <v>1416470398</v>
      </c>
      <c r="J283" s="17">
        <v>1413874798</v>
      </c>
      <c r="K283" s="17" t="b">
        <v>1</v>
      </c>
      <c r="L283" s="17">
        <v>202</v>
      </c>
      <c r="M283" s="17" t="b">
        <v>1</v>
      </c>
      <c r="N283" s="17" t="s">
        <v>8273</v>
      </c>
      <c r="O283" s="17" t="s">
        <v>8274</v>
      </c>
      <c r="P283" s="17">
        <v>108</v>
      </c>
      <c r="Q283" s="17">
        <v>106.8</v>
      </c>
      <c r="R283" s="21">
        <v>41933.291643518518</v>
      </c>
      <c r="S283" s="21">
        <v>41963.333310185189</v>
      </c>
    </row>
    <row r="284" spans="1:19" ht="45" hidden="1" x14ac:dyDescent="0.25">
      <c r="A284" s="17">
        <v>3230</v>
      </c>
      <c r="B284" s="18" t="s">
        <v>3230</v>
      </c>
      <c r="C284" s="18" t="s">
        <v>7340</v>
      </c>
      <c r="D284" s="19">
        <v>2600</v>
      </c>
      <c r="E284" s="20">
        <v>2857</v>
      </c>
      <c r="F284" s="17" t="s">
        <v>8218</v>
      </c>
      <c r="G284" s="17" t="s">
        <v>8223</v>
      </c>
      <c r="H284" s="17" t="s">
        <v>8245</v>
      </c>
      <c r="I284" s="17">
        <v>1412135940</v>
      </c>
      <c r="J284" s="17">
        <v>1410840126</v>
      </c>
      <c r="K284" s="17" t="b">
        <v>1</v>
      </c>
      <c r="L284" s="17">
        <v>37</v>
      </c>
      <c r="M284" s="17" t="b">
        <v>1</v>
      </c>
      <c r="N284" s="17" t="s">
        <v>8273</v>
      </c>
      <c r="O284" s="17" t="s">
        <v>8274</v>
      </c>
      <c r="P284" s="17">
        <v>110</v>
      </c>
      <c r="Q284" s="17">
        <v>77.22</v>
      </c>
      <c r="R284" s="21">
        <v>41898.168125000004</v>
      </c>
      <c r="S284" s="21">
        <v>41913.165972222225</v>
      </c>
    </row>
    <row r="285" spans="1:19" ht="45" hidden="1" x14ac:dyDescent="0.25">
      <c r="A285" s="17">
        <v>3231</v>
      </c>
      <c r="B285" s="18" t="s">
        <v>3231</v>
      </c>
      <c r="C285" s="18" t="s">
        <v>7341</v>
      </c>
      <c r="D285" s="19">
        <v>1000</v>
      </c>
      <c r="E285" s="20">
        <v>1610</v>
      </c>
      <c r="F285" s="17" t="s">
        <v>8218</v>
      </c>
      <c r="G285" s="17" t="s">
        <v>8223</v>
      </c>
      <c r="H285" s="17" t="s">
        <v>8245</v>
      </c>
      <c r="I285" s="17">
        <v>1460846347</v>
      </c>
      <c r="J285" s="17">
        <v>1458254347</v>
      </c>
      <c r="K285" s="17" t="b">
        <v>0</v>
      </c>
      <c r="L285" s="17">
        <v>28</v>
      </c>
      <c r="M285" s="17" t="b">
        <v>1</v>
      </c>
      <c r="N285" s="17" t="s">
        <v>8273</v>
      </c>
      <c r="O285" s="17" t="s">
        <v>8274</v>
      </c>
      <c r="P285" s="17">
        <v>161</v>
      </c>
      <c r="Q285" s="17">
        <v>57.5</v>
      </c>
      <c r="R285" s="21">
        <v>42446.943831018521</v>
      </c>
      <c r="S285" s="21">
        <v>42476.943831018521</v>
      </c>
    </row>
    <row r="286" spans="1:19" ht="45" hidden="1" x14ac:dyDescent="0.25">
      <c r="A286" s="17">
        <v>3232</v>
      </c>
      <c r="B286" s="18" t="s">
        <v>3232</v>
      </c>
      <c r="C286" s="18" t="s">
        <v>7342</v>
      </c>
      <c r="D286" s="19">
        <v>1000</v>
      </c>
      <c r="E286" s="20">
        <v>1312</v>
      </c>
      <c r="F286" s="17" t="s">
        <v>8218</v>
      </c>
      <c r="G286" s="17" t="s">
        <v>8223</v>
      </c>
      <c r="H286" s="17" t="s">
        <v>8245</v>
      </c>
      <c r="I286" s="17">
        <v>1462334340</v>
      </c>
      <c r="J286" s="17">
        <v>1459711917</v>
      </c>
      <c r="K286" s="17" t="b">
        <v>1</v>
      </c>
      <c r="L286" s="17">
        <v>26</v>
      </c>
      <c r="M286" s="17" t="b">
        <v>1</v>
      </c>
      <c r="N286" s="17" t="s">
        <v>8273</v>
      </c>
      <c r="O286" s="17" t="s">
        <v>8274</v>
      </c>
      <c r="P286" s="17">
        <v>131</v>
      </c>
      <c r="Q286" s="17">
        <v>50.46</v>
      </c>
      <c r="R286" s="21">
        <v>42463.81385416667</v>
      </c>
      <c r="S286" s="21">
        <v>42494.165972222225</v>
      </c>
    </row>
    <row r="287" spans="1:19" ht="45" hidden="1" x14ac:dyDescent="0.25">
      <c r="A287" s="17">
        <v>3233</v>
      </c>
      <c r="B287" s="18" t="s">
        <v>3233</v>
      </c>
      <c r="C287" s="18" t="s">
        <v>7343</v>
      </c>
      <c r="D287" s="19">
        <v>5000</v>
      </c>
      <c r="E287" s="20">
        <v>5940</v>
      </c>
      <c r="F287" s="17" t="s">
        <v>8218</v>
      </c>
      <c r="G287" s="17" t="s">
        <v>8223</v>
      </c>
      <c r="H287" s="17" t="s">
        <v>8245</v>
      </c>
      <c r="I287" s="17">
        <v>1488482355</v>
      </c>
      <c r="J287" s="17">
        <v>1485890355</v>
      </c>
      <c r="K287" s="17" t="b">
        <v>0</v>
      </c>
      <c r="L287" s="17">
        <v>61</v>
      </c>
      <c r="M287" s="17" t="b">
        <v>1</v>
      </c>
      <c r="N287" s="17" t="s">
        <v>8273</v>
      </c>
      <c r="O287" s="17" t="s">
        <v>8274</v>
      </c>
      <c r="P287" s="17">
        <v>119</v>
      </c>
      <c r="Q287" s="17">
        <v>97.38</v>
      </c>
      <c r="R287" s="21">
        <v>42766.805034722223</v>
      </c>
      <c r="S287" s="21">
        <v>42796.805034722223</v>
      </c>
    </row>
    <row r="288" spans="1:19" ht="45" hidden="1" x14ac:dyDescent="0.25">
      <c r="A288" s="17">
        <v>3234</v>
      </c>
      <c r="B288" s="18" t="s">
        <v>3234</v>
      </c>
      <c r="C288" s="18" t="s">
        <v>7344</v>
      </c>
      <c r="D288" s="19">
        <v>4000</v>
      </c>
      <c r="E288" s="20">
        <v>4015.71</v>
      </c>
      <c r="F288" s="17" t="s">
        <v>8218</v>
      </c>
      <c r="G288" s="17" t="s">
        <v>8224</v>
      </c>
      <c r="H288" s="17" t="s">
        <v>8246</v>
      </c>
      <c r="I288" s="17">
        <v>1485991860</v>
      </c>
      <c r="J288" s="17">
        <v>1483124208</v>
      </c>
      <c r="K288" s="17" t="b">
        <v>0</v>
      </c>
      <c r="L288" s="17">
        <v>115</v>
      </c>
      <c r="M288" s="17" t="b">
        <v>1</v>
      </c>
      <c r="N288" s="17" t="s">
        <v>8273</v>
      </c>
      <c r="O288" s="17" t="s">
        <v>8274</v>
      </c>
      <c r="P288" s="17">
        <v>100</v>
      </c>
      <c r="Q288" s="17">
        <v>34.92</v>
      </c>
      <c r="R288" s="21">
        <v>42734.789444444439</v>
      </c>
      <c r="S288" s="21">
        <v>42767.979861111111</v>
      </c>
    </row>
    <row r="289" spans="1:19" ht="45" hidden="1" x14ac:dyDescent="0.25">
      <c r="A289" s="17">
        <v>3235</v>
      </c>
      <c r="B289" s="18" t="s">
        <v>3235</v>
      </c>
      <c r="C289" s="18" t="s">
        <v>7345</v>
      </c>
      <c r="D289" s="19">
        <v>15000</v>
      </c>
      <c r="E289" s="20">
        <v>15481</v>
      </c>
      <c r="F289" s="17" t="s">
        <v>8218</v>
      </c>
      <c r="G289" s="17" t="s">
        <v>8223</v>
      </c>
      <c r="H289" s="17" t="s">
        <v>8245</v>
      </c>
      <c r="I289" s="17">
        <v>1467361251</v>
      </c>
      <c r="J289" s="17">
        <v>1464769251</v>
      </c>
      <c r="K289" s="17" t="b">
        <v>1</v>
      </c>
      <c r="L289" s="17">
        <v>181</v>
      </c>
      <c r="M289" s="17" t="b">
        <v>1</v>
      </c>
      <c r="N289" s="17" t="s">
        <v>8273</v>
      </c>
      <c r="O289" s="17" t="s">
        <v>8274</v>
      </c>
      <c r="P289" s="17">
        <v>103</v>
      </c>
      <c r="Q289" s="17">
        <v>85.53</v>
      </c>
      <c r="R289" s="21">
        <v>42522.347812499997</v>
      </c>
      <c r="S289" s="21">
        <v>42552.347812499997</v>
      </c>
    </row>
    <row r="290" spans="1:19" ht="45" hidden="1" x14ac:dyDescent="0.25">
      <c r="A290" s="17">
        <v>3236</v>
      </c>
      <c r="B290" s="18" t="s">
        <v>3236</v>
      </c>
      <c r="C290" s="18" t="s">
        <v>7346</v>
      </c>
      <c r="D290" s="19">
        <v>20000</v>
      </c>
      <c r="E290" s="20">
        <v>20120</v>
      </c>
      <c r="F290" s="17" t="s">
        <v>8218</v>
      </c>
      <c r="G290" s="17" t="s">
        <v>8223</v>
      </c>
      <c r="H290" s="17" t="s">
        <v>8245</v>
      </c>
      <c r="I290" s="17">
        <v>1482962433</v>
      </c>
      <c r="J290" s="17">
        <v>1480370433</v>
      </c>
      <c r="K290" s="17" t="b">
        <v>0</v>
      </c>
      <c r="L290" s="17">
        <v>110</v>
      </c>
      <c r="M290" s="17" t="b">
        <v>1</v>
      </c>
      <c r="N290" s="17" t="s">
        <v>8273</v>
      </c>
      <c r="O290" s="17" t="s">
        <v>8274</v>
      </c>
      <c r="P290" s="17">
        <v>101</v>
      </c>
      <c r="Q290" s="17">
        <v>182.91</v>
      </c>
      <c r="R290" s="21">
        <v>42702.917048611111</v>
      </c>
      <c r="S290" s="21">
        <v>42732.917048611111</v>
      </c>
    </row>
    <row r="291" spans="1:19" ht="30" hidden="1" x14ac:dyDescent="0.25">
      <c r="A291" s="17">
        <v>3237</v>
      </c>
      <c r="B291" s="18" t="s">
        <v>3237</v>
      </c>
      <c r="C291" s="18" t="s">
        <v>7347</v>
      </c>
      <c r="D291" s="19">
        <v>35000</v>
      </c>
      <c r="E291" s="20">
        <v>35275.64</v>
      </c>
      <c r="F291" s="17" t="s">
        <v>8218</v>
      </c>
      <c r="G291" s="17" t="s">
        <v>8223</v>
      </c>
      <c r="H291" s="17" t="s">
        <v>8245</v>
      </c>
      <c r="I291" s="17">
        <v>1443499140</v>
      </c>
      <c r="J291" s="17">
        <v>1441452184</v>
      </c>
      <c r="K291" s="17" t="b">
        <v>1</v>
      </c>
      <c r="L291" s="17">
        <v>269</v>
      </c>
      <c r="M291" s="17" t="b">
        <v>1</v>
      </c>
      <c r="N291" s="17" t="s">
        <v>8273</v>
      </c>
      <c r="O291" s="17" t="s">
        <v>8274</v>
      </c>
      <c r="P291" s="17">
        <v>101</v>
      </c>
      <c r="Q291" s="17">
        <v>131.13999999999999</v>
      </c>
      <c r="R291" s="21">
        <v>42252.474351851852</v>
      </c>
      <c r="S291" s="21">
        <v>42276.165972222225</v>
      </c>
    </row>
    <row r="292" spans="1:19" ht="45" hidden="1" x14ac:dyDescent="0.25">
      <c r="A292" s="17">
        <v>3238</v>
      </c>
      <c r="B292" s="18" t="s">
        <v>3238</v>
      </c>
      <c r="C292" s="18" t="s">
        <v>7348</v>
      </c>
      <c r="D292" s="19">
        <v>2800</v>
      </c>
      <c r="E292" s="20">
        <v>3145</v>
      </c>
      <c r="F292" s="17" t="s">
        <v>8218</v>
      </c>
      <c r="G292" s="17" t="s">
        <v>8224</v>
      </c>
      <c r="H292" s="17" t="s">
        <v>8246</v>
      </c>
      <c r="I292" s="17">
        <v>1435752898</v>
      </c>
      <c r="J292" s="17">
        <v>1433160898</v>
      </c>
      <c r="K292" s="17" t="b">
        <v>1</v>
      </c>
      <c r="L292" s="17">
        <v>79</v>
      </c>
      <c r="M292" s="17" t="b">
        <v>1</v>
      </c>
      <c r="N292" s="17" t="s">
        <v>8273</v>
      </c>
      <c r="O292" s="17" t="s">
        <v>8274</v>
      </c>
      <c r="P292" s="17">
        <v>112</v>
      </c>
      <c r="Q292" s="17">
        <v>39.81</v>
      </c>
      <c r="R292" s="21">
        <v>42156.510393518518</v>
      </c>
      <c r="S292" s="21">
        <v>42186.510393518518</v>
      </c>
    </row>
    <row r="293" spans="1:19" ht="45" hidden="1" x14ac:dyDescent="0.25">
      <c r="A293" s="17">
        <v>3239</v>
      </c>
      <c r="B293" s="18" t="s">
        <v>3239</v>
      </c>
      <c r="C293" s="18" t="s">
        <v>7349</v>
      </c>
      <c r="D293" s="19">
        <v>5862</v>
      </c>
      <c r="E293" s="20">
        <v>6208.98</v>
      </c>
      <c r="F293" s="17" t="s">
        <v>8218</v>
      </c>
      <c r="G293" s="17" t="s">
        <v>8224</v>
      </c>
      <c r="H293" s="17" t="s">
        <v>8246</v>
      </c>
      <c r="I293" s="17">
        <v>1445817540</v>
      </c>
      <c r="J293" s="17">
        <v>1443665293</v>
      </c>
      <c r="K293" s="17" t="b">
        <v>1</v>
      </c>
      <c r="L293" s="17">
        <v>104</v>
      </c>
      <c r="M293" s="17" t="b">
        <v>1</v>
      </c>
      <c r="N293" s="17" t="s">
        <v>8273</v>
      </c>
      <c r="O293" s="17" t="s">
        <v>8274</v>
      </c>
      <c r="P293" s="17">
        <v>106</v>
      </c>
      <c r="Q293" s="17">
        <v>59.7</v>
      </c>
      <c r="R293" s="21">
        <v>42278.089039351849</v>
      </c>
      <c r="S293" s="21">
        <v>42302.999305555553</v>
      </c>
    </row>
    <row r="294" spans="1:19" ht="45" hidden="1" x14ac:dyDescent="0.25">
      <c r="A294" s="17">
        <v>3240</v>
      </c>
      <c r="B294" s="18" t="s">
        <v>3240</v>
      </c>
      <c r="C294" s="18" t="s">
        <v>7350</v>
      </c>
      <c r="D294" s="19">
        <v>3000</v>
      </c>
      <c r="E294" s="20">
        <v>3017</v>
      </c>
      <c r="F294" s="17" t="s">
        <v>8218</v>
      </c>
      <c r="G294" s="17" t="s">
        <v>8224</v>
      </c>
      <c r="H294" s="17" t="s">
        <v>8246</v>
      </c>
      <c r="I294" s="17">
        <v>1487286000</v>
      </c>
      <c r="J294" s="17">
        <v>1484843948</v>
      </c>
      <c r="K294" s="17" t="b">
        <v>0</v>
      </c>
      <c r="L294" s="17">
        <v>34</v>
      </c>
      <c r="M294" s="17" t="b">
        <v>1</v>
      </c>
      <c r="N294" s="17" t="s">
        <v>8273</v>
      </c>
      <c r="O294" s="17" t="s">
        <v>8274</v>
      </c>
      <c r="P294" s="17">
        <v>101</v>
      </c>
      <c r="Q294" s="17">
        <v>88.74</v>
      </c>
      <c r="R294" s="21">
        <v>42754.693842592591</v>
      </c>
      <c r="S294" s="21">
        <v>42782.958333333328</v>
      </c>
    </row>
    <row r="295" spans="1:19" ht="60" hidden="1" x14ac:dyDescent="0.25">
      <c r="A295" s="17">
        <v>3241</v>
      </c>
      <c r="B295" s="18" t="s">
        <v>3241</v>
      </c>
      <c r="C295" s="18" t="s">
        <v>7351</v>
      </c>
      <c r="D295" s="19">
        <v>8500</v>
      </c>
      <c r="E295" s="20">
        <v>9801</v>
      </c>
      <c r="F295" s="17" t="s">
        <v>8218</v>
      </c>
      <c r="G295" s="17" t="s">
        <v>8223</v>
      </c>
      <c r="H295" s="17" t="s">
        <v>8245</v>
      </c>
      <c r="I295" s="17">
        <v>1413269940</v>
      </c>
      <c r="J295" s="17">
        <v>1410421670</v>
      </c>
      <c r="K295" s="17" t="b">
        <v>1</v>
      </c>
      <c r="L295" s="17">
        <v>167</v>
      </c>
      <c r="M295" s="17" t="b">
        <v>1</v>
      </c>
      <c r="N295" s="17" t="s">
        <v>8273</v>
      </c>
      <c r="O295" s="17" t="s">
        <v>8274</v>
      </c>
      <c r="P295" s="17">
        <v>115</v>
      </c>
      <c r="Q295" s="17">
        <v>58.69</v>
      </c>
      <c r="R295" s="21">
        <v>41893.324884259258</v>
      </c>
      <c r="S295" s="21">
        <v>41926.290972222225</v>
      </c>
    </row>
    <row r="296" spans="1:19" ht="30" hidden="1" x14ac:dyDescent="0.25">
      <c r="A296" s="17">
        <v>3242</v>
      </c>
      <c r="B296" s="18" t="s">
        <v>3242</v>
      </c>
      <c r="C296" s="18" t="s">
        <v>7352</v>
      </c>
      <c r="D296" s="19">
        <v>10000</v>
      </c>
      <c r="E296" s="20">
        <v>12730.42</v>
      </c>
      <c r="F296" s="17" t="s">
        <v>8218</v>
      </c>
      <c r="G296" s="17" t="s">
        <v>8223</v>
      </c>
      <c r="H296" s="17" t="s">
        <v>8245</v>
      </c>
      <c r="I296" s="17">
        <v>1411150092</v>
      </c>
      <c r="J296" s="17">
        <v>1408558092</v>
      </c>
      <c r="K296" s="17" t="b">
        <v>1</v>
      </c>
      <c r="L296" s="17">
        <v>183</v>
      </c>
      <c r="M296" s="17" t="b">
        <v>1</v>
      </c>
      <c r="N296" s="17" t="s">
        <v>8273</v>
      </c>
      <c r="O296" s="17" t="s">
        <v>8274</v>
      </c>
      <c r="P296" s="17">
        <v>127</v>
      </c>
      <c r="Q296" s="17">
        <v>69.569999999999993</v>
      </c>
      <c r="R296" s="21">
        <v>41871.755694444444</v>
      </c>
      <c r="S296" s="21">
        <v>41901.755694444444</v>
      </c>
    </row>
    <row r="297" spans="1:19" ht="45" hidden="1" x14ac:dyDescent="0.25">
      <c r="A297" s="17">
        <v>3243</v>
      </c>
      <c r="B297" s="18" t="s">
        <v>3243</v>
      </c>
      <c r="C297" s="18" t="s">
        <v>7353</v>
      </c>
      <c r="D297" s="19">
        <v>8000</v>
      </c>
      <c r="E297" s="20">
        <v>8227</v>
      </c>
      <c r="F297" s="17" t="s">
        <v>8218</v>
      </c>
      <c r="G297" s="17" t="s">
        <v>8223</v>
      </c>
      <c r="H297" s="17" t="s">
        <v>8245</v>
      </c>
      <c r="I297" s="17">
        <v>1444348800</v>
      </c>
      <c r="J297" s="17">
        <v>1442283562</v>
      </c>
      <c r="K297" s="17" t="b">
        <v>1</v>
      </c>
      <c r="L297" s="17">
        <v>71</v>
      </c>
      <c r="M297" s="17" t="b">
        <v>1</v>
      </c>
      <c r="N297" s="17" t="s">
        <v>8273</v>
      </c>
      <c r="O297" s="17" t="s">
        <v>8274</v>
      </c>
      <c r="P297" s="17">
        <v>103</v>
      </c>
      <c r="Q297" s="17">
        <v>115.87</v>
      </c>
      <c r="R297" s="21">
        <v>42262.096782407403</v>
      </c>
      <c r="S297" s="21">
        <v>42286</v>
      </c>
    </row>
    <row r="298" spans="1:19" ht="45" hidden="1" x14ac:dyDescent="0.25">
      <c r="A298" s="17">
        <v>3244</v>
      </c>
      <c r="B298" s="18" t="s">
        <v>3244</v>
      </c>
      <c r="C298" s="18" t="s">
        <v>7354</v>
      </c>
      <c r="D298" s="19">
        <v>1600</v>
      </c>
      <c r="E298" s="20">
        <v>1647</v>
      </c>
      <c r="F298" s="17" t="s">
        <v>8218</v>
      </c>
      <c r="G298" s="17" t="s">
        <v>8224</v>
      </c>
      <c r="H298" s="17" t="s">
        <v>8246</v>
      </c>
      <c r="I298" s="17">
        <v>1480613982</v>
      </c>
      <c r="J298" s="17">
        <v>1478018382</v>
      </c>
      <c r="K298" s="17" t="b">
        <v>0</v>
      </c>
      <c r="L298" s="17">
        <v>69</v>
      </c>
      <c r="M298" s="17" t="b">
        <v>1</v>
      </c>
      <c r="N298" s="17" t="s">
        <v>8273</v>
      </c>
      <c r="O298" s="17" t="s">
        <v>8274</v>
      </c>
      <c r="P298" s="17">
        <v>103</v>
      </c>
      <c r="Q298" s="17">
        <v>23.87</v>
      </c>
      <c r="R298" s="21">
        <v>42675.694236111114</v>
      </c>
      <c r="S298" s="21">
        <v>42705.735902777778</v>
      </c>
    </row>
    <row r="299" spans="1:19" ht="45" hidden="1" x14ac:dyDescent="0.25">
      <c r="A299" s="17">
        <v>3245</v>
      </c>
      <c r="B299" s="18" t="s">
        <v>3245</v>
      </c>
      <c r="C299" s="18" t="s">
        <v>7355</v>
      </c>
      <c r="D299" s="19">
        <v>21000</v>
      </c>
      <c r="E299" s="20">
        <v>21904</v>
      </c>
      <c r="F299" s="17" t="s">
        <v>8218</v>
      </c>
      <c r="G299" s="17" t="s">
        <v>8223</v>
      </c>
      <c r="H299" s="17" t="s">
        <v>8245</v>
      </c>
      <c r="I299" s="17">
        <v>1434074400</v>
      </c>
      <c r="J299" s="17">
        <v>1431354258</v>
      </c>
      <c r="K299" s="17" t="b">
        <v>0</v>
      </c>
      <c r="L299" s="17">
        <v>270</v>
      </c>
      <c r="M299" s="17" t="b">
        <v>1</v>
      </c>
      <c r="N299" s="17" t="s">
        <v>8273</v>
      </c>
      <c r="O299" s="17" t="s">
        <v>8274</v>
      </c>
      <c r="P299" s="17">
        <v>104</v>
      </c>
      <c r="Q299" s="17">
        <v>81.13</v>
      </c>
      <c r="R299" s="21">
        <v>42135.60020833333</v>
      </c>
      <c r="S299" s="21">
        <v>42167.083333333328</v>
      </c>
    </row>
    <row r="300" spans="1:19" ht="45" hidden="1" x14ac:dyDescent="0.25">
      <c r="A300" s="17">
        <v>3246</v>
      </c>
      <c r="B300" s="18" t="s">
        <v>3246</v>
      </c>
      <c r="C300" s="18" t="s">
        <v>7356</v>
      </c>
      <c r="D300" s="19">
        <v>10000</v>
      </c>
      <c r="E300" s="20">
        <v>11122</v>
      </c>
      <c r="F300" s="17" t="s">
        <v>8218</v>
      </c>
      <c r="G300" s="17" t="s">
        <v>8223</v>
      </c>
      <c r="H300" s="17" t="s">
        <v>8245</v>
      </c>
      <c r="I300" s="17">
        <v>1442030340</v>
      </c>
      <c r="J300" s="17">
        <v>1439551200</v>
      </c>
      <c r="K300" s="17" t="b">
        <v>1</v>
      </c>
      <c r="L300" s="17">
        <v>193</v>
      </c>
      <c r="M300" s="17" t="b">
        <v>1</v>
      </c>
      <c r="N300" s="17" t="s">
        <v>8273</v>
      </c>
      <c r="O300" s="17" t="s">
        <v>8274</v>
      </c>
      <c r="P300" s="17">
        <v>111</v>
      </c>
      <c r="Q300" s="17">
        <v>57.63</v>
      </c>
      <c r="R300" s="21">
        <v>42230.472222222219</v>
      </c>
      <c r="S300" s="21">
        <v>42259.165972222225</v>
      </c>
    </row>
    <row r="301" spans="1:19" ht="45" hidden="1" x14ac:dyDescent="0.25">
      <c r="A301" s="17">
        <v>3247</v>
      </c>
      <c r="B301" s="18" t="s">
        <v>3247</v>
      </c>
      <c r="C301" s="18" t="s">
        <v>7357</v>
      </c>
      <c r="D301" s="19">
        <v>2500</v>
      </c>
      <c r="E301" s="20">
        <v>2646.5</v>
      </c>
      <c r="F301" s="17" t="s">
        <v>8218</v>
      </c>
      <c r="G301" s="17" t="s">
        <v>8224</v>
      </c>
      <c r="H301" s="17" t="s">
        <v>8246</v>
      </c>
      <c r="I301" s="17">
        <v>1436696712</v>
      </c>
      <c r="J301" s="17">
        <v>1434104712</v>
      </c>
      <c r="K301" s="17" t="b">
        <v>1</v>
      </c>
      <c r="L301" s="17">
        <v>57</v>
      </c>
      <c r="M301" s="17" t="b">
        <v>1</v>
      </c>
      <c r="N301" s="17" t="s">
        <v>8273</v>
      </c>
      <c r="O301" s="17" t="s">
        <v>8274</v>
      </c>
      <c r="P301" s="17">
        <v>106</v>
      </c>
      <c r="Q301" s="17">
        <v>46.43</v>
      </c>
      <c r="R301" s="21">
        <v>42167.434166666666</v>
      </c>
      <c r="S301" s="21">
        <v>42197.434166666666</v>
      </c>
    </row>
    <row r="302" spans="1:19" ht="30" hidden="1" x14ac:dyDescent="0.25">
      <c r="A302" s="17">
        <v>3248</v>
      </c>
      <c r="B302" s="18" t="s">
        <v>3248</v>
      </c>
      <c r="C302" s="18" t="s">
        <v>7358</v>
      </c>
      <c r="D302" s="19">
        <v>12000</v>
      </c>
      <c r="E302" s="20">
        <v>12095</v>
      </c>
      <c r="F302" s="17" t="s">
        <v>8218</v>
      </c>
      <c r="G302" s="17" t="s">
        <v>8223</v>
      </c>
      <c r="H302" s="17" t="s">
        <v>8245</v>
      </c>
      <c r="I302" s="17">
        <v>1428178757</v>
      </c>
      <c r="J302" s="17">
        <v>1425590357</v>
      </c>
      <c r="K302" s="17" t="b">
        <v>1</v>
      </c>
      <c r="L302" s="17">
        <v>200</v>
      </c>
      <c r="M302" s="17" t="b">
        <v>1</v>
      </c>
      <c r="N302" s="17" t="s">
        <v>8273</v>
      </c>
      <c r="O302" s="17" t="s">
        <v>8274</v>
      </c>
      <c r="P302" s="17">
        <v>101</v>
      </c>
      <c r="Q302" s="17">
        <v>60.48</v>
      </c>
      <c r="R302" s="21">
        <v>42068.888391203705</v>
      </c>
      <c r="S302" s="21">
        <v>42098.846724537041</v>
      </c>
    </row>
    <row r="303" spans="1:19" ht="45" hidden="1" x14ac:dyDescent="0.25">
      <c r="A303" s="17">
        <v>3249</v>
      </c>
      <c r="B303" s="18" t="s">
        <v>3249</v>
      </c>
      <c r="C303" s="18" t="s">
        <v>7359</v>
      </c>
      <c r="D303" s="19">
        <v>5500</v>
      </c>
      <c r="E303" s="20">
        <v>5771</v>
      </c>
      <c r="F303" s="17" t="s">
        <v>8218</v>
      </c>
      <c r="G303" s="17" t="s">
        <v>8223</v>
      </c>
      <c r="H303" s="17" t="s">
        <v>8245</v>
      </c>
      <c r="I303" s="17">
        <v>1434822914</v>
      </c>
      <c r="J303" s="17">
        <v>1432230914</v>
      </c>
      <c r="K303" s="17" t="b">
        <v>1</v>
      </c>
      <c r="L303" s="17">
        <v>88</v>
      </c>
      <c r="M303" s="17" t="b">
        <v>1</v>
      </c>
      <c r="N303" s="17" t="s">
        <v>8273</v>
      </c>
      <c r="O303" s="17" t="s">
        <v>8274</v>
      </c>
      <c r="P303" s="17">
        <v>105</v>
      </c>
      <c r="Q303" s="17">
        <v>65.58</v>
      </c>
      <c r="R303" s="21">
        <v>42145.746689814812</v>
      </c>
      <c r="S303" s="21">
        <v>42175.746689814812</v>
      </c>
    </row>
    <row r="304" spans="1:19" ht="45" hidden="1" x14ac:dyDescent="0.25">
      <c r="A304" s="17">
        <v>3250</v>
      </c>
      <c r="B304" s="18" t="s">
        <v>3250</v>
      </c>
      <c r="C304" s="18" t="s">
        <v>7360</v>
      </c>
      <c r="D304" s="19">
        <v>25000</v>
      </c>
      <c r="E304" s="20">
        <v>25388</v>
      </c>
      <c r="F304" s="17" t="s">
        <v>8218</v>
      </c>
      <c r="G304" s="17" t="s">
        <v>8223</v>
      </c>
      <c r="H304" s="17" t="s">
        <v>8245</v>
      </c>
      <c r="I304" s="17">
        <v>1415213324</v>
      </c>
      <c r="J304" s="17">
        <v>1412617724</v>
      </c>
      <c r="K304" s="17" t="b">
        <v>1</v>
      </c>
      <c r="L304" s="17">
        <v>213</v>
      </c>
      <c r="M304" s="17" t="b">
        <v>1</v>
      </c>
      <c r="N304" s="17" t="s">
        <v>8273</v>
      </c>
      <c r="O304" s="17" t="s">
        <v>8274</v>
      </c>
      <c r="P304" s="17">
        <v>102</v>
      </c>
      <c r="Q304" s="17">
        <v>119.19</v>
      </c>
      <c r="R304" s="21">
        <v>41918.742175925923</v>
      </c>
      <c r="S304" s="21">
        <v>41948.783842592595</v>
      </c>
    </row>
    <row r="305" spans="1:19" ht="45" hidden="1" x14ac:dyDescent="0.25">
      <c r="A305" s="17">
        <v>3251</v>
      </c>
      <c r="B305" s="18" t="s">
        <v>3251</v>
      </c>
      <c r="C305" s="18" t="s">
        <v>7361</v>
      </c>
      <c r="D305" s="19">
        <v>1500</v>
      </c>
      <c r="E305" s="20">
        <v>1661</v>
      </c>
      <c r="F305" s="17" t="s">
        <v>8218</v>
      </c>
      <c r="G305" s="17" t="s">
        <v>8223</v>
      </c>
      <c r="H305" s="17" t="s">
        <v>8245</v>
      </c>
      <c r="I305" s="17">
        <v>1434907966</v>
      </c>
      <c r="J305" s="17">
        <v>1432315966</v>
      </c>
      <c r="K305" s="17" t="b">
        <v>1</v>
      </c>
      <c r="L305" s="17">
        <v>20</v>
      </c>
      <c r="M305" s="17" t="b">
        <v>1</v>
      </c>
      <c r="N305" s="17" t="s">
        <v>8273</v>
      </c>
      <c r="O305" s="17" t="s">
        <v>8274</v>
      </c>
      <c r="P305" s="17">
        <v>111</v>
      </c>
      <c r="Q305" s="17">
        <v>83.05</v>
      </c>
      <c r="R305" s="21">
        <v>42146.731087962966</v>
      </c>
      <c r="S305" s="21">
        <v>42176.731087962966</v>
      </c>
    </row>
    <row r="306" spans="1:19" ht="30" hidden="1" x14ac:dyDescent="0.25">
      <c r="A306" s="17">
        <v>3252</v>
      </c>
      <c r="B306" s="18" t="s">
        <v>3252</v>
      </c>
      <c r="C306" s="18" t="s">
        <v>7362</v>
      </c>
      <c r="D306" s="19">
        <v>2250</v>
      </c>
      <c r="E306" s="20">
        <v>2876</v>
      </c>
      <c r="F306" s="17" t="s">
        <v>8218</v>
      </c>
      <c r="G306" s="17" t="s">
        <v>8224</v>
      </c>
      <c r="H306" s="17" t="s">
        <v>8246</v>
      </c>
      <c r="I306" s="17">
        <v>1473247240</v>
      </c>
      <c r="J306" s="17">
        <v>1470655240</v>
      </c>
      <c r="K306" s="17" t="b">
        <v>1</v>
      </c>
      <c r="L306" s="17">
        <v>50</v>
      </c>
      <c r="M306" s="17" t="b">
        <v>1</v>
      </c>
      <c r="N306" s="17" t="s">
        <v>8273</v>
      </c>
      <c r="O306" s="17" t="s">
        <v>8274</v>
      </c>
      <c r="P306" s="17">
        <v>128</v>
      </c>
      <c r="Q306" s="17">
        <v>57.52</v>
      </c>
      <c r="R306" s="21">
        <v>42590.472685185188</v>
      </c>
      <c r="S306" s="21">
        <v>42620.472685185188</v>
      </c>
    </row>
    <row r="307" spans="1:19" ht="45" hidden="1" x14ac:dyDescent="0.25">
      <c r="A307" s="17">
        <v>3253</v>
      </c>
      <c r="B307" s="18" t="s">
        <v>3253</v>
      </c>
      <c r="C307" s="18" t="s">
        <v>7363</v>
      </c>
      <c r="D307" s="19">
        <v>20000</v>
      </c>
      <c r="E307" s="20">
        <v>20365</v>
      </c>
      <c r="F307" s="17" t="s">
        <v>8218</v>
      </c>
      <c r="G307" s="17" t="s">
        <v>8223</v>
      </c>
      <c r="H307" s="17" t="s">
        <v>8245</v>
      </c>
      <c r="I307" s="17">
        <v>1473306300</v>
      </c>
      <c r="J307" s="17">
        <v>1471701028</v>
      </c>
      <c r="K307" s="17" t="b">
        <v>1</v>
      </c>
      <c r="L307" s="17">
        <v>115</v>
      </c>
      <c r="M307" s="17" t="b">
        <v>1</v>
      </c>
      <c r="N307" s="17" t="s">
        <v>8273</v>
      </c>
      <c r="O307" s="17" t="s">
        <v>8274</v>
      </c>
      <c r="P307" s="17">
        <v>102</v>
      </c>
      <c r="Q307" s="17">
        <v>177.09</v>
      </c>
      <c r="R307" s="21">
        <v>42602.576712962968</v>
      </c>
      <c r="S307" s="21">
        <v>42621.15625</v>
      </c>
    </row>
    <row r="308" spans="1:19" ht="45" hidden="1" x14ac:dyDescent="0.25">
      <c r="A308" s="17">
        <v>3254</v>
      </c>
      <c r="B308" s="18" t="s">
        <v>3254</v>
      </c>
      <c r="C308" s="18" t="s">
        <v>7364</v>
      </c>
      <c r="D308" s="19">
        <v>13000</v>
      </c>
      <c r="E308" s="20">
        <v>13163.5</v>
      </c>
      <c r="F308" s="17" t="s">
        <v>8218</v>
      </c>
      <c r="G308" s="17" t="s">
        <v>8224</v>
      </c>
      <c r="H308" s="17" t="s">
        <v>8246</v>
      </c>
      <c r="I308" s="17">
        <v>1427331809</v>
      </c>
      <c r="J308" s="17">
        <v>1424743409</v>
      </c>
      <c r="K308" s="17" t="b">
        <v>1</v>
      </c>
      <c r="L308" s="17">
        <v>186</v>
      </c>
      <c r="M308" s="17" t="b">
        <v>1</v>
      </c>
      <c r="N308" s="17" t="s">
        <v>8273</v>
      </c>
      <c r="O308" s="17" t="s">
        <v>8274</v>
      </c>
      <c r="P308" s="17">
        <v>101</v>
      </c>
      <c r="Q308" s="17">
        <v>70.77</v>
      </c>
      <c r="R308" s="21">
        <v>42059.085752314815</v>
      </c>
      <c r="S308" s="21">
        <v>42089.044085648144</v>
      </c>
    </row>
    <row r="309" spans="1:19" ht="45" hidden="1" x14ac:dyDescent="0.25">
      <c r="A309" s="17">
        <v>3255</v>
      </c>
      <c r="B309" s="18" t="s">
        <v>3255</v>
      </c>
      <c r="C309" s="18" t="s">
        <v>7365</v>
      </c>
      <c r="D309" s="19">
        <v>300</v>
      </c>
      <c r="E309" s="20">
        <v>525</v>
      </c>
      <c r="F309" s="17" t="s">
        <v>8218</v>
      </c>
      <c r="G309" s="17" t="s">
        <v>8224</v>
      </c>
      <c r="H309" s="17" t="s">
        <v>8246</v>
      </c>
      <c r="I309" s="17">
        <v>1412706375</v>
      </c>
      <c r="J309" s="17">
        <v>1410114375</v>
      </c>
      <c r="K309" s="17" t="b">
        <v>1</v>
      </c>
      <c r="L309" s="17">
        <v>18</v>
      </c>
      <c r="M309" s="17" t="b">
        <v>1</v>
      </c>
      <c r="N309" s="17" t="s">
        <v>8273</v>
      </c>
      <c r="O309" s="17" t="s">
        <v>8274</v>
      </c>
      <c r="P309" s="17">
        <v>175</v>
      </c>
      <c r="Q309" s="17">
        <v>29.17</v>
      </c>
      <c r="R309" s="21">
        <v>41889.768229166664</v>
      </c>
      <c r="S309" s="21">
        <v>41919.768229166664</v>
      </c>
    </row>
    <row r="310" spans="1:19" ht="45" hidden="1" x14ac:dyDescent="0.25">
      <c r="A310" s="17">
        <v>3256</v>
      </c>
      <c r="B310" s="18" t="s">
        <v>3256</v>
      </c>
      <c r="C310" s="18" t="s">
        <v>7366</v>
      </c>
      <c r="D310" s="19">
        <v>10000</v>
      </c>
      <c r="E310" s="20">
        <v>12806</v>
      </c>
      <c r="F310" s="17" t="s">
        <v>8218</v>
      </c>
      <c r="G310" s="17" t="s">
        <v>8223</v>
      </c>
      <c r="H310" s="17" t="s">
        <v>8245</v>
      </c>
      <c r="I310" s="17">
        <v>1433995140</v>
      </c>
      <c r="J310" s="17">
        <v>1432129577</v>
      </c>
      <c r="K310" s="17" t="b">
        <v>1</v>
      </c>
      <c r="L310" s="17">
        <v>176</v>
      </c>
      <c r="M310" s="17" t="b">
        <v>1</v>
      </c>
      <c r="N310" s="17" t="s">
        <v>8273</v>
      </c>
      <c r="O310" s="17" t="s">
        <v>8274</v>
      </c>
      <c r="P310" s="17">
        <v>128</v>
      </c>
      <c r="Q310" s="17">
        <v>72.760000000000005</v>
      </c>
      <c r="R310" s="21">
        <v>42144.573807870373</v>
      </c>
      <c r="S310" s="21">
        <v>42166.165972222225</v>
      </c>
    </row>
    <row r="311" spans="1:19" ht="45" hidden="1" x14ac:dyDescent="0.25">
      <c r="A311" s="17">
        <v>3257</v>
      </c>
      <c r="B311" s="18" t="s">
        <v>3257</v>
      </c>
      <c r="C311" s="18" t="s">
        <v>7367</v>
      </c>
      <c r="D311" s="19">
        <v>2000</v>
      </c>
      <c r="E311" s="20">
        <v>2125.9899999999998</v>
      </c>
      <c r="F311" s="17" t="s">
        <v>8218</v>
      </c>
      <c r="G311" s="17" t="s">
        <v>8224</v>
      </c>
      <c r="H311" s="17" t="s">
        <v>8246</v>
      </c>
      <c r="I311" s="17">
        <v>1487769952</v>
      </c>
      <c r="J311" s="17">
        <v>1485177952</v>
      </c>
      <c r="K311" s="17" t="b">
        <v>0</v>
      </c>
      <c r="L311" s="17">
        <v>41</v>
      </c>
      <c r="M311" s="17" t="b">
        <v>1</v>
      </c>
      <c r="N311" s="17" t="s">
        <v>8273</v>
      </c>
      <c r="O311" s="17" t="s">
        <v>8274</v>
      </c>
      <c r="P311" s="17">
        <v>106</v>
      </c>
      <c r="Q311" s="17">
        <v>51.85</v>
      </c>
      <c r="R311" s="21">
        <v>42758.559629629628</v>
      </c>
      <c r="S311" s="21">
        <v>42788.559629629628</v>
      </c>
    </row>
    <row r="312" spans="1:19" ht="30" hidden="1" x14ac:dyDescent="0.25">
      <c r="A312" s="17">
        <v>3258</v>
      </c>
      <c r="B312" s="18" t="s">
        <v>3258</v>
      </c>
      <c r="C312" s="18" t="s">
        <v>7368</v>
      </c>
      <c r="D312" s="19">
        <v>7000</v>
      </c>
      <c r="E312" s="20">
        <v>7365</v>
      </c>
      <c r="F312" s="17" t="s">
        <v>8218</v>
      </c>
      <c r="G312" s="17" t="s">
        <v>8223</v>
      </c>
      <c r="H312" s="17" t="s">
        <v>8245</v>
      </c>
      <c r="I312" s="17">
        <v>1420751861</v>
      </c>
      <c r="J312" s="17">
        <v>1418159861</v>
      </c>
      <c r="K312" s="17" t="b">
        <v>1</v>
      </c>
      <c r="L312" s="17">
        <v>75</v>
      </c>
      <c r="M312" s="17" t="b">
        <v>1</v>
      </c>
      <c r="N312" s="17" t="s">
        <v>8273</v>
      </c>
      <c r="O312" s="17" t="s">
        <v>8274</v>
      </c>
      <c r="P312" s="17">
        <v>105</v>
      </c>
      <c r="Q312" s="17">
        <v>98.2</v>
      </c>
      <c r="R312" s="21">
        <v>41982.887280092589</v>
      </c>
      <c r="S312" s="21">
        <v>42012.887280092589</v>
      </c>
    </row>
    <row r="313" spans="1:19" ht="45" hidden="1" x14ac:dyDescent="0.25">
      <c r="A313" s="17">
        <v>3259</v>
      </c>
      <c r="B313" s="18" t="s">
        <v>3259</v>
      </c>
      <c r="C313" s="18" t="s">
        <v>7369</v>
      </c>
      <c r="D313" s="19">
        <v>23000</v>
      </c>
      <c r="E313" s="20">
        <v>24418.6</v>
      </c>
      <c r="F313" s="17" t="s">
        <v>8218</v>
      </c>
      <c r="G313" s="17" t="s">
        <v>8223</v>
      </c>
      <c r="H313" s="17" t="s">
        <v>8245</v>
      </c>
      <c r="I313" s="17">
        <v>1475294340</v>
      </c>
      <c r="J313" s="17">
        <v>1472753745</v>
      </c>
      <c r="K313" s="17" t="b">
        <v>1</v>
      </c>
      <c r="L313" s="17">
        <v>97</v>
      </c>
      <c r="M313" s="17" t="b">
        <v>1</v>
      </c>
      <c r="N313" s="17" t="s">
        <v>8273</v>
      </c>
      <c r="O313" s="17" t="s">
        <v>8274</v>
      </c>
      <c r="P313" s="17">
        <v>106</v>
      </c>
      <c r="Q313" s="17">
        <v>251.74</v>
      </c>
      <c r="R313" s="21">
        <v>42614.760937500003</v>
      </c>
      <c r="S313" s="21">
        <v>42644.165972222225</v>
      </c>
    </row>
    <row r="314" spans="1:19" ht="45" hidden="1" x14ac:dyDescent="0.25">
      <c r="A314" s="17">
        <v>3260</v>
      </c>
      <c r="B314" s="18" t="s">
        <v>3260</v>
      </c>
      <c r="C314" s="18" t="s">
        <v>7370</v>
      </c>
      <c r="D314" s="19">
        <v>5000</v>
      </c>
      <c r="E314" s="20">
        <v>5462</v>
      </c>
      <c r="F314" s="17" t="s">
        <v>8218</v>
      </c>
      <c r="G314" s="17" t="s">
        <v>8223</v>
      </c>
      <c r="H314" s="17" t="s">
        <v>8245</v>
      </c>
      <c r="I314" s="17">
        <v>1448903318</v>
      </c>
      <c r="J314" s="17">
        <v>1445875718</v>
      </c>
      <c r="K314" s="17" t="b">
        <v>1</v>
      </c>
      <c r="L314" s="17">
        <v>73</v>
      </c>
      <c r="M314" s="17" t="b">
        <v>1</v>
      </c>
      <c r="N314" s="17" t="s">
        <v>8273</v>
      </c>
      <c r="O314" s="17" t="s">
        <v>8274</v>
      </c>
      <c r="P314" s="17">
        <v>109</v>
      </c>
      <c r="Q314" s="17">
        <v>74.819999999999993</v>
      </c>
      <c r="R314" s="21">
        <v>42303.672662037032</v>
      </c>
      <c r="S314" s="21">
        <v>42338.714328703703</v>
      </c>
    </row>
    <row r="315" spans="1:19" ht="45" hidden="1" x14ac:dyDescent="0.25">
      <c r="A315" s="17">
        <v>3261</v>
      </c>
      <c r="B315" s="18" t="s">
        <v>3261</v>
      </c>
      <c r="C315" s="18" t="s">
        <v>7371</v>
      </c>
      <c r="D315" s="19">
        <v>3300</v>
      </c>
      <c r="E315" s="20">
        <v>3315</v>
      </c>
      <c r="F315" s="17" t="s">
        <v>8218</v>
      </c>
      <c r="G315" s="17" t="s">
        <v>8223</v>
      </c>
      <c r="H315" s="17" t="s">
        <v>8245</v>
      </c>
      <c r="I315" s="17">
        <v>1437067476</v>
      </c>
      <c r="J315" s="17">
        <v>1434475476</v>
      </c>
      <c r="K315" s="17" t="b">
        <v>1</v>
      </c>
      <c r="L315" s="17">
        <v>49</v>
      </c>
      <c r="M315" s="17" t="b">
        <v>1</v>
      </c>
      <c r="N315" s="17" t="s">
        <v>8273</v>
      </c>
      <c r="O315" s="17" t="s">
        <v>8274</v>
      </c>
      <c r="P315" s="17">
        <v>100</v>
      </c>
      <c r="Q315" s="17">
        <v>67.650000000000006</v>
      </c>
      <c r="R315" s="21">
        <v>42171.725416666668</v>
      </c>
      <c r="S315" s="21">
        <v>42201.725416666668</v>
      </c>
    </row>
    <row r="316" spans="1:19" ht="30" hidden="1" x14ac:dyDescent="0.25">
      <c r="A316" s="17">
        <v>3262</v>
      </c>
      <c r="B316" s="18" t="s">
        <v>3262</v>
      </c>
      <c r="C316" s="18" t="s">
        <v>7372</v>
      </c>
      <c r="D316" s="19">
        <v>12200</v>
      </c>
      <c r="E316" s="20">
        <v>12571</v>
      </c>
      <c r="F316" s="17" t="s">
        <v>8218</v>
      </c>
      <c r="G316" s="17" t="s">
        <v>8223</v>
      </c>
      <c r="H316" s="17" t="s">
        <v>8245</v>
      </c>
      <c r="I316" s="17">
        <v>1419220800</v>
      </c>
      <c r="J316" s="17">
        <v>1416555262</v>
      </c>
      <c r="K316" s="17" t="b">
        <v>1</v>
      </c>
      <c r="L316" s="17">
        <v>134</v>
      </c>
      <c r="M316" s="17" t="b">
        <v>1</v>
      </c>
      <c r="N316" s="17" t="s">
        <v>8273</v>
      </c>
      <c r="O316" s="17" t="s">
        <v>8274</v>
      </c>
      <c r="P316" s="17">
        <v>103</v>
      </c>
      <c r="Q316" s="17">
        <v>93.81</v>
      </c>
      <c r="R316" s="21">
        <v>41964.315532407403</v>
      </c>
      <c r="S316" s="21">
        <v>41995.166666666672</v>
      </c>
    </row>
    <row r="317" spans="1:19" ht="30" hidden="1" x14ac:dyDescent="0.25">
      <c r="A317" s="17">
        <v>3263</v>
      </c>
      <c r="B317" s="18" t="s">
        <v>3263</v>
      </c>
      <c r="C317" s="18" t="s">
        <v>7373</v>
      </c>
      <c r="D317" s="19">
        <v>2500</v>
      </c>
      <c r="E317" s="20">
        <v>2804.16</v>
      </c>
      <c r="F317" s="17" t="s">
        <v>8218</v>
      </c>
      <c r="G317" s="17" t="s">
        <v>8223</v>
      </c>
      <c r="H317" s="17" t="s">
        <v>8245</v>
      </c>
      <c r="I317" s="17">
        <v>1446238800</v>
      </c>
      <c r="J317" s="17">
        <v>1444220588</v>
      </c>
      <c r="K317" s="17" t="b">
        <v>1</v>
      </c>
      <c r="L317" s="17">
        <v>68</v>
      </c>
      <c r="M317" s="17" t="b">
        <v>1</v>
      </c>
      <c r="N317" s="17" t="s">
        <v>8273</v>
      </c>
      <c r="O317" s="17" t="s">
        <v>8274</v>
      </c>
      <c r="P317" s="17">
        <v>112</v>
      </c>
      <c r="Q317" s="17">
        <v>41.24</v>
      </c>
      <c r="R317" s="21">
        <v>42284.516064814816</v>
      </c>
      <c r="S317" s="21">
        <v>42307.875</v>
      </c>
    </row>
    <row r="318" spans="1:19" ht="30" hidden="1" x14ac:dyDescent="0.25">
      <c r="A318" s="17">
        <v>3264</v>
      </c>
      <c r="B318" s="18" t="s">
        <v>3264</v>
      </c>
      <c r="C318" s="18" t="s">
        <v>7374</v>
      </c>
      <c r="D318" s="19">
        <v>2500</v>
      </c>
      <c r="E318" s="20">
        <v>2575</v>
      </c>
      <c r="F318" s="17" t="s">
        <v>8218</v>
      </c>
      <c r="G318" s="17" t="s">
        <v>8223</v>
      </c>
      <c r="H318" s="17" t="s">
        <v>8245</v>
      </c>
      <c r="I318" s="17">
        <v>1422482400</v>
      </c>
      <c r="J318" s="17">
        <v>1421089938</v>
      </c>
      <c r="K318" s="17" t="b">
        <v>1</v>
      </c>
      <c r="L318" s="17">
        <v>49</v>
      </c>
      <c r="M318" s="17" t="b">
        <v>1</v>
      </c>
      <c r="N318" s="17" t="s">
        <v>8273</v>
      </c>
      <c r="O318" s="17" t="s">
        <v>8274</v>
      </c>
      <c r="P318" s="17">
        <v>103</v>
      </c>
      <c r="Q318" s="17">
        <v>52.55</v>
      </c>
      <c r="R318" s="21">
        <v>42016.800208333334</v>
      </c>
      <c r="S318" s="21">
        <v>42032.916666666672</v>
      </c>
    </row>
    <row r="319" spans="1:19" ht="45" hidden="1" x14ac:dyDescent="0.25">
      <c r="A319" s="17">
        <v>3265</v>
      </c>
      <c r="B319" s="18" t="s">
        <v>3265</v>
      </c>
      <c r="C319" s="18" t="s">
        <v>7375</v>
      </c>
      <c r="D319" s="19">
        <v>2700</v>
      </c>
      <c r="E319" s="20">
        <v>4428</v>
      </c>
      <c r="F319" s="17" t="s">
        <v>8218</v>
      </c>
      <c r="G319" s="17" t="s">
        <v>8240</v>
      </c>
      <c r="H319" s="17" t="s">
        <v>8248</v>
      </c>
      <c r="I319" s="17">
        <v>1449162000</v>
      </c>
      <c r="J319" s="17">
        <v>1446570315</v>
      </c>
      <c r="K319" s="17" t="b">
        <v>1</v>
      </c>
      <c r="L319" s="17">
        <v>63</v>
      </c>
      <c r="M319" s="17" t="b">
        <v>1</v>
      </c>
      <c r="N319" s="17" t="s">
        <v>8273</v>
      </c>
      <c r="O319" s="17" t="s">
        <v>8274</v>
      </c>
      <c r="P319" s="17">
        <v>164</v>
      </c>
      <c r="Q319" s="17">
        <v>70.290000000000006</v>
      </c>
      <c r="R319" s="21">
        <v>42311.711979166663</v>
      </c>
      <c r="S319" s="21">
        <v>42341.708333333328</v>
      </c>
    </row>
    <row r="320" spans="1:19" ht="45" hidden="1" x14ac:dyDescent="0.25">
      <c r="A320" s="17">
        <v>3266</v>
      </c>
      <c r="B320" s="18" t="s">
        <v>3266</v>
      </c>
      <c r="C320" s="18" t="s">
        <v>7376</v>
      </c>
      <c r="D320" s="19">
        <v>6000</v>
      </c>
      <c r="E320" s="20">
        <v>7877</v>
      </c>
      <c r="F320" s="17" t="s">
        <v>8218</v>
      </c>
      <c r="G320" s="17" t="s">
        <v>8223</v>
      </c>
      <c r="H320" s="17" t="s">
        <v>8245</v>
      </c>
      <c r="I320" s="17">
        <v>1434142800</v>
      </c>
      <c r="J320" s="17">
        <v>1431435122</v>
      </c>
      <c r="K320" s="17" t="b">
        <v>1</v>
      </c>
      <c r="L320" s="17">
        <v>163</v>
      </c>
      <c r="M320" s="17" t="b">
        <v>1</v>
      </c>
      <c r="N320" s="17" t="s">
        <v>8273</v>
      </c>
      <c r="O320" s="17" t="s">
        <v>8274</v>
      </c>
      <c r="P320" s="17">
        <v>131</v>
      </c>
      <c r="Q320" s="17">
        <v>48.33</v>
      </c>
      <c r="R320" s="21">
        <v>42136.536134259266</v>
      </c>
      <c r="S320" s="21">
        <v>42167.875</v>
      </c>
    </row>
    <row r="321" spans="1:19" ht="45" hidden="1" x14ac:dyDescent="0.25">
      <c r="A321" s="17">
        <v>3267</v>
      </c>
      <c r="B321" s="18" t="s">
        <v>3267</v>
      </c>
      <c r="C321" s="18" t="s">
        <v>7377</v>
      </c>
      <c r="D321" s="19">
        <v>15000</v>
      </c>
      <c r="E321" s="20">
        <v>15315</v>
      </c>
      <c r="F321" s="17" t="s">
        <v>8218</v>
      </c>
      <c r="G321" s="17" t="s">
        <v>8223</v>
      </c>
      <c r="H321" s="17" t="s">
        <v>8245</v>
      </c>
      <c r="I321" s="17">
        <v>1437156660</v>
      </c>
      <c r="J321" s="17">
        <v>1434564660</v>
      </c>
      <c r="K321" s="17" t="b">
        <v>1</v>
      </c>
      <c r="L321" s="17">
        <v>288</v>
      </c>
      <c r="M321" s="17" t="b">
        <v>1</v>
      </c>
      <c r="N321" s="17" t="s">
        <v>8273</v>
      </c>
      <c r="O321" s="17" t="s">
        <v>8274</v>
      </c>
      <c r="P321" s="17">
        <v>102</v>
      </c>
      <c r="Q321" s="17">
        <v>53.18</v>
      </c>
      <c r="R321" s="21">
        <v>42172.757638888885</v>
      </c>
      <c r="S321" s="21">
        <v>42202.757638888885</v>
      </c>
    </row>
    <row r="322" spans="1:19" ht="45" hidden="1" x14ac:dyDescent="0.25">
      <c r="A322" s="17">
        <v>3268</v>
      </c>
      <c r="B322" s="18" t="s">
        <v>3268</v>
      </c>
      <c r="C322" s="18" t="s">
        <v>7378</v>
      </c>
      <c r="D322" s="19">
        <v>2000</v>
      </c>
      <c r="E322" s="20">
        <v>2560</v>
      </c>
      <c r="F322" s="17" t="s">
        <v>8218</v>
      </c>
      <c r="G322" s="17" t="s">
        <v>8223</v>
      </c>
      <c r="H322" s="17" t="s">
        <v>8245</v>
      </c>
      <c r="I322" s="17">
        <v>1472074928</v>
      </c>
      <c r="J322" s="17">
        <v>1470692528</v>
      </c>
      <c r="K322" s="17" t="b">
        <v>1</v>
      </c>
      <c r="L322" s="17">
        <v>42</v>
      </c>
      <c r="M322" s="17" t="b">
        <v>1</v>
      </c>
      <c r="N322" s="17" t="s">
        <v>8273</v>
      </c>
      <c r="O322" s="17" t="s">
        <v>8274</v>
      </c>
      <c r="P322" s="17">
        <v>128</v>
      </c>
      <c r="Q322" s="17">
        <v>60.95</v>
      </c>
      <c r="R322" s="21">
        <v>42590.90425925926</v>
      </c>
      <c r="S322" s="21">
        <v>42606.90425925926</v>
      </c>
    </row>
    <row r="323" spans="1:19" ht="45" hidden="1" x14ac:dyDescent="0.25">
      <c r="A323" s="17">
        <v>3269</v>
      </c>
      <c r="B323" s="18" t="s">
        <v>3269</v>
      </c>
      <c r="C323" s="18" t="s">
        <v>7379</v>
      </c>
      <c r="D323" s="19">
        <v>8000</v>
      </c>
      <c r="E323" s="20">
        <v>8120</v>
      </c>
      <c r="F323" s="17" t="s">
        <v>8218</v>
      </c>
      <c r="G323" s="17" t="s">
        <v>8224</v>
      </c>
      <c r="H323" s="17" t="s">
        <v>8246</v>
      </c>
      <c r="I323" s="17">
        <v>1434452400</v>
      </c>
      <c r="J323" s="17">
        <v>1431509397</v>
      </c>
      <c r="K323" s="17" t="b">
        <v>1</v>
      </c>
      <c r="L323" s="17">
        <v>70</v>
      </c>
      <c r="M323" s="17" t="b">
        <v>1</v>
      </c>
      <c r="N323" s="17" t="s">
        <v>8273</v>
      </c>
      <c r="O323" s="17" t="s">
        <v>8274</v>
      </c>
      <c r="P323" s="17">
        <v>102</v>
      </c>
      <c r="Q323" s="17">
        <v>116</v>
      </c>
      <c r="R323" s="21">
        <v>42137.395798611105</v>
      </c>
      <c r="S323" s="21">
        <v>42171.458333333328</v>
      </c>
    </row>
    <row r="324" spans="1:19" ht="45" hidden="1" x14ac:dyDescent="0.25">
      <c r="A324" s="17">
        <v>3270</v>
      </c>
      <c r="B324" s="18" t="s">
        <v>3270</v>
      </c>
      <c r="C324" s="18" t="s">
        <v>7380</v>
      </c>
      <c r="D324" s="19">
        <v>1800</v>
      </c>
      <c r="E324" s="20">
        <v>1830</v>
      </c>
      <c r="F324" s="17" t="s">
        <v>8218</v>
      </c>
      <c r="G324" s="17" t="s">
        <v>8224</v>
      </c>
      <c r="H324" s="17" t="s">
        <v>8246</v>
      </c>
      <c r="I324" s="17">
        <v>1436705265</v>
      </c>
      <c r="J324" s="17">
        <v>1434113265</v>
      </c>
      <c r="K324" s="17" t="b">
        <v>1</v>
      </c>
      <c r="L324" s="17">
        <v>30</v>
      </c>
      <c r="M324" s="17" t="b">
        <v>1</v>
      </c>
      <c r="N324" s="17" t="s">
        <v>8273</v>
      </c>
      <c r="O324" s="17" t="s">
        <v>8274</v>
      </c>
      <c r="P324" s="17">
        <v>102</v>
      </c>
      <c r="Q324" s="17">
        <v>61</v>
      </c>
      <c r="R324" s="21">
        <v>42167.533159722225</v>
      </c>
      <c r="S324" s="21">
        <v>42197.533159722225</v>
      </c>
    </row>
    <row r="325" spans="1:19" hidden="1" x14ac:dyDescent="0.25">
      <c r="A325" s="17">
        <v>3271</v>
      </c>
      <c r="B325" s="18" t="s">
        <v>3271</v>
      </c>
      <c r="C325" s="18" t="s">
        <v>7381</v>
      </c>
      <c r="D325" s="19">
        <v>1500</v>
      </c>
      <c r="E325" s="20">
        <v>1950</v>
      </c>
      <c r="F325" s="17" t="s">
        <v>8218</v>
      </c>
      <c r="G325" s="17" t="s">
        <v>8224</v>
      </c>
      <c r="H325" s="17" t="s">
        <v>8246</v>
      </c>
      <c r="I325" s="17">
        <v>1414927775</v>
      </c>
      <c r="J325" s="17">
        <v>1412332175</v>
      </c>
      <c r="K325" s="17" t="b">
        <v>1</v>
      </c>
      <c r="L325" s="17">
        <v>51</v>
      </c>
      <c r="M325" s="17" t="b">
        <v>1</v>
      </c>
      <c r="N325" s="17" t="s">
        <v>8273</v>
      </c>
      <c r="O325" s="17" t="s">
        <v>8274</v>
      </c>
      <c r="P325" s="17">
        <v>130</v>
      </c>
      <c r="Q325" s="17">
        <v>38.24</v>
      </c>
      <c r="R325" s="21">
        <v>41915.437210648146</v>
      </c>
      <c r="S325" s="21">
        <v>41945.478877314818</v>
      </c>
    </row>
    <row r="326" spans="1:19" ht="45" hidden="1" x14ac:dyDescent="0.25">
      <c r="A326" s="17">
        <v>3272</v>
      </c>
      <c r="B326" s="18" t="s">
        <v>3272</v>
      </c>
      <c r="C326" s="18" t="s">
        <v>7382</v>
      </c>
      <c r="D326" s="19">
        <v>10000</v>
      </c>
      <c r="E326" s="20">
        <v>15443</v>
      </c>
      <c r="F326" s="17" t="s">
        <v>8218</v>
      </c>
      <c r="G326" s="17" t="s">
        <v>8223</v>
      </c>
      <c r="H326" s="17" t="s">
        <v>8245</v>
      </c>
      <c r="I326" s="17">
        <v>1446814809</v>
      </c>
      <c r="J326" s="17">
        <v>1444219209</v>
      </c>
      <c r="K326" s="17" t="b">
        <v>1</v>
      </c>
      <c r="L326" s="17">
        <v>145</v>
      </c>
      <c r="M326" s="17" t="b">
        <v>1</v>
      </c>
      <c r="N326" s="17" t="s">
        <v>8273</v>
      </c>
      <c r="O326" s="17" t="s">
        <v>8274</v>
      </c>
      <c r="P326" s="17">
        <v>154</v>
      </c>
      <c r="Q326" s="17">
        <v>106.5</v>
      </c>
      <c r="R326" s="21">
        <v>42284.500104166669</v>
      </c>
      <c r="S326" s="21">
        <v>42314.541770833333</v>
      </c>
    </row>
    <row r="327" spans="1:19" ht="45" hidden="1" x14ac:dyDescent="0.25">
      <c r="A327" s="17">
        <v>3273</v>
      </c>
      <c r="B327" s="18" t="s">
        <v>3273</v>
      </c>
      <c r="C327" s="18" t="s">
        <v>7383</v>
      </c>
      <c r="D327" s="19">
        <v>4000</v>
      </c>
      <c r="E327" s="20">
        <v>4296</v>
      </c>
      <c r="F327" s="17" t="s">
        <v>8218</v>
      </c>
      <c r="G327" s="17" t="s">
        <v>8223</v>
      </c>
      <c r="H327" s="17" t="s">
        <v>8245</v>
      </c>
      <c r="I327" s="17">
        <v>1473879600</v>
      </c>
      <c r="J327" s="17">
        <v>1472498042</v>
      </c>
      <c r="K327" s="17" t="b">
        <v>1</v>
      </c>
      <c r="L327" s="17">
        <v>21</v>
      </c>
      <c r="M327" s="17" t="b">
        <v>1</v>
      </c>
      <c r="N327" s="17" t="s">
        <v>8273</v>
      </c>
      <c r="O327" s="17" t="s">
        <v>8274</v>
      </c>
      <c r="P327" s="17">
        <v>107</v>
      </c>
      <c r="Q327" s="17">
        <v>204.57</v>
      </c>
      <c r="R327" s="21">
        <v>42611.801412037035</v>
      </c>
      <c r="S327" s="21">
        <v>42627.791666666672</v>
      </c>
    </row>
    <row r="328" spans="1:19" ht="45" hidden="1" x14ac:dyDescent="0.25">
      <c r="A328" s="17">
        <v>3274</v>
      </c>
      <c r="B328" s="18" t="s">
        <v>3274</v>
      </c>
      <c r="C328" s="18" t="s">
        <v>7384</v>
      </c>
      <c r="D328" s="19">
        <v>15500</v>
      </c>
      <c r="E328" s="20">
        <v>15705</v>
      </c>
      <c r="F328" s="17" t="s">
        <v>8218</v>
      </c>
      <c r="G328" s="17" t="s">
        <v>8223</v>
      </c>
      <c r="H328" s="17" t="s">
        <v>8245</v>
      </c>
      <c r="I328" s="17">
        <v>1458075600</v>
      </c>
      <c r="J328" s="17">
        <v>1454259272</v>
      </c>
      <c r="K328" s="17" t="b">
        <v>1</v>
      </c>
      <c r="L328" s="17">
        <v>286</v>
      </c>
      <c r="M328" s="17" t="b">
        <v>1</v>
      </c>
      <c r="N328" s="17" t="s">
        <v>8273</v>
      </c>
      <c r="O328" s="17" t="s">
        <v>8274</v>
      </c>
      <c r="P328" s="17">
        <v>101</v>
      </c>
      <c r="Q328" s="17">
        <v>54.91</v>
      </c>
      <c r="R328" s="21">
        <v>42400.704537037032</v>
      </c>
      <c r="S328" s="21">
        <v>42444.875</v>
      </c>
    </row>
    <row r="329" spans="1:19" ht="45" hidden="1" x14ac:dyDescent="0.25">
      <c r="A329" s="17">
        <v>3275</v>
      </c>
      <c r="B329" s="18" t="s">
        <v>3275</v>
      </c>
      <c r="C329" s="18" t="s">
        <v>7385</v>
      </c>
      <c r="D329" s="19">
        <v>1800</v>
      </c>
      <c r="E329" s="20">
        <v>1805</v>
      </c>
      <c r="F329" s="17" t="s">
        <v>8218</v>
      </c>
      <c r="G329" s="17" t="s">
        <v>8223</v>
      </c>
      <c r="H329" s="17" t="s">
        <v>8245</v>
      </c>
      <c r="I329" s="17">
        <v>1423456200</v>
      </c>
      <c r="J329" s="17">
        <v>1421183271</v>
      </c>
      <c r="K329" s="17" t="b">
        <v>1</v>
      </c>
      <c r="L329" s="17">
        <v>12</v>
      </c>
      <c r="M329" s="17" t="b">
        <v>1</v>
      </c>
      <c r="N329" s="17" t="s">
        <v>8273</v>
      </c>
      <c r="O329" s="17" t="s">
        <v>8274</v>
      </c>
      <c r="P329" s="17">
        <v>100</v>
      </c>
      <c r="Q329" s="17">
        <v>150.41999999999999</v>
      </c>
      <c r="R329" s="21">
        <v>42017.88045138889</v>
      </c>
      <c r="S329" s="21">
        <v>42044.1875</v>
      </c>
    </row>
    <row r="330" spans="1:19" ht="45" hidden="1" x14ac:dyDescent="0.25">
      <c r="A330" s="17">
        <v>3276</v>
      </c>
      <c r="B330" s="18" t="s">
        <v>3276</v>
      </c>
      <c r="C330" s="18" t="s">
        <v>7386</v>
      </c>
      <c r="D330" s="19">
        <v>4500</v>
      </c>
      <c r="E330" s="20">
        <v>5258</v>
      </c>
      <c r="F330" s="17" t="s">
        <v>8218</v>
      </c>
      <c r="G330" s="17" t="s">
        <v>8228</v>
      </c>
      <c r="H330" s="17" t="s">
        <v>8250</v>
      </c>
      <c r="I330" s="17">
        <v>1459483140</v>
      </c>
      <c r="J330" s="17">
        <v>1456526879</v>
      </c>
      <c r="K330" s="17" t="b">
        <v>1</v>
      </c>
      <c r="L330" s="17">
        <v>100</v>
      </c>
      <c r="M330" s="17" t="b">
        <v>1</v>
      </c>
      <c r="N330" s="17" t="s">
        <v>8273</v>
      </c>
      <c r="O330" s="17" t="s">
        <v>8274</v>
      </c>
      <c r="P330" s="17">
        <v>117</v>
      </c>
      <c r="Q330" s="17">
        <v>52.58</v>
      </c>
      <c r="R330" s="21">
        <v>42426.949988425928</v>
      </c>
      <c r="S330" s="21">
        <v>42461.165972222225</v>
      </c>
    </row>
    <row r="331" spans="1:19" ht="45" hidden="1" x14ac:dyDescent="0.25">
      <c r="A331" s="17">
        <v>3277</v>
      </c>
      <c r="B331" s="18" t="s">
        <v>3277</v>
      </c>
      <c r="C331" s="18" t="s">
        <v>7387</v>
      </c>
      <c r="D331" s="19">
        <v>5000</v>
      </c>
      <c r="E331" s="20">
        <v>5430</v>
      </c>
      <c r="F331" s="17" t="s">
        <v>8218</v>
      </c>
      <c r="G331" s="17" t="s">
        <v>8224</v>
      </c>
      <c r="H331" s="17" t="s">
        <v>8246</v>
      </c>
      <c r="I331" s="17">
        <v>1416331406</v>
      </c>
      <c r="J331" s="17">
        <v>1413735806</v>
      </c>
      <c r="K331" s="17" t="b">
        <v>1</v>
      </c>
      <c r="L331" s="17">
        <v>100</v>
      </c>
      <c r="M331" s="17" t="b">
        <v>1</v>
      </c>
      <c r="N331" s="17" t="s">
        <v>8273</v>
      </c>
      <c r="O331" s="17" t="s">
        <v>8274</v>
      </c>
      <c r="P331" s="17">
        <v>109</v>
      </c>
      <c r="Q331" s="17">
        <v>54.3</v>
      </c>
      <c r="R331" s="21">
        <v>41931.682939814818</v>
      </c>
      <c r="S331" s="21">
        <v>41961.724606481483</v>
      </c>
    </row>
    <row r="332" spans="1:19" ht="45" hidden="1" x14ac:dyDescent="0.25">
      <c r="A332" s="17">
        <v>3278</v>
      </c>
      <c r="B332" s="18" t="s">
        <v>3278</v>
      </c>
      <c r="C332" s="18" t="s">
        <v>7388</v>
      </c>
      <c r="D332" s="19">
        <v>2500</v>
      </c>
      <c r="E332" s="20">
        <v>2585</v>
      </c>
      <c r="F332" s="17" t="s">
        <v>8218</v>
      </c>
      <c r="G332" s="17" t="s">
        <v>8224</v>
      </c>
      <c r="H332" s="17" t="s">
        <v>8246</v>
      </c>
      <c r="I332" s="17">
        <v>1433017303</v>
      </c>
      <c r="J332" s="17">
        <v>1430425303</v>
      </c>
      <c r="K332" s="17" t="b">
        <v>1</v>
      </c>
      <c r="L332" s="17">
        <v>34</v>
      </c>
      <c r="M332" s="17" t="b">
        <v>1</v>
      </c>
      <c r="N332" s="17" t="s">
        <v>8273</v>
      </c>
      <c r="O332" s="17" t="s">
        <v>8274</v>
      </c>
      <c r="P332" s="17">
        <v>103</v>
      </c>
      <c r="Q332" s="17">
        <v>76.03</v>
      </c>
      <c r="R332" s="21">
        <v>42124.848414351851</v>
      </c>
      <c r="S332" s="21">
        <v>42154.848414351851</v>
      </c>
    </row>
    <row r="333" spans="1:19" ht="45" hidden="1" x14ac:dyDescent="0.25">
      <c r="A333" s="17">
        <v>3279</v>
      </c>
      <c r="B333" s="18" t="s">
        <v>3279</v>
      </c>
      <c r="C333" s="18" t="s">
        <v>7389</v>
      </c>
      <c r="D333" s="19">
        <v>5800</v>
      </c>
      <c r="E333" s="20">
        <v>6628</v>
      </c>
      <c r="F333" s="17" t="s">
        <v>8218</v>
      </c>
      <c r="G333" s="17" t="s">
        <v>8223</v>
      </c>
      <c r="H333" s="17" t="s">
        <v>8245</v>
      </c>
      <c r="I333" s="17">
        <v>1459474059</v>
      </c>
      <c r="J333" s="17">
        <v>1456885659</v>
      </c>
      <c r="K333" s="17" t="b">
        <v>0</v>
      </c>
      <c r="L333" s="17">
        <v>63</v>
      </c>
      <c r="M333" s="17" t="b">
        <v>1</v>
      </c>
      <c r="N333" s="17" t="s">
        <v>8273</v>
      </c>
      <c r="O333" s="17" t="s">
        <v>8274</v>
      </c>
      <c r="P333" s="17">
        <v>114</v>
      </c>
      <c r="Q333" s="17">
        <v>105.21</v>
      </c>
      <c r="R333" s="21">
        <v>42431.102534722217</v>
      </c>
      <c r="S333" s="21">
        <v>42461.06086805556</v>
      </c>
    </row>
    <row r="334" spans="1:19" ht="45" hidden="1" x14ac:dyDescent="0.25">
      <c r="A334" s="17">
        <v>3280</v>
      </c>
      <c r="B334" s="18" t="s">
        <v>3280</v>
      </c>
      <c r="C334" s="18" t="s">
        <v>7390</v>
      </c>
      <c r="D334" s="19">
        <v>2000</v>
      </c>
      <c r="E334" s="20">
        <v>2060</v>
      </c>
      <c r="F334" s="17" t="s">
        <v>8218</v>
      </c>
      <c r="G334" s="17" t="s">
        <v>8223</v>
      </c>
      <c r="H334" s="17" t="s">
        <v>8245</v>
      </c>
      <c r="I334" s="17">
        <v>1433134800</v>
      </c>
      <c r="J334" s="17">
        <v>1430158198</v>
      </c>
      <c r="K334" s="17" t="b">
        <v>0</v>
      </c>
      <c r="L334" s="17">
        <v>30</v>
      </c>
      <c r="M334" s="17" t="b">
        <v>1</v>
      </c>
      <c r="N334" s="17" t="s">
        <v>8273</v>
      </c>
      <c r="O334" s="17" t="s">
        <v>8274</v>
      </c>
      <c r="P334" s="17">
        <v>103</v>
      </c>
      <c r="Q334" s="17">
        <v>68.67</v>
      </c>
      <c r="R334" s="21">
        <v>42121.756921296299</v>
      </c>
      <c r="S334" s="21">
        <v>42156.208333333328</v>
      </c>
    </row>
    <row r="335" spans="1:19" ht="30" hidden="1" x14ac:dyDescent="0.25">
      <c r="A335" s="17">
        <v>3281</v>
      </c>
      <c r="B335" s="18" t="s">
        <v>3281</v>
      </c>
      <c r="C335" s="18" t="s">
        <v>7391</v>
      </c>
      <c r="D335" s="19">
        <v>5000</v>
      </c>
      <c r="E335" s="20">
        <v>6080</v>
      </c>
      <c r="F335" s="17" t="s">
        <v>8218</v>
      </c>
      <c r="G335" s="17" t="s">
        <v>8223</v>
      </c>
      <c r="H335" s="17" t="s">
        <v>8245</v>
      </c>
      <c r="I335" s="17">
        <v>1441153705</v>
      </c>
      <c r="J335" s="17">
        <v>1438561705</v>
      </c>
      <c r="K335" s="17" t="b">
        <v>0</v>
      </c>
      <c r="L335" s="17">
        <v>47</v>
      </c>
      <c r="M335" s="17" t="b">
        <v>1</v>
      </c>
      <c r="N335" s="17" t="s">
        <v>8273</v>
      </c>
      <c r="O335" s="17" t="s">
        <v>8274</v>
      </c>
      <c r="P335" s="17">
        <v>122</v>
      </c>
      <c r="Q335" s="17">
        <v>129.36000000000001</v>
      </c>
      <c r="R335" s="21">
        <v>42219.019733796296</v>
      </c>
      <c r="S335" s="21">
        <v>42249.019733796296</v>
      </c>
    </row>
    <row r="336" spans="1:19" ht="45" hidden="1" x14ac:dyDescent="0.25">
      <c r="A336" s="17">
        <v>3282</v>
      </c>
      <c r="B336" s="18" t="s">
        <v>3282</v>
      </c>
      <c r="C336" s="18" t="s">
        <v>7392</v>
      </c>
      <c r="D336" s="19">
        <v>31000</v>
      </c>
      <c r="E336" s="20">
        <v>31820.5</v>
      </c>
      <c r="F336" s="17" t="s">
        <v>8218</v>
      </c>
      <c r="G336" s="17" t="s">
        <v>8223</v>
      </c>
      <c r="H336" s="17" t="s">
        <v>8245</v>
      </c>
      <c r="I336" s="17">
        <v>1461904788</v>
      </c>
      <c r="J336" s="17">
        <v>1458103188</v>
      </c>
      <c r="K336" s="17" t="b">
        <v>0</v>
      </c>
      <c r="L336" s="17">
        <v>237</v>
      </c>
      <c r="M336" s="17" t="b">
        <v>1</v>
      </c>
      <c r="N336" s="17" t="s">
        <v>8273</v>
      </c>
      <c r="O336" s="17" t="s">
        <v>8274</v>
      </c>
      <c r="P336" s="17">
        <v>103</v>
      </c>
      <c r="Q336" s="17">
        <v>134.26</v>
      </c>
      <c r="R336" s="21">
        <v>42445.19430555556</v>
      </c>
      <c r="S336" s="21">
        <v>42489.19430555556</v>
      </c>
    </row>
    <row r="337" spans="1:19" ht="45" hidden="1" x14ac:dyDescent="0.25">
      <c r="A337" s="17">
        <v>3283</v>
      </c>
      <c r="B337" s="18" t="s">
        <v>3283</v>
      </c>
      <c r="C337" s="18" t="s">
        <v>7393</v>
      </c>
      <c r="D337" s="19">
        <v>800</v>
      </c>
      <c r="E337" s="20">
        <v>838</v>
      </c>
      <c r="F337" s="17" t="s">
        <v>8218</v>
      </c>
      <c r="G337" s="17" t="s">
        <v>8224</v>
      </c>
      <c r="H337" s="17" t="s">
        <v>8246</v>
      </c>
      <c r="I337" s="17">
        <v>1455138000</v>
      </c>
      <c r="J337" s="17">
        <v>1452448298</v>
      </c>
      <c r="K337" s="17" t="b">
        <v>0</v>
      </c>
      <c r="L337" s="17">
        <v>47</v>
      </c>
      <c r="M337" s="17" t="b">
        <v>1</v>
      </c>
      <c r="N337" s="17" t="s">
        <v>8273</v>
      </c>
      <c r="O337" s="17" t="s">
        <v>8274</v>
      </c>
      <c r="P337" s="17">
        <v>105</v>
      </c>
      <c r="Q337" s="17">
        <v>17.829999999999998</v>
      </c>
      <c r="R337" s="21">
        <v>42379.74418981481</v>
      </c>
      <c r="S337" s="21">
        <v>42410.875</v>
      </c>
    </row>
    <row r="338" spans="1:19" ht="45" hidden="1" x14ac:dyDescent="0.25">
      <c r="A338" s="17">
        <v>3284</v>
      </c>
      <c r="B338" s="18" t="s">
        <v>3284</v>
      </c>
      <c r="C338" s="18" t="s">
        <v>7394</v>
      </c>
      <c r="D338" s="19">
        <v>3000</v>
      </c>
      <c r="E338" s="20">
        <v>3048</v>
      </c>
      <c r="F338" s="17" t="s">
        <v>8218</v>
      </c>
      <c r="G338" s="17" t="s">
        <v>8223</v>
      </c>
      <c r="H338" s="17" t="s">
        <v>8245</v>
      </c>
      <c r="I338" s="17">
        <v>1454047140</v>
      </c>
      <c r="J338" s="17">
        <v>1452546853</v>
      </c>
      <c r="K338" s="17" t="b">
        <v>0</v>
      </c>
      <c r="L338" s="17">
        <v>15</v>
      </c>
      <c r="M338" s="17" t="b">
        <v>1</v>
      </c>
      <c r="N338" s="17" t="s">
        <v>8273</v>
      </c>
      <c r="O338" s="17" t="s">
        <v>8274</v>
      </c>
      <c r="P338" s="17">
        <v>102</v>
      </c>
      <c r="Q338" s="17">
        <v>203.2</v>
      </c>
      <c r="R338" s="21">
        <v>42380.884872685187</v>
      </c>
      <c r="S338" s="21">
        <v>42398.249305555553</v>
      </c>
    </row>
    <row r="339" spans="1:19" hidden="1" x14ac:dyDescent="0.25">
      <c r="A339" s="17">
        <v>3285</v>
      </c>
      <c r="B339" s="18" t="s">
        <v>3285</v>
      </c>
      <c r="C339" s="18" t="s">
        <v>7395</v>
      </c>
      <c r="D339" s="19">
        <v>4999</v>
      </c>
      <c r="E339" s="20">
        <v>5604</v>
      </c>
      <c r="F339" s="17" t="s">
        <v>8218</v>
      </c>
      <c r="G339" s="17" t="s">
        <v>8223</v>
      </c>
      <c r="H339" s="17" t="s">
        <v>8245</v>
      </c>
      <c r="I339" s="17">
        <v>1488258000</v>
      </c>
      <c r="J339" s="17">
        <v>1485556626</v>
      </c>
      <c r="K339" s="17" t="b">
        <v>0</v>
      </c>
      <c r="L339" s="17">
        <v>81</v>
      </c>
      <c r="M339" s="17" t="b">
        <v>1</v>
      </c>
      <c r="N339" s="17" t="s">
        <v>8273</v>
      </c>
      <c r="O339" s="17" t="s">
        <v>8274</v>
      </c>
      <c r="P339" s="17">
        <v>112</v>
      </c>
      <c r="Q339" s="17">
        <v>69.19</v>
      </c>
      <c r="R339" s="21">
        <v>42762.942430555559</v>
      </c>
      <c r="S339" s="21">
        <v>42794.208333333328</v>
      </c>
    </row>
    <row r="340" spans="1:19" ht="45" hidden="1" x14ac:dyDescent="0.25">
      <c r="A340" s="17">
        <v>3286</v>
      </c>
      <c r="B340" s="18" t="s">
        <v>3286</v>
      </c>
      <c r="C340" s="18" t="s">
        <v>7396</v>
      </c>
      <c r="D340" s="19">
        <v>15000</v>
      </c>
      <c r="E340" s="20">
        <v>15265</v>
      </c>
      <c r="F340" s="17" t="s">
        <v>8218</v>
      </c>
      <c r="G340" s="17" t="s">
        <v>8223</v>
      </c>
      <c r="H340" s="17" t="s">
        <v>8245</v>
      </c>
      <c r="I340" s="17">
        <v>1471291782</v>
      </c>
      <c r="J340" s="17">
        <v>1468699782</v>
      </c>
      <c r="K340" s="17" t="b">
        <v>0</v>
      </c>
      <c r="L340" s="17">
        <v>122</v>
      </c>
      <c r="M340" s="17" t="b">
        <v>1</v>
      </c>
      <c r="N340" s="17" t="s">
        <v>8273</v>
      </c>
      <c r="O340" s="17" t="s">
        <v>8274</v>
      </c>
      <c r="P340" s="17">
        <v>102</v>
      </c>
      <c r="Q340" s="17">
        <v>125.12</v>
      </c>
      <c r="R340" s="21">
        <v>42567.840069444443</v>
      </c>
      <c r="S340" s="21">
        <v>42597.840069444443</v>
      </c>
    </row>
    <row r="341" spans="1:19" ht="30" hidden="1" x14ac:dyDescent="0.25">
      <c r="A341" s="17">
        <v>3287</v>
      </c>
      <c r="B341" s="18" t="s">
        <v>3287</v>
      </c>
      <c r="C341" s="18" t="s">
        <v>7397</v>
      </c>
      <c r="D341" s="19">
        <v>2500</v>
      </c>
      <c r="E341" s="20">
        <v>2500</v>
      </c>
      <c r="F341" s="17" t="s">
        <v>8218</v>
      </c>
      <c r="G341" s="17" t="s">
        <v>8228</v>
      </c>
      <c r="H341" s="17" t="s">
        <v>8250</v>
      </c>
      <c r="I341" s="17">
        <v>1448733628</v>
      </c>
      <c r="J341" s="17">
        <v>1446573628</v>
      </c>
      <c r="K341" s="17" t="b">
        <v>0</v>
      </c>
      <c r="L341" s="17">
        <v>34</v>
      </c>
      <c r="M341" s="17" t="b">
        <v>1</v>
      </c>
      <c r="N341" s="17" t="s">
        <v>8273</v>
      </c>
      <c r="O341" s="17" t="s">
        <v>8274</v>
      </c>
      <c r="P341" s="17">
        <v>100</v>
      </c>
      <c r="Q341" s="17">
        <v>73.53</v>
      </c>
      <c r="R341" s="21">
        <v>42311.750324074077</v>
      </c>
      <c r="S341" s="21">
        <v>42336.750324074077</v>
      </c>
    </row>
    <row r="342" spans="1:19" ht="45" hidden="1" x14ac:dyDescent="0.25">
      <c r="A342" s="17">
        <v>3288</v>
      </c>
      <c r="B342" s="18" t="s">
        <v>3288</v>
      </c>
      <c r="C342" s="18" t="s">
        <v>7398</v>
      </c>
      <c r="D342" s="19">
        <v>10000</v>
      </c>
      <c r="E342" s="20">
        <v>10026.49</v>
      </c>
      <c r="F342" s="17" t="s">
        <v>8218</v>
      </c>
      <c r="G342" s="17" t="s">
        <v>8224</v>
      </c>
      <c r="H342" s="17" t="s">
        <v>8246</v>
      </c>
      <c r="I342" s="17">
        <v>1466463600</v>
      </c>
      <c r="J342" s="17">
        <v>1463337315</v>
      </c>
      <c r="K342" s="17" t="b">
        <v>0</v>
      </c>
      <c r="L342" s="17">
        <v>207</v>
      </c>
      <c r="M342" s="17" t="b">
        <v>1</v>
      </c>
      <c r="N342" s="17" t="s">
        <v>8273</v>
      </c>
      <c r="O342" s="17" t="s">
        <v>8274</v>
      </c>
      <c r="P342" s="17">
        <v>100</v>
      </c>
      <c r="Q342" s="17">
        <v>48.44</v>
      </c>
      <c r="R342" s="21">
        <v>42505.774479166663</v>
      </c>
      <c r="S342" s="21">
        <v>42541.958333333328</v>
      </c>
    </row>
    <row r="343" spans="1:19" ht="45" hidden="1" x14ac:dyDescent="0.25">
      <c r="A343" s="17">
        <v>3289</v>
      </c>
      <c r="B343" s="18" t="s">
        <v>3289</v>
      </c>
      <c r="C343" s="18" t="s">
        <v>7399</v>
      </c>
      <c r="D343" s="19">
        <v>500</v>
      </c>
      <c r="E343" s="20">
        <v>665.21</v>
      </c>
      <c r="F343" s="17" t="s">
        <v>8218</v>
      </c>
      <c r="G343" s="17" t="s">
        <v>8224</v>
      </c>
      <c r="H343" s="17" t="s">
        <v>8246</v>
      </c>
      <c r="I343" s="17">
        <v>1487580602</v>
      </c>
      <c r="J343" s="17">
        <v>1485161402</v>
      </c>
      <c r="K343" s="17" t="b">
        <v>0</v>
      </c>
      <c r="L343" s="17">
        <v>25</v>
      </c>
      <c r="M343" s="17" t="b">
        <v>1</v>
      </c>
      <c r="N343" s="17" t="s">
        <v>8273</v>
      </c>
      <c r="O343" s="17" t="s">
        <v>8274</v>
      </c>
      <c r="P343" s="17">
        <v>133</v>
      </c>
      <c r="Q343" s="17">
        <v>26.61</v>
      </c>
      <c r="R343" s="21">
        <v>42758.368078703701</v>
      </c>
      <c r="S343" s="21">
        <v>42786.368078703701</v>
      </c>
    </row>
    <row r="344" spans="1:19" ht="60" hidden="1" x14ac:dyDescent="0.25">
      <c r="A344" s="17">
        <v>3290</v>
      </c>
      <c r="B344" s="18" t="s">
        <v>3290</v>
      </c>
      <c r="C344" s="18" t="s">
        <v>7400</v>
      </c>
      <c r="D344" s="19">
        <v>2000</v>
      </c>
      <c r="E344" s="20">
        <v>2424</v>
      </c>
      <c r="F344" s="17" t="s">
        <v>8218</v>
      </c>
      <c r="G344" s="17" t="s">
        <v>8224</v>
      </c>
      <c r="H344" s="17" t="s">
        <v>8246</v>
      </c>
      <c r="I344" s="17">
        <v>1489234891</v>
      </c>
      <c r="J344" s="17">
        <v>1486642891</v>
      </c>
      <c r="K344" s="17" t="b">
        <v>0</v>
      </c>
      <c r="L344" s="17">
        <v>72</v>
      </c>
      <c r="M344" s="17" t="b">
        <v>1</v>
      </c>
      <c r="N344" s="17" t="s">
        <v>8273</v>
      </c>
      <c r="O344" s="17" t="s">
        <v>8274</v>
      </c>
      <c r="P344" s="17">
        <v>121</v>
      </c>
      <c r="Q344" s="17">
        <v>33.67</v>
      </c>
      <c r="R344" s="21">
        <v>42775.51494212963</v>
      </c>
      <c r="S344" s="21">
        <v>42805.51494212963</v>
      </c>
    </row>
    <row r="345" spans="1:19" ht="45" hidden="1" x14ac:dyDescent="0.25">
      <c r="A345" s="17">
        <v>3291</v>
      </c>
      <c r="B345" s="18" t="s">
        <v>3291</v>
      </c>
      <c r="C345" s="18" t="s">
        <v>7401</v>
      </c>
      <c r="D345" s="19">
        <v>500</v>
      </c>
      <c r="E345" s="20">
        <v>570</v>
      </c>
      <c r="F345" s="17" t="s">
        <v>8218</v>
      </c>
      <c r="G345" s="17" t="s">
        <v>8223</v>
      </c>
      <c r="H345" s="17" t="s">
        <v>8245</v>
      </c>
      <c r="I345" s="17">
        <v>1442462340</v>
      </c>
      <c r="J345" s="17">
        <v>1439743900</v>
      </c>
      <c r="K345" s="17" t="b">
        <v>0</v>
      </c>
      <c r="L345" s="17">
        <v>14</v>
      </c>
      <c r="M345" s="17" t="b">
        <v>1</v>
      </c>
      <c r="N345" s="17" t="s">
        <v>8273</v>
      </c>
      <c r="O345" s="17" t="s">
        <v>8274</v>
      </c>
      <c r="P345" s="17">
        <v>114</v>
      </c>
      <c r="Q345" s="17">
        <v>40.71</v>
      </c>
      <c r="R345" s="21">
        <v>42232.702546296292</v>
      </c>
      <c r="S345" s="21">
        <v>42264.165972222225</v>
      </c>
    </row>
    <row r="346" spans="1:19" ht="45" hidden="1" x14ac:dyDescent="0.25">
      <c r="A346" s="17">
        <v>3292</v>
      </c>
      <c r="B346" s="18" t="s">
        <v>3292</v>
      </c>
      <c r="C346" s="18" t="s">
        <v>7402</v>
      </c>
      <c r="D346" s="19">
        <v>101</v>
      </c>
      <c r="E346" s="20">
        <v>289</v>
      </c>
      <c r="F346" s="17" t="s">
        <v>8218</v>
      </c>
      <c r="G346" s="17" t="s">
        <v>8224</v>
      </c>
      <c r="H346" s="17" t="s">
        <v>8246</v>
      </c>
      <c r="I346" s="17">
        <v>1449257348</v>
      </c>
      <c r="J346" s="17">
        <v>1444069748</v>
      </c>
      <c r="K346" s="17" t="b">
        <v>0</v>
      </c>
      <c r="L346" s="17">
        <v>15</v>
      </c>
      <c r="M346" s="17" t="b">
        <v>1</v>
      </c>
      <c r="N346" s="17" t="s">
        <v>8273</v>
      </c>
      <c r="O346" s="17" t="s">
        <v>8274</v>
      </c>
      <c r="P346" s="17">
        <v>286</v>
      </c>
      <c r="Q346" s="17">
        <v>19.27</v>
      </c>
      <c r="R346" s="21">
        <v>42282.770231481481</v>
      </c>
      <c r="S346" s="21">
        <v>42342.811898148153</v>
      </c>
    </row>
    <row r="347" spans="1:19" ht="45" hidden="1" x14ac:dyDescent="0.25">
      <c r="A347" s="17">
        <v>3293</v>
      </c>
      <c r="B347" s="18" t="s">
        <v>3293</v>
      </c>
      <c r="C347" s="18" t="s">
        <v>7403</v>
      </c>
      <c r="D347" s="19">
        <v>4500</v>
      </c>
      <c r="E347" s="20">
        <v>7670</v>
      </c>
      <c r="F347" s="17" t="s">
        <v>8218</v>
      </c>
      <c r="G347" s="17" t="s">
        <v>8227</v>
      </c>
      <c r="H347" s="17" t="s">
        <v>8249</v>
      </c>
      <c r="I347" s="17">
        <v>1488622352</v>
      </c>
      <c r="J347" s="17">
        <v>1486030352</v>
      </c>
      <c r="K347" s="17" t="b">
        <v>0</v>
      </c>
      <c r="L347" s="17">
        <v>91</v>
      </c>
      <c r="M347" s="17" t="b">
        <v>1</v>
      </c>
      <c r="N347" s="17" t="s">
        <v>8273</v>
      </c>
      <c r="O347" s="17" t="s">
        <v>8274</v>
      </c>
      <c r="P347" s="17">
        <v>170</v>
      </c>
      <c r="Q347" s="17">
        <v>84.29</v>
      </c>
      <c r="R347" s="21">
        <v>42768.425370370373</v>
      </c>
      <c r="S347" s="21">
        <v>42798.425370370373</v>
      </c>
    </row>
    <row r="348" spans="1:19" ht="45" hidden="1" x14ac:dyDescent="0.25">
      <c r="A348" s="17">
        <v>3294</v>
      </c>
      <c r="B348" s="18" t="s">
        <v>3294</v>
      </c>
      <c r="C348" s="18" t="s">
        <v>7404</v>
      </c>
      <c r="D348" s="19">
        <v>600</v>
      </c>
      <c r="E348" s="20">
        <v>710</v>
      </c>
      <c r="F348" s="17" t="s">
        <v>8218</v>
      </c>
      <c r="G348" s="17" t="s">
        <v>8224</v>
      </c>
      <c r="H348" s="17" t="s">
        <v>8246</v>
      </c>
      <c r="I348" s="17">
        <v>1434459554</v>
      </c>
      <c r="J348" s="17">
        <v>1431867554</v>
      </c>
      <c r="K348" s="17" t="b">
        <v>0</v>
      </c>
      <c r="L348" s="17">
        <v>24</v>
      </c>
      <c r="M348" s="17" t="b">
        <v>1</v>
      </c>
      <c r="N348" s="17" t="s">
        <v>8273</v>
      </c>
      <c r="O348" s="17" t="s">
        <v>8274</v>
      </c>
      <c r="P348" s="17">
        <v>118</v>
      </c>
      <c r="Q348" s="17">
        <v>29.58</v>
      </c>
      <c r="R348" s="21">
        <v>42141.541134259256</v>
      </c>
      <c r="S348" s="21">
        <v>42171.541134259256</v>
      </c>
    </row>
    <row r="349" spans="1:19" ht="45" hidden="1" x14ac:dyDescent="0.25">
      <c r="A349" s="17">
        <v>3295</v>
      </c>
      <c r="B349" s="18" t="s">
        <v>3295</v>
      </c>
      <c r="C349" s="18" t="s">
        <v>7405</v>
      </c>
      <c r="D349" s="19">
        <v>700</v>
      </c>
      <c r="E349" s="20">
        <v>720.01</v>
      </c>
      <c r="F349" s="17" t="s">
        <v>8218</v>
      </c>
      <c r="G349" s="17" t="s">
        <v>8224</v>
      </c>
      <c r="H349" s="17" t="s">
        <v>8246</v>
      </c>
      <c r="I349" s="17">
        <v>1474886229</v>
      </c>
      <c r="J349" s="17">
        <v>1472294229</v>
      </c>
      <c r="K349" s="17" t="b">
        <v>0</v>
      </c>
      <c r="L349" s="17">
        <v>27</v>
      </c>
      <c r="M349" s="17" t="b">
        <v>1</v>
      </c>
      <c r="N349" s="17" t="s">
        <v>8273</v>
      </c>
      <c r="O349" s="17" t="s">
        <v>8274</v>
      </c>
      <c r="P349" s="17">
        <v>103</v>
      </c>
      <c r="Q349" s="17">
        <v>26.67</v>
      </c>
      <c r="R349" s="21">
        <v>42609.442465277782</v>
      </c>
      <c r="S349" s="21">
        <v>42639.442465277782</v>
      </c>
    </row>
    <row r="350" spans="1:19" ht="45" hidden="1" x14ac:dyDescent="0.25">
      <c r="A350" s="17">
        <v>3296</v>
      </c>
      <c r="B350" s="18" t="s">
        <v>3296</v>
      </c>
      <c r="C350" s="18" t="s">
        <v>7406</v>
      </c>
      <c r="D350" s="19">
        <v>1500</v>
      </c>
      <c r="E350" s="20">
        <v>2161</v>
      </c>
      <c r="F350" s="17" t="s">
        <v>8218</v>
      </c>
      <c r="G350" s="17" t="s">
        <v>8224</v>
      </c>
      <c r="H350" s="17" t="s">
        <v>8246</v>
      </c>
      <c r="I350" s="17">
        <v>1448229600</v>
      </c>
      <c r="J350" s="17">
        <v>1446401372</v>
      </c>
      <c r="K350" s="17" t="b">
        <v>0</v>
      </c>
      <c r="L350" s="17">
        <v>47</v>
      </c>
      <c r="M350" s="17" t="b">
        <v>1</v>
      </c>
      <c r="N350" s="17" t="s">
        <v>8273</v>
      </c>
      <c r="O350" s="17" t="s">
        <v>8274</v>
      </c>
      <c r="P350" s="17">
        <v>144</v>
      </c>
      <c r="Q350" s="17">
        <v>45.98</v>
      </c>
      <c r="R350" s="21">
        <v>42309.756620370375</v>
      </c>
      <c r="S350" s="21">
        <v>42330.916666666672</v>
      </c>
    </row>
    <row r="351" spans="1:19" ht="45" hidden="1" x14ac:dyDescent="0.25">
      <c r="A351" s="17">
        <v>3297</v>
      </c>
      <c r="B351" s="18" t="s">
        <v>3297</v>
      </c>
      <c r="C351" s="18" t="s">
        <v>7407</v>
      </c>
      <c r="D351" s="19">
        <v>5500</v>
      </c>
      <c r="E351" s="20">
        <v>5504</v>
      </c>
      <c r="F351" s="17" t="s">
        <v>8218</v>
      </c>
      <c r="G351" s="17" t="s">
        <v>8224</v>
      </c>
      <c r="H351" s="17" t="s">
        <v>8246</v>
      </c>
      <c r="I351" s="17">
        <v>1438037940</v>
      </c>
      <c r="J351" s="17">
        <v>1436380256</v>
      </c>
      <c r="K351" s="17" t="b">
        <v>0</v>
      </c>
      <c r="L351" s="17">
        <v>44</v>
      </c>
      <c r="M351" s="17" t="b">
        <v>1</v>
      </c>
      <c r="N351" s="17" t="s">
        <v>8273</v>
      </c>
      <c r="O351" s="17" t="s">
        <v>8274</v>
      </c>
      <c r="P351" s="17">
        <v>100</v>
      </c>
      <c r="Q351" s="17">
        <v>125.09</v>
      </c>
      <c r="R351" s="21">
        <v>42193.771481481483</v>
      </c>
      <c r="S351" s="21">
        <v>42212.957638888889</v>
      </c>
    </row>
    <row r="352" spans="1:19" ht="45" hidden="1" x14ac:dyDescent="0.25">
      <c r="A352" s="17">
        <v>3298</v>
      </c>
      <c r="B352" s="18" t="s">
        <v>3298</v>
      </c>
      <c r="C352" s="18" t="s">
        <v>7408</v>
      </c>
      <c r="D352" s="19">
        <v>10000</v>
      </c>
      <c r="E352" s="20">
        <v>10173</v>
      </c>
      <c r="F352" s="17" t="s">
        <v>8218</v>
      </c>
      <c r="G352" s="17" t="s">
        <v>8223</v>
      </c>
      <c r="H352" s="17" t="s">
        <v>8245</v>
      </c>
      <c r="I352" s="17">
        <v>1442102400</v>
      </c>
      <c r="J352" s="17">
        <v>1440370768</v>
      </c>
      <c r="K352" s="17" t="b">
        <v>0</v>
      </c>
      <c r="L352" s="17">
        <v>72</v>
      </c>
      <c r="M352" s="17" t="b">
        <v>1</v>
      </c>
      <c r="N352" s="17" t="s">
        <v>8273</v>
      </c>
      <c r="O352" s="17" t="s">
        <v>8274</v>
      </c>
      <c r="P352" s="17">
        <v>102</v>
      </c>
      <c r="Q352" s="17">
        <v>141.29</v>
      </c>
      <c r="R352" s="21">
        <v>42239.957962962959</v>
      </c>
      <c r="S352" s="21">
        <v>42260</v>
      </c>
    </row>
    <row r="353" spans="1:19" ht="45" hidden="1" x14ac:dyDescent="0.25">
      <c r="A353" s="17">
        <v>3299</v>
      </c>
      <c r="B353" s="18" t="s">
        <v>3299</v>
      </c>
      <c r="C353" s="18" t="s">
        <v>7409</v>
      </c>
      <c r="D353" s="19">
        <v>3000</v>
      </c>
      <c r="E353" s="20">
        <v>3486</v>
      </c>
      <c r="F353" s="17" t="s">
        <v>8218</v>
      </c>
      <c r="G353" s="17" t="s">
        <v>8223</v>
      </c>
      <c r="H353" s="17" t="s">
        <v>8245</v>
      </c>
      <c r="I353" s="17">
        <v>1444860063</v>
      </c>
      <c r="J353" s="17">
        <v>1442268063</v>
      </c>
      <c r="K353" s="17" t="b">
        <v>0</v>
      </c>
      <c r="L353" s="17">
        <v>63</v>
      </c>
      <c r="M353" s="17" t="b">
        <v>1</v>
      </c>
      <c r="N353" s="17" t="s">
        <v>8273</v>
      </c>
      <c r="O353" s="17" t="s">
        <v>8274</v>
      </c>
      <c r="P353" s="17">
        <v>116</v>
      </c>
      <c r="Q353" s="17">
        <v>55.33</v>
      </c>
      <c r="R353" s="21">
        <v>42261.917395833334</v>
      </c>
      <c r="S353" s="21">
        <v>42291.917395833334</v>
      </c>
    </row>
    <row r="354" spans="1:19" ht="45" hidden="1" x14ac:dyDescent="0.25">
      <c r="A354" s="17">
        <v>3300</v>
      </c>
      <c r="B354" s="18" t="s">
        <v>3300</v>
      </c>
      <c r="C354" s="18" t="s">
        <v>7410</v>
      </c>
      <c r="D354" s="19">
        <v>3000</v>
      </c>
      <c r="E354" s="20">
        <v>4085</v>
      </c>
      <c r="F354" s="17" t="s">
        <v>8218</v>
      </c>
      <c r="G354" s="17" t="s">
        <v>8223</v>
      </c>
      <c r="H354" s="17" t="s">
        <v>8245</v>
      </c>
      <c r="I354" s="17">
        <v>1430329862</v>
      </c>
      <c r="J354" s="17">
        <v>1428515462</v>
      </c>
      <c r="K354" s="17" t="b">
        <v>0</v>
      </c>
      <c r="L354" s="17">
        <v>88</v>
      </c>
      <c r="M354" s="17" t="b">
        <v>1</v>
      </c>
      <c r="N354" s="17" t="s">
        <v>8273</v>
      </c>
      <c r="O354" s="17" t="s">
        <v>8274</v>
      </c>
      <c r="P354" s="17">
        <v>136</v>
      </c>
      <c r="Q354" s="17">
        <v>46.42</v>
      </c>
      <c r="R354" s="21">
        <v>42102.743773148148</v>
      </c>
      <c r="S354" s="21">
        <v>42123.743773148148</v>
      </c>
    </row>
    <row r="355" spans="1:19" ht="45" hidden="1" x14ac:dyDescent="0.25">
      <c r="A355" s="17">
        <v>3301</v>
      </c>
      <c r="B355" s="18" t="s">
        <v>3301</v>
      </c>
      <c r="C355" s="18" t="s">
        <v>7411</v>
      </c>
      <c r="D355" s="19">
        <v>3000</v>
      </c>
      <c r="E355" s="20">
        <v>4004</v>
      </c>
      <c r="F355" s="17" t="s">
        <v>8218</v>
      </c>
      <c r="G355" s="17" t="s">
        <v>8223</v>
      </c>
      <c r="H355" s="17" t="s">
        <v>8245</v>
      </c>
      <c r="I355" s="17">
        <v>1470034740</v>
      </c>
      <c r="J355" s="17">
        <v>1466185176</v>
      </c>
      <c r="K355" s="17" t="b">
        <v>0</v>
      </c>
      <c r="L355" s="17">
        <v>70</v>
      </c>
      <c r="M355" s="17" t="b">
        <v>1</v>
      </c>
      <c r="N355" s="17" t="s">
        <v>8273</v>
      </c>
      <c r="O355" s="17" t="s">
        <v>8274</v>
      </c>
      <c r="P355" s="17">
        <v>133</v>
      </c>
      <c r="Q355" s="17">
        <v>57.2</v>
      </c>
      <c r="R355" s="21">
        <v>42538.73583333334</v>
      </c>
      <c r="S355" s="21">
        <v>42583.290972222225</v>
      </c>
    </row>
    <row r="356" spans="1:19" hidden="1" x14ac:dyDescent="0.25">
      <c r="A356" s="17">
        <v>3302</v>
      </c>
      <c r="B356" s="18" t="s">
        <v>3302</v>
      </c>
      <c r="C356" s="18" t="s">
        <v>7412</v>
      </c>
      <c r="D356" s="19">
        <v>8400</v>
      </c>
      <c r="E356" s="20">
        <v>8685</v>
      </c>
      <c r="F356" s="17" t="s">
        <v>8218</v>
      </c>
      <c r="G356" s="17" t="s">
        <v>8226</v>
      </c>
      <c r="H356" s="17" t="s">
        <v>8248</v>
      </c>
      <c r="I356" s="17">
        <v>1481099176</v>
      </c>
      <c r="J356" s="17">
        <v>1478507176</v>
      </c>
      <c r="K356" s="17" t="b">
        <v>0</v>
      </c>
      <c r="L356" s="17">
        <v>50</v>
      </c>
      <c r="M356" s="17" t="b">
        <v>1</v>
      </c>
      <c r="N356" s="17" t="s">
        <v>8273</v>
      </c>
      <c r="O356" s="17" t="s">
        <v>8274</v>
      </c>
      <c r="P356" s="17">
        <v>103</v>
      </c>
      <c r="Q356" s="17">
        <v>173.7</v>
      </c>
      <c r="R356" s="21">
        <v>42681.35157407407</v>
      </c>
      <c r="S356" s="21">
        <v>42711.35157407407</v>
      </c>
    </row>
    <row r="357" spans="1:19" ht="45" hidden="1" x14ac:dyDescent="0.25">
      <c r="A357" s="17">
        <v>3303</v>
      </c>
      <c r="B357" s="18" t="s">
        <v>3303</v>
      </c>
      <c r="C357" s="18" t="s">
        <v>7413</v>
      </c>
      <c r="D357" s="19">
        <v>1800</v>
      </c>
      <c r="E357" s="20">
        <v>2086</v>
      </c>
      <c r="F357" s="17" t="s">
        <v>8218</v>
      </c>
      <c r="G357" s="17" t="s">
        <v>8223</v>
      </c>
      <c r="H357" s="17" t="s">
        <v>8245</v>
      </c>
      <c r="I357" s="17">
        <v>1427553484</v>
      </c>
      <c r="J357" s="17">
        <v>1424533084</v>
      </c>
      <c r="K357" s="17" t="b">
        <v>0</v>
      </c>
      <c r="L357" s="17">
        <v>35</v>
      </c>
      <c r="M357" s="17" t="b">
        <v>1</v>
      </c>
      <c r="N357" s="17" t="s">
        <v>8273</v>
      </c>
      <c r="O357" s="17" t="s">
        <v>8274</v>
      </c>
      <c r="P357" s="17">
        <v>116</v>
      </c>
      <c r="Q357" s="17">
        <v>59.6</v>
      </c>
      <c r="R357" s="21">
        <v>42056.65143518518</v>
      </c>
      <c r="S357" s="21">
        <v>42091.609768518523</v>
      </c>
    </row>
    <row r="358" spans="1:19" ht="45" hidden="1" x14ac:dyDescent="0.25">
      <c r="A358" s="17">
        <v>3304</v>
      </c>
      <c r="B358" s="18" t="s">
        <v>3304</v>
      </c>
      <c r="C358" s="18" t="s">
        <v>7414</v>
      </c>
      <c r="D358" s="19">
        <v>15000</v>
      </c>
      <c r="E358" s="20">
        <v>15677.5</v>
      </c>
      <c r="F358" s="17" t="s">
        <v>8218</v>
      </c>
      <c r="G358" s="17" t="s">
        <v>8223</v>
      </c>
      <c r="H358" s="17" t="s">
        <v>8245</v>
      </c>
      <c r="I358" s="17">
        <v>1482418752</v>
      </c>
      <c r="J358" s="17">
        <v>1479826752</v>
      </c>
      <c r="K358" s="17" t="b">
        <v>0</v>
      </c>
      <c r="L358" s="17">
        <v>175</v>
      </c>
      <c r="M358" s="17" t="b">
        <v>1</v>
      </c>
      <c r="N358" s="17" t="s">
        <v>8273</v>
      </c>
      <c r="O358" s="17" t="s">
        <v>8274</v>
      </c>
      <c r="P358" s="17">
        <v>105</v>
      </c>
      <c r="Q358" s="17">
        <v>89.59</v>
      </c>
      <c r="R358" s="21">
        <v>42696.624444444446</v>
      </c>
      <c r="S358" s="21">
        <v>42726.624444444446</v>
      </c>
    </row>
    <row r="359" spans="1:19" ht="45" hidden="1" x14ac:dyDescent="0.25">
      <c r="A359" s="17">
        <v>3305</v>
      </c>
      <c r="B359" s="18" t="s">
        <v>3305</v>
      </c>
      <c r="C359" s="18" t="s">
        <v>7415</v>
      </c>
      <c r="D359" s="19">
        <v>4000</v>
      </c>
      <c r="E359" s="20">
        <v>4081</v>
      </c>
      <c r="F359" s="17" t="s">
        <v>8218</v>
      </c>
      <c r="G359" s="17" t="s">
        <v>8223</v>
      </c>
      <c r="H359" s="17" t="s">
        <v>8245</v>
      </c>
      <c r="I359" s="17">
        <v>1438374748</v>
      </c>
      <c r="J359" s="17">
        <v>1435782748</v>
      </c>
      <c r="K359" s="17" t="b">
        <v>0</v>
      </c>
      <c r="L359" s="17">
        <v>20</v>
      </c>
      <c r="M359" s="17" t="b">
        <v>1</v>
      </c>
      <c r="N359" s="17" t="s">
        <v>8273</v>
      </c>
      <c r="O359" s="17" t="s">
        <v>8274</v>
      </c>
      <c r="P359" s="17">
        <v>102</v>
      </c>
      <c r="Q359" s="17">
        <v>204.05</v>
      </c>
      <c r="R359" s="21">
        <v>42186.855879629627</v>
      </c>
      <c r="S359" s="21">
        <v>42216.855879629627</v>
      </c>
    </row>
    <row r="360" spans="1:19" ht="45" hidden="1" x14ac:dyDescent="0.25">
      <c r="A360" s="17">
        <v>3306</v>
      </c>
      <c r="B360" s="18" t="s">
        <v>3306</v>
      </c>
      <c r="C360" s="18" t="s">
        <v>7416</v>
      </c>
      <c r="D360" s="19">
        <v>1500</v>
      </c>
      <c r="E360" s="20">
        <v>2630</v>
      </c>
      <c r="F360" s="17" t="s">
        <v>8218</v>
      </c>
      <c r="G360" s="17" t="s">
        <v>8223</v>
      </c>
      <c r="H360" s="17" t="s">
        <v>8245</v>
      </c>
      <c r="I360" s="17">
        <v>1465527600</v>
      </c>
      <c r="J360" s="17">
        <v>1462252542</v>
      </c>
      <c r="K360" s="17" t="b">
        <v>0</v>
      </c>
      <c r="L360" s="17">
        <v>54</v>
      </c>
      <c r="M360" s="17" t="b">
        <v>1</v>
      </c>
      <c r="N360" s="17" t="s">
        <v>8273</v>
      </c>
      <c r="O360" s="17" t="s">
        <v>8274</v>
      </c>
      <c r="P360" s="17">
        <v>175</v>
      </c>
      <c r="Q360" s="17">
        <v>48.7</v>
      </c>
      <c r="R360" s="21">
        <v>42493.219236111108</v>
      </c>
      <c r="S360" s="21">
        <v>42531.125</v>
      </c>
    </row>
    <row r="361" spans="1:19" ht="45" hidden="1" x14ac:dyDescent="0.25">
      <c r="A361" s="17">
        <v>3307</v>
      </c>
      <c r="B361" s="18" t="s">
        <v>3307</v>
      </c>
      <c r="C361" s="18" t="s">
        <v>7417</v>
      </c>
      <c r="D361" s="19">
        <v>1000</v>
      </c>
      <c r="E361" s="20">
        <v>1066.8</v>
      </c>
      <c r="F361" s="17" t="s">
        <v>8218</v>
      </c>
      <c r="G361" s="17" t="s">
        <v>8223</v>
      </c>
      <c r="H361" s="17" t="s">
        <v>8245</v>
      </c>
      <c r="I361" s="17">
        <v>1463275339</v>
      </c>
      <c r="J361" s="17">
        <v>1460683339</v>
      </c>
      <c r="K361" s="17" t="b">
        <v>0</v>
      </c>
      <c r="L361" s="17">
        <v>20</v>
      </c>
      <c r="M361" s="17" t="b">
        <v>1</v>
      </c>
      <c r="N361" s="17" t="s">
        <v>8273</v>
      </c>
      <c r="O361" s="17" t="s">
        <v>8274</v>
      </c>
      <c r="P361" s="17">
        <v>107</v>
      </c>
      <c r="Q361" s="17">
        <v>53.34</v>
      </c>
      <c r="R361" s="21">
        <v>42475.057164351849</v>
      </c>
      <c r="S361" s="21">
        <v>42505.057164351849</v>
      </c>
    </row>
    <row r="362" spans="1:19" ht="45" hidden="1" x14ac:dyDescent="0.25">
      <c r="A362" s="17">
        <v>3308</v>
      </c>
      <c r="B362" s="18" t="s">
        <v>3308</v>
      </c>
      <c r="C362" s="18" t="s">
        <v>7418</v>
      </c>
      <c r="D362" s="19">
        <v>3500</v>
      </c>
      <c r="E362" s="20">
        <v>4280</v>
      </c>
      <c r="F362" s="17" t="s">
        <v>8218</v>
      </c>
      <c r="G362" s="17" t="s">
        <v>8223</v>
      </c>
      <c r="H362" s="17" t="s">
        <v>8245</v>
      </c>
      <c r="I362" s="17">
        <v>1460581365</v>
      </c>
      <c r="J362" s="17">
        <v>1458766965</v>
      </c>
      <c r="K362" s="17" t="b">
        <v>0</v>
      </c>
      <c r="L362" s="17">
        <v>57</v>
      </c>
      <c r="M362" s="17" t="b">
        <v>1</v>
      </c>
      <c r="N362" s="17" t="s">
        <v>8273</v>
      </c>
      <c r="O362" s="17" t="s">
        <v>8274</v>
      </c>
      <c r="P362" s="17">
        <v>122</v>
      </c>
      <c r="Q362" s="17">
        <v>75.09</v>
      </c>
      <c r="R362" s="21">
        <v>42452.876909722225</v>
      </c>
      <c r="S362" s="21">
        <v>42473.876909722225</v>
      </c>
    </row>
    <row r="363" spans="1:19" ht="30" hidden="1" x14ac:dyDescent="0.25">
      <c r="A363" s="17">
        <v>3309</v>
      </c>
      <c r="B363" s="18" t="s">
        <v>3309</v>
      </c>
      <c r="C363" s="18" t="s">
        <v>7419</v>
      </c>
      <c r="D363" s="19">
        <v>350</v>
      </c>
      <c r="E363" s="20">
        <v>558</v>
      </c>
      <c r="F363" s="17" t="s">
        <v>8218</v>
      </c>
      <c r="G363" s="17" t="s">
        <v>8224</v>
      </c>
      <c r="H363" s="17" t="s">
        <v>8246</v>
      </c>
      <c r="I363" s="17">
        <v>1476632178</v>
      </c>
      <c r="J363" s="17">
        <v>1473953778</v>
      </c>
      <c r="K363" s="17" t="b">
        <v>0</v>
      </c>
      <c r="L363" s="17">
        <v>31</v>
      </c>
      <c r="M363" s="17" t="b">
        <v>1</v>
      </c>
      <c r="N363" s="17" t="s">
        <v>8273</v>
      </c>
      <c r="O363" s="17" t="s">
        <v>8274</v>
      </c>
      <c r="P363" s="17">
        <v>159</v>
      </c>
      <c r="Q363" s="17">
        <v>18</v>
      </c>
      <c r="R363" s="21">
        <v>42628.650208333333</v>
      </c>
      <c r="S363" s="21">
        <v>42659.650208333333</v>
      </c>
    </row>
    <row r="364" spans="1:19" ht="30" hidden="1" x14ac:dyDescent="0.25">
      <c r="A364" s="17">
        <v>3310</v>
      </c>
      <c r="B364" s="18" t="s">
        <v>3310</v>
      </c>
      <c r="C364" s="18" t="s">
        <v>7420</v>
      </c>
      <c r="D364" s="19">
        <v>6500</v>
      </c>
      <c r="E364" s="20">
        <v>6505</v>
      </c>
      <c r="F364" s="17" t="s">
        <v>8218</v>
      </c>
      <c r="G364" s="17" t="s">
        <v>8223</v>
      </c>
      <c r="H364" s="17" t="s">
        <v>8245</v>
      </c>
      <c r="I364" s="17">
        <v>1444169825</v>
      </c>
      <c r="J364" s="17">
        <v>1441577825</v>
      </c>
      <c r="K364" s="17" t="b">
        <v>0</v>
      </c>
      <c r="L364" s="17">
        <v>31</v>
      </c>
      <c r="M364" s="17" t="b">
        <v>1</v>
      </c>
      <c r="N364" s="17" t="s">
        <v>8273</v>
      </c>
      <c r="O364" s="17" t="s">
        <v>8274</v>
      </c>
      <c r="P364" s="17">
        <v>100</v>
      </c>
      <c r="Q364" s="17">
        <v>209.84</v>
      </c>
      <c r="R364" s="21">
        <v>42253.928530092591</v>
      </c>
      <c r="S364" s="21">
        <v>42283.928530092591</v>
      </c>
    </row>
    <row r="365" spans="1:19" ht="45" hidden="1" x14ac:dyDescent="0.25">
      <c r="A365" s="17">
        <v>3311</v>
      </c>
      <c r="B365" s="18" t="s">
        <v>3311</v>
      </c>
      <c r="C365" s="18" t="s">
        <v>7421</v>
      </c>
      <c r="D365" s="19">
        <v>2500</v>
      </c>
      <c r="E365" s="20">
        <v>2746</v>
      </c>
      <c r="F365" s="17" t="s">
        <v>8218</v>
      </c>
      <c r="G365" s="17" t="s">
        <v>8223</v>
      </c>
      <c r="H365" s="17" t="s">
        <v>8245</v>
      </c>
      <c r="I365" s="17">
        <v>1445065210</v>
      </c>
      <c r="J365" s="17">
        <v>1442473210</v>
      </c>
      <c r="K365" s="17" t="b">
        <v>0</v>
      </c>
      <c r="L365" s="17">
        <v>45</v>
      </c>
      <c r="M365" s="17" t="b">
        <v>1</v>
      </c>
      <c r="N365" s="17" t="s">
        <v>8273</v>
      </c>
      <c r="O365" s="17" t="s">
        <v>8274</v>
      </c>
      <c r="P365" s="17">
        <v>110</v>
      </c>
      <c r="Q365" s="17">
        <v>61.02</v>
      </c>
      <c r="R365" s="21">
        <v>42264.29178240741</v>
      </c>
      <c r="S365" s="21">
        <v>42294.29178240741</v>
      </c>
    </row>
    <row r="366" spans="1:19" ht="45" hidden="1" x14ac:dyDescent="0.25">
      <c r="A366" s="17">
        <v>3312</v>
      </c>
      <c r="B366" s="18" t="s">
        <v>3312</v>
      </c>
      <c r="C366" s="18" t="s">
        <v>7422</v>
      </c>
      <c r="D366" s="19">
        <v>2500</v>
      </c>
      <c r="E366" s="20">
        <v>2501</v>
      </c>
      <c r="F366" s="17" t="s">
        <v>8218</v>
      </c>
      <c r="G366" s="17" t="s">
        <v>8223</v>
      </c>
      <c r="H366" s="17" t="s">
        <v>8245</v>
      </c>
      <c r="I366" s="17">
        <v>1478901600</v>
      </c>
      <c r="J366" s="17">
        <v>1477077946</v>
      </c>
      <c r="K366" s="17" t="b">
        <v>0</v>
      </c>
      <c r="L366" s="17">
        <v>41</v>
      </c>
      <c r="M366" s="17" t="b">
        <v>1</v>
      </c>
      <c r="N366" s="17" t="s">
        <v>8273</v>
      </c>
      <c r="O366" s="17" t="s">
        <v>8274</v>
      </c>
      <c r="P366" s="17">
        <v>100</v>
      </c>
      <c r="Q366" s="17">
        <v>61</v>
      </c>
      <c r="R366" s="21">
        <v>42664.809560185182</v>
      </c>
      <c r="S366" s="21">
        <v>42685.916666666672</v>
      </c>
    </row>
    <row r="367" spans="1:19" ht="45" hidden="1" x14ac:dyDescent="0.25">
      <c r="A367" s="17">
        <v>3313</v>
      </c>
      <c r="B367" s="18" t="s">
        <v>3313</v>
      </c>
      <c r="C367" s="18" t="s">
        <v>7423</v>
      </c>
      <c r="D367" s="19">
        <v>2000</v>
      </c>
      <c r="E367" s="20">
        <v>2321</v>
      </c>
      <c r="F367" s="17" t="s">
        <v>8218</v>
      </c>
      <c r="G367" s="17" t="s">
        <v>8223</v>
      </c>
      <c r="H367" s="17" t="s">
        <v>8245</v>
      </c>
      <c r="I367" s="17">
        <v>1453856400</v>
      </c>
      <c r="J367" s="17">
        <v>1452664317</v>
      </c>
      <c r="K367" s="17" t="b">
        <v>0</v>
      </c>
      <c r="L367" s="17">
        <v>29</v>
      </c>
      <c r="M367" s="17" t="b">
        <v>1</v>
      </c>
      <c r="N367" s="17" t="s">
        <v>8273</v>
      </c>
      <c r="O367" s="17" t="s">
        <v>8274</v>
      </c>
      <c r="P367" s="17">
        <v>116</v>
      </c>
      <c r="Q367" s="17">
        <v>80.03</v>
      </c>
      <c r="R367" s="21">
        <v>42382.244409722218</v>
      </c>
      <c r="S367" s="21">
        <v>42396.041666666672</v>
      </c>
    </row>
    <row r="368" spans="1:19" ht="45" hidden="1" x14ac:dyDescent="0.25">
      <c r="A368" s="17">
        <v>3314</v>
      </c>
      <c r="B368" s="18" t="s">
        <v>3314</v>
      </c>
      <c r="C368" s="18" t="s">
        <v>7424</v>
      </c>
      <c r="D368" s="19">
        <v>800</v>
      </c>
      <c r="E368" s="20">
        <v>1686</v>
      </c>
      <c r="F368" s="17" t="s">
        <v>8218</v>
      </c>
      <c r="G368" s="17" t="s">
        <v>8224</v>
      </c>
      <c r="H368" s="17" t="s">
        <v>8246</v>
      </c>
      <c r="I368" s="17">
        <v>1431115500</v>
      </c>
      <c r="J368" s="17">
        <v>1428733511</v>
      </c>
      <c r="K368" s="17" t="b">
        <v>0</v>
      </c>
      <c r="L368" s="17">
        <v>58</v>
      </c>
      <c r="M368" s="17" t="b">
        <v>1</v>
      </c>
      <c r="N368" s="17" t="s">
        <v>8273</v>
      </c>
      <c r="O368" s="17" t="s">
        <v>8274</v>
      </c>
      <c r="P368" s="17">
        <v>211</v>
      </c>
      <c r="Q368" s="17">
        <v>29.07</v>
      </c>
      <c r="R368" s="21">
        <v>42105.267488425925</v>
      </c>
      <c r="S368" s="21">
        <v>42132.836805555555</v>
      </c>
    </row>
    <row r="369" spans="1:19" ht="45" hidden="1" x14ac:dyDescent="0.25">
      <c r="A369" s="17">
        <v>3315</v>
      </c>
      <c r="B369" s="18" t="s">
        <v>3315</v>
      </c>
      <c r="C369" s="18" t="s">
        <v>7425</v>
      </c>
      <c r="D369" s="19">
        <v>4000</v>
      </c>
      <c r="E369" s="20">
        <v>4400</v>
      </c>
      <c r="F369" s="17" t="s">
        <v>8218</v>
      </c>
      <c r="G369" s="17" t="s">
        <v>8224</v>
      </c>
      <c r="H369" s="17" t="s">
        <v>8246</v>
      </c>
      <c r="I369" s="17">
        <v>1462519041</v>
      </c>
      <c r="J369" s="17">
        <v>1459927041</v>
      </c>
      <c r="K369" s="17" t="b">
        <v>0</v>
      </c>
      <c r="L369" s="17">
        <v>89</v>
      </c>
      <c r="M369" s="17" t="b">
        <v>1</v>
      </c>
      <c r="N369" s="17" t="s">
        <v>8273</v>
      </c>
      <c r="O369" s="17" t="s">
        <v>8274</v>
      </c>
      <c r="P369" s="17">
        <v>110</v>
      </c>
      <c r="Q369" s="17">
        <v>49.44</v>
      </c>
      <c r="R369" s="21">
        <v>42466.303715277783</v>
      </c>
      <c r="S369" s="21">
        <v>42496.303715277783</v>
      </c>
    </row>
    <row r="370" spans="1:19" ht="75" hidden="1" x14ac:dyDescent="0.25">
      <c r="A370" s="17">
        <v>3316</v>
      </c>
      <c r="B370" s="18" t="s">
        <v>3316</v>
      </c>
      <c r="C370" s="18" t="s">
        <v>7426</v>
      </c>
      <c r="D370" s="19">
        <v>11737</v>
      </c>
      <c r="E370" s="20">
        <v>11747.18</v>
      </c>
      <c r="F370" s="17" t="s">
        <v>8218</v>
      </c>
      <c r="G370" s="17" t="s">
        <v>8223</v>
      </c>
      <c r="H370" s="17" t="s">
        <v>8245</v>
      </c>
      <c r="I370" s="17">
        <v>1407506040</v>
      </c>
      <c r="J370" s="17">
        <v>1404680075</v>
      </c>
      <c r="K370" s="17" t="b">
        <v>0</v>
      </c>
      <c r="L370" s="17">
        <v>125</v>
      </c>
      <c r="M370" s="17" t="b">
        <v>1</v>
      </c>
      <c r="N370" s="17" t="s">
        <v>8273</v>
      </c>
      <c r="O370" s="17" t="s">
        <v>8274</v>
      </c>
      <c r="P370" s="17">
        <v>100</v>
      </c>
      <c r="Q370" s="17">
        <v>93.98</v>
      </c>
      <c r="R370" s="21">
        <v>41826.871238425927</v>
      </c>
      <c r="S370" s="21">
        <v>41859.57916666667</v>
      </c>
    </row>
    <row r="371" spans="1:19" ht="45" hidden="1" x14ac:dyDescent="0.25">
      <c r="A371" s="17">
        <v>3317</v>
      </c>
      <c r="B371" s="18" t="s">
        <v>3317</v>
      </c>
      <c r="C371" s="18" t="s">
        <v>7427</v>
      </c>
      <c r="D371" s="19">
        <v>1050</v>
      </c>
      <c r="E371" s="20">
        <v>1115</v>
      </c>
      <c r="F371" s="17" t="s">
        <v>8218</v>
      </c>
      <c r="G371" s="17" t="s">
        <v>8223</v>
      </c>
      <c r="H371" s="17" t="s">
        <v>8245</v>
      </c>
      <c r="I371" s="17">
        <v>1465347424</v>
      </c>
      <c r="J371" s="17">
        <v>1462755424</v>
      </c>
      <c r="K371" s="17" t="b">
        <v>0</v>
      </c>
      <c r="L371" s="17">
        <v>18</v>
      </c>
      <c r="M371" s="17" t="b">
        <v>1</v>
      </c>
      <c r="N371" s="17" t="s">
        <v>8273</v>
      </c>
      <c r="O371" s="17" t="s">
        <v>8274</v>
      </c>
      <c r="P371" s="17">
        <v>106</v>
      </c>
      <c r="Q371" s="17">
        <v>61.94</v>
      </c>
      <c r="R371" s="21">
        <v>42499.039629629624</v>
      </c>
      <c r="S371" s="21">
        <v>42529.039629629624</v>
      </c>
    </row>
    <row r="372" spans="1:19" ht="30" hidden="1" x14ac:dyDescent="0.25">
      <c r="A372" s="17">
        <v>3318</v>
      </c>
      <c r="B372" s="18" t="s">
        <v>3318</v>
      </c>
      <c r="C372" s="18" t="s">
        <v>7428</v>
      </c>
      <c r="D372" s="19">
        <v>2000</v>
      </c>
      <c r="E372" s="20">
        <v>2512</v>
      </c>
      <c r="F372" s="17" t="s">
        <v>8218</v>
      </c>
      <c r="G372" s="17" t="s">
        <v>8228</v>
      </c>
      <c r="H372" s="17" t="s">
        <v>8250</v>
      </c>
      <c r="I372" s="17">
        <v>1460341800</v>
      </c>
      <c r="J372" s="17">
        <v>1456902893</v>
      </c>
      <c r="K372" s="17" t="b">
        <v>0</v>
      </c>
      <c r="L372" s="17">
        <v>32</v>
      </c>
      <c r="M372" s="17" t="b">
        <v>1</v>
      </c>
      <c r="N372" s="17" t="s">
        <v>8273</v>
      </c>
      <c r="O372" s="17" t="s">
        <v>8274</v>
      </c>
      <c r="P372" s="17">
        <v>126</v>
      </c>
      <c r="Q372" s="17">
        <v>78.5</v>
      </c>
      <c r="R372" s="21">
        <v>42431.302002314813</v>
      </c>
      <c r="S372" s="21">
        <v>42471.104166666672</v>
      </c>
    </row>
    <row r="373" spans="1:19" ht="45" hidden="1" x14ac:dyDescent="0.25">
      <c r="A373" s="17">
        <v>3319</v>
      </c>
      <c r="B373" s="18" t="s">
        <v>3319</v>
      </c>
      <c r="C373" s="18" t="s">
        <v>7429</v>
      </c>
      <c r="D373" s="19">
        <v>500</v>
      </c>
      <c r="E373" s="20">
        <v>540</v>
      </c>
      <c r="F373" s="17" t="s">
        <v>8218</v>
      </c>
      <c r="G373" s="17" t="s">
        <v>8224</v>
      </c>
      <c r="H373" s="17" t="s">
        <v>8246</v>
      </c>
      <c r="I373" s="17">
        <v>1422712986</v>
      </c>
      <c r="J373" s="17">
        <v>1418824986</v>
      </c>
      <c r="K373" s="17" t="b">
        <v>0</v>
      </c>
      <c r="L373" s="17">
        <v>16</v>
      </c>
      <c r="M373" s="17" t="b">
        <v>1</v>
      </c>
      <c r="N373" s="17" t="s">
        <v>8273</v>
      </c>
      <c r="O373" s="17" t="s">
        <v>8274</v>
      </c>
      <c r="P373" s="17">
        <v>108</v>
      </c>
      <c r="Q373" s="17">
        <v>33.75</v>
      </c>
      <c r="R373" s="21">
        <v>41990.585486111115</v>
      </c>
      <c r="S373" s="21">
        <v>42035.585486111115</v>
      </c>
    </row>
    <row r="374" spans="1:19" ht="45" hidden="1" x14ac:dyDescent="0.25">
      <c r="A374" s="17">
        <v>3320</v>
      </c>
      <c r="B374" s="18" t="s">
        <v>3320</v>
      </c>
      <c r="C374" s="18" t="s">
        <v>7430</v>
      </c>
      <c r="D374" s="19">
        <v>2500</v>
      </c>
      <c r="E374" s="20">
        <v>2525</v>
      </c>
      <c r="F374" s="17" t="s">
        <v>8218</v>
      </c>
      <c r="G374" s="17" t="s">
        <v>8223</v>
      </c>
      <c r="H374" s="17" t="s">
        <v>8245</v>
      </c>
      <c r="I374" s="17">
        <v>1466557557</v>
      </c>
      <c r="J374" s="17">
        <v>1463965557</v>
      </c>
      <c r="K374" s="17" t="b">
        <v>0</v>
      </c>
      <c r="L374" s="17">
        <v>38</v>
      </c>
      <c r="M374" s="17" t="b">
        <v>1</v>
      </c>
      <c r="N374" s="17" t="s">
        <v>8273</v>
      </c>
      <c r="O374" s="17" t="s">
        <v>8274</v>
      </c>
      <c r="P374" s="17">
        <v>101</v>
      </c>
      <c r="Q374" s="17">
        <v>66.45</v>
      </c>
      <c r="R374" s="21">
        <v>42513.045798611114</v>
      </c>
      <c r="S374" s="21">
        <v>42543.045798611114</v>
      </c>
    </row>
    <row r="375" spans="1:19" ht="45" hidden="1" x14ac:dyDescent="0.25">
      <c r="A375" s="17">
        <v>3321</v>
      </c>
      <c r="B375" s="18" t="s">
        <v>3321</v>
      </c>
      <c r="C375" s="18" t="s">
        <v>7431</v>
      </c>
      <c r="D375" s="19">
        <v>500</v>
      </c>
      <c r="E375" s="20">
        <v>537</v>
      </c>
      <c r="F375" s="17" t="s">
        <v>8218</v>
      </c>
      <c r="G375" s="17" t="s">
        <v>8223</v>
      </c>
      <c r="H375" s="17" t="s">
        <v>8245</v>
      </c>
      <c r="I375" s="17">
        <v>1413431940</v>
      </c>
      <c r="J375" s="17">
        <v>1412216665</v>
      </c>
      <c r="K375" s="17" t="b">
        <v>0</v>
      </c>
      <c r="L375" s="17">
        <v>15</v>
      </c>
      <c r="M375" s="17" t="b">
        <v>1</v>
      </c>
      <c r="N375" s="17" t="s">
        <v>8273</v>
      </c>
      <c r="O375" s="17" t="s">
        <v>8274</v>
      </c>
      <c r="P375" s="17">
        <v>107</v>
      </c>
      <c r="Q375" s="17">
        <v>35.799999999999997</v>
      </c>
      <c r="R375" s="21">
        <v>41914.100289351853</v>
      </c>
      <c r="S375" s="21">
        <v>41928.165972222225</v>
      </c>
    </row>
    <row r="376" spans="1:19" ht="45" hidden="1" x14ac:dyDescent="0.25">
      <c r="A376" s="17">
        <v>3322</v>
      </c>
      <c r="B376" s="18" t="s">
        <v>3322</v>
      </c>
      <c r="C376" s="18" t="s">
        <v>7432</v>
      </c>
      <c r="D376" s="19">
        <v>3300</v>
      </c>
      <c r="E376" s="20">
        <v>3350</v>
      </c>
      <c r="F376" s="17" t="s">
        <v>8218</v>
      </c>
      <c r="G376" s="17" t="s">
        <v>8223</v>
      </c>
      <c r="H376" s="17" t="s">
        <v>8245</v>
      </c>
      <c r="I376" s="17">
        <v>1466567700</v>
      </c>
      <c r="J376" s="17">
        <v>1464653696</v>
      </c>
      <c r="K376" s="17" t="b">
        <v>0</v>
      </c>
      <c r="L376" s="17">
        <v>23</v>
      </c>
      <c r="M376" s="17" t="b">
        <v>1</v>
      </c>
      <c r="N376" s="17" t="s">
        <v>8273</v>
      </c>
      <c r="O376" s="17" t="s">
        <v>8274</v>
      </c>
      <c r="P376" s="17">
        <v>102</v>
      </c>
      <c r="Q376" s="17">
        <v>145.65</v>
      </c>
      <c r="R376" s="21">
        <v>42521.010370370372</v>
      </c>
      <c r="S376" s="21">
        <v>42543.163194444445</v>
      </c>
    </row>
    <row r="377" spans="1:19" ht="45" hidden="1" x14ac:dyDescent="0.25">
      <c r="A377" s="17">
        <v>3323</v>
      </c>
      <c r="B377" s="18" t="s">
        <v>3323</v>
      </c>
      <c r="C377" s="18" t="s">
        <v>7433</v>
      </c>
      <c r="D377" s="19">
        <v>1000</v>
      </c>
      <c r="E377" s="20">
        <v>1259</v>
      </c>
      <c r="F377" s="17" t="s">
        <v>8218</v>
      </c>
      <c r="G377" s="17" t="s">
        <v>8224</v>
      </c>
      <c r="H377" s="17" t="s">
        <v>8246</v>
      </c>
      <c r="I377" s="17">
        <v>1474793208</v>
      </c>
      <c r="J377" s="17">
        <v>1472201208</v>
      </c>
      <c r="K377" s="17" t="b">
        <v>0</v>
      </c>
      <c r="L377" s="17">
        <v>49</v>
      </c>
      <c r="M377" s="17" t="b">
        <v>1</v>
      </c>
      <c r="N377" s="17" t="s">
        <v>8273</v>
      </c>
      <c r="O377" s="17" t="s">
        <v>8274</v>
      </c>
      <c r="P377" s="17">
        <v>126</v>
      </c>
      <c r="Q377" s="17">
        <v>25.69</v>
      </c>
      <c r="R377" s="21">
        <v>42608.36583333333</v>
      </c>
      <c r="S377" s="21">
        <v>42638.36583333333</v>
      </c>
    </row>
    <row r="378" spans="1:19" ht="30" hidden="1" x14ac:dyDescent="0.25">
      <c r="A378" s="17">
        <v>3324</v>
      </c>
      <c r="B378" s="18" t="s">
        <v>3324</v>
      </c>
      <c r="C378" s="18" t="s">
        <v>7434</v>
      </c>
      <c r="D378" s="19">
        <v>1500</v>
      </c>
      <c r="E378" s="20">
        <v>1525</v>
      </c>
      <c r="F378" s="17" t="s">
        <v>8218</v>
      </c>
      <c r="G378" s="17" t="s">
        <v>8240</v>
      </c>
      <c r="H378" s="17" t="s">
        <v>8248</v>
      </c>
      <c r="I378" s="17">
        <v>1465135190</v>
      </c>
      <c r="J378" s="17">
        <v>1463925590</v>
      </c>
      <c r="K378" s="17" t="b">
        <v>0</v>
      </c>
      <c r="L378" s="17">
        <v>10</v>
      </c>
      <c r="M378" s="17" t="b">
        <v>1</v>
      </c>
      <c r="N378" s="17" t="s">
        <v>8273</v>
      </c>
      <c r="O378" s="17" t="s">
        <v>8274</v>
      </c>
      <c r="P378" s="17">
        <v>102</v>
      </c>
      <c r="Q378" s="17">
        <v>152.5</v>
      </c>
      <c r="R378" s="21">
        <v>42512.58321759259</v>
      </c>
      <c r="S378" s="21">
        <v>42526.58321759259</v>
      </c>
    </row>
    <row r="379" spans="1:19" ht="45" hidden="1" x14ac:dyDescent="0.25">
      <c r="A379" s="17">
        <v>3325</v>
      </c>
      <c r="B379" s="18" t="s">
        <v>3325</v>
      </c>
      <c r="C379" s="18" t="s">
        <v>7435</v>
      </c>
      <c r="D379" s="19">
        <v>400</v>
      </c>
      <c r="E379" s="20">
        <v>450</v>
      </c>
      <c r="F379" s="17" t="s">
        <v>8218</v>
      </c>
      <c r="G379" s="17" t="s">
        <v>8224</v>
      </c>
      <c r="H379" s="17" t="s">
        <v>8246</v>
      </c>
      <c r="I379" s="17">
        <v>1428256277</v>
      </c>
      <c r="J379" s="17">
        <v>1425235877</v>
      </c>
      <c r="K379" s="17" t="b">
        <v>0</v>
      </c>
      <c r="L379" s="17">
        <v>15</v>
      </c>
      <c r="M379" s="17" t="b">
        <v>1</v>
      </c>
      <c r="N379" s="17" t="s">
        <v>8273</v>
      </c>
      <c r="O379" s="17" t="s">
        <v>8274</v>
      </c>
      <c r="P379" s="17">
        <v>113</v>
      </c>
      <c r="Q379" s="17">
        <v>30</v>
      </c>
      <c r="R379" s="21">
        <v>42064.785613425927</v>
      </c>
      <c r="S379" s="21">
        <v>42099.743946759263</v>
      </c>
    </row>
    <row r="380" spans="1:19" ht="45" hidden="1" x14ac:dyDescent="0.25">
      <c r="A380" s="17">
        <v>3326</v>
      </c>
      <c r="B380" s="18" t="s">
        <v>3326</v>
      </c>
      <c r="C380" s="18" t="s">
        <v>7436</v>
      </c>
      <c r="D380" s="19">
        <v>8000</v>
      </c>
      <c r="E380" s="20">
        <v>8110</v>
      </c>
      <c r="F380" s="17" t="s">
        <v>8218</v>
      </c>
      <c r="G380" s="17" t="s">
        <v>8223</v>
      </c>
      <c r="H380" s="17" t="s">
        <v>8245</v>
      </c>
      <c r="I380" s="17">
        <v>1425830905</v>
      </c>
      <c r="J380" s="17">
        <v>1423242505</v>
      </c>
      <c r="K380" s="17" t="b">
        <v>0</v>
      </c>
      <c r="L380" s="17">
        <v>57</v>
      </c>
      <c r="M380" s="17" t="b">
        <v>1</v>
      </c>
      <c r="N380" s="17" t="s">
        <v>8273</v>
      </c>
      <c r="O380" s="17" t="s">
        <v>8274</v>
      </c>
      <c r="P380" s="17">
        <v>101</v>
      </c>
      <c r="Q380" s="17">
        <v>142.28</v>
      </c>
      <c r="R380" s="21">
        <v>42041.714178240742</v>
      </c>
      <c r="S380" s="21">
        <v>42071.67251157407</v>
      </c>
    </row>
    <row r="381" spans="1:19" ht="45" hidden="1" x14ac:dyDescent="0.25">
      <c r="A381" s="17">
        <v>3327</v>
      </c>
      <c r="B381" s="18" t="s">
        <v>3327</v>
      </c>
      <c r="C381" s="18" t="s">
        <v>7437</v>
      </c>
      <c r="D381" s="19">
        <v>800</v>
      </c>
      <c r="E381" s="20">
        <v>810</v>
      </c>
      <c r="F381" s="17" t="s">
        <v>8218</v>
      </c>
      <c r="G381" s="17" t="s">
        <v>8224</v>
      </c>
      <c r="H381" s="17" t="s">
        <v>8246</v>
      </c>
      <c r="I381" s="17">
        <v>1462697966</v>
      </c>
      <c r="J381" s="17">
        <v>1460105966</v>
      </c>
      <c r="K381" s="17" t="b">
        <v>0</v>
      </c>
      <c r="L381" s="17">
        <v>33</v>
      </c>
      <c r="M381" s="17" t="b">
        <v>1</v>
      </c>
      <c r="N381" s="17" t="s">
        <v>8273</v>
      </c>
      <c r="O381" s="17" t="s">
        <v>8274</v>
      </c>
      <c r="P381" s="17">
        <v>101</v>
      </c>
      <c r="Q381" s="17">
        <v>24.55</v>
      </c>
      <c r="R381" s="21">
        <v>42468.374606481477</v>
      </c>
      <c r="S381" s="21">
        <v>42498.374606481477</v>
      </c>
    </row>
    <row r="382" spans="1:19" ht="45" hidden="1" x14ac:dyDescent="0.25">
      <c r="A382" s="17">
        <v>3328</v>
      </c>
      <c r="B382" s="18" t="s">
        <v>3328</v>
      </c>
      <c r="C382" s="18" t="s">
        <v>7438</v>
      </c>
      <c r="D382" s="19">
        <v>1800</v>
      </c>
      <c r="E382" s="20">
        <v>2635</v>
      </c>
      <c r="F382" s="17" t="s">
        <v>8218</v>
      </c>
      <c r="G382" s="17" t="s">
        <v>8223</v>
      </c>
      <c r="H382" s="17" t="s">
        <v>8245</v>
      </c>
      <c r="I382" s="17">
        <v>1404522000</v>
      </c>
      <c r="J382" s="17">
        <v>1404308883</v>
      </c>
      <c r="K382" s="17" t="b">
        <v>0</v>
      </c>
      <c r="L382" s="17">
        <v>9</v>
      </c>
      <c r="M382" s="17" t="b">
        <v>1</v>
      </c>
      <c r="N382" s="17" t="s">
        <v>8273</v>
      </c>
      <c r="O382" s="17" t="s">
        <v>8274</v>
      </c>
      <c r="P382" s="17">
        <v>146</v>
      </c>
      <c r="Q382" s="17">
        <v>292.77999999999997</v>
      </c>
      <c r="R382" s="21">
        <v>41822.57503472222</v>
      </c>
      <c r="S382" s="21">
        <v>41825.041666666664</v>
      </c>
    </row>
    <row r="383" spans="1:19" ht="45" hidden="1" x14ac:dyDescent="0.25">
      <c r="A383" s="17">
        <v>3329</v>
      </c>
      <c r="B383" s="18" t="s">
        <v>3329</v>
      </c>
      <c r="C383" s="18" t="s">
        <v>7439</v>
      </c>
      <c r="D383" s="19">
        <v>1000</v>
      </c>
      <c r="E383" s="20">
        <v>1168</v>
      </c>
      <c r="F383" s="17" t="s">
        <v>8218</v>
      </c>
      <c r="G383" s="17" t="s">
        <v>8224</v>
      </c>
      <c r="H383" s="17" t="s">
        <v>8246</v>
      </c>
      <c r="I383" s="17">
        <v>1406502000</v>
      </c>
      <c r="J383" s="17">
        <v>1405583108</v>
      </c>
      <c r="K383" s="17" t="b">
        <v>0</v>
      </c>
      <c r="L383" s="17">
        <v>26</v>
      </c>
      <c r="M383" s="17" t="b">
        <v>1</v>
      </c>
      <c r="N383" s="17" t="s">
        <v>8273</v>
      </c>
      <c r="O383" s="17" t="s">
        <v>8274</v>
      </c>
      <c r="P383" s="17">
        <v>117</v>
      </c>
      <c r="Q383" s="17">
        <v>44.92</v>
      </c>
      <c r="R383" s="21">
        <v>41837.323009259257</v>
      </c>
      <c r="S383" s="21">
        <v>41847.958333333336</v>
      </c>
    </row>
    <row r="384" spans="1:19" ht="45" hidden="1" x14ac:dyDescent="0.25">
      <c r="A384" s="17">
        <v>3330</v>
      </c>
      <c r="B384" s="18" t="s">
        <v>3330</v>
      </c>
      <c r="C384" s="18" t="s">
        <v>7440</v>
      </c>
      <c r="D384" s="19">
        <v>1500</v>
      </c>
      <c r="E384" s="20">
        <v>1594</v>
      </c>
      <c r="F384" s="17" t="s">
        <v>8218</v>
      </c>
      <c r="G384" s="17" t="s">
        <v>8224</v>
      </c>
      <c r="H384" s="17" t="s">
        <v>8246</v>
      </c>
      <c r="I384" s="17">
        <v>1427919468</v>
      </c>
      <c r="J384" s="17">
        <v>1425331068</v>
      </c>
      <c r="K384" s="17" t="b">
        <v>0</v>
      </c>
      <c r="L384" s="17">
        <v>69</v>
      </c>
      <c r="M384" s="17" t="b">
        <v>1</v>
      </c>
      <c r="N384" s="17" t="s">
        <v>8273</v>
      </c>
      <c r="O384" s="17" t="s">
        <v>8274</v>
      </c>
      <c r="P384" s="17">
        <v>106</v>
      </c>
      <c r="Q384" s="17">
        <v>23.1</v>
      </c>
      <c r="R384" s="21">
        <v>42065.887361111112</v>
      </c>
      <c r="S384" s="21">
        <v>42095.845694444448</v>
      </c>
    </row>
    <row r="385" spans="1:19" ht="45" hidden="1" x14ac:dyDescent="0.25">
      <c r="A385" s="17">
        <v>3331</v>
      </c>
      <c r="B385" s="18" t="s">
        <v>3331</v>
      </c>
      <c r="C385" s="18" t="s">
        <v>7441</v>
      </c>
      <c r="D385" s="19">
        <v>5000</v>
      </c>
      <c r="E385" s="20">
        <v>5226</v>
      </c>
      <c r="F385" s="17" t="s">
        <v>8218</v>
      </c>
      <c r="G385" s="17" t="s">
        <v>8223</v>
      </c>
      <c r="H385" s="17" t="s">
        <v>8245</v>
      </c>
      <c r="I385" s="17">
        <v>1444149886</v>
      </c>
      <c r="J385" s="17">
        <v>1441125886</v>
      </c>
      <c r="K385" s="17" t="b">
        <v>0</v>
      </c>
      <c r="L385" s="17">
        <v>65</v>
      </c>
      <c r="M385" s="17" t="b">
        <v>1</v>
      </c>
      <c r="N385" s="17" t="s">
        <v>8273</v>
      </c>
      <c r="O385" s="17" t="s">
        <v>8274</v>
      </c>
      <c r="P385" s="17">
        <v>105</v>
      </c>
      <c r="Q385" s="17">
        <v>80.400000000000006</v>
      </c>
      <c r="R385" s="21">
        <v>42248.697754629626</v>
      </c>
      <c r="S385" s="21">
        <v>42283.697754629626</v>
      </c>
    </row>
    <row r="386" spans="1:19" ht="45" hidden="1" x14ac:dyDescent="0.25">
      <c r="A386" s="17">
        <v>3332</v>
      </c>
      <c r="B386" s="18" t="s">
        <v>3332</v>
      </c>
      <c r="C386" s="18" t="s">
        <v>7442</v>
      </c>
      <c r="D386" s="19">
        <v>6000</v>
      </c>
      <c r="E386" s="20">
        <v>6000</v>
      </c>
      <c r="F386" s="17" t="s">
        <v>8218</v>
      </c>
      <c r="G386" s="17" t="s">
        <v>8223</v>
      </c>
      <c r="H386" s="17" t="s">
        <v>8245</v>
      </c>
      <c r="I386" s="17">
        <v>1405802330</v>
      </c>
      <c r="J386" s="17">
        <v>1403210330</v>
      </c>
      <c r="K386" s="17" t="b">
        <v>0</v>
      </c>
      <c r="L386" s="17">
        <v>83</v>
      </c>
      <c r="M386" s="17" t="b">
        <v>1</v>
      </c>
      <c r="N386" s="17" t="s">
        <v>8273</v>
      </c>
      <c r="O386" s="17" t="s">
        <v>8274</v>
      </c>
      <c r="P386" s="17">
        <v>100</v>
      </c>
      <c r="Q386" s="17">
        <v>72.290000000000006</v>
      </c>
      <c r="R386" s="21">
        <v>41809.860300925924</v>
      </c>
      <c r="S386" s="21">
        <v>41839.860300925924</v>
      </c>
    </row>
    <row r="387" spans="1:19" ht="45" hidden="1" x14ac:dyDescent="0.25">
      <c r="A387" s="17">
        <v>3333</v>
      </c>
      <c r="B387" s="18" t="s">
        <v>3333</v>
      </c>
      <c r="C387" s="18" t="s">
        <v>7443</v>
      </c>
      <c r="D387" s="19">
        <v>3500</v>
      </c>
      <c r="E387" s="20">
        <v>3660</v>
      </c>
      <c r="F387" s="17" t="s">
        <v>8218</v>
      </c>
      <c r="G387" s="17" t="s">
        <v>8223</v>
      </c>
      <c r="H387" s="17" t="s">
        <v>8245</v>
      </c>
      <c r="I387" s="17">
        <v>1434384880</v>
      </c>
      <c r="J387" s="17">
        <v>1432484080</v>
      </c>
      <c r="K387" s="17" t="b">
        <v>0</v>
      </c>
      <c r="L387" s="17">
        <v>111</v>
      </c>
      <c r="M387" s="17" t="b">
        <v>1</v>
      </c>
      <c r="N387" s="17" t="s">
        <v>8273</v>
      </c>
      <c r="O387" s="17" t="s">
        <v>8274</v>
      </c>
      <c r="P387" s="17">
        <v>105</v>
      </c>
      <c r="Q387" s="17">
        <v>32.97</v>
      </c>
      <c r="R387" s="21">
        <v>42148.676851851851</v>
      </c>
      <c r="S387" s="21">
        <v>42170.676851851851</v>
      </c>
    </row>
    <row r="388" spans="1:19" ht="30" hidden="1" x14ac:dyDescent="0.25">
      <c r="A388" s="17">
        <v>3334</v>
      </c>
      <c r="B388" s="18" t="s">
        <v>3334</v>
      </c>
      <c r="C388" s="18" t="s">
        <v>7444</v>
      </c>
      <c r="D388" s="19">
        <v>3871</v>
      </c>
      <c r="E388" s="20">
        <v>5366</v>
      </c>
      <c r="F388" s="17" t="s">
        <v>8218</v>
      </c>
      <c r="G388" s="17" t="s">
        <v>8223</v>
      </c>
      <c r="H388" s="17" t="s">
        <v>8245</v>
      </c>
      <c r="I388" s="17">
        <v>1438259422</v>
      </c>
      <c r="J388" s="17">
        <v>1435667422</v>
      </c>
      <c r="K388" s="17" t="b">
        <v>0</v>
      </c>
      <c r="L388" s="17">
        <v>46</v>
      </c>
      <c r="M388" s="17" t="b">
        <v>1</v>
      </c>
      <c r="N388" s="17" t="s">
        <v>8273</v>
      </c>
      <c r="O388" s="17" t="s">
        <v>8274</v>
      </c>
      <c r="P388" s="17">
        <v>139</v>
      </c>
      <c r="Q388" s="17">
        <v>116.65</v>
      </c>
      <c r="R388" s="21">
        <v>42185.521087962959</v>
      </c>
      <c r="S388" s="21">
        <v>42215.521087962959</v>
      </c>
    </row>
    <row r="389" spans="1:19" ht="45" hidden="1" x14ac:dyDescent="0.25">
      <c r="A389" s="17">
        <v>3335</v>
      </c>
      <c r="B389" s="18" t="s">
        <v>3335</v>
      </c>
      <c r="C389" s="18" t="s">
        <v>7445</v>
      </c>
      <c r="D389" s="19">
        <v>5000</v>
      </c>
      <c r="E389" s="20">
        <v>5016</v>
      </c>
      <c r="F389" s="17" t="s">
        <v>8218</v>
      </c>
      <c r="G389" s="17" t="s">
        <v>8224</v>
      </c>
      <c r="H389" s="17" t="s">
        <v>8246</v>
      </c>
      <c r="I389" s="17">
        <v>1407106800</v>
      </c>
      <c r="J389" s="17">
        <v>1404749446</v>
      </c>
      <c r="K389" s="17" t="b">
        <v>0</v>
      </c>
      <c r="L389" s="17">
        <v>63</v>
      </c>
      <c r="M389" s="17" t="b">
        <v>1</v>
      </c>
      <c r="N389" s="17" t="s">
        <v>8273</v>
      </c>
      <c r="O389" s="17" t="s">
        <v>8274</v>
      </c>
      <c r="P389" s="17">
        <v>100</v>
      </c>
      <c r="Q389" s="17">
        <v>79.62</v>
      </c>
      <c r="R389" s="21">
        <v>41827.674143518518</v>
      </c>
      <c r="S389" s="21">
        <v>41854.958333333336</v>
      </c>
    </row>
    <row r="390" spans="1:19" ht="45" hidden="1" x14ac:dyDescent="0.25">
      <c r="A390" s="17">
        <v>3336</v>
      </c>
      <c r="B390" s="18" t="s">
        <v>3336</v>
      </c>
      <c r="C390" s="18" t="s">
        <v>7446</v>
      </c>
      <c r="D390" s="19">
        <v>250</v>
      </c>
      <c r="E390" s="20">
        <v>250</v>
      </c>
      <c r="F390" s="17" t="s">
        <v>8218</v>
      </c>
      <c r="G390" s="17" t="s">
        <v>8224</v>
      </c>
      <c r="H390" s="17" t="s">
        <v>8246</v>
      </c>
      <c r="I390" s="17">
        <v>1459845246</v>
      </c>
      <c r="J390" s="17">
        <v>1457429646</v>
      </c>
      <c r="K390" s="17" t="b">
        <v>0</v>
      </c>
      <c r="L390" s="17">
        <v>9</v>
      </c>
      <c r="M390" s="17" t="b">
        <v>1</v>
      </c>
      <c r="N390" s="17" t="s">
        <v>8273</v>
      </c>
      <c r="O390" s="17" t="s">
        <v>8274</v>
      </c>
      <c r="P390" s="17">
        <v>100</v>
      </c>
      <c r="Q390" s="17">
        <v>27.78</v>
      </c>
      <c r="R390" s="21">
        <v>42437.398680555561</v>
      </c>
      <c r="S390" s="21">
        <v>42465.35701388889</v>
      </c>
    </row>
    <row r="391" spans="1:19" ht="45" hidden="1" x14ac:dyDescent="0.25">
      <c r="A391" s="17">
        <v>3337</v>
      </c>
      <c r="B391" s="18" t="s">
        <v>3337</v>
      </c>
      <c r="C391" s="18" t="s">
        <v>7447</v>
      </c>
      <c r="D391" s="19">
        <v>2500</v>
      </c>
      <c r="E391" s="20">
        <v>2755</v>
      </c>
      <c r="F391" s="17" t="s">
        <v>8218</v>
      </c>
      <c r="G391" s="17" t="s">
        <v>8224</v>
      </c>
      <c r="H391" s="17" t="s">
        <v>8246</v>
      </c>
      <c r="I391" s="17">
        <v>1412974800</v>
      </c>
      <c r="J391" s="17">
        <v>1411109167</v>
      </c>
      <c r="K391" s="17" t="b">
        <v>0</v>
      </c>
      <c r="L391" s="17">
        <v>34</v>
      </c>
      <c r="M391" s="17" t="b">
        <v>1</v>
      </c>
      <c r="N391" s="17" t="s">
        <v>8273</v>
      </c>
      <c r="O391" s="17" t="s">
        <v>8274</v>
      </c>
      <c r="P391" s="17">
        <v>110</v>
      </c>
      <c r="Q391" s="17">
        <v>81.03</v>
      </c>
      <c r="R391" s="21">
        <v>41901.282025462962</v>
      </c>
      <c r="S391" s="21">
        <v>41922.875</v>
      </c>
    </row>
    <row r="392" spans="1:19" ht="30" hidden="1" x14ac:dyDescent="0.25">
      <c r="A392" s="17">
        <v>3338</v>
      </c>
      <c r="B392" s="18" t="s">
        <v>3338</v>
      </c>
      <c r="C392" s="18" t="s">
        <v>7448</v>
      </c>
      <c r="D392" s="19">
        <v>15000</v>
      </c>
      <c r="E392" s="20">
        <v>15327</v>
      </c>
      <c r="F392" s="17" t="s">
        <v>8218</v>
      </c>
      <c r="G392" s="17" t="s">
        <v>8223</v>
      </c>
      <c r="H392" s="17" t="s">
        <v>8245</v>
      </c>
      <c r="I392" s="17">
        <v>1487944080</v>
      </c>
      <c r="J392" s="17">
        <v>1486129680</v>
      </c>
      <c r="K392" s="17" t="b">
        <v>0</v>
      </c>
      <c r="L392" s="17">
        <v>112</v>
      </c>
      <c r="M392" s="17" t="b">
        <v>1</v>
      </c>
      <c r="N392" s="17" t="s">
        <v>8273</v>
      </c>
      <c r="O392" s="17" t="s">
        <v>8274</v>
      </c>
      <c r="P392" s="17">
        <v>102</v>
      </c>
      <c r="Q392" s="17">
        <v>136.85</v>
      </c>
      <c r="R392" s="21">
        <v>42769.574999999997</v>
      </c>
      <c r="S392" s="21">
        <v>42790.574999999997</v>
      </c>
    </row>
    <row r="393" spans="1:19" ht="30" hidden="1" x14ac:dyDescent="0.25">
      <c r="A393" s="17">
        <v>3339</v>
      </c>
      <c r="B393" s="18" t="s">
        <v>3339</v>
      </c>
      <c r="C393" s="18" t="s">
        <v>7449</v>
      </c>
      <c r="D393" s="19">
        <v>8000</v>
      </c>
      <c r="E393" s="20">
        <v>8348</v>
      </c>
      <c r="F393" s="17" t="s">
        <v>8218</v>
      </c>
      <c r="G393" s="17" t="s">
        <v>8223</v>
      </c>
      <c r="H393" s="17" t="s">
        <v>8245</v>
      </c>
      <c r="I393" s="17">
        <v>1469721518</v>
      </c>
      <c r="J393" s="17">
        <v>1467129518</v>
      </c>
      <c r="K393" s="17" t="b">
        <v>0</v>
      </c>
      <c r="L393" s="17">
        <v>47</v>
      </c>
      <c r="M393" s="17" t="b">
        <v>1</v>
      </c>
      <c r="N393" s="17" t="s">
        <v>8273</v>
      </c>
      <c r="O393" s="17" t="s">
        <v>8274</v>
      </c>
      <c r="P393" s="17">
        <v>104</v>
      </c>
      <c r="Q393" s="17">
        <v>177.62</v>
      </c>
      <c r="R393" s="21">
        <v>42549.665717592594</v>
      </c>
      <c r="S393" s="21">
        <v>42579.665717592594</v>
      </c>
    </row>
    <row r="394" spans="1:19" ht="45" hidden="1" x14ac:dyDescent="0.25">
      <c r="A394" s="17">
        <v>3340</v>
      </c>
      <c r="B394" s="18" t="s">
        <v>3340</v>
      </c>
      <c r="C394" s="18" t="s">
        <v>7450</v>
      </c>
      <c r="D394" s="19">
        <v>3000</v>
      </c>
      <c r="E394" s="20">
        <v>4145</v>
      </c>
      <c r="F394" s="17" t="s">
        <v>8218</v>
      </c>
      <c r="G394" s="17" t="s">
        <v>8223</v>
      </c>
      <c r="H394" s="17" t="s">
        <v>8245</v>
      </c>
      <c r="I394" s="17">
        <v>1481066554</v>
      </c>
      <c r="J394" s="17">
        <v>1478906554</v>
      </c>
      <c r="K394" s="17" t="b">
        <v>0</v>
      </c>
      <c r="L394" s="17">
        <v>38</v>
      </c>
      <c r="M394" s="17" t="b">
        <v>1</v>
      </c>
      <c r="N394" s="17" t="s">
        <v>8273</v>
      </c>
      <c r="O394" s="17" t="s">
        <v>8274</v>
      </c>
      <c r="P394" s="17">
        <v>138</v>
      </c>
      <c r="Q394" s="17">
        <v>109.08</v>
      </c>
      <c r="R394" s="21">
        <v>42685.974004629628</v>
      </c>
      <c r="S394" s="21">
        <v>42710.974004629628</v>
      </c>
    </row>
    <row r="395" spans="1:19" ht="45" hidden="1" x14ac:dyDescent="0.25">
      <c r="A395" s="17">
        <v>3341</v>
      </c>
      <c r="B395" s="18" t="s">
        <v>3341</v>
      </c>
      <c r="C395" s="18" t="s">
        <v>7451</v>
      </c>
      <c r="D395" s="19">
        <v>3350</v>
      </c>
      <c r="E395" s="20">
        <v>3350</v>
      </c>
      <c r="F395" s="17" t="s">
        <v>8218</v>
      </c>
      <c r="G395" s="17" t="s">
        <v>8224</v>
      </c>
      <c r="H395" s="17" t="s">
        <v>8246</v>
      </c>
      <c r="I395" s="17">
        <v>1465750800</v>
      </c>
      <c r="J395" s="17">
        <v>1463771421</v>
      </c>
      <c r="K395" s="17" t="b">
        <v>0</v>
      </c>
      <c r="L395" s="17">
        <v>28</v>
      </c>
      <c r="M395" s="17" t="b">
        <v>1</v>
      </c>
      <c r="N395" s="17" t="s">
        <v>8273</v>
      </c>
      <c r="O395" s="17" t="s">
        <v>8274</v>
      </c>
      <c r="P395" s="17">
        <v>100</v>
      </c>
      <c r="Q395" s="17">
        <v>119.64</v>
      </c>
      <c r="R395" s="21">
        <v>42510.798854166671</v>
      </c>
      <c r="S395" s="21">
        <v>42533.708333333328</v>
      </c>
    </row>
    <row r="396" spans="1:19" ht="30" hidden="1" x14ac:dyDescent="0.25">
      <c r="A396" s="17">
        <v>3342</v>
      </c>
      <c r="B396" s="18" t="s">
        <v>3342</v>
      </c>
      <c r="C396" s="18" t="s">
        <v>7452</v>
      </c>
      <c r="D396" s="19">
        <v>6000</v>
      </c>
      <c r="E396" s="20">
        <v>6100</v>
      </c>
      <c r="F396" s="17" t="s">
        <v>8218</v>
      </c>
      <c r="G396" s="17" t="s">
        <v>8223</v>
      </c>
      <c r="H396" s="17" t="s">
        <v>8245</v>
      </c>
      <c r="I396" s="17">
        <v>1427864340</v>
      </c>
      <c r="J396" s="17">
        <v>1425020810</v>
      </c>
      <c r="K396" s="17" t="b">
        <v>0</v>
      </c>
      <c r="L396" s="17">
        <v>78</v>
      </c>
      <c r="M396" s="17" t="b">
        <v>1</v>
      </c>
      <c r="N396" s="17" t="s">
        <v>8273</v>
      </c>
      <c r="O396" s="17" t="s">
        <v>8274</v>
      </c>
      <c r="P396" s="17">
        <v>102</v>
      </c>
      <c r="Q396" s="17">
        <v>78.209999999999994</v>
      </c>
      <c r="R396" s="21">
        <v>42062.296412037031</v>
      </c>
      <c r="S396" s="21">
        <v>42095.207638888889</v>
      </c>
    </row>
    <row r="397" spans="1:19" ht="45" hidden="1" x14ac:dyDescent="0.25">
      <c r="A397" s="17">
        <v>3343</v>
      </c>
      <c r="B397" s="18" t="s">
        <v>3343</v>
      </c>
      <c r="C397" s="18" t="s">
        <v>7453</v>
      </c>
      <c r="D397" s="19">
        <v>700</v>
      </c>
      <c r="E397" s="20">
        <v>1200</v>
      </c>
      <c r="F397" s="17" t="s">
        <v>8218</v>
      </c>
      <c r="G397" s="17" t="s">
        <v>8224</v>
      </c>
      <c r="H397" s="17" t="s">
        <v>8246</v>
      </c>
      <c r="I397" s="17">
        <v>1460553480</v>
      </c>
      <c r="J397" s="17">
        <v>1458770384</v>
      </c>
      <c r="K397" s="17" t="b">
        <v>0</v>
      </c>
      <c r="L397" s="17">
        <v>23</v>
      </c>
      <c r="M397" s="17" t="b">
        <v>1</v>
      </c>
      <c r="N397" s="17" t="s">
        <v>8273</v>
      </c>
      <c r="O397" s="17" t="s">
        <v>8274</v>
      </c>
      <c r="P397" s="17">
        <v>171</v>
      </c>
      <c r="Q397" s="17">
        <v>52.17</v>
      </c>
      <c r="R397" s="21">
        <v>42452.916481481487</v>
      </c>
      <c r="S397" s="21">
        <v>42473.554166666669</v>
      </c>
    </row>
    <row r="398" spans="1:19" ht="45" hidden="1" x14ac:dyDescent="0.25">
      <c r="A398" s="17">
        <v>3344</v>
      </c>
      <c r="B398" s="18" t="s">
        <v>3344</v>
      </c>
      <c r="C398" s="18" t="s">
        <v>7454</v>
      </c>
      <c r="D398" s="19">
        <v>4500</v>
      </c>
      <c r="E398" s="20">
        <v>4565</v>
      </c>
      <c r="F398" s="17" t="s">
        <v>8218</v>
      </c>
      <c r="G398" s="17" t="s">
        <v>8223</v>
      </c>
      <c r="H398" s="17" t="s">
        <v>8245</v>
      </c>
      <c r="I398" s="17">
        <v>1409374093</v>
      </c>
      <c r="J398" s="17">
        <v>1406782093</v>
      </c>
      <c r="K398" s="17" t="b">
        <v>0</v>
      </c>
      <c r="L398" s="17">
        <v>40</v>
      </c>
      <c r="M398" s="17" t="b">
        <v>1</v>
      </c>
      <c r="N398" s="17" t="s">
        <v>8273</v>
      </c>
      <c r="O398" s="17" t="s">
        <v>8274</v>
      </c>
      <c r="P398" s="17">
        <v>101</v>
      </c>
      <c r="Q398" s="17">
        <v>114.13</v>
      </c>
      <c r="R398" s="21">
        <v>41851.200150462959</v>
      </c>
      <c r="S398" s="21">
        <v>41881.200150462959</v>
      </c>
    </row>
    <row r="399" spans="1:19" ht="45" hidden="1" x14ac:dyDescent="0.25">
      <c r="A399" s="17">
        <v>3345</v>
      </c>
      <c r="B399" s="18" t="s">
        <v>3345</v>
      </c>
      <c r="C399" s="18" t="s">
        <v>7455</v>
      </c>
      <c r="D399" s="19">
        <v>500</v>
      </c>
      <c r="E399" s="20">
        <v>650</v>
      </c>
      <c r="F399" s="17" t="s">
        <v>8218</v>
      </c>
      <c r="G399" s="17" t="s">
        <v>8223</v>
      </c>
      <c r="H399" s="17" t="s">
        <v>8245</v>
      </c>
      <c r="I399" s="17">
        <v>1429317420</v>
      </c>
      <c r="J399" s="17">
        <v>1424226768</v>
      </c>
      <c r="K399" s="17" t="b">
        <v>0</v>
      </c>
      <c r="L399" s="17">
        <v>13</v>
      </c>
      <c r="M399" s="17" t="b">
        <v>1</v>
      </c>
      <c r="N399" s="17" t="s">
        <v>8273</v>
      </c>
      <c r="O399" s="17" t="s">
        <v>8274</v>
      </c>
      <c r="P399" s="17">
        <v>130</v>
      </c>
      <c r="Q399" s="17">
        <v>50</v>
      </c>
      <c r="R399" s="21">
        <v>42053.106111111112</v>
      </c>
      <c r="S399" s="21">
        <v>42112.025694444441</v>
      </c>
    </row>
    <row r="400" spans="1:19" ht="45" hidden="1" x14ac:dyDescent="0.25">
      <c r="A400" s="17">
        <v>3346</v>
      </c>
      <c r="B400" s="18" t="s">
        <v>3346</v>
      </c>
      <c r="C400" s="18" t="s">
        <v>7456</v>
      </c>
      <c r="D400" s="19">
        <v>1500</v>
      </c>
      <c r="E400" s="20">
        <v>1650</v>
      </c>
      <c r="F400" s="17" t="s">
        <v>8218</v>
      </c>
      <c r="G400" s="17" t="s">
        <v>8223</v>
      </c>
      <c r="H400" s="17" t="s">
        <v>8245</v>
      </c>
      <c r="I400" s="17">
        <v>1424910910</v>
      </c>
      <c r="J400" s="17">
        <v>1424306110</v>
      </c>
      <c r="K400" s="17" t="b">
        <v>0</v>
      </c>
      <c r="L400" s="17">
        <v>18</v>
      </c>
      <c r="M400" s="17" t="b">
        <v>1</v>
      </c>
      <c r="N400" s="17" t="s">
        <v>8273</v>
      </c>
      <c r="O400" s="17" t="s">
        <v>8274</v>
      </c>
      <c r="P400" s="17">
        <v>110</v>
      </c>
      <c r="Q400" s="17">
        <v>91.67</v>
      </c>
      <c r="R400" s="21">
        <v>42054.024421296301</v>
      </c>
      <c r="S400" s="21">
        <v>42061.024421296301</v>
      </c>
    </row>
    <row r="401" spans="1:19" ht="45" hidden="1" x14ac:dyDescent="0.25">
      <c r="A401" s="17">
        <v>3347</v>
      </c>
      <c r="B401" s="18" t="s">
        <v>3347</v>
      </c>
      <c r="C401" s="18" t="s">
        <v>7457</v>
      </c>
      <c r="D401" s="19">
        <v>2000</v>
      </c>
      <c r="E401" s="20">
        <v>2389</v>
      </c>
      <c r="F401" s="17" t="s">
        <v>8218</v>
      </c>
      <c r="G401" s="17" t="s">
        <v>8224</v>
      </c>
      <c r="H401" s="17" t="s">
        <v>8246</v>
      </c>
      <c r="I401" s="17">
        <v>1462741200</v>
      </c>
      <c r="J401" s="17">
        <v>1461503654</v>
      </c>
      <c r="K401" s="17" t="b">
        <v>0</v>
      </c>
      <c r="L401" s="17">
        <v>22</v>
      </c>
      <c r="M401" s="17" t="b">
        <v>1</v>
      </c>
      <c r="N401" s="17" t="s">
        <v>8273</v>
      </c>
      <c r="O401" s="17" t="s">
        <v>8274</v>
      </c>
      <c r="P401" s="17">
        <v>119</v>
      </c>
      <c r="Q401" s="17">
        <v>108.59</v>
      </c>
      <c r="R401" s="21">
        <v>42484.551550925928</v>
      </c>
      <c r="S401" s="21">
        <v>42498.875</v>
      </c>
    </row>
    <row r="402" spans="1:19" ht="45" hidden="1" x14ac:dyDescent="0.25">
      <c r="A402" s="17">
        <v>3348</v>
      </c>
      <c r="B402" s="18" t="s">
        <v>3266</v>
      </c>
      <c r="C402" s="18" t="s">
        <v>7458</v>
      </c>
      <c r="D402" s="19">
        <v>5500</v>
      </c>
      <c r="E402" s="20">
        <v>5516</v>
      </c>
      <c r="F402" s="17" t="s">
        <v>8218</v>
      </c>
      <c r="G402" s="17" t="s">
        <v>8223</v>
      </c>
      <c r="H402" s="17" t="s">
        <v>8245</v>
      </c>
      <c r="I402" s="17">
        <v>1461988740</v>
      </c>
      <c r="J402" s="17">
        <v>1459949080</v>
      </c>
      <c r="K402" s="17" t="b">
        <v>0</v>
      </c>
      <c r="L402" s="17">
        <v>79</v>
      </c>
      <c r="M402" s="17" t="b">
        <v>1</v>
      </c>
      <c r="N402" s="17" t="s">
        <v>8273</v>
      </c>
      <c r="O402" s="17" t="s">
        <v>8274</v>
      </c>
      <c r="P402" s="17">
        <v>100</v>
      </c>
      <c r="Q402" s="17">
        <v>69.819999999999993</v>
      </c>
      <c r="R402" s="21">
        <v>42466.558796296296</v>
      </c>
      <c r="S402" s="21">
        <v>42490.165972222225</v>
      </c>
    </row>
    <row r="403" spans="1:19" ht="45" hidden="1" x14ac:dyDescent="0.25">
      <c r="A403" s="17">
        <v>3349</v>
      </c>
      <c r="B403" s="18" t="s">
        <v>3348</v>
      </c>
      <c r="C403" s="18" t="s">
        <v>7459</v>
      </c>
      <c r="D403" s="19">
        <v>1000</v>
      </c>
      <c r="E403" s="20">
        <v>1534</v>
      </c>
      <c r="F403" s="17" t="s">
        <v>8218</v>
      </c>
      <c r="G403" s="17" t="s">
        <v>8223</v>
      </c>
      <c r="H403" s="17" t="s">
        <v>8245</v>
      </c>
      <c r="I403" s="17">
        <v>1465837200</v>
      </c>
      <c r="J403" s="17">
        <v>1463971172</v>
      </c>
      <c r="K403" s="17" t="b">
        <v>0</v>
      </c>
      <c r="L403" s="17">
        <v>14</v>
      </c>
      <c r="M403" s="17" t="b">
        <v>1</v>
      </c>
      <c r="N403" s="17" t="s">
        <v>8273</v>
      </c>
      <c r="O403" s="17" t="s">
        <v>8274</v>
      </c>
      <c r="P403" s="17">
        <v>153</v>
      </c>
      <c r="Q403" s="17">
        <v>109.57</v>
      </c>
      <c r="R403" s="21">
        <v>42513.110787037032</v>
      </c>
      <c r="S403" s="21">
        <v>42534.708333333328</v>
      </c>
    </row>
    <row r="404" spans="1:19" ht="45" hidden="1" x14ac:dyDescent="0.25">
      <c r="A404" s="17">
        <v>3350</v>
      </c>
      <c r="B404" s="18" t="s">
        <v>3349</v>
      </c>
      <c r="C404" s="18" t="s">
        <v>7460</v>
      </c>
      <c r="D404" s="19">
        <v>3500</v>
      </c>
      <c r="E404" s="20">
        <v>3655</v>
      </c>
      <c r="F404" s="17" t="s">
        <v>8218</v>
      </c>
      <c r="G404" s="17" t="s">
        <v>8242</v>
      </c>
      <c r="H404" s="17" t="s">
        <v>8248</v>
      </c>
      <c r="I404" s="17">
        <v>1448838000</v>
      </c>
      <c r="J404" s="17">
        <v>1445791811</v>
      </c>
      <c r="K404" s="17" t="b">
        <v>0</v>
      </c>
      <c r="L404" s="17">
        <v>51</v>
      </c>
      <c r="M404" s="17" t="b">
        <v>1</v>
      </c>
      <c r="N404" s="17" t="s">
        <v>8273</v>
      </c>
      <c r="O404" s="17" t="s">
        <v>8274</v>
      </c>
      <c r="P404" s="17">
        <v>104</v>
      </c>
      <c r="Q404" s="17">
        <v>71.67</v>
      </c>
      <c r="R404" s="21">
        <v>42302.701516203699</v>
      </c>
      <c r="S404" s="21">
        <v>42337.958333333328</v>
      </c>
    </row>
    <row r="405" spans="1:19" ht="45" hidden="1" x14ac:dyDescent="0.25">
      <c r="A405" s="17">
        <v>3351</v>
      </c>
      <c r="B405" s="18" t="s">
        <v>3350</v>
      </c>
      <c r="C405" s="18" t="s">
        <v>7461</v>
      </c>
      <c r="D405" s="19">
        <v>5000</v>
      </c>
      <c r="E405" s="20">
        <v>5055</v>
      </c>
      <c r="F405" s="17" t="s">
        <v>8218</v>
      </c>
      <c r="G405" s="17" t="s">
        <v>8224</v>
      </c>
      <c r="H405" s="17" t="s">
        <v>8246</v>
      </c>
      <c r="I405" s="17">
        <v>1406113200</v>
      </c>
      <c r="J405" s="17">
        <v>1402910965</v>
      </c>
      <c r="K405" s="17" t="b">
        <v>0</v>
      </c>
      <c r="L405" s="17">
        <v>54</v>
      </c>
      <c r="M405" s="17" t="b">
        <v>1</v>
      </c>
      <c r="N405" s="17" t="s">
        <v>8273</v>
      </c>
      <c r="O405" s="17" t="s">
        <v>8274</v>
      </c>
      <c r="P405" s="17">
        <v>101</v>
      </c>
      <c r="Q405" s="17">
        <v>93.61</v>
      </c>
      <c r="R405" s="21">
        <v>41806.395428240743</v>
      </c>
      <c r="S405" s="21">
        <v>41843.458333333336</v>
      </c>
    </row>
    <row r="406" spans="1:19" ht="45" hidden="1" x14ac:dyDescent="0.25">
      <c r="A406" s="17">
        <v>3352</v>
      </c>
      <c r="B406" s="18" t="s">
        <v>3351</v>
      </c>
      <c r="C406" s="18" t="s">
        <v>7462</v>
      </c>
      <c r="D406" s="19">
        <v>5000</v>
      </c>
      <c r="E406" s="20">
        <v>5376</v>
      </c>
      <c r="F406" s="17" t="s">
        <v>8218</v>
      </c>
      <c r="G406" s="17" t="s">
        <v>8224</v>
      </c>
      <c r="H406" s="17" t="s">
        <v>8246</v>
      </c>
      <c r="I406" s="17">
        <v>1467414000</v>
      </c>
      <c r="J406" s="17">
        <v>1462492178</v>
      </c>
      <c r="K406" s="17" t="b">
        <v>0</v>
      </c>
      <c r="L406" s="17">
        <v>70</v>
      </c>
      <c r="M406" s="17" t="b">
        <v>1</v>
      </c>
      <c r="N406" s="17" t="s">
        <v>8273</v>
      </c>
      <c r="O406" s="17" t="s">
        <v>8274</v>
      </c>
      <c r="P406" s="17">
        <v>108</v>
      </c>
      <c r="Q406" s="17">
        <v>76.8</v>
      </c>
      <c r="R406" s="21">
        <v>42495.992800925931</v>
      </c>
      <c r="S406" s="21">
        <v>42552.958333333328</v>
      </c>
    </row>
    <row r="407" spans="1:19" ht="45" hidden="1" x14ac:dyDescent="0.25">
      <c r="A407" s="17">
        <v>3353</v>
      </c>
      <c r="B407" s="18" t="s">
        <v>3352</v>
      </c>
      <c r="C407" s="18" t="s">
        <v>7463</v>
      </c>
      <c r="D407" s="19">
        <v>500</v>
      </c>
      <c r="E407" s="20">
        <v>1575</v>
      </c>
      <c r="F407" s="17" t="s">
        <v>8218</v>
      </c>
      <c r="G407" s="17" t="s">
        <v>8224</v>
      </c>
      <c r="H407" s="17" t="s">
        <v>8246</v>
      </c>
      <c r="I407" s="17">
        <v>1462230000</v>
      </c>
      <c r="J407" s="17">
        <v>1461061350</v>
      </c>
      <c r="K407" s="17" t="b">
        <v>0</v>
      </c>
      <c r="L407" s="17">
        <v>44</v>
      </c>
      <c r="M407" s="17" t="b">
        <v>1</v>
      </c>
      <c r="N407" s="17" t="s">
        <v>8273</v>
      </c>
      <c r="O407" s="17" t="s">
        <v>8274</v>
      </c>
      <c r="P407" s="17">
        <v>315</v>
      </c>
      <c r="Q407" s="17">
        <v>35.799999999999997</v>
      </c>
      <c r="R407" s="21">
        <v>42479.432291666672</v>
      </c>
      <c r="S407" s="21">
        <v>42492.958333333328</v>
      </c>
    </row>
    <row r="408" spans="1:19" ht="30" hidden="1" x14ac:dyDescent="0.25">
      <c r="A408" s="17">
        <v>3354</v>
      </c>
      <c r="B408" s="18" t="s">
        <v>3353</v>
      </c>
      <c r="C408" s="18" t="s">
        <v>7464</v>
      </c>
      <c r="D408" s="19">
        <v>3000</v>
      </c>
      <c r="E408" s="20">
        <v>3058</v>
      </c>
      <c r="F408" s="17" t="s">
        <v>8218</v>
      </c>
      <c r="G408" s="17" t="s">
        <v>8223</v>
      </c>
      <c r="H408" s="17" t="s">
        <v>8245</v>
      </c>
      <c r="I408" s="17">
        <v>1446091260</v>
      </c>
      <c r="J408" s="17">
        <v>1443029206</v>
      </c>
      <c r="K408" s="17" t="b">
        <v>0</v>
      </c>
      <c r="L408" s="17">
        <v>55</v>
      </c>
      <c r="M408" s="17" t="b">
        <v>1</v>
      </c>
      <c r="N408" s="17" t="s">
        <v>8273</v>
      </c>
      <c r="O408" s="17" t="s">
        <v>8274</v>
      </c>
      <c r="P408" s="17">
        <v>102</v>
      </c>
      <c r="Q408" s="17">
        <v>55.6</v>
      </c>
      <c r="R408" s="21">
        <v>42270.7269212963</v>
      </c>
      <c r="S408" s="21">
        <v>42306.167361111111</v>
      </c>
    </row>
    <row r="409" spans="1:19" ht="45" hidden="1" x14ac:dyDescent="0.25">
      <c r="A409" s="17">
        <v>3355</v>
      </c>
      <c r="B409" s="18" t="s">
        <v>3354</v>
      </c>
      <c r="C409" s="18" t="s">
        <v>7465</v>
      </c>
      <c r="D409" s="19">
        <v>1750</v>
      </c>
      <c r="E409" s="20">
        <v>2210</v>
      </c>
      <c r="F409" s="17" t="s">
        <v>8218</v>
      </c>
      <c r="G409" s="17" t="s">
        <v>8224</v>
      </c>
      <c r="H409" s="17" t="s">
        <v>8246</v>
      </c>
      <c r="I409" s="17">
        <v>1462879020</v>
      </c>
      <c r="J409" s="17">
        <v>1461941527</v>
      </c>
      <c r="K409" s="17" t="b">
        <v>0</v>
      </c>
      <c r="L409" s="17">
        <v>15</v>
      </c>
      <c r="M409" s="17" t="b">
        <v>1</v>
      </c>
      <c r="N409" s="17" t="s">
        <v>8273</v>
      </c>
      <c r="O409" s="17" t="s">
        <v>8274</v>
      </c>
      <c r="P409" s="17">
        <v>126</v>
      </c>
      <c r="Q409" s="17">
        <v>147.33000000000001</v>
      </c>
      <c r="R409" s="21">
        <v>42489.619525462964</v>
      </c>
      <c r="S409" s="21">
        <v>42500.470138888893</v>
      </c>
    </row>
    <row r="410" spans="1:19" ht="45" hidden="1" x14ac:dyDescent="0.25">
      <c r="A410" s="17">
        <v>3356</v>
      </c>
      <c r="B410" s="18" t="s">
        <v>3355</v>
      </c>
      <c r="C410" s="18" t="s">
        <v>7466</v>
      </c>
      <c r="D410" s="19">
        <v>1500</v>
      </c>
      <c r="E410" s="20">
        <v>1521</v>
      </c>
      <c r="F410" s="17" t="s">
        <v>8218</v>
      </c>
      <c r="G410" s="17" t="s">
        <v>8224</v>
      </c>
      <c r="H410" s="17" t="s">
        <v>8246</v>
      </c>
      <c r="I410" s="17">
        <v>1468611272</v>
      </c>
      <c r="J410" s="17">
        <v>1466019272</v>
      </c>
      <c r="K410" s="17" t="b">
        <v>0</v>
      </c>
      <c r="L410" s="17">
        <v>27</v>
      </c>
      <c r="M410" s="17" t="b">
        <v>1</v>
      </c>
      <c r="N410" s="17" t="s">
        <v>8273</v>
      </c>
      <c r="O410" s="17" t="s">
        <v>8274</v>
      </c>
      <c r="P410" s="17">
        <v>101</v>
      </c>
      <c r="Q410" s="17">
        <v>56.33</v>
      </c>
      <c r="R410" s="21">
        <v>42536.815648148149</v>
      </c>
      <c r="S410" s="21">
        <v>42566.815648148149</v>
      </c>
    </row>
    <row r="411" spans="1:19" ht="45" hidden="1" x14ac:dyDescent="0.25">
      <c r="A411" s="17">
        <v>3357</v>
      </c>
      <c r="B411" s="18" t="s">
        <v>3356</v>
      </c>
      <c r="C411" s="18" t="s">
        <v>7467</v>
      </c>
      <c r="D411" s="19">
        <v>2000</v>
      </c>
      <c r="E411" s="20">
        <v>2020</v>
      </c>
      <c r="F411" s="17" t="s">
        <v>8218</v>
      </c>
      <c r="G411" s="17" t="s">
        <v>8224</v>
      </c>
      <c r="H411" s="17" t="s">
        <v>8246</v>
      </c>
      <c r="I411" s="17">
        <v>1406887310</v>
      </c>
      <c r="J411" s="17">
        <v>1404295310</v>
      </c>
      <c r="K411" s="17" t="b">
        <v>0</v>
      </c>
      <c r="L411" s="17">
        <v>21</v>
      </c>
      <c r="M411" s="17" t="b">
        <v>1</v>
      </c>
      <c r="N411" s="17" t="s">
        <v>8273</v>
      </c>
      <c r="O411" s="17" t="s">
        <v>8274</v>
      </c>
      <c r="P411" s="17">
        <v>101</v>
      </c>
      <c r="Q411" s="17">
        <v>96.19</v>
      </c>
      <c r="R411" s="21">
        <v>41822.417939814812</v>
      </c>
      <c r="S411" s="21">
        <v>41852.417939814812</v>
      </c>
    </row>
    <row r="412" spans="1:19" ht="45" hidden="1" x14ac:dyDescent="0.25">
      <c r="A412" s="17">
        <v>3358</v>
      </c>
      <c r="B412" s="18" t="s">
        <v>3357</v>
      </c>
      <c r="C412" s="18" t="s">
        <v>7468</v>
      </c>
      <c r="D412" s="19">
        <v>10000</v>
      </c>
      <c r="E412" s="20">
        <v>10299</v>
      </c>
      <c r="F412" s="17" t="s">
        <v>8218</v>
      </c>
      <c r="G412" s="17" t="s">
        <v>8223</v>
      </c>
      <c r="H412" s="17" t="s">
        <v>8245</v>
      </c>
      <c r="I412" s="17">
        <v>1416385679</v>
      </c>
      <c r="J412" s="17">
        <v>1413790079</v>
      </c>
      <c r="K412" s="17" t="b">
        <v>0</v>
      </c>
      <c r="L412" s="17">
        <v>162</v>
      </c>
      <c r="M412" s="17" t="b">
        <v>1</v>
      </c>
      <c r="N412" s="17" t="s">
        <v>8273</v>
      </c>
      <c r="O412" s="17" t="s">
        <v>8274</v>
      </c>
      <c r="P412" s="17">
        <v>103</v>
      </c>
      <c r="Q412" s="17">
        <v>63.57</v>
      </c>
      <c r="R412" s="21">
        <v>41932.311099537037</v>
      </c>
      <c r="S412" s="21">
        <v>41962.352766203709</v>
      </c>
    </row>
    <row r="413" spans="1:19" ht="30" hidden="1" x14ac:dyDescent="0.25">
      <c r="A413" s="17">
        <v>3359</v>
      </c>
      <c r="B413" s="18" t="s">
        <v>3358</v>
      </c>
      <c r="C413" s="18" t="s">
        <v>7469</v>
      </c>
      <c r="D413" s="19">
        <v>4000</v>
      </c>
      <c r="E413" s="20">
        <v>4250</v>
      </c>
      <c r="F413" s="17" t="s">
        <v>8218</v>
      </c>
      <c r="G413" s="17" t="s">
        <v>8223</v>
      </c>
      <c r="H413" s="17" t="s">
        <v>8245</v>
      </c>
      <c r="I413" s="17">
        <v>1487985734</v>
      </c>
      <c r="J413" s="17">
        <v>1484097734</v>
      </c>
      <c r="K413" s="17" t="b">
        <v>0</v>
      </c>
      <c r="L413" s="17">
        <v>23</v>
      </c>
      <c r="M413" s="17" t="b">
        <v>1</v>
      </c>
      <c r="N413" s="17" t="s">
        <v>8273</v>
      </c>
      <c r="O413" s="17" t="s">
        <v>8274</v>
      </c>
      <c r="P413" s="17">
        <v>106</v>
      </c>
      <c r="Q413" s="17">
        <v>184.78</v>
      </c>
      <c r="R413" s="21">
        <v>42746.057106481487</v>
      </c>
      <c r="S413" s="21">
        <v>42791.057106481487</v>
      </c>
    </row>
    <row r="414" spans="1:19" ht="30" hidden="1" x14ac:dyDescent="0.25">
      <c r="A414" s="17">
        <v>3360</v>
      </c>
      <c r="B414" s="18" t="s">
        <v>3359</v>
      </c>
      <c r="C414" s="18" t="s">
        <v>7470</v>
      </c>
      <c r="D414" s="19">
        <v>9000</v>
      </c>
      <c r="E414" s="20">
        <v>9124</v>
      </c>
      <c r="F414" s="17" t="s">
        <v>8218</v>
      </c>
      <c r="G414" s="17" t="s">
        <v>8243</v>
      </c>
      <c r="H414" s="17" t="s">
        <v>8257</v>
      </c>
      <c r="I414" s="17">
        <v>1481731140</v>
      </c>
      <c r="J414" s="17">
        <v>1479866343</v>
      </c>
      <c r="K414" s="17" t="b">
        <v>0</v>
      </c>
      <c r="L414" s="17">
        <v>72</v>
      </c>
      <c r="M414" s="17" t="b">
        <v>1</v>
      </c>
      <c r="N414" s="17" t="s">
        <v>8273</v>
      </c>
      <c r="O414" s="17" t="s">
        <v>8274</v>
      </c>
      <c r="P414" s="17">
        <v>101</v>
      </c>
      <c r="Q414" s="17">
        <v>126.72</v>
      </c>
      <c r="R414" s="21">
        <v>42697.082673611112</v>
      </c>
      <c r="S414" s="21">
        <v>42718.665972222225</v>
      </c>
    </row>
    <row r="415" spans="1:19" ht="45" hidden="1" x14ac:dyDescent="0.25">
      <c r="A415" s="17">
        <v>3361</v>
      </c>
      <c r="B415" s="18" t="s">
        <v>3360</v>
      </c>
      <c r="C415" s="18" t="s">
        <v>7471</v>
      </c>
      <c r="D415" s="19">
        <v>5000</v>
      </c>
      <c r="E415" s="20">
        <v>5673</v>
      </c>
      <c r="F415" s="17" t="s">
        <v>8218</v>
      </c>
      <c r="G415" s="17" t="s">
        <v>8223</v>
      </c>
      <c r="H415" s="17" t="s">
        <v>8245</v>
      </c>
      <c r="I415" s="17">
        <v>1409587140</v>
      </c>
      <c r="J415" s="17">
        <v>1408062990</v>
      </c>
      <c r="K415" s="17" t="b">
        <v>0</v>
      </c>
      <c r="L415" s="17">
        <v>68</v>
      </c>
      <c r="M415" s="17" t="b">
        <v>1</v>
      </c>
      <c r="N415" s="17" t="s">
        <v>8273</v>
      </c>
      <c r="O415" s="17" t="s">
        <v>8274</v>
      </c>
      <c r="P415" s="17">
        <v>113</v>
      </c>
      <c r="Q415" s="17">
        <v>83.43</v>
      </c>
      <c r="R415" s="21">
        <v>41866.025347222225</v>
      </c>
      <c r="S415" s="21">
        <v>41883.665972222225</v>
      </c>
    </row>
    <row r="416" spans="1:19" ht="45" hidden="1" x14ac:dyDescent="0.25">
      <c r="A416" s="17">
        <v>3362</v>
      </c>
      <c r="B416" s="18" t="s">
        <v>3361</v>
      </c>
      <c r="C416" s="18" t="s">
        <v>7472</v>
      </c>
      <c r="D416" s="19">
        <v>500</v>
      </c>
      <c r="E416" s="20">
        <v>1090</v>
      </c>
      <c r="F416" s="17" t="s">
        <v>8218</v>
      </c>
      <c r="G416" s="17" t="s">
        <v>8223</v>
      </c>
      <c r="H416" s="17" t="s">
        <v>8245</v>
      </c>
      <c r="I416" s="17">
        <v>1425704100</v>
      </c>
      <c r="J416" s="17">
        <v>1424484717</v>
      </c>
      <c r="K416" s="17" t="b">
        <v>0</v>
      </c>
      <c r="L416" s="17">
        <v>20</v>
      </c>
      <c r="M416" s="17" t="b">
        <v>1</v>
      </c>
      <c r="N416" s="17" t="s">
        <v>8273</v>
      </c>
      <c r="O416" s="17" t="s">
        <v>8274</v>
      </c>
      <c r="P416" s="17">
        <v>218</v>
      </c>
      <c r="Q416" s="17">
        <v>54.5</v>
      </c>
      <c r="R416" s="21">
        <v>42056.091631944444</v>
      </c>
      <c r="S416" s="21">
        <v>42070.204861111109</v>
      </c>
    </row>
    <row r="417" spans="1:19" ht="45" hidden="1" x14ac:dyDescent="0.25">
      <c r="A417" s="17">
        <v>3363</v>
      </c>
      <c r="B417" s="18" t="s">
        <v>3362</v>
      </c>
      <c r="C417" s="18" t="s">
        <v>7473</v>
      </c>
      <c r="D417" s="19">
        <v>7750</v>
      </c>
      <c r="E417" s="20">
        <v>7860</v>
      </c>
      <c r="F417" s="17" t="s">
        <v>8218</v>
      </c>
      <c r="G417" s="17" t="s">
        <v>8223</v>
      </c>
      <c r="H417" s="17" t="s">
        <v>8245</v>
      </c>
      <c r="I417" s="17">
        <v>1408464000</v>
      </c>
      <c r="J417" s="17">
        <v>1406831445</v>
      </c>
      <c r="K417" s="17" t="b">
        <v>0</v>
      </c>
      <c r="L417" s="17">
        <v>26</v>
      </c>
      <c r="M417" s="17" t="b">
        <v>1</v>
      </c>
      <c r="N417" s="17" t="s">
        <v>8273</v>
      </c>
      <c r="O417" s="17" t="s">
        <v>8274</v>
      </c>
      <c r="P417" s="17">
        <v>101</v>
      </c>
      <c r="Q417" s="17">
        <v>302.31</v>
      </c>
      <c r="R417" s="21">
        <v>41851.771354166667</v>
      </c>
      <c r="S417" s="21">
        <v>41870.666666666664</v>
      </c>
    </row>
    <row r="418" spans="1:19" ht="45" hidden="1" x14ac:dyDescent="0.25">
      <c r="A418" s="17">
        <v>3364</v>
      </c>
      <c r="B418" s="18" t="s">
        <v>3363</v>
      </c>
      <c r="C418" s="18" t="s">
        <v>7474</v>
      </c>
      <c r="D418" s="19">
        <v>3000</v>
      </c>
      <c r="E418" s="20">
        <v>3178</v>
      </c>
      <c r="F418" s="17" t="s">
        <v>8218</v>
      </c>
      <c r="G418" s="17" t="s">
        <v>8224</v>
      </c>
      <c r="H418" s="17" t="s">
        <v>8246</v>
      </c>
      <c r="I418" s="17">
        <v>1458075600</v>
      </c>
      <c r="J418" s="17">
        <v>1456183649</v>
      </c>
      <c r="K418" s="17" t="b">
        <v>0</v>
      </c>
      <c r="L418" s="17">
        <v>72</v>
      </c>
      <c r="M418" s="17" t="b">
        <v>1</v>
      </c>
      <c r="N418" s="17" t="s">
        <v>8273</v>
      </c>
      <c r="O418" s="17" t="s">
        <v>8274</v>
      </c>
      <c r="P418" s="17">
        <v>106</v>
      </c>
      <c r="Q418" s="17">
        <v>44.14</v>
      </c>
      <c r="R418" s="21">
        <v>42422.977418981478</v>
      </c>
      <c r="S418" s="21">
        <v>42444.875</v>
      </c>
    </row>
    <row r="419" spans="1:19" ht="45" hidden="1" x14ac:dyDescent="0.25">
      <c r="A419" s="17">
        <v>3365</v>
      </c>
      <c r="B419" s="18" t="s">
        <v>3364</v>
      </c>
      <c r="C419" s="18" t="s">
        <v>7475</v>
      </c>
      <c r="D419" s="19">
        <v>2500</v>
      </c>
      <c r="E419" s="20">
        <v>2600</v>
      </c>
      <c r="F419" s="17" t="s">
        <v>8218</v>
      </c>
      <c r="G419" s="17" t="s">
        <v>8223</v>
      </c>
      <c r="H419" s="17" t="s">
        <v>8245</v>
      </c>
      <c r="I419" s="17">
        <v>1449973592</v>
      </c>
      <c r="J419" s="17">
        <v>1447381592</v>
      </c>
      <c r="K419" s="17" t="b">
        <v>0</v>
      </c>
      <c r="L419" s="17">
        <v>3</v>
      </c>
      <c r="M419" s="17" t="b">
        <v>1</v>
      </c>
      <c r="N419" s="17" t="s">
        <v>8273</v>
      </c>
      <c r="O419" s="17" t="s">
        <v>8274</v>
      </c>
      <c r="P419" s="17">
        <v>104</v>
      </c>
      <c r="Q419" s="17">
        <v>866.67</v>
      </c>
      <c r="R419" s="21">
        <v>42321.101759259262</v>
      </c>
      <c r="S419" s="21">
        <v>42351.101759259262</v>
      </c>
    </row>
    <row r="420" spans="1:19" ht="45" hidden="1" x14ac:dyDescent="0.25">
      <c r="A420" s="17">
        <v>3366</v>
      </c>
      <c r="B420" s="18" t="s">
        <v>3365</v>
      </c>
      <c r="C420" s="18" t="s">
        <v>7476</v>
      </c>
      <c r="D420" s="19">
        <v>500</v>
      </c>
      <c r="E420" s="20">
        <v>1105</v>
      </c>
      <c r="F420" s="17" t="s">
        <v>8218</v>
      </c>
      <c r="G420" s="17" t="s">
        <v>8223</v>
      </c>
      <c r="H420" s="17" t="s">
        <v>8245</v>
      </c>
      <c r="I420" s="17">
        <v>1431481037</v>
      </c>
      <c r="J420" s="17">
        <v>1428889037</v>
      </c>
      <c r="K420" s="17" t="b">
        <v>0</v>
      </c>
      <c r="L420" s="17">
        <v>18</v>
      </c>
      <c r="M420" s="17" t="b">
        <v>1</v>
      </c>
      <c r="N420" s="17" t="s">
        <v>8273</v>
      </c>
      <c r="O420" s="17" t="s">
        <v>8274</v>
      </c>
      <c r="P420" s="17">
        <v>221</v>
      </c>
      <c r="Q420" s="17">
        <v>61.39</v>
      </c>
      <c r="R420" s="21">
        <v>42107.067557870367</v>
      </c>
      <c r="S420" s="21">
        <v>42137.067557870367</v>
      </c>
    </row>
    <row r="421" spans="1:19" ht="45" hidden="1" x14ac:dyDescent="0.25">
      <c r="A421" s="17">
        <v>3367</v>
      </c>
      <c r="B421" s="18" t="s">
        <v>3366</v>
      </c>
      <c r="C421" s="18" t="s">
        <v>7477</v>
      </c>
      <c r="D421" s="19">
        <v>750</v>
      </c>
      <c r="E421" s="20">
        <v>890</v>
      </c>
      <c r="F421" s="17" t="s">
        <v>8218</v>
      </c>
      <c r="G421" s="17" t="s">
        <v>8224</v>
      </c>
      <c r="H421" s="17" t="s">
        <v>8246</v>
      </c>
      <c r="I421" s="17">
        <v>1438467894</v>
      </c>
      <c r="J421" s="17">
        <v>1436307894</v>
      </c>
      <c r="K421" s="17" t="b">
        <v>0</v>
      </c>
      <c r="L421" s="17">
        <v>30</v>
      </c>
      <c r="M421" s="17" t="b">
        <v>1</v>
      </c>
      <c r="N421" s="17" t="s">
        <v>8273</v>
      </c>
      <c r="O421" s="17" t="s">
        <v>8274</v>
      </c>
      <c r="P421" s="17">
        <v>119</v>
      </c>
      <c r="Q421" s="17">
        <v>29.67</v>
      </c>
      <c r="R421" s="21">
        <v>42192.933958333335</v>
      </c>
      <c r="S421" s="21">
        <v>42217.933958333335</v>
      </c>
    </row>
    <row r="422" spans="1:19" ht="45" hidden="1" x14ac:dyDescent="0.25">
      <c r="A422" s="17">
        <v>3368</v>
      </c>
      <c r="B422" s="18" t="s">
        <v>3367</v>
      </c>
      <c r="C422" s="18" t="s">
        <v>7478</v>
      </c>
      <c r="D422" s="19">
        <v>1000</v>
      </c>
      <c r="E422" s="20">
        <v>1046</v>
      </c>
      <c r="F422" s="17" t="s">
        <v>8218</v>
      </c>
      <c r="G422" s="17" t="s">
        <v>8223</v>
      </c>
      <c r="H422" s="17" t="s">
        <v>8245</v>
      </c>
      <c r="I422" s="17">
        <v>1420088400</v>
      </c>
      <c r="J422" s="17">
        <v>1416977259</v>
      </c>
      <c r="K422" s="17" t="b">
        <v>0</v>
      </c>
      <c r="L422" s="17">
        <v>23</v>
      </c>
      <c r="M422" s="17" t="b">
        <v>1</v>
      </c>
      <c r="N422" s="17" t="s">
        <v>8273</v>
      </c>
      <c r="O422" s="17" t="s">
        <v>8274</v>
      </c>
      <c r="P422" s="17">
        <v>105</v>
      </c>
      <c r="Q422" s="17">
        <v>45.48</v>
      </c>
      <c r="R422" s="21">
        <v>41969.199756944443</v>
      </c>
      <c r="S422" s="21">
        <v>42005.208333333328</v>
      </c>
    </row>
    <row r="423" spans="1:19" ht="45" hidden="1" x14ac:dyDescent="0.25">
      <c r="A423" s="17">
        <v>3369</v>
      </c>
      <c r="B423" s="18" t="s">
        <v>3368</v>
      </c>
      <c r="C423" s="18" t="s">
        <v>7479</v>
      </c>
      <c r="D423" s="19">
        <v>5000</v>
      </c>
      <c r="E423" s="20">
        <v>5195</v>
      </c>
      <c r="F423" s="17" t="s">
        <v>8218</v>
      </c>
      <c r="G423" s="17" t="s">
        <v>8240</v>
      </c>
      <c r="H423" s="17" t="s">
        <v>8248</v>
      </c>
      <c r="I423" s="17">
        <v>1484441980</v>
      </c>
      <c r="J423" s="17">
        <v>1479257980</v>
      </c>
      <c r="K423" s="17" t="b">
        <v>0</v>
      </c>
      <c r="L423" s="17">
        <v>54</v>
      </c>
      <c r="M423" s="17" t="b">
        <v>1</v>
      </c>
      <c r="N423" s="17" t="s">
        <v>8273</v>
      </c>
      <c r="O423" s="17" t="s">
        <v>8274</v>
      </c>
      <c r="P423" s="17">
        <v>104</v>
      </c>
      <c r="Q423" s="17">
        <v>96.2</v>
      </c>
      <c r="R423" s="21">
        <v>42690.041435185187</v>
      </c>
      <c r="S423" s="21">
        <v>42750.041435185187</v>
      </c>
    </row>
    <row r="424" spans="1:19" ht="30" hidden="1" x14ac:dyDescent="0.25">
      <c r="A424" s="17">
        <v>3370</v>
      </c>
      <c r="B424" s="18" t="s">
        <v>3369</v>
      </c>
      <c r="C424" s="18" t="s">
        <v>7480</v>
      </c>
      <c r="D424" s="19">
        <v>1500</v>
      </c>
      <c r="E424" s="20">
        <v>1766</v>
      </c>
      <c r="F424" s="17" t="s">
        <v>8218</v>
      </c>
      <c r="G424" s="17" t="s">
        <v>8223</v>
      </c>
      <c r="H424" s="17" t="s">
        <v>8245</v>
      </c>
      <c r="I424" s="17">
        <v>1481961600</v>
      </c>
      <c r="J424" s="17">
        <v>1479283285</v>
      </c>
      <c r="K424" s="17" t="b">
        <v>0</v>
      </c>
      <c r="L424" s="17">
        <v>26</v>
      </c>
      <c r="M424" s="17" t="b">
        <v>1</v>
      </c>
      <c r="N424" s="17" t="s">
        <v>8273</v>
      </c>
      <c r="O424" s="17" t="s">
        <v>8274</v>
      </c>
      <c r="P424" s="17">
        <v>118</v>
      </c>
      <c r="Q424" s="17">
        <v>67.92</v>
      </c>
      <c r="R424" s="21">
        <v>42690.334317129629</v>
      </c>
      <c r="S424" s="21">
        <v>42721.333333333328</v>
      </c>
    </row>
    <row r="425" spans="1:19" ht="30" hidden="1" x14ac:dyDescent="0.25">
      <c r="A425" s="17">
        <v>3371</v>
      </c>
      <c r="B425" s="18" t="s">
        <v>3370</v>
      </c>
      <c r="C425" s="18" t="s">
        <v>7481</v>
      </c>
      <c r="D425" s="19">
        <v>200</v>
      </c>
      <c r="E425" s="20">
        <v>277</v>
      </c>
      <c r="F425" s="17" t="s">
        <v>8218</v>
      </c>
      <c r="G425" s="17" t="s">
        <v>8223</v>
      </c>
      <c r="H425" s="17" t="s">
        <v>8245</v>
      </c>
      <c r="I425" s="17">
        <v>1449089965</v>
      </c>
      <c r="J425" s="17">
        <v>1446670765</v>
      </c>
      <c r="K425" s="17" t="b">
        <v>0</v>
      </c>
      <c r="L425" s="17">
        <v>9</v>
      </c>
      <c r="M425" s="17" t="b">
        <v>1</v>
      </c>
      <c r="N425" s="17" t="s">
        <v>8273</v>
      </c>
      <c r="O425" s="17" t="s">
        <v>8274</v>
      </c>
      <c r="P425" s="17">
        <v>139</v>
      </c>
      <c r="Q425" s="17">
        <v>30.78</v>
      </c>
      <c r="R425" s="21">
        <v>42312.874594907407</v>
      </c>
      <c r="S425" s="21">
        <v>42340.874594907407</v>
      </c>
    </row>
    <row r="426" spans="1:19" ht="45" hidden="1" x14ac:dyDescent="0.25">
      <c r="A426" s="17">
        <v>3372</v>
      </c>
      <c r="B426" s="18" t="s">
        <v>3371</v>
      </c>
      <c r="C426" s="18" t="s">
        <v>7482</v>
      </c>
      <c r="D426" s="19">
        <v>1000</v>
      </c>
      <c r="E426" s="20">
        <v>1035</v>
      </c>
      <c r="F426" s="17" t="s">
        <v>8218</v>
      </c>
      <c r="G426" s="17" t="s">
        <v>8223</v>
      </c>
      <c r="H426" s="17" t="s">
        <v>8245</v>
      </c>
      <c r="I426" s="17">
        <v>1408942740</v>
      </c>
      <c r="J426" s="17">
        <v>1407157756</v>
      </c>
      <c r="K426" s="17" t="b">
        <v>0</v>
      </c>
      <c r="L426" s="17">
        <v>27</v>
      </c>
      <c r="M426" s="17" t="b">
        <v>1</v>
      </c>
      <c r="N426" s="17" t="s">
        <v>8273</v>
      </c>
      <c r="O426" s="17" t="s">
        <v>8274</v>
      </c>
      <c r="P426" s="17">
        <v>104</v>
      </c>
      <c r="Q426" s="17">
        <v>38.33</v>
      </c>
      <c r="R426" s="21">
        <v>41855.548101851848</v>
      </c>
      <c r="S426" s="21">
        <v>41876.207638888889</v>
      </c>
    </row>
    <row r="427" spans="1:19" ht="45" hidden="1" x14ac:dyDescent="0.25">
      <c r="A427" s="17">
        <v>3373</v>
      </c>
      <c r="B427" s="18" t="s">
        <v>3372</v>
      </c>
      <c r="C427" s="18" t="s">
        <v>7483</v>
      </c>
      <c r="D427" s="19">
        <v>2000</v>
      </c>
      <c r="E427" s="20">
        <v>2005</v>
      </c>
      <c r="F427" s="17" t="s">
        <v>8218</v>
      </c>
      <c r="G427" s="17" t="s">
        <v>8224</v>
      </c>
      <c r="H427" s="17" t="s">
        <v>8246</v>
      </c>
      <c r="I427" s="17">
        <v>1437235200</v>
      </c>
      <c r="J427" s="17">
        <v>1435177840</v>
      </c>
      <c r="K427" s="17" t="b">
        <v>0</v>
      </c>
      <c r="L427" s="17">
        <v>30</v>
      </c>
      <c r="M427" s="17" t="b">
        <v>1</v>
      </c>
      <c r="N427" s="17" t="s">
        <v>8273</v>
      </c>
      <c r="O427" s="17" t="s">
        <v>8274</v>
      </c>
      <c r="P427" s="17">
        <v>100</v>
      </c>
      <c r="Q427" s="17">
        <v>66.83</v>
      </c>
      <c r="R427" s="21">
        <v>42179.854629629626</v>
      </c>
      <c r="S427" s="21">
        <v>42203.666666666672</v>
      </c>
    </row>
    <row r="428" spans="1:19" ht="45" hidden="1" x14ac:dyDescent="0.25">
      <c r="A428" s="17">
        <v>3374</v>
      </c>
      <c r="B428" s="18" t="s">
        <v>3373</v>
      </c>
      <c r="C428" s="18" t="s">
        <v>7484</v>
      </c>
      <c r="D428" s="19">
        <v>3500</v>
      </c>
      <c r="E428" s="20">
        <v>3730</v>
      </c>
      <c r="F428" s="17" t="s">
        <v>8218</v>
      </c>
      <c r="G428" s="17" t="s">
        <v>8228</v>
      </c>
      <c r="H428" s="17" t="s">
        <v>8250</v>
      </c>
      <c r="I428" s="17">
        <v>1446053616</v>
      </c>
      <c r="J428" s="17">
        <v>1443461616</v>
      </c>
      <c r="K428" s="17" t="b">
        <v>0</v>
      </c>
      <c r="L428" s="17">
        <v>52</v>
      </c>
      <c r="M428" s="17" t="b">
        <v>1</v>
      </c>
      <c r="N428" s="17" t="s">
        <v>8273</v>
      </c>
      <c r="O428" s="17" t="s">
        <v>8274</v>
      </c>
      <c r="P428" s="17">
        <v>107</v>
      </c>
      <c r="Q428" s="17">
        <v>71.73</v>
      </c>
      <c r="R428" s="21">
        <v>42275.731666666667</v>
      </c>
      <c r="S428" s="21">
        <v>42305.731666666667</v>
      </c>
    </row>
    <row r="429" spans="1:19" ht="45" hidden="1" x14ac:dyDescent="0.25">
      <c r="A429" s="17">
        <v>3375</v>
      </c>
      <c r="B429" s="18" t="s">
        <v>3374</v>
      </c>
      <c r="C429" s="18" t="s">
        <v>7485</v>
      </c>
      <c r="D429" s="19">
        <v>3000</v>
      </c>
      <c r="E429" s="20">
        <v>3000</v>
      </c>
      <c r="F429" s="17" t="s">
        <v>8218</v>
      </c>
      <c r="G429" s="17" t="s">
        <v>8224</v>
      </c>
      <c r="H429" s="17" t="s">
        <v>8246</v>
      </c>
      <c r="I429" s="17">
        <v>1400423973</v>
      </c>
      <c r="J429" s="17">
        <v>1399387173</v>
      </c>
      <c r="K429" s="17" t="b">
        <v>0</v>
      </c>
      <c r="L429" s="17">
        <v>17</v>
      </c>
      <c r="M429" s="17" t="b">
        <v>1</v>
      </c>
      <c r="N429" s="17" t="s">
        <v>8273</v>
      </c>
      <c r="O429" s="17" t="s">
        <v>8274</v>
      </c>
      <c r="P429" s="17">
        <v>100</v>
      </c>
      <c r="Q429" s="17">
        <v>176.47</v>
      </c>
      <c r="R429" s="21">
        <v>41765.610798611109</v>
      </c>
      <c r="S429" s="21">
        <v>41777.610798611109</v>
      </c>
    </row>
    <row r="430" spans="1:19" ht="45" hidden="1" x14ac:dyDescent="0.25">
      <c r="A430" s="17">
        <v>3376</v>
      </c>
      <c r="B430" s="18" t="s">
        <v>3375</v>
      </c>
      <c r="C430" s="18" t="s">
        <v>7486</v>
      </c>
      <c r="D430" s="19">
        <v>8000</v>
      </c>
      <c r="E430" s="20">
        <v>8001</v>
      </c>
      <c r="F430" s="17" t="s">
        <v>8218</v>
      </c>
      <c r="G430" s="17" t="s">
        <v>8223</v>
      </c>
      <c r="H430" s="17" t="s">
        <v>8245</v>
      </c>
      <c r="I430" s="17">
        <v>1429976994</v>
      </c>
      <c r="J430" s="17">
        <v>1424796594</v>
      </c>
      <c r="K430" s="17" t="b">
        <v>0</v>
      </c>
      <c r="L430" s="17">
        <v>19</v>
      </c>
      <c r="M430" s="17" t="b">
        <v>1</v>
      </c>
      <c r="N430" s="17" t="s">
        <v>8273</v>
      </c>
      <c r="O430" s="17" t="s">
        <v>8274</v>
      </c>
      <c r="P430" s="17">
        <v>100</v>
      </c>
      <c r="Q430" s="17">
        <v>421.11</v>
      </c>
      <c r="R430" s="21">
        <v>42059.701319444444</v>
      </c>
      <c r="S430" s="21">
        <v>42119.659652777773</v>
      </c>
    </row>
    <row r="431" spans="1:19" ht="45" hidden="1" x14ac:dyDescent="0.25">
      <c r="A431" s="17">
        <v>3377</v>
      </c>
      <c r="B431" s="18" t="s">
        <v>3376</v>
      </c>
      <c r="C431" s="18" t="s">
        <v>7487</v>
      </c>
      <c r="D431" s="19">
        <v>8000</v>
      </c>
      <c r="E431" s="20">
        <v>8084</v>
      </c>
      <c r="F431" s="17" t="s">
        <v>8218</v>
      </c>
      <c r="G431" s="17" t="s">
        <v>8224</v>
      </c>
      <c r="H431" s="17" t="s">
        <v>8246</v>
      </c>
      <c r="I431" s="17">
        <v>1426870560</v>
      </c>
      <c r="J431" s="17">
        <v>1424280899</v>
      </c>
      <c r="K431" s="17" t="b">
        <v>0</v>
      </c>
      <c r="L431" s="17">
        <v>77</v>
      </c>
      <c r="M431" s="17" t="b">
        <v>1</v>
      </c>
      <c r="N431" s="17" t="s">
        <v>8273</v>
      </c>
      <c r="O431" s="17" t="s">
        <v>8274</v>
      </c>
      <c r="P431" s="17">
        <v>101</v>
      </c>
      <c r="Q431" s="17">
        <v>104.99</v>
      </c>
      <c r="R431" s="21">
        <v>42053.732627314821</v>
      </c>
      <c r="S431" s="21">
        <v>42083.705555555556</v>
      </c>
    </row>
    <row r="432" spans="1:19" ht="45" hidden="1" x14ac:dyDescent="0.25">
      <c r="A432" s="17">
        <v>3378</v>
      </c>
      <c r="B432" s="18" t="s">
        <v>3377</v>
      </c>
      <c r="C432" s="18" t="s">
        <v>7488</v>
      </c>
      <c r="D432" s="19">
        <v>550</v>
      </c>
      <c r="E432" s="20">
        <v>592</v>
      </c>
      <c r="F432" s="17" t="s">
        <v>8218</v>
      </c>
      <c r="G432" s="17" t="s">
        <v>8224</v>
      </c>
      <c r="H432" s="17" t="s">
        <v>8246</v>
      </c>
      <c r="I432" s="17">
        <v>1409490480</v>
      </c>
      <c r="J432" s="17">
        <v>1407400306</v>
      </c>
      <c r="K432" s="17" t="b">
        <v>0</v>
      </c>
      <c r="L432" s="17">
        <v>21</v>
      </c>
      <c r="M432" s="17" t="b">
        <v>1</v>
      </c>
      <c r="N432" s="17" t="s">
        <v>8273</v>
      </c>
      <c r="O432" s="17" t="s">
        <v>8274</v>
      </c>
      <c r="P432" s="17">
        <v>108</v>
      </c>
      <c r="Q432" s="17">
        <v>28.19</v>
      </c>
      <c r="R432" s="21">
        <v>41858.355393518519</v>
      </c>
      <c r="S432" s="21">
        <v>41882.547222222223</v>
      </c>
    </row>
    <row r="433" spans="1:19" ht="45" hidden="1" x14ac:dyDescent="0.25">
      <c r="A433" s="17">
        <v>3379</v>
      </c>
      <c r="B433" s="18" t="s">
        <v>3378</v>
      </c>
      <c r="C433" s="18" t="s">
        <v>7489</v>
      </c>
      <c r="D433" s="19">
        <v>2000</v>
      </c>
      <c r="E433" s="20">
        <v>2073</v>
      </c>
      <c r="F433" s="17" t="s">
        <v>8218</v>
      </c>
      <c r="G433" s="17" t="s">
        <v>8224</v>
      </c>
      <c r="H433" s="17" t="s">
        <v>8246</v>
      </c>
      <c r="I433" s="17">
        <v>1440630000</v>
      </c>
      <c r="J433" s="17">
        <v>1439122800</v>
      </c>
      <c r="K433" s="17" t="b">
        <v>0</v>
      </c>
      <c r="L433" s="17">
        <v>38</v>
      </c>
      <c r="M433" s="17" t="b">
        <v>1</v>
      </c>
      <c r="N433" s="17" t="s">
        <v>8273</v>
      </c>
      <c r="O433" s="17" t="s">
        <v>8274</v>
      </c>
      <c r="P433" s="17">
        <v>104</v>
      </c>
      <c r="Q433" s="17">
        <v>54.55</v>
      </c>
      <c r="R433" s="21">
        <v>42225.513888888891</v>
      </c>
      <c r="S433" s="21">
        <v>42242.958333333328</v>
      </c>
    </row>
    <row r="434" spans="1:19" ht="45" hidden="1" x14ac:dyDescent="0.25">
      <c r="A434" s="17">
        <v>3380</v>
      </c>
      <c r="B434" s="18" t="s">
        <v>3379</v>
      </c>
      <c r="C434" s="18" t="s">
        <v>7490</v>
      </c>
      <c r="D434" s="19">
        <v>3000</v>
      </c>
      <c r="E434" s="20">
        <v>3133</v>
      </c>
      <c r="F434" s="17" t="s">
        <v>8218</v>
      </c>
      <c r="G434" s="17" t="s">
        <v>8223</v>
      </c>
      <c r="H434" s="17" t="s">
        <v>8245</v>
      </c>
      <c r="I434" s="17">
        <v>1417305178</v>
      </c>
      <c r="J434" s="17">
        <v>1414277578</v>
      </c>
      <c r="K434" s="17" t="b">
        <v>0</v>
      </c>
      <c r="L434" s="17">
        <v>28</v>
      </c>
      <c r="M434" s="17" t="b">
        <v>1</v>
      </c>
      <c r="N434" s="17" t="s">
        <v>8273</v>
      </c>
      <c r="O434" s="17" t="s">
        <v>8274</v>
      </c>
      <c r="P434" s="17">
        <v>104</v>
      </c>
      <c r="Q434" s="17">
        <v>111.89</v>
      </c>
      <c r="R434" s="21">
        <v>41937.95344907407</v>
      </c>
      <c r="S434" s="21">
        <v>41972.995115740734</v>
      </c>
    </row>
    <row r="435" spans="1:19" ht="45" hidden="1" x14ac:dyDescent="0.25">
      <c r="A435" s="17">
        <v>3381</v>
      </c>
      <c r="B435" s="18" t="s">
        <v>3380</v>
      </c>
      <c r="C435" s="18" t="s">
        <v>7491</v>
      </c>
      <c r="D435" s="19">
        <v>4000</v>
      </c>
      <c r="E435" s="20">
        <v>4090</v>
      </c>
      <c r="F435" s="17" t="s">
        <v>8218</v>
      </c>
      <c r="G435" s="17" t="s">
        <v>8223</v>
      </c>
      <c r="H435" s="17" t="s">
        <v>8245</v>
      </c>
      <c r="I435" s="17">
        <v>1426044383</v>
      </c>
      <c r="J435" s="17">
        <v>1423455983</v>
      </c>
      <c r="K435" s="17" t="b">
        <v>0</v>
      </c>
      <c r="L435" s="17">
        <v>48</v>
      </c>
      <c r="M435" s="17" t="b">
        <v>1</v>
      </c>
      <c r="N435" s="17" t="s">
        <v>8273</v>
      </c>
      <c r="O435" s="17" t="s">
        <v>8274</v>
      </c>
      <c r="P435" s="17">
        <v>102</v>
      </c>
      <c r="Q435" s="17">
        <v>85.21</v>
      </c>
      <c r="R435" s="21">
        <v>42044.184988425928</v>
      </c>
      <c r="S435" s="21">
        <v>42074.143321759257</v>
      </c>
    </row>
    <row r="436" spans="1:19" ht="45" hidden="1" x14ac:dyDescent="0.25">
      <c r="A436" s="17">
        <v>3382</v>
      </c>
      <c r="B436" s="18" t="s">
        <v>3381</v>
      </c>
      <c r="C436" s="18" t="s">
        <v>7492</v>
      </c>
      <c r="D436" s="19">
        <v>3500</v>
      </c>
      <c r="E436" s="20">
        <v>3526</v>
      </c>
      <c r="F436" s="17" t="s">
        <v>8218</v>
      </c>
      <c r="G436" s="17" t="s">
        <v>8224</v>
      </c>
      <c r="H436" s="17" t="s">
        <v>8246</v>
      </c>
      <c r="I436" s="17">
        <v>1470092340</v>
      </c>
      <c r="J436" s="17">
        <v>1467973256</v>
      </c>
      <c r="K436" s="17" t="b">
        <v>0</v>
      </c>
      <c r="L436" s="17">
        <v>46</v>
      </c>
      <c r="M436" s="17" t="b">
        <v>1</v>
      </c>
      <c r="N436" s="17" t="s">
        <v>8273</v>
      </c>
      <c r="O436" s="17" t="s">
        <v>8274</v>
      </c>
      <c r="P436" s="17">
        <v>101</v>
      </c>
      <c r="Q436" s="17">
        <v>76.650000000000006</v>
      </c>
      <c r="R436" s="21">
        <v>42559.431203703702</v>
      </c>
      <c r="S436" s="21">
        <v>42583.957638888889</v>
      </c>
    </row>
    <row r="437" spans="1:19" ht="45" hidden="1" x14ac:dyDescent="0.25">
      <c r="A437" s="17">
        <v>3383</v>
      </c>
      <c r="B437" s="18" t="s">
        <v>3382</v>
      </c>
      <c r="C437" s="18" t="s">
        <v>7493</v>
      </c>
      <c r="D437" s="19">
        <v>1750</v>
      </c>
      <c r="E437" s="20">
        <v>1955</v>
      </c>
      <c r="F437" s="17" t="s">
        <v>8218</v>
      </c>
      <c r="G437" s="17" t="s">
        <v>8223</v>
      </c>
      <c r="H437" s="17" t="s">
        <v>8245</v>
      </c>
      <c r="I437" s="17">
        <v>1466707620</v>
      </c>
      <c r="J437" s="17">
        <v>1464979620</v>
      </c>
      <c r="K437" s="17" t="b">
        <v>0</v>
      </c>
      <c r="L437" s="17">
        <v>30</v>
      </c>
      <c r="M437" s="17" t="b">
        <v>1</v>
      </c>
      <c r="N437" s="17" t="s">
        <v>8273</v>
      </c>
      <c r="O437" s="17" t="s">
        <v>8274</v>
      </c>
      <c r="P437" s="17">
        <v>112</v>
      </c>
      <c r="Q437" s="17">
        <v>65.17</v>
      </c>
      <c r="R437" s="21">
        <v>42524.782638888893</v>
      </c>
      <c r="S437" s="21">
        <v>42544.782638888893</v>
      </c>
    </row>
    <row r="438" spans="1:19" ht="45" hidden="1" x14ac:dyDescent="0.25">
      <c r="A438" s="17">
        <v>3384</v>
      </c>
      <c r="B438" s="18" t="s">
        <v>3383</v>
      </c>
      <c r="C438" s="18" t="s">
        <v>7494</v>
      </c>
      <c r="D438" s="19">
        <v>6000</v>
      </c>
      <c r="E438" s="20">
        <v>6000.66</v>
      </c>
      <c r="F438" s="17" t="s">
        <v>8218</v>
      </c>
      <c r="G438" s="17" t="s">
        <v>8223</v>
      </c>
      <c r="H438" s="17" t="s">
        <v>8245</v>
      </c>
      <c r="I438" s="17">
        <v>1448074800</v>
      </c>
      <c r="J438" s="17">
        <v>1444874768</v>
      </c>
      <c r="K438" s="17" t="b">
        <v>0</v>
      </c>
      <c r="L438" s="17">
        <v>64</v>
      </c>
      <c r="M438" s="17" t="b">
        <v>1</v>
      </c>
      <c r="N438" s="17" t="s">
        <v>8273</v>
      </c>
      <c r="O438" s="17" t="s">
        <v>8274</v>
      </c>
      <c r="P438" s="17">
        <v>100</v>
      </c>
      <c r="Q438" s="17">
        <v>93.76</v>
      </c>
      <c r="R438" s="21">
        <v>42292.087592592594</v>
      </c>
      <c r="S438" s="21">
        <v>42329.125</v>
      </c>
    </row>
    <row r="439" spans="1:19" ht="45" hidden="1" x14ac:dyDescent="0.25">
      <c r="A439" s="17">
        <v>3385</v>
      </c>
      <c r="B439" s="18" t="s">
        <v>3384</v>
      </c>
      <c r="C439" s="18" t="s">
        <v>7495</v>
      </c>
      <c r="D439" s="19">
        <v>2000</v>
      </c>
      <c r="E439" s="20">
        <v>2000</v>
      </c>
      <c r="F439" s="17" t="s">
        <v>8218</v>
      </c>
      <c r="G439" s="17" t="s">
        <v>8223</v>
      </c>
      <c r="H439" s="17" t="s">
        <v>8245</v>
      </c>
      <c r="I439" s="17">
        <v>1418244552</v>
      </c>
      <c r="J439" s="17">
        <v>1415652552</v>
      </c>
      <c r="K439" s="17" t="b">
        <v>0</v>
      </c>
      <c r="L439" s="17">
        <v>15</v>
      </c>
      <c r="M439" s="17" t="b">
        <v>1</v>
      </c>
      <c r="N439" s="17" t="s">
        <v>8273</v>
      </c>
      <c r="O439" s="17" t="s">
        <v>8274</v>
      </c>
      <c r="P439" s="17">
        <v>100</v>
      </c>
      <c r="Q439" s="17">
        <v>133.33000000000001</v>
      </c>
      <c r="R439" s="21">
        <v>41953.8675</v>
      </c>
      <c r="S439" s="21">
        <v>41983.8675</v>
      </c>
    </row>
    <row r="440" spans="1:19" ht="45" hidden="1" x14ac:dyDescent="0.25">
      <c r="A440" s="17">
        <v>3386</v>
      </c>
      <c r="B440" s="18" t="s">
        <v>3385</v>
      </c>
      <c r="C440" s="18" t="s">
        <v>7496</v>
      </c>
      <c r="D440" s="19">
        <v>2000</v>
      </c>
      <c r="E440" s="20">
        <v>2100</v>
      </c>
      <c r="F440" s="17" t="s">
        <v>8218</v>
      </c>
      <c r="G440" s="17" t="s">
        <v>8223</v>
      </c>
      <c r="H440" s="17" t="s">
        <v>8245</v>
      </c>
      <c r="I440" s="17">
        <v>1417620506</v>
      </c>
      <c r="J440" s="17">
        <v>1415028506</v>
      </c>
      <c r="K440" s="17" t="b">
        <v>0</v>
      </c>
      <c r="L440" s="17">
        <v>41</v>
      </c>
      <c r="M440" s="17" t="b">
        <v>1</v>
      </c>
      <c r="N440" s="17" t="s">
        <v>8273</v>
      </c>
      <c r="O440" s="17" t="s">
        <v>8274</v>
      </c>
      <c r="P440" s="17">
        <v>105</v>
      </c>
      <c r="Q440" s="17">
        <v>51.22</v>
      </c>
      <c r="R440" s="21">
        <v>41946.644745370373</v>
      </c>
      <c r="S440" s="21">
        <v>41976.644745370373</v>
      </c>
    </row>
    <row r="441" spans="1:19" ht="45" hidden="1" x14ac:dyDescent="0.25">
      <c r="A441" s="17">
        <v>3387</v>
      </c>
      <c r="B441" s="18" t="s">
        <v>3386</v>
      </c>
      <c r="C441" s="18" t="s">
        <v>7497</v>
      </c>
      <c r="D441" s="19">
        <v>3000</v>
      </c>
      <c r="E441" s="20">
        <v>3506</v>
      </c>
      <c r="F441" s="17" t="s">
        <v>8218</v>
      </c>
      <c r="G441" s="17" t="s">
        <v>8223</v>
      </c>
      <c r="H441" s="17" t="s">
        <v>8245</v>
      </c>
      <c r="I441" s="17">
        <v>1418581088</v>
      </c>
      <c r="J441" s="17">
        <v>1415125088</v>
      </c>
      <c r="K441" s="17" t="b">
        <v>0</v>
      </c>
      <c r="L441" s="17">
        <v>35</v>
      </c>
      <c r="M441" s="17" t="b">
        <v>1</v>
      </c>
      <c r="N441" s="17" t="s">
        <v>8273</v>
      </c>
      <c r="O441" s="17" t="s">
        <v>8274</v>
      </c>
      <c r="P441" s="17">
        <v>117</v>
      </c>
      <c r="Q441" s="17">
        <v>100.17</v>
      </c>
      <c r="R441" s="21">
        <v>41947.762592592589</v>
      </c>
      <c r="S441" s="21">
        <v>41987.762592592597</v>
      </c>
    </row>
    <row r="442" spans="1:19" ht="45" hidden="1" x14ac:dyDescent="0.25">
      <c r="A442" s="17">
        <v>3388</v>
      </c>
      <c r="B442" s="18" t="s">
        <v>3387</v>
      </c>
      <c r="C442" s="18" t="s">
        <v>7498</v>
      </c>
      <c r="D442" s="19">
        <v>1500</v>
      </c>
      <c r="E442" s="20">
        <v>1557</v>
      </c>
      <c r="F442" s="17" t="s">
        <v>8218</v>
      </c>
      <c r="G442" s="17" t="s">
        <v>8224</v>
      </c>
      <c r="H442" s="17" t="s">
        <v>8246</v>
      </c>
      <c r="I442" s="17">
        <v>1434625441</v>
      </c>
      <c r="J442" s="17">
        <v>1432033441</v>
      </c>
      <c r="K442" s="17" t="b">
        <v>0</v>
      </c>
      <c r="L442" s="17">
        <v>45</v>
      </c>
      <c r="M442" s="17" t="b">
        <v>1</v>
      </c>
      <c r="N442" s="17" t="s">
        <v>8273</v>
      </c>
      <c r="O442" s="17" t="s">
        <v>8274</v>
      </c>
      <c r="P442" s="17">
        <v>104</v>
      </c>
      <c r="Q442" s="17">
        <v>34.6</v>
      </c>
      <c r="R442" s="21">
        <v>42143.461122685185</v>
      </c>
      <c r="S442" s="21">
        <v>42173.461122685185</v>
      </c>
    </row>
    <row r="443" spans="1:19" ht="45" hidden="1" x14ac:dyDescent="0.25">
      <c r="A443" s="17">
        <v>3389</v>
      </c>
      <c r="B443" s="18" t="s">
        <v>3388</v>
      </c>
      <c r="C443" s="18" t="s">
        <v>7499</v>
      </c>
      <c r="D443" s="19">
        <v>10000</v>
      </c>
      <c r="E443" s="20">
        <v>11450</v>
      </c>
      <c r="F443" s="17" t="s">
        <v>8218</v>
      </c>
      <c r="G443" s="17" t="s">
        <v>8223</v>
      </c>
      <c r="H443" s="17" t="s">
        <v>8245</v>
      </c>
      <c r="I443" s="17">
        <v>1464960682</v>
      </c>
      <c r="J443" s="17">
        <v>1462368682</v>
      </c>
      <c r="K443" s="17" t="b">
        <v>0</v>
      </c>
      <c r="L443" s="17">
        <v>62</v>
      </c>
      <c r="M443" s="17" t="b">
        <v>1</v>
      </c>
      <c r="N443" s="17" t="s">
        <v>8273</v>
      </c>
      <c r="O443" s="17" t="s">
        <v>8274</v>
      </c>
      <c r="P443" s="17">
        <v>115</v>
      </c>
      <c r="Q443" s="17">
        <v>184.68</v>
      </c>
      <c r="R443" s="21">
        <v>42494.563449074078</v>
      </c>
      <c r="S443" s="21">
        <v>42524.563449074078</v>
      </c>
    </row>
    <row r="444" spans="1:19" ht="45" hidden="1" x14ac:dyDescent="0.25">
      <c r="A444" s="17">
        <v>3390</v>
      </c>
      <c r="B444" s="18" t="s">
        <v>3389</v>
      </c>
      <c r="C444" s="18" t="s">
        <v>7500</v>
      </c>
      <c r="D444" s="19">
        <v>1500</v>
      </c>
      <c r="E444" s="20">
        <v>1536</v>
      </c>
      <c r="F444" s="17" t="s">
        <v>8218</v>
      </c>
      <c r="G444" s="17" t="s">
        <v>8223</v>
      </c>
      <c r="H444" s="17" t="s">
        <v>8245</v>
      </c>
      <c r="I444" s="17">
        <v>1405017345</v>
      </c>
      <c r="J444" s="17">
        <v>1403721345</v>
      </c>
      <c r="K444" s="17" t="b">
        <v>0</v>
      </c>
      <c r="L444" s="17">
        <v>22</v>
      </c>
      <c r="M444" s="17" t="b">
        <v>1</v>
      </c>
      <c r="N444" s="17" t="s">
        <v>8273</v>
      </c>
      <c r="O444" s="17" t="s">
        <v>8274</v>
      </c>
      <c r="P444" s="17">
        <v>102</v>
      </c>
      <c r="Q444" s="17">
        <v>69.819999999999993</v>
      </c>
      <c r="R444" s="21">
        <v>41815.774826388886</v>
      </c>
      <c r="S444" s="21">
        <v>41830.774826388886</v>
      </c>
    </row>
    <row r="445" spans="1:19" ht="45" hidden="1" x14ac:dyDescent="0.25">
      <c r="A445" s="17">
        <v>3391</v>
      </c>
      <c r="B445" s="18" t="s">
        <v>3390</v>
      </c>
      <c r="C445" s="18" t="s">
        <v>7501</v>
      </c>
      <c r="D445" s="19">
        <v>500</v>
      </c>
      <c r="E445" s="20">
        <v>1115</v>
      </c>
      <c r="F445" s="17" t="s">
        <v>8218</v>
      </c>
      <c r="G445" s="17" t="s">
        <v>8223</v>
      </c>
      <c r="H445" s="17" t="s">
        <v>8245</v>
      </c>
      <c r="I445" s="17">
        <v>1407536880</v>
      </c>
      <c r="J445" s="17">
        <v>1404997548</v>
      </c>
      <c r="K445" s="17" t="b">
        <v>0</v>
      </c>
      <c r="L445" s="17">
        <v>18</v>
      </c>
      <c r="M445" s="17" t="b">
        <v>1</v>
      </c>
      <c r="N445" s="17" t="s">
        <v>8273</v>
      </c>
      <c r="O445" s="17" t="s">
        <v>8274</v>
      </c>
      <c r="P445" s="17">
        <v>223</v>
      </c>
      <c r="Q445" s="17">
        <v>61.94</v>
      </c>
      <c r="R445" s="21">
        <v>41830.545694444445</v>
      </c>
      <c r="S445" s="21">
        <v>41859.936111111114</v>
      </c>
    </row>
    <row r="446" spans="1:19" ht="45" hidden="1" x14ac:dyDescent="0.25">
      <c r="A446" s="17">
        <v>3392</v>
      </c>
      <c r="B446" s="18" t="s">
        <v>3391</v>
      </c>
      <c r="C446" s="18" t="s">
        <v>7502</v>
      </c>
      <c r="D446" s="19">
        <v>500</v>
      </c>
      <c r="E446" s="20">
        <v>500</v>
      </c>
      <c r="F446" s="17" t="s">
        <v>8218</v>
      </c>
      <c r="G446" s="17" t="s">
        <v>8224</v>
      </c>
      <c r="H446" s="17" t="s">
        <v>8246</v>
      </c>
      <c r="I446" s="17">
        <v>1462565855</v>
      </c>
      <c r="J446" s="17">
        <v>1458245855</v>
      </c>
      <c r="K446" s="17" t="b">
        <v>0</v>
      </c>
      <c r="L446" s="17">
        <v>12</v>
      </c>
      <c r="M446" s="17" t="b">
        <v>1</v>
      </c>
      <c r="N446" s="17" t="s">
        <v>8273</v>
      </c>
      <c r="O446" s="17" t="s">
        <v>8274</v>
      </c>
      <c r="P446" s="17">
        <v>100</v>
      </c>
      <c r="Q446" s="17">
        <v>41.67</v>
      </c>
      <c r="R446" s="21">
        <v>42446.845543981486</v>
      </c>
      <c r="S446" s="21">
        <v>42496.845543981486</v>
      </c>
    </row>
    <row r="447" spans="1:19" ht="45" hidden="1" x14ac:dyDescent="0.25">
      <c r="A447" s="17">
        <v>3393</v>
      </c>
      <c r="B447" s="18" t="s">
        <v>3392</v>
      </c>
      <c r="C447" s="18" t="s">
        <v>7503</v>
      </c>
      <c r="D447" s="19">
        <v>1500</v>
      </c>
      <c r="E447" s="20">
        <v>1587</v>
      </c>
      <c r="F447" s="17" t="s">
        <v>8218</v>
      </c>
      <c r="G447" s="17" t="s">
        <v>8223</v>
      </c>
      <c r="H447" s="17" t="s">
        <v>8245</v>
      </c>
      <c r="I447" s="17">
        <v>1415234760</v>
      </c>
      <c r="J447" s="17">
        <v>1413065230</v>
      </c>
      <c r="K447" s="17" t="b">
        <v>0</v>
      </c>
      <c r="L447" s="17">
        <v>44</v>
      </c>
      <c r="M447" s="17" t="b">
        <v>1</v>
      </c>
      <c r="N447" s="17" t="s">
        <v>8273</v>
      </c>
      <c r="O447" s="17" t="s">
        <v>8274</v>
      </c>
      <c r="P447" s="17">
        <v>106</v>
      </c>
      <c r="Q447" s="17">
        <v>36.07</v>
      </c>
      <c r="R447" s="21">
        <v>41923.921643518523</v>
      </c>
      <c r="S447" s="21">
        <v>41949.031944444447</v>
      </c>
    </row>
    <row r="448" spans="1:19" ht="45" hidden="1" x14ac:dyDescent="0.25">
      <c r="A448" s="17">
        <v>3394</v>
      </c>
      <c r="B448" s="18" t="s">
        <v>3393</v>
      </c>
      <c r="C448" s="18" t="s">
        <v>7504</v>
      </c>
      <c r="D448" s="19">
        <v>550</v>
      </c>
      <c r="E448" s="20">
        <v>783</v>
      </c>
      <c r="F448" s="17" t="s">
        <v>8218</v>
      </c>
      <c r="G448" s="17" t="s">
        <v>8224</v>
      </c>
      <c r="H448" s="17" t="s">
        <v>8246</v>
      </c>
      <c r="I448" s="17">
        <v>1406470645</v>
      </c>
      <c r="J448" s="17">
        <v>1403878645</v>
      </c>
      <c r="K448" s="17" t="b">
        <v>0</v>
      </c>
      <c r="L448" s="17">
        <v>27</v>
      </c>
      <c r="M448" s="17" t="b">
        <v>1</v>
      </c>
      <c r="N448" s="17" t="s">
        <v>8273</v>
      </c>
      <c r="O448" s="17" t="s">
        <v>8274</v>
      </c>
      <c r="P448" s="17">
        <v>142</v>
      </c>
      <c r="Q448" s="17">
        <v>29</v>
      </c>
      <c r="R448" s="21">
        <v>41817.59542824074</v>
      </c>
      <c r="S448" s="21">
        <v>41847.59542824074</v>
      </c>
    </row>
    <row r="449" spans="1:19" ht="30" hidden="1" x14ac:dyDescent="0.25">
      <c r="A449" s="17">
        <v>3395</v>
      </c>
      <c r="B449" s="18" t="s">
        <v>3394</v>
      </c>
      <c r="C449" s="18" t="s">
        <v>7505</v>
      </c>
      <c r="D449" s="19">
        <v>500</v>
      </c>
      <c r="E449" s="20">
        <v>920</v>
      </c>
      <c r="F449" s="17" t="s">
        <v>8218</v>
      </c>
      <c r="G449" s="17" t="s">
        <v>8224</v>
      </c>
      <c r="H449" s="17" t="s">
        <v>8246</v>
      </c>
      <c r="I449" s="17">
        <v>1433009400</v>
      </c>
      <c r="J449" s="17">
        <v>1431795944</v>
      </c>
      <c r="K449" s="17" t="b">
        <v>0</v>
      </c>
      <c r="L449" s="17">
        <v>38</v>
      </c>
      <c r="M449" s="17" t="b">
        <v>1</v>
      </c>
      <c r="N449" s="17" t="s">
        <v>8273</v>
      </c>
      <c r="O449" s="17" t="s">
        <v>8274</v>
      </c>
      <c r="P449" s="17">
        <v>184</v>
      </c>
      <c r="Q449" s="17">
        <v>24.21</v>
      </c>
      <c r="R449" s="21">
        <v>42140.712314814817</v>
      </c>
      <c r="S449" s="21">
        <v>42154.756944444445</v>
      </c>
    </row>
    <row r="450" spans="1:19" ht="45" hidden="1" x14ac:dyDescent="0.25">
      <c r="A450" s="17">
        <v>3396</v>
      </c>
      <c r="B450" s="18" t="s">
        <v>3395</v>
      </c>
      <c r="C450" s="18" t="s">
        <v>7506</v>
      </c>
      <c r="D450" s="19">
        <v>1500</v>
      </c>
      <c r="E450" s="20">
        <v>1565</v>
      </c>
      <c r="F450" s="17" t="s">
        <v>8218</v>
      </c>
      <c r="G450" s="17" t="s">
        <v>8223</v>
      </c>
      <c r="H450" s="17" t="s">
        <v>8245</v>
      </c>
      <c r="I450" s="17">
        <v>1401595140</v>
      </c>
      <c r="J450" s="17">
        <v>1399286589</v>
      </c>
      <c r="K450" s="17" t="b">
        <v>0</v>
      </c>
      <c r="L450" s="17">
        <v>28</v>
      </c>
      <c r="M450" s="17" t="b">
        <v>1</v>
      </c>
      <c r="N450" s="17" t="s">
        <v>8273</v>
      </c>
      <c r="O450" s="17" t="s">
        <v>8274</v>
      </c>
      <c r="P450" s="17">
        <v>104</v>
      </c>
      <c r="Q450" s="17">
        <v>55.89</v>
      </c>
      <c r="R450" s="21">
        <v>41764.44663194444</v>
      </c>
      <c r="S450" s="21">
        <v>41791.165972222225</v>
      </c>
    </row>
    <row r="451" spans="1:19" ht="30" hidden="1" x14ac:dyDescent="0.25">
      <c r="A451" s="17">
        <v>3397</v>
      </c>
      <c r="B451" s="18" t="s">
        <v>3396</v>
      </c>
      <c r="C451" s="18" t="s">
        <v>7507</v>
      </c>
      <c r="D451" s="19">
        <v>250</v>
      </c>
      <c r="E451" s="20">
        <v>280</v>
      </c>
      <c r="F451" s="17" t="s">
        <v>8218</v>
      </c>
      <c r="G451" s="17" t="s">
        <v>8224</v>
      </c>
      <c r="H451" s="17" t="s">
        <v>8246</v>
      </c>
      <c r="I451" s="17">
        <v>1455832800</v>
      </c>
      <c r="J451" s="17">
        <v>1452338929</v>
      </c>
      <c r="K451" s="17" t="b">
        <v>0</v>
      </c>
      <c r="L451" s="17">
        <v>24</v>
      </c>
      <c r="M451" s="17" t="b">
        <v>1</v>
      </c>
      <c r="N451" s="17" t="s">
        <v>8273</v>
      </c>
      <c r="O451" s="17" t="s">
        <v>8274</v>
      </c>
      <c r="P451" s="17">
        <v>112</v>
      </c>
      <c r="Q451" s="17">
        <v>11.67</v>
      </c>
      <c r="R451" s="21">
        <v>42378.478344907402</v>
      </c>
      <c r="S451" s="21">
        <v>42418.916666666672</v>
      </c>
    </row>
    <row r="452" spans="1:19" ht="45" hidden="1" x14ac:dyDescent="0.25">
      <c r="A452" s="17">
        <v>3398</v>
      </c>
      <c r="B452" s="18" t="s">
        <v>3397</v>
      </c>
      <c r="C452" s="18" t="s">
        <v>7508</v>
      </c>
      <c r="D452" s="19">
        <v>4000</v>
      </c>
      <c r="E452" s="20">
        <v>4443</v>
      </c>
      <c r="F452" s="17" t="s">
        <v>8218</v>
      </c>
      <c r="G452" s="17" t="s">
        <v>8223</v>
      </c>
      <c r="H452" s="17" t="s">
        <v>8245</v>
      </c>
      <c r="I452" s="17">
        <v>1416589200</v>
      </c>
      <c r="J452" s="17">
        <v>1414605776</v>
      </c>
      <c r="K452" s="17" t="b">
        <v>0</v>
      </c>
      <c r="L452" s="17">
        <v>65</v>
      </c>
      <c r="M452" s="17" t="b">
        <v>1</v>
      </c>
      <c r="N452" s="17" t="s">
        <v>8273</v>
      </c>
      <c r="O452" s="17" t="s">
        <v>8274</v>
      </c>
      <c r="P452" s="17">
        <v>111</v>
      </c>
      <c r="Q452" s="17">
        <v>68.349999999999994</v>
      </c>
      <c r="R452" s="21">
        <v>41941.75203703704</v>
      </c>
      <c r="S452" s="21">
        <v>41964.708333333328</v>
      </c>
    </row>
    <row r="453" spans="1:19" ht="45" hidden="1" x14ac:dyDescent="0.25">
      <c r="A453" s="17">
        <v>3399</v>
      </c>
      <c r="B453" s="18" t="s">
        <v>3398</v>
      </c>
      <c r="C453" s="18" t="s">
        <v>7509</v>
      </c>
      <c r="D453" s="19">
        <v>1200</v>
      </c>
      <c r="E453" s="20">
        <v>1245</v>
      </c>
      <c r="F453" s="17" t="s">
        <v>8218</v>
      </c>
      <c r="G453" s="17" t="s">
        <v>8224</v>
      </c>
      <c r="H453" s="17" t="s">
        <v>8246</v>
      </c>
      <c r="I453" s="17">
        <v>1424556325</v>
      </c>
      <c r="J453" s="17">
        <v>1421964325</v>
      </c>
      <c r="K453" s="17" t="b">
        <v>0</v>
      </c>
      <c r="L453" s="17">
        <v>46</v>
      </c>
      <c r="M453" s="17" t="b">
        <v>1</v>
      </c>
      <c r="N453" s="17" t="s">
        <v>8273</v>
      </c>
      <c r="O453" s="17" t="s">
        <v>8274</v>
      </c>
      <c r="P453" s="17">
        <v>104</v>
      </c>
      <c r="Q453" s="17">
        <v>27.07</v>
      </c>
      <c r="R453" s="21">
        <v>42026.920428240745</v>
      </c>
      <c r="S453" s="21">
        <v>42056.920428240745</v>
      </c>
    </row>
    <row r="454" spans="1:19" ht="45" hidden="1" x14ac:dyDescent="0.25">
      <c r="A454" s="17">
        <v>3400</v>
      </c>
      <c r="B454" s="18" t="s">
        <v>3399</v>
      </c>
      <c r="C454" s="18" t="s">
        <v>7510</v>
      </c>
      <c r="D454" s="19">
        <v>10000</v>
      </c>
      <c r="E454" s="20">
        <v>10041</v>
      </c>
      <c r="F454" s="17" t="s">
        <v>8218</v>
      </c>
      <c r="G454" s="17" t="s">
        <v>8223</v>
      </c>
      <c r="H454" s="17" t="s">
        <v>8245</v>
      </c>
      <c r="I454" s="17">
        <v>1409266414</v>
      </c>
      <c r="J454" s="17">
        <v>1405378414</v>
      </c>
      <c r="K454" s="17" t="b">
        <v>0</v>
      </c>
      <c r="L454" s="17">
        <v>85</v>
      </c>
      <c r="M454" s="17" t="b">
        <v>1</v>
      </c>
      <c r="N454" s="17" t="s">
        <v>8273</v>
      </c>
      <c r="O454" s="17" t="s">
        <v>8274</v>
      </c>
      <c r="P454" s="17">
        <v>100</v>
      </c>
      <c r="Q454" s="17">
        <v>118.13</v>
      </c>
      <c r="R454" s="21">
        <v>41834.953865740739</v>
      </c>
      <c r="S454" s="21">
        <v>41879.953865740739</v>
      </c>
    </row>
    <row r="455" spans="1:19" ht="45" hidden="1" x14ac:dyDescent="0.25">
      <c r="A455" s="17">
        <v>3401</v>
      </c>
      <c r="B455" s="18" t="s">
        <v>3400</v>
      </c>
      <c r="C455" s="18" t="s">
        <v>7511</v>
      </c>
      <c r="D455" s="19">
        <v>2900</v>
      </c>
      <c r="E455" s="20">
        <v>2954</v>
      </c>
      <c r="F455" s="17" t="s">
        <v>8218</v>
      </c>
      <c r="G455" s="17" t="s">
        <v>8224</v>
      </c>
      <c r="H455" s="17" t="s">
        <v>8246</v>
      </c>
      <c r="I455" s="17">
        <v>1438968146</v>
      </c>
      <c r="J455" s="17">
        <v>1436376146</v>
      </c>
      <c r="K455" s="17" t="b">
        <v>0</v>
      </c>
      <c r="L455" s="17">
        <v>66</v>
      </c>
      <c r="M455" s="17" t="b">
        <v>1</v>
      </c>
      <c r="N455" s="17" t="s">
        <v>8273</v>
      </c>
      <c r="O455" s="17" t="s">
        <v>8274</v>
      </c>
      <c r="P455" s="17">
        <v>102</v>
      </c>
      <c r="Q455" s="17">
        <v>44.76</v>
      </c>
      <c r="R455" s="21">
        <v>42193.723912037036</v>
      </c>
      <c r="S455" s="21">
        <v>42223.723912037036</v>
      </c>
    </row>
    <row r="456" spans="1:19" ht="45" hidden="1" x14ac:dyDescent="0.25">
      <c r="A456" s="17">
        <v>3402</v>
      </c>
      <c r="B456" s="18" t="s">
        <v>3401</v>
      </c>
      <c r="C456" s="18" t="s">
        <v>7512</v>
      </c>
      <c r="D456" s="19">
        <v>15000</v>
      </c>
      <c r="E456" s="20">
        <v>16465</v>
      </c>
      <c r="F456" s="17" t="s">
        <v>8218</v>
      </c>
      <c r="G456" s="17" t="s">
        <v>8223</v>
      </c>
      <c r="H456" s="17" t="s">
        <v>8245</v>
      </c>
      <c r="I456" s="17">
        <v>1447295460</v>
      </c>
      <c r="J456" s="17">
        <v>1444747843</v>
      </c>
      <c r="K456" s="17" t="b">
        <v>0</v>
      </c>
      <c r="L456" s="17">
        <v>165</v>
      </c>
      <c r="M456" s="17" t="b">
        <v>1</v>
      </c>
      <c r="N456" s="17" t="s">
        <v>8273</v>
      </c>
      <c r="O456" s="17" t="s">
        <v>8274</v>
      </c>
      <c r="P456" s="17">
        <v>110</v>
      </c>
      <c r="Q456" s="17">
        <v>99.79</v>
      </c>
      <c r="R456" s="21">
        <v>42290.61855324074</v>
      </c>
      <c r="S456" s="21">
        <v>42320.104861111111</v>
      </c>
    </row>
    <row r="457" spans="1:19" ht="45" hidden="1" x14ac:dyDescent="0.25">
      <c r="A457" s="17">
        <v>3403</v>
      </c>
      <c r="B457" s="18" t="s">
        <v>3402</v>
      </c>
      <c r="C457" s="18" t="s">
        <v>7513</v>
      </c>
      <c r="D457" s="19">
        <v>2000</v>
      </c>
      <c r="E457" s="20">
        <v>2000</v>
      </c>
      <c r="F457" s="17" t="s">
        <v>8218</v>
      </c>
      <c r="G457" s="17" t="s">
        <v>8224</v>
      </c>
      <c r="H457" s="17" t="s">
        <v>8246</v>
      </c>
      <c r="I457" s="17">
        <v>1435230324</v>
      </c>
      <c r="J457" s="17">
        <v>1432638324</v>
      </c>
      <c r="K457" s="17" t="b">
        <v>0</v>
      </c>
      <c r="L457" s="17">
        <v>17</v>
      </c>
      <c r="M457" s="17" t="b">
        <v>1</v>
      </c>
      <c r="N457" s="17" t="s">
        <v>8273</v>
      </c>
      <c r="O457" s="17" t="s">
        <v>8274</v>
      </c>
      <c r="P457" s="17">
        <v>100</v>
      </c>
      <c r="Q457" s="17">
        <v>117.65</v>
      </c>
      <c r="R457" s="21">
        <v>42150.462083333332</v>
      </c>
      <c r="S457" s="21">
        <v>42180.462083333332</v>
      </c>
    </row>
    <row r="458" spans="1:19" ht="45" hidden="1" x14ac:dyDescent="0.25">
      <c r="A458" s="17">
        <v>3404</v>
      </c>
      <c r="B458" s="18" t="s">
        <v>3403</v>
      </c>
      <c r="C458" s="18" t="s">
        <v>7514</v>
      </c>
      <c r="D458" s="19">
        <v>500</v>
      </c>
      <c r="E458" s="20">
        <v>610</v>
      </c>
      <c r="F458" s="17" t="s">
        <v>8218</v>
      </c>
      <c r="G458" s="17" t="s">
        <v>8223</v>
      </c>
      <c r="H458" s="17" t="s">
        <v>8245</v>
      </c>
      <c r="I458" s="17">
        <v>1434542702</v>
      </c>
      <c r="J458" s="17">
        <v>1432814702</v>
      </c>
      <c r="K458" s="17" t="b">
        <v>0</v>
      </c>
      <c r="L458" s="17">
        <v>3</v>
      </c>
      <c r="M458" s="17" t="b">
        <v>1</v>
      </c>
      <c r="N458" s="17" t="s">
        <v>8273</v>
      </c>
      <c r="O458" s="17" t="s">
        <v>8274</v>
      </c>
      <c r="P458" s="17">
        <v>122</v>
      </c>
      <c r="Q458" s="17">
        <v>203.33</v>
      </c>
      <c r="R458" s="21">
        <v>42152.503495370373</v>
      </c>
      <c r="S458" s="21">
        <v>42172.503495370373</v>
      </c>
    </row>
    <row r="459" spans="1:19" ht="45" hidden="1" x14ac:dyDescent="0.25">
      <c r="A459" s="17">
        <v>3405</v>
      </c>
      <c r="B459" s="18" t="s">
        <v>3404</v>
      </c>
      <c r="C459" s="18" t="s">
        <v>7515</v>
      </c>
      <c r="D459" s="19">
        <v>350</v>
      </c>
      <c r="E459" s="20">
        <v>481.5</v>
      </c>
      <c r="F459" s="17" t="s">
        <v>8218</v>
      </c>
      <c r="G459" s="17" t="s">
        <v>8224</v>
      </c>
      <c r="H459" s="17" t="s">
        <v>8246</v>
      </c>
      <c r="I459" s="17">
        <v>1456876740</v>
      </c>
      <c r="J459" s="17">
        <v>1455063886</v>
      </c>
      <c r="K459" s="17" t="b">
        <v>0</v>
      </c>
      <c r="L459" s="17">
        <v>17</v>
      </c>
      <c r="M459" s="17" t="b">
        <v>1</v>
      </c>
      <c r="N459" s="17" t="s">
        <v>8273</v>
      </c>
      <c r="O459" s="17" t="s">
        <v>8274</v>
      </c>
      <c r="P459" s="17">
        <v>138</v>
      </c>
      <c r="Q459" s="17">
        <v>28.32</v>
      </c>
      <c r="R459" s="21">
        <v>42410.017199074078</v>
      </c>
      <c r="S459" s="21">
        <v>42430.999305555553</v>
      </c>
    </row>
    <row r="460" spans="1:19" ht="30" hidden="1" x14ac:dyDescent="0.25">
      <c r="A460" s="17">
        <v>3406</v>
      </c>
      <c r="B460" s="18" t="s">
        <v>3405</v>
      </c>
      <c r="C460" s="18" t="s">
        <v>7516</v>
      </c>
      <c r="D460" s="19">
        <v>10000</v>
      </c>
      <c r="E460" s="20">
        <v>10031</v>
      </c>
      <c r="F460" s="17" t="s">
        <v>8218</v>
      </c>
      <c r="G460" s="17" t="s">
        <v>8223</v>
      </c>
      <c r="H460" s="17" t="s">
        <v>8245</v>
      </c>
      <c r="I460" s="17">
        <v>1405511376</v>
      </c>
      <c r="J460" s="17">
        <v>1401623376</v>
      </c>
      <c r="K460" s="17" t="b">
        <v>0</v>
      </c>
      <c r="L460" s="17">
        <v>91</v>
      </c>
      <c r="M460" s="17" t="b">
        <v>1</v>
      </c>
      <c r="N460" s="17" t="s">
        <v>8273</v>
      </c>
      <c r="O460" s="17" t="s">
        <v>8274</v>
      </c>
      <c r="P460" s="17">
        <v>100</v>
      </c>
      <c r="Q460" s="17">
        <v>110.23</v>
      </c>
      <c r="R460" s="21">
        <v>41791.492777777778</v>
      </c>
      <c r="S460" s="21">
        <v>41836.492777777778</v>
      </c>
    </row>
    <row r="461" spans="1:19" ht="60" hidden="1" x14ac:dyDescent="0.25">
      <c r="A461" s="17">
        <v>3407</v>
      </c>
      <c r="B461" s="18" t="s">
        <v>3406</v>
      </c>
      <c r="C461" s="18" t="s">
        <v>7517</v>
      </c>
      <c r="D461" s="19">
        <v>2000</v>
      </c>
      <c r="E461" s="20">
        <v>2142</v>
      </c>
      <c r="F461" s="17" t="s">
        <v>8218</v>
      </c>
      <c r="G461" s="17" t="s">
        <v>8224</v>
      </c>
      <c r="H461" s="17" t="s">
        <v>8246</v>
      </c>
      <c r="I461" s="17">
        <v>1404641289</v>
      </c>
      <c r="J461" s="17">
        <v>1402049289</v>
      </c>
      <c r="K461" s="17" t="b">
        <v>0</v>
      </c>
      <c r="L461" s="17">
        <v>67</v>
      </c>
      <c r="M461" s="17" t="b">
        <v>1</v>
      </c>
      <c r="N461" s="17" t="s">
        <v>8273</v>
      </c>
      <c r="O461" s="17" t="s">
        <v>8274</v>
      </c>
      <c r="P461" s="17">
        <v>107</v>
      </c>
      <c r="Q461" s="17">
        <v>31.97</v>
      </c>
      <c r="R461" s="21">
        <v>41796.422326388885</v>
      </c>
      <c r="S461" s="21">
        <v>41826.422326388885</v>
      </c>
    </row>
    <row r="462" spans="1:19" ht="45" hidden="1" x14ac:dyDescent="0.25">
      <c r="A462" s="17">
        <v>3408</v>
      </c>
      <c r="B462" s="18" t="s">
        <v>3407</v>
      </c>
      <c r="C462" s="18" t="s">
        <v>7518</v>
      </c>
      <c r="D462" s="19">
        <v>500</v>
      </c>
      <c r="E462" s="20">
        <v>1055</v>
      </c>
      <c r="F462" s="17" t="s">
        <v>8218</v>
      </c>
      <c r="G462" s="17" t="s">
        <v>8223</v>
      </c>
      <c r="H462" s="17" t="s">
        <v>8245</v>
      </c>
      <c r="I462" s="17">
        <v>1405727304</v>
      </c>
      <c r="J462" s="17">
        <v>1403135304</v>
      </c>
      <c r="K462" s="17" t="b">
        <v>0</v>
      </c>
      <c r="L462" s="17">
        <v>18</v>
      </c>
      <c r="M462" s="17" t="b">
        <v>1</v>
      </c>
      <c r="N462" s="17" t="s">
        <v>8273</v>
      </c>
      <c r="O462" s="17" t="s">
        <v>8274</v>
      </c>
      <c r="P462" s="17">
        <v>211</v>
      </c>
      <c r="Q462" s="17">
        <v>58.61</v>
      </c>
      <c r="R462" s="21">
        <v>41808.991944444446</v>
      </c>
      <c r="S462" s="21">
        <v>41838.991944444446</v>
      </c>
    </row>
    <row r="463" spans="1:19" ht="45" hidden="1" x14ac:dyDescent="0.25">
      <c r="A463" s="17">
        <v>3409</v>
      </c>
      <c r="B463" s="18" t="s">
        <v>3408</v>
      </c>
      <c r="C463" s="18" t="s">
        <v>7519</v>
      </c>
      <c r="D463" s="19">
        <v>500</v>
      </c>
      <c r="E463" s="20">
        <v>618</v>
      </c>
      <c r="F463" s="17" t="s">
        <v>8218</v>
      </c>
      <c r="G463" s="17" t="s">
        <v>8224</v>
      </c>
      <c r="H463" s="17" t="s">
        <v>8246</v>
      </c>
      <c r="I463" s="17">
        <v>1469998680</v>
      </c>
      <c r="J463" s="17">
        <v>1466710358</v>
      </c>
      <c r="K463" s="17" t="b">
        <v>0</v>
      </c>
      <c r="L463" s="17">
        <v>21</v>
      </c>
      <c r="M463" s="17" t="b">
        <v>1</v>
      </c>
      <c r="N463" s="17" t="s">
        <v>8273</v>
      </c>
      <c r="O463" s="17" t="s">
        <v>8274</v>
      </c>
      <c r="P463" s="17">
        <v>124</v>
      </c>
      <c r="Q463" s="17">
        <v>29.43</v>
      </c>
      <c r="R463" s="21">
        <v>42544.814328703709</v>
      </c>
      <c r="S463" s="21">
        <v>42582.873611111107</v>
      </c>
    </row>
    <row r="464" spans="1:19" ht="45" hidden="1" x14ac:dyDescent="0.25">
      <c r="A464" s="17">
        <v>3410</v>
      </c>
      <c r="B464" s="18" t="s">
        <v>3409</v>
      </c>
      <c r="C464" s="18" t="s">
        <v>7520</v>
      </c>
      <c r="D464" s="19">
        <v>3000</v>
      </c>
      <c r="E464" s="20">
        <v>3255</v>
      </c>
      <c r="F464" s="17" t="s">
        <v>8218</v>
      </c>
      <c r="G464" s="17" t="s">
        <v>8223</v>
      </c>
      <c r="H464" s="17" t="s">
        <v>8245</v>
      </c>
      <c r="I464" s="17">
        <v>1465196400</v>
      </c>
      <c r="J464" s="17">
        <v>1462841990</v>
      </c>
      <c r="K464" s="17" t="b">
        <v>0</v>
      </c>
      <c r="L464" s="17">
        <v>40</v>
      </c>
      <c r="M464" s="17" t="b">
        <v>1</v>
      </c>
      <c r="N464" s="17" t="s">
        <v>8273</v>
      </c>
      <c r="O464" s="17" t="s">
        <v>8274</v>
      </c>
      <c r="P464" s="17">
        <v>109</v>
      </c>
      <c r="Q464" s="17">
        <v>81.38</v>
      </c>
      <c r="R464" s="21">
        <v>42500.041550925926</v>
      </c>
      <c r="S464" s="21">
        <v>42527.291666666672</v>
      </c>
    </row>
    <row r="465" spans="1:19" ht="45" hidden="1" x14ac:dyDescent="0.25">
      <c r="A465" s="17">
        <v>3411</v>
      </c>
      <c r="B465" s="18" t="s">
        <v>3410</v>
      </c>
      <c r="C465" s="18" t="s">
        <v>7521</v>
      </c>
      <c r="D465" s="19">
        <v>15000</v>
      </c>
      <c r="E465" s="20">
        <v>15535</v>
      </c>
      <c r="F465" s="17" t="s">
        <v>8218</v>
      </c>
      <c r="G465" s="17" t="s">
        <v>8223</v>
      </c>
      <c r="H465" s="17" t="s">
        <v>8245</v>
      </c>
      <c r="I465" s="17">
        <v>1444264372</v>
      </c>
      <c r="J465" s="17">
        <v>1442536372</v>
      </c>
      <c r="K465" s="17" t="b">
        <v>0</v>
      </c>
      <c r="L465" s="17">
        <v>78</v>
      </c>
      <c r="M465" s="17" t="b">
        <v>1</v>
      </c>
      <c r="N465" s="17" t="s">
        <v>8273</v>
      </c>
      <c r="O465" s="17" t="s">
        <v>8274</v>
      </c>
      <c r="P465" s="17">
        <v>104</v>
      </c>
      <c r="Q465" s="17">
        <v>199.17</v>
      </c>
      <c r="R465" s="21">
        <v>42265.022824074069</v>
      </c>
      <c r="S465" s="21">
        <v>42285.022824074069</v>
      </c>
    </row>
    <row r="466" spans="1:19" ht="45" hidden="1" x14ac:dyDescent="0.25">
      <c r="A466" s="17">
        <v>3412</v>
      </c>
      <c r="B466" s="18" t="s">
        <v>3411</v>
      </c>
      <c r="C466" s="18" t="s">
        <v>7522</v>
      </c>
      <c r="D466" s="19">
        <v>3000</v>
      </c>
      <c r="E466" s="20">
        <v>3000</v>
      </c>
      <c r="F466" s="17" t="s">
        <v>8218</v>
      </c>
      <c r="G466" s="17" t="s">
        <v>8224</v>
      </c>
      <c r="H466" s="17" t="s">
        <v>8246</v>
      </c>
      <c r="I466" s="17">
        <v>1411858862</v>
      </c>
      <c r="J466" s="17">
        <v>1409266862</v>
      </c>
      <c r="K466" s="17" t="b">
        <v>0</v>
      </c>
      <c r="L466" s="17">
        <v>26</v>
      </c>
      <c r="M466" s="17" t="b">
        <v>1</v>
      </c>
      <c r="N466" s="17" t="s">
        <v>8273</v>
      </c>
      <c r="O466" s="17" t="s">
        <v>8274</v>
      </c>
      <c r="P466" s="17">
        <v>100</v>
      </c>
      <c r="Q466" s="17">
        <v>115.38</v>
      </c>
      <c r="R466" s="21">
        <v>41879.959050925929</v>
      </c>
      <c r="S466" s="21">
        <v>41909.959050925929</v>
      </c>
    </row>
    <row r="467" spans="1:19" ht="45" hidden="1" x14ac:dyDescent="0.25">
      <c r="A467" s="17">
        <v>3413</v>
      </c>
      <c r="B467" s="18" t="s">
        <v>3412</v>
      </c>
      <c r="C467" s="18" t="s">
        <v>7523</v>
      </c>
      <c r="D467" s="19">
        <v>500</v>
      </c>
      <c r="E467" s="20">
        <v>650</v>
      </c>
      <c r="F467" s="17" t="s">
        <v>8218</v>
      </c>
      <c r="G467" s="17" t="s">
        <v>8223</v>
      </c>
      <c r="H467" s="17" t="s">
        <v>8245</v>
      </c>
      <c r="I467" s="17">
        <v>1425099540</v>
      </c>
      <c r="J467" s="17">
        <v>1424280938</v>
      </c>
      <c r="K467" s="17" t="b">
        <v>0</v>
      </c>
      <c r="L467" s="17">
        <v>14</v>
      </c>
      <c r="M467" s="17" t="b">
        <v>1</v>
      </c>
      <c r="N467" s="17" t="s">
        <v>8273</v>
      </c>
      <c r="O467" s="17" t="s">
        <v>8274</v>
      </c>
      <c r="P467" s="17">
        <v>130</v>
      </c>
      <c r="Q467" s="17">
        <v>46.43</v>
      </c>
      <c r="R467" s="21">
        <v>42053.733078703706</v>
      </c>
      <c r="S467" s="21">
        <v>42063.207638888889</v>
      </c>
    </row>
    <row r="468" spans="1:19" ht="45" hidden="1" x14ac:dyDescent="0.25">
      <c r="A468" s="17">
        <v>3414</v>
      </c>
      <c r="B468" s="18" t="s">
        <v>3413</v>
      </c>
      <c r="C468" s="18" t="s">
        <v>7524</v>
      </c>
      <c r="D468" s="19">
        <v>3000</v>
      </c>
      <c r="E468" s="20">
        <v>3105</v>
      </c>
      <c r="F468" s="17" t="s">
        <v>8218</v>
      </c>
      <c r="G468" s="17" t="s">
        <v>8223</v>
      </c>
      <c r="H468" s="17" t="s">
        <v>8245</v>
      </c>
      <c r="I468" s="17">
        <v>1480579140</v>
      </c>
      <c r="J468" s="17">
        <v>1478030325</v>
      </c>
      <c r="K468" s="17" t="b">
        <v>0</v>
      </c>
      <c r="L468" s="17">
        <v>44</v>
      </c>
      <c r="M468" s="17" t="b">
        <v>1</v>
      </c>
      <c r="N468" s="17" t="s">
        <v>8273</v>
      </c>
      <c r="O468" s="17" t="s">
        <v>8274</v>
      </c>
      <c r="P468" s="17">
        <v>104</v>
      </c>
      <c r="Q468" s="17">
        <v>70.569999999999993</v>
      </c>
      <c r="R468" s="21">
        <v>42675.832465277781</v>
      </c>
      <c r="S468" s="21">
        <v>42705.332638888889</v>
      </c>
    </row>
    <row r="469" spans="1:19" ht="30" hidden="1" x14ac:dyDescent="0.25">
      <c r="A469" s="17">
        <v>3415</v>
      </c>
      <c r="B469" s="18" t="s">
        <v>3414</v>
      </c>
      <c r="C469" s="18" t="s">
        <v>7525</v>
      </c>
      <c r="D469" s="19">
        <v>200</v>
      </c>
      <c r="E469" s="20">
        <v>200</v>
      </c>
      <c r="F469" s="17" t="s">
        <v>8218</v>
      </c>
      <c r="G469" s="17" t="s">
        <v>8223</v>
      </c>
      <c r="H469" s="17" t="s">
        <v>8245</v>
      </c>
      <c r="I469" s="17">
        <v>1460935800</v>
      </c>
      <c r="J469" s="17">
        <v>1459999656</v>
      </c>
      <c r="K469" s="17" t="b">
        <v>0</v>
      </c>
      <c r="L469" s="17">
        <v>9</v>
      </c>
      <c r="M469" s="17" t="b">
        <v>1</v>
      </c>
      <c r="N469" s="17" t="s">
        <v>8273</v>
      </c>
      <c r="O469" s="17" t="s">
        <v>8274</v>
      </c>
      <c r="P469" s="17">
        <v>100</v>
      </c>
      <c r="Q469" s="17">
        <v>22.22</v>
      </c>
      <c r="R469" s="21">
        <v>42467.144166666665</v>
      </c>
      <c r="S469" s="21">
        <v>42477.979166666672</v>
      </c>
    </row>
    <row r="470" spans="1:19" ht="45" hidden="1" x14ac:dyDescent="0.25">
      <c r="A470" s="17">
        <v>3416</v>
      </c>
      <c r="B470" s="18" t="s">
        <v>3415</v>
      </c>
      <c r="C470" s="18" t="s">
        <v>7526</v>
      </c>
      <c r="D470" s="19">
        <v>4000</v>
      </c>
      <c r="E470" s="20">
        <v>4784</v>
      </c>
      <c r="F470" s="17" t="s">
        <v>8218</v>
      </c>
      <c r="G470" s="17" t="s">
        <v>8224</v>
      </c>
      <c r="H470" s="17" t="s">
        <v>8246</v>
      </c>
      <c r="I470" s="17">
        <v>1429813800</v>
      </c>
      <c r="J470" s="17">
        <v>1427363645</v>
      </c>
      <c r="K470" s="17" t="b">
        <v>0</v>
      </c>
      <c r="L470" s="17">
        <v>30</v>
      </c>
      <c r="M470" s="17" t="b">
        <v>1</v>
      </c>
      <c r="N470" s="17" t="s">
        <v>8273</v>
      </c>
      <c r="O470" s="17" t="s">
        <v>8274</v>
      </c>
      <c r="P470" s="17">
        <v>120</v>
      </c>
      <c r="Q470" s="17">
        <v>159.47</v>
      </c>
      <c r="R470" s="21">
        <v>42089.412557870368</v>
      </c>
      <c r="S470" s="21">
        <v>42117.770833333328</v>
      </c>
    </row>
    <row r="471" spans="1:19" ht="45" hidden="1" x14ac:dyDescent="0.25">
      <c r="A471" s="17">
        <v>3417</v>
      </c>
      <c r="B471" s="18" t="s">
        <v>3416</v>
      </c>
      <c r="C471" s="18" t="s">
        <v>7527</v>
      </c>
      <c r="D471" s="19">
        <v>1700</v>
      </c>
      <c r="E471" s="20">
        <v>1700.01</v>
      </c>
      <c r="F471" s="17" t="s">
        <v>8218</v>
      </c>
      <c r="G471" s="17" t="s">
        <v>8223</v>
      </c>
      <c r="H471" s="17" t="s">
        <v>8245</v>
      </c>
      <c r="I471" s="17">
        <v>1414284180</v>
      </c>
      <c r="J471" s="17">
        <v>1410558948</v>
      </c>
      <c r="K471" s="17" t="b">
        <v>0</v>
      </c>
      <c r="L471" s="17">
        <v>45</v>
      </c>
      <c r="M471" s="17" t="b">
        <v>1</v>
      </c>
      <c r="N471" s="17" t="s">
        <v>8273</v>
      </c>
      <c r="O471" s="17" t="s">
        <v>8274</v>
      </c>
      <c r="P471" s="17">
        <v>100</v>
      </c>
      <c r="Q471" s="17">
        <v>37.78</v>
      </c>
      <c r="R471" s="21">
        <v>41894.91375</v>
      </c>
      <c r="S471" s="21">
        <v>41938.029861111114</v>
      </c>
    </row>
    <row r="472" spans="1:19" ht="45" hidden="1" x14ac:dyDescent="0.25">
      <c r="A472" s="17">
        <v>3418</v>
      </c>
      <c r="B472" s="18" t="s">
        <v>3417</v>
      </c>
      <c r="C472" s="18" t="s">
        <v>7528</v>
      </c>
      <c r="D472" s="19">
        <v>4000</v>
      </c>
      <c r="E472" s="20">
        <v>4035</v>
      </c>
      <c r="F472" s="17" t="s">
        <v>8218</v>
      </c>
      <c r="G472" s="17" t="s">
        <v>8223</v>
      </c>
      <c r="H472" s="17" t="s">
        <v>8245</v>
      </c>
      <c r="I472" s="17">
        <v>1400875307</v>
      </c>
      <c r="J472" s="17">
        <v>1398283307</v>
      </c>
      <c r="K472" s="17" t="b">
        <v>0</v>
      </c>
      <c r="L472" s="17">
        <v>56</v>
      </c>
      <c r="M472" s="17" t="b">
        <v>1</v>
      </c>
      <c r="N472" s="17" t="s">
        <v>8273</v>
      </c>
      <c r="O472" s="17" t="s">
        <v>8274</v>
      </c>
      <c r="P472" s="17">
        <v>101</v>
      </c>
      <c r="Q472" s="17">
        <v>72.05</v>
      </c>
      <c r="R472" s="21">
        <v>41752.83457175926</v>
      </c>
      <c r="S472" s="21">
        <v>41782.83457175926</v>
      </c>
    </row>
    <row r="473" spans="1:19" ht="60" hidden="1" x14ac:dyDescent="0.25">
      <c r="A473" s="17">
        <v>3419</v>
      </c>
      <c r="B473" s="18" t="s">
        <v>3418</v>
      </c>
      <c r="C473" s="18" t="s">
        <v>7529</v>
      </c>
      <c r="D473" s="19">
        <v>2750</v>
      </c>
      <c r="E473" s="20">
        <v>2930</v>
      </c>
      <c r="F473" s="17" t="s">
        <v>8218</v>
      </c>
      <c r="G473" s="17" t="s">
        <v>8240</v>
      </c>
      <c r="H473" s="17" t="s">
        <v>8248</v>
      </c>
      <c r="I473" s="17">
        <v>1459978200</v>
      </c>
      <c r="J473" s="17">
        <v>1458416585</v>
      </c>
      <c r="K473" s="17" t="b">
        <v>0</v>
      </c>
      <c r="L473" s="17">
        <v>46</v>
      </c>
      <c r="M473" s="17" t="b">
        <v>1</v>
      </c>
      <c r="N473" s="17" t="s">
        <v>8273</v>
      </c>
      <c r="O473" s="17" t="s">
        <v>8274</v>
      </c>
      <c r="P473" s="17">
        <v>107</v>
      </c>
      <c r="Q473" s="17">
        <v>63.7</v>
      </c>
      <c r="R473" s="21">
        <v>42448.821585648147</v>
      </c>
      <c r="S473" s="21">
        <v>42466.895833333328</v>
      </c>
    </row>
    <row r="474" spans="1:19" ht="45" hidden="1" x14ac:dyDescent="0.25">
      <c r="A474" s="17">
        <v>3420</v>
      </c>
      <c r="B474" s="18" t="s">
        <v>3419</v>
      </c>
      <c r="C474" s="18" t="s">
        <v>7530</v>
      </c>
      <c r="D474" s="19">
        <v>700</v>
      </c>
      <c r="E474" s="20">
        <v>966</v>
      </c>
      <c r="F474" s="17" t="s">
        <v>8218</v>
      </c>
      <c r="G474" s="17" t="s">
        <v>8224</v>
      </c>
      <c r="H474" s="17" t="s">
        <v>8246</v>
      </c>
      <c r="I474" s="17">
        <v>1455408000</v>
      </c>
      <c r="J474" s="17">
        <v>1454638202</v>
      </c>
      <c r="K474" s="17" t="b">
        <v>0</v>
      </c>
      <c r="L474" s="17">
        <v>34</v>
      </c>
      <c r="M474" s="17" t="b">
        <v>1</v>
      </c>
      <c r="N474" s="17" t="s">
        <v>8273</v>
      </c>
      <c r="O474" s="17" t="s">
        <v>8274</v>
      </c>
      <c r="P474" s="17">
        <v>138</v>
      </c>
      <c r="Q474" s="17">
        <v>28.41</v>
      </c>
      <c r="R474" s="21">
        <v>42405.090300925927</v>
      </c>
      <c r="S474" s="21">
        <v>42414</v>
      </c>
    </row>
    <row r="475" spans="1:19" ht="45" hidden="1" x14ac:dyDescent="0.25">
      <c r="A475" s="17">
        <v>3421</v>
      </c>
      <c r="B475" s="18" t="s">
        <v>3420</v>
      </c>
      <c r="C475" s="18" t="s">
        <v>7531</v>
      </c>
      <c r="D475" s="19">
        <v>10000</v>
      </c>
      <c r="E475" s="20">
        <v>10115</v>
      </c>
      <c r="F475" s="17" t="s">
        <v>8218</v>
      </c>
      <c r="G475" s="17" t="s">
        <v>8223</v>
      </c>
      <c r="H475" s="17" t="s">
        <v>8245</v>
      </c>
      <c r="I475" s="17">
        <v>1425495563</v>
      </c>
      <c r="J475" s="17">
        <v>1422903563</v>
      </c>
      <c r="K475" s="17" t="b">
        <v>0</v>
      </c>
      <c r="L475" s="17">
        <v>98</v>
      </c>
      <c r="M475" s="17" t="b">
        <v>1</v>
      </c>
      <c r="N475" s="17" t="s">
        <v>8273</v>
      </c>
      <c r="O475" s="17" t="s">
        <v>8274</v>
      </c>
      <c r="P475" s="17">
        <v>101</v>
      </c>
      <c r="Q475" s="17">
        <v>103.21</v>
      </c>
      <c r="R475" s="21">
        <v>42037.791238425925</v>
      </c>
      <c r="S475" s="21">
        <v>42067.791238425925</v>
      </c>
    </row>
    <row r="476" spans="1:19" ht="45" hidden="1" x14ac:dyDescent="0.25">
      <c r="A476" s="17">
        <v>3422</v>
      </c>
      <c r="B476" s="18" t="s">
        <v>3421</v>
      </c>
      <c r="C476" s="18" t="s">
        <v>7532</v>
      </c>
      <c r="D476" s="19">
        <v>3000</v>
      </c>
      <c r="E476" s="20">
        <v>3273</v>
      </c>
      <c r="F476" s="17" t="s">
        <v>8218</v>
      </c>
      <c r="G476" s="17" t="s">
        <v>8224</v>
      </c>
      <c r="H476" s="17" t="s">
        <v>8246</v>
      </c>
      <c r="I476" s="17">
        <v>1450051200</v>
      </c>
      <c r="J476" s="17">
        <v>1447594176</v>
      </c>
      <c r="K476" s="17" t="b">
        <v>0</v>
      </c>
      <c r="L476" s="17">
        <v>46</v>
      </c>
      <c r="M476" s="17" t="b">
        <v>1</v>
      </c>
      <c r="N476" s="17" t="s">
        <v>8273</v>
      </c>
      <c r="O476" s="17" t="s">
        <v>8274</v>
      </c>
      <c r="P476" s="17">
        <v>109</v>
      </c>
      <c r="Q476" s="17">
        <v>71.150000000000006</v>
      </c>
      <c r="R476" s="21">
        <v>42323.562222222223</v>
      </c>
      <c r="S476" s="21">
        <v>42352</v>
      </c>
    </row>
    <row r="477" spans="1:19" ht="45" hidden="1" x14ac:dyDescent="0.25">
      <c r="A477" s="17">
        <v>3423</v>
      </c>
      <c r="B477" s="18" t="s">
        <v>3422</v>
      </c>
      <c r="C477" s="18" t="s">
        <v>7533</v>
      </c>
      <c r="D477" s="19">
        <v>250</v>
      </c>
      <c r="E477" s="20">
        <v>350</v>
      </c>
      <c r="F477" s="17" t="s">
        <v>8218</v>
      </c>
      <c r="G477" s="17" t="s">
        <v>8223</v>
      </c>
      <c r="H477" s="17" t="s">
        <v>8245</v>
      </c>
      <c r="I477" s="17">
        <v>1429912341</v>
      </c>
      <c r="J477" s="17">
        <v>1427320341</v>
      </c>
      <c r="K477" s="17" t="b">
        <v>0</v>
      </c>
      <c r="L477" s="17">
        <v>10</v>
      </c>
      <c r="M477" s="17" t="b">
        <v>1</v>
      </c>
      <c r="N477" s="17" t="s">
        <v>8273</v>
      </c>
      <c r="O477" s="17" t="s">
        <v>8274</v>
      </c>
      <c r="P477" s="17">
        <v>140</v>
      </c>
      <c r="Q477" s="17">
        <v>35</v>
      </c>
      <c r="R477" s="21">
        <v>42088.911354166667</v>
      </c>
      <c r="S477" s="21">
        <v>42118.911354166667</v>
      </c>
    </row>
    <row r="478" spans="1:19" ht="45" hidden="1" x14ac:dyDescent="0.25">
      <c r="A478" s="17">
        <v>3424</v>
      </c>
      <c r="B478" s="18" t="s">
        <v>3423</v>
      </c>
      <c r="C478" s="18" t="s">
        <v>7534</v>
      </c>
      <c r="D478" s="19">
        <v>6000</v>
      </c>
      <c r="E478" s="20">
        <v>6215</v>
      </c>
      <c r="F478" s="17" t="s">
        <v>8218</v>
      </c>
      <c r="G478" s="17" t="s">
        <v>8223</v>
      </c>
      <c r="H478" s="17" t="s">
        <v>8245</v>
      </c>
      <c r="I478" s="17">
        <v>1423119540</v>
      </c>
      <c r="J478" s="17">
        <v>1421252084</v>
      </c>
      <c r="K478" s="17" t="b">
        <v>0</v>
      </c>
      <c r="L478" s="17">
        <v>76</v>
      </c>
      <c r="M478" s="17" t="b">
        <v>1</v>
      </c>
      <c r="N478" s="17" t="s">
        <v>8273</v>
      </c>
      <c r="O478" s="17" t="s">
        <v>8274</v>
      </c>
      <c r="P478" s="17">
        <v>104</v>
      </c>
      <c r="Q478" s="17">
        <v>81.78</v>
      </c>
      <c r="R478" s="21">
        <v>42018.676898148144</v>
      </c>
      <c r="S478" s="21">
        <v>42040.290972222225</v>
      </c>
    </row>
    <row r="479" spans="1:19" ht="45" hidden="1" x14ac:dyDescent="0.25">
      <c r="A479" s="17">
        <v>3425</v>
      </c>
      <c r="B479" s="18" t="s">
        <v>3424</v>
      </c>
      <c r="C479" s="18" t="s">
        <v>7535</v>
      </c>
      <c r="D479" s="19">
        <v>30000</v>
      </c>
      <c r="E479" s="20">
        <v>30891.1</v>
      </c>
      <c r="F479" s="17" t="s">
        <v>8218</v>
      </c>
      <c r="G479" s="17" t="s">
        <v>8223</v>
      </c>
      <c r="H479" s="17" t="s">
        <v>8245</v>
      </c>
      <c r="I479" s="17">
        <v>1412434136</v>
      </c>
      <c r="J479" s="17">
        <v>1409669336</v>
      </c>
      <c r="K479" s="17" t="b">
        <v>0</v>
      </c>
      <c r="L479" s="17">
        <v>104</v>
      </c>
      <c r="M479" s="17" t="b">
        <v>1</v>
      </c>
      <c r="N479" s="17" t="s">
        <v>8273</v>
      </c>
      <c r="O479" s="17" t="s">
        <v>8274</v>
      </c>
      <c r="P479" s="17">
        <v>103</v>
      </c>
      <c r="Q479" s="17">
        <v>297.02999999999997</v>
      </c>
      <c r="R479" s="21">
        <v>41884.617314814815</v>
      </c>
      <c r="S479" s="21">
        <v>41916.617314814815</v>
      </c>
    </row>
    <row r="480" spans="1:19" ht="45" hidden="1" x14ac:dyDescent="0.25">
      <c r="A480" s="17">
        <v>3426</v>
      </c>
      <c r="B480" s="18" t="s">
        <v>3425</v>
      </c>
      <c r="C480" s="18" t="s">
        <v>7536</v>
      </c>
      <c r="D480" s="19">
        <v>3750</v>
      </c>
      <c r="E480" s="20">
        <v>4055</v>
      </c>
      <c r="F480" s="17" t="s">
        <v>8218</v>
      </c>
      <c r="G480" s="17" t="s">
        <v>8223</v>
      </c>
      <c r="H480" s="17" t="s">
        <v>8245</v>
      </c>
      <c r="I480" s="17">
        <v>1411264800</v>
      </c>
      <c r="J480" s="17">
        <v>1409620903</v>
      </c>
      <c r="K480" s="17" t="b">
        <v>0</v>
      </c>
      <c r="L480" s="17">
        <v>87</v>
      </c>
      <c r="M480" s="17" t="b">
        <v>1</v>
      </c>
      <c r="N480" s="17" t="s">
        <v>8273</v>
      </c>
      <c r="O480" s="17" t="s">
        <v>8274</v>
      </c>
      <c r="P480" s="17">
        <v>108</v>
      </c>
      <c r="Q480" s="17">
        <v>46.61</v>
      </c>
      <c r="R480" s="21">
        <v>41884.056747685187</v>
      </c>
      <c r="S480" s="21">
        <v>41903.083333333336</v>
      </c>
    </row>
    <row r="481" spans="1:19" ht="45" hidden="1" x14ac:dyDescent="0.25">
      <c r="A481" s="17">
        <v>3427</v>
      </c>
      <c r="B481" s="18" t="s">
        <v>3426</v>
      </c>
      <c r="C481" s="18" t="s">
        <v>7537</v>
      </c>
      <c r="D481" s="19">
        <v>1500</v>
      </c>
      <c r="E481" s="20">
        <v>1500</v>
      </c>
      <c r="F481" s="17" t="s">
        <v>8218</v>
      </c>
      <c r="G481" s="17" t="s">
        <v>8224</v>
      </c>
      <c r="H481" s="17" t="s">
        <v>8246</v>
      </c>
      <c r="I481" s="17">
        <v>1404314952</v>
      </c>
      <c r="J481" s="17">
        <v>1401722952</v>
      </c>
      <c r="K481" s="17" t="b">
        <v>0</v>
      </c>
      <c r="L481" s="17">
        <v>29</v>
      </c>
      <c r="M481" s="17" t="b">
        <v>1</v>
      </c>
      <c r="N481" s="17" t="s">
        <v>8273</v>
      </c>
      <c r="O481" s="17" t="s">
        <v>8274</v>
      </c>
      <c r="P481" s="17">
        <v>100</v>
      </c>
      <c r="Q481" s="17">
        <v>51.72</v>
      </c>
      <c r="R481" s="21">
        <v>41792.645277777774</v>
      </c>
      <c r="S481" s="21">
        <v>41822.645277777774</v>
      </c>
    </row>
    <row r="482" spans="1:19" ht="45" hidden="1" x14ac:dyDescent="0.25">
      <c r="A482" s="17">
        <v>3428</v>
      </c>
      <c r="B482" s="18" t="s">
        <v>3427</v>
      </c>
      <c r="C482" s="18" t="s">
        <v>7538</v>
      </c>
      <c r="D482" s="19">
        <v>2000</v>
      </c>
      <c r="E482" s="20">
        <v>2055</v>
      </c>
      <c r="F482" s="17" t="s">
        <v>8218</v>
      </c>
      <c r="G482" s="17" t="s">
        <v>8224</v>
      </c>
      <c r="H482" s="17" t="s">
        <v>8246</v>
      </c>
      <c r="I482" s="17">
        <v>1425142800</v>
      </c>
      <c r="J482" s="17">
        <v>1422983847</v>
      </c>
      <c r="K482" s="17" t="b">
        <v>0</v>
      </c>
      <c r="L482" s="17">
        <v>51</v>
      </c>
      <c r="M482" s="17" t="b">
        <v>1</v>
      </c>
      <c r="N482" s="17" t="s">
        <v>8273</v>
      </c>
      <c r="O482" s="17" t="s">
        <v>8274</v>
      </c>
      <c r="P482" s="17">
        <v>103</v>
      </c>
      <c r="Q482" s="17">
        <v>40.29</v>
      </c>
      <c r="R482" s="21">
        <v>42038.720451388886</v>
      </c>
      <c r="S482" s="21">
        <v>42063.708333333328</v>
      </c>
    </row>
    <row r="483" spans="1:19" ht="45" hidden="1" x14ac:dyDescent="0.25">
      <c r="A483" s="17">
        <v>3429</v>
      </c>
      <c r="B483" s="18" t="s">
        <v>3428</v>
      </c>
      <c r="C483" s="18" t="s">
        <v>7539</v>
      </c>
      <c r="D483" s="19">
        <v>150</v>
      </c>
      <c r="E483" s="20">
        <v>195</v>
      </c>
      <c r="F483" s="17" t="s">
        <v>8218</v>
      </c>
      <c r="G483" s="17" t="s">
        <v>8224</v>
      </c>
      <c r="H483" s="17" t="s">
        <v>8246</v>
      </c>
      <c r="I483" s="17">
        <v>1478046661</v>
      </c>
      <c r="J483" s="17">
        <v>1476837061</v>
      </c>
      <c r="K483" s="17" t="b">
        <v>0</v>
      </c>
      <c r="L483" s="17">
        <v>12</v>
      </c>
      <c r="M483" s="17" t="b">
        <v>1</v>
      </c>
      <c r="N483" s="17" t="s">
        <v>8273</v>
      </c>
      <c r="O483" s="17" t="s">
        <v>8274</v>
      </c>
      <c r="P483" s="17">
        <v>130</v>
      </c>
      <c r="Q483" s="17">
        <v>16.25</v>
      </c>
      <c r="R483" s="21">
        <v>42662.021539351852</v>
      </c>
      <c r="S483" s="21">
        <v>42676.021539351852</v>
      </c>
    </row>
    <row r="484" spans="1:19" ht="45" hidden="1" x14ac:dyDescent="0.25">
      <c r="A484" s="17">
        <v>3430</v>
      </c>
      <c r="B484" s="18" t="s">
        <v>3429</v>
      </c>
      <c r="C484" s="18" t="s">
        <v>7540</v>
      </c>
      <c r="D484" s="19">
        <v>2000</v>
      </c>
      <c r="E484" s="20">
        <v>2170.9899999999998</v>
      </c>
      <c r="F484" s="17" t="s">
        <v>8218</v>
      </c>
      <c r="G484" s="17" t="s">
        <v>8224</v>
      </c>
      <c r="H484" s="17" t="s">
        <v>8246</v>
      </c>
      <c r="I484" s="17">
        <v>1406760101</v>
      </c>
      <c r="J484" s="17">
        <v>1404168101</v>
      </c>
      <c r="K484" s="17" t="b">
        <v>0</v>
      </c>
      <c r="L484" s="17">
        <v>72</v>
      </c>
      <c r="M484" s="17" t="b">
        <v>1</v>
      </c>
      <c r="N484" s="17" t="s">
        <v>8273</v>
      </c>
      <c r="O484" s="17" t="s">
        <v>8274</v>
      </c>
      <c r="P484" s="17">
        <v>109</v>
      </c>
      <c r="Q484" s="17">
        <v>30.15</v>
      </c>
      <c r="R484" s="21">
        <v>41820.945613425924</v>
      </c>
      <c r="S484" s="21">
        <v>41850.945613425924</v>
      </c>
    </row>
    <row r="485" spans="1:19" ht="45" hidden="1" x14ac:dyDescent="0.25">
      <c r="A485" s="17">
        <v>3431</v>
      </c>
      <c r="B485" s="18" t="s">
        <v>3430</v>
      </c>
      <c r="C485" s="18" t="s">
        <v>7541</v>
      </c>
      <c r="D485" s="19">
        <v>2000</v>
      </c>
      <c r="E485" s="20">
        <v>2000</v>
      </c>
      <c r="F485" s="17" t="s">
        <v>8218</v>
      </c>
      <c r="G485" s="17" t="s">
        <v>8223</v>
      </c>
      <c r="H485" s="17" t="s">
        <v>8245</v>
      </c>
      <c r="I485" s="17">
        <v>1408383153</v>
      </c>
      <c r="J485" s="17">
        <v>1405791153</v>
      </c>
      <c r="K485" s="17" t="b">
        <v>0</v>
      </c>
      <c r="L485" s="17">
        <v>21</v>
      </c>
      <c r="M485" s="17" t="b">
        <v>1</v>
      </c>
      <c r="N485" s="17" t="s">
        <v>8273</v>
      </c>
      <c r="O485" s="17" t="s">
        <v>8274</v>
      </c>
      <c r="P485" s="17">
        <v>100</v>
      </c>
      <c r="Q485" s="17">
        <v>95.24</v>
      </c>
      <c r="R485" s="21">
        <v>41839.730937500004</v>
      </c>
      <c r="S485" s="21">
        <v>41869.730937500004</v>
      </c>
    </row>
    <row r="486" spans="1:19" ht="45" hidden="1" x14ac:dyDescent="0.25">
      <c r="A486" s="17">
        <v>3432</v>
      </c>
      <c r="B486" s="18" t="s">
        <v>3431</v>
      </c>
      <c r="C486" s="18" t="s">
        <v>7542</v>
      </c>
      <c r="D486" s="19">
        <v>2000</v>
      </c>
      <c r="E486" s="20">
        <v>2193</v>
      </c>
      <c r="F486" s="17" t="s">
        <v>8218</v>
      </c>
      <c r="G486" s="17" t="s">
        <v>8223</v>
      </c>
      <c r="H486" s="17" t="s">
        <v>8245</v>
      </c>
      <c r="I486" s="17">
        <v>1454709600</v>
      </c>
      <c r="J486" s="17">
        <v>1452520614</v>
      </c>
      <c r="K486" s="17" t="b">
        <v>0</v>
      </c>
      <c r="L486" s="17">
        <v>42</v>
      </c>
      <c r="M486" s="17" t="b">
        <v>1</v>
      </c>
      <c r="N486" s="17" t="s">
        <v>8273</v>
      </c>
      <c r="O486" s="17" t="s">
        <v>8274</v>
      </c>
      <c r="P486" s="17">
        <v>110</v>
      </c>
      <c r="Q486" s="17">
        <v>52.21</v>
      </c>
      <c r="R486" s="21">
        <v>42380.581180555557</v>
      </c>
      <c r="S486" s="21">
        <v>42405.916666666672</v>
      </c>
    </row>
    <row r="487" spans="1:19" ht="45" hidden="1" x14ac:dyDescent="0.25">
      <c r="A487" s="17">
        <v>3433</v>
      </c>
      <c r="B487" s="18" t="s">
        <v>3432</v>
      </c>
      <c r="C487" s="18" t="s">
        <v>7543</v>
      </c>
      <c r="D487" s="19">
        <v>9500</v>
      </c>
      <c r="E487" s="20">
        <v>9525</v>
      </c>
      <c r="F487" s="17" t="s">
        <v>8218</v>
      </c>
      <c r="G487" s="17" t="s">
        <v>8223</v>
      </c>
      <c r="H487" s="17" t="s">
        <v>8245</v>
      </c>
      <c r="I487" s="17">
        <v>1402974000</v>
      </c>
      <c r="J487" s="17">
        <v>1400290255</v>
      </c>
      <c r="K487" s="17" t="b">
        <v>0</v>
      </c>
      <c r="L487" s="17">
        <v>71</v>
      </c>
      <c r="M487" s="17" t="b">
        <v>1</v>
      </c>
      <c r="N487" s="17" t="s">
        <v>8273</v>
      </c>
      <c r="O487" s="17" t="s">
        <v>8274</v>
      </c>
      <c r="P487" s="17">
        <v>100</v>
      </c>
      <c r="Q487" s="17">
        <v>134.15</v>
      </c>
      <c r="R487" s="21">
        <v>41776.063136574077</v>
      </c>
      <c r="S487" s="21">
        <v>41807.125</v>
      </c>
    </row>
    <row r="488" spans="1:19" ht="45" hidden="1" x14ac:dyDescent="0.25">
      <c r="A488" s="17">
        <v>3434</v>
      </c>
      <c r="B488" s="18" t="s">
        <v>3433</v>
      </c>
      <c r="C488" s="18" t="s">
        <v>7544</v>
      </c>
      <c r="D488" s="19">
        <v>10000</v>
      </c>
      <c r="E488" s="20">
        <v>10555</v>
      </c>
      <c r="F488" s="17" t="s">
        <v>8218</v>
      </c>
      <c r="G488" s="17" t="s">
        <v>8223</v>
      </c>
      <c r="H488" s="17" t="s">
        <v>8245</v>
      </c>
      <c r="I488" s="17">
        <v>1404983269</v>
      </c>
      <c r="J488" s="17">
        <v>1402391269</v>
      </c>
      <c r="K488" s="17" t="b">
        <v>0</v>
      </c>
      <c r="L488" s="17">
        <v>168</v>
      </c>
      <c r="M488" s="17" t="b">
        <v>1</v>
      </c>
      <c r="N488" s="17" t="s">
        <v>8273</v>
      </c>
      <c r="O488" s="17" t="s">
        <v>8274</v>
      </c>
      <c r="P488" s="17">
        <v>106</v>
      </c>
      <c r="Q488" s="17">
        <v>62.83</v>
      </c>
      <c r="R488" s="21">
        <v>41800.380428240744</v>
      </c>
      <c r="S488" s="21">
        <v>41830.380428240744</v>
      </c>
    </row>
    <row r="489" spans="1:19" ht="45" hidden="1" x14ac:dyDescent="0.25">
      <c r="A489" s="17">
        <v>3435</v>
      </c>
      <c r="B489" s="18" t="s">
        <v>3434</v>
      </c>
      <c r="C489" s="18" t="s">
        <v>7545</v>
      </c>
      <c r="D489" s="19">
        <v>1000</v>
      </c>
      <c r="E489" s="20">
        <v>1120</v>
      </c>
      <c r="F489" s="17" t="s">
        <v>8218</v>
      </c>
      <c r="G489" s="17" t="s">
        <v>8223</v>
      </c>
      <c r="H489" s="17" t="s">
        <v>8245</v>
      </c>
      <c r="I489" s="17">
        <v>1470538800</v>
      </c>
      <c r="J489" s="17">
        <v>1469112493</v>
      </c>
      <c r="K489" s="17" t="b">
        <v>0</v>
      </c>
      <c r="L489" s="17">
        <v>19</v>
      </c>
      <c r="M489" s="17" t="b">
        <v>1</v>
      </c>
      <c r="N489" s="17" t="s">
        <v>8273</v>
      </c>
      <c r="O489" s="17" t="s">
        <v>8274</v>
      </c>
      <c r="P489" s="17">
        <v>112</v>
      </c>
      <c r="Q489" s="17">
        <v>58.95</v>
      </c>
      <c r="R489" s="21">
        <v>42572.61681712963</v>
      </c>
      <c r="S489" s="21">
        <v>42589.125</v>
      </c>
    </row>
    <row r="490" spans="1:19" ht="45" hidden="1" x14ac:dyDescent="0.25">
      <c r="A490" s="17">
        <v>3436</v>
      </c>
      <c r="B490" s="18" t="s">
        <v>3435</v>
      </c>
      <c r="C490" s="18" t="s">
        <v>7546</v>
      </c>
      <c r="D490" s="19">
        <v>5000</v>
      </c>
      <c r="E490" s="20">
        <v>5295</v>
      </c>
      <c r="F490" s="17" t="s">
        <v>8218</v>
      </c>
      <c r="G490" s="17" t="s">
        <v>8223</v>
      </c>
      <c r="H490" s="17" t="s">
        <v>8245</v>
      </c>
      <c r="I490" s="17">
        <v>1408638480</v>
      </c>
      <c r="J490" s="17">
        <v>1406811593</v>
      </c>
      <c r="K490" s="17" t="b">
        <v>0</v>
      </c>
      <c r="L490" s="17">
        <v>37</v>
      </c>
      <c r="M490" s="17" t="b">
        <v>1</v>
      </c>
      <c r="N490" s="17" t="s">
        <v>8273</v>
      </c>
      <c r="O490" s="17" t="s">
        <v>8274</v>
      </c>
      <c r="P490" s="17">
        <v>106</v>
      </c>
      <c r="Q490" s="17">
        <v>143.11000000000001</v>
      </c>
      <c r="R490" s="21">
        <v>41851.541585648149</v>
      </c>
      <c r="S490" s="21">
        <v>41872.686111111114</v>
      </c>
    </row>
    <row r="491" spans="1:19" ht="45" hidden="1" x14ac:dyDescent="0.25">
      <c r="A491" s="17">
        <v>3437</v>
      </c>
      <c r="B491" s="18" t="s">
        <v>3436</v>
      </c>
      <c r="C491" s="18" t="s">
        <v>7547</v>
      </c>
      <c r="D491" s="19">
        <v>3000</v>
      </c>
      <c r="E491" s="20">
        <v>3030</v>
      </c>
      <c r="F491" s="17" t="s">
        <v>8218</v>
      </c>
      <c r="G491" s="17" t="s">
        <v>8223</v>
      </c>
      <c r="H491" s="17" t="s">
        <v>8245</v>
      </c>
      <c r="I491" s="17">
        <v>1440003820</v>
      </c>
      <c r="J491" s="17">
        <v>1437411820</v>
      </c>
      <c r="K491" s="17" t="b">
        <v>0</v>
      </c>
      <c r="L491" s="17">
        <v>36</v>
      </c>
      <c r="M491" s="17" t="b">
        <v>1</v>
      </c>
      <c r="N491" s="17" t="s">
        <v>8273</v>
      </c>
      <c r="O491" s="17" t="s">
        <v>8274</v>
      </c>
      <c r="P491" s="17">
        <v>101</v>
      </c>
      <c r="Q491" s="17">
        <v>84.17</v>
      </c>
      <c r="R491" s="21">
        <v>42205.710879629631</v>
      </c>
      <c r="S491" s="21">
        <v>42235.710879629631</v>
      </c>
    </row>
    <row r="492" spans="1:19" ht="45" hidden="1" x14ac:dyDescent="0.25">
      <c r="A492" s="17">
        <v>3438</v>
      </c>
      <c r="B492" s="18" t="s">
        <v>3437</v>
      </c>
      <c r="C492" s="18" t="s">
        <v>7548</v>
      </c>
      <c r="D492" s="19">
        <v>2500</v>
      </c>
      <c r="E492" s="20">
        <v>2605</v>
      </c>
      <c r="F492" s="17" t="s">
        <v>8218</v>
      </c>
      <c r="G492" s="17" t="s">
        <v>8224</v>
      </c>
      <c r="H492" s="17" t="s">
        <v>8246</v>
      </c>
      <c r="I492" s="17">
        <v>1430600400</v>
      </c>
      <c r="J492" s="17">
        <v>1428358567</v>
      </c>
      <c r="K492" s="17" t="b">
        <v>0</v>
      </c>
      <c r="L492" s="17">
        <v>14</v>
      </c>
      <c r="M492" s="17" t="b">
        <v>1</v>
      </c>
      <c r="N492" s="17" t="s">
        <v>8273</v>
      </c>
      <c r="O492" s="17" t="s">
        <v>8274</v>
      </c>
      <c r="P492" s="17">
        <v>104</v>
      </c>
      <c r="Q492" s="17">
        <v>186.07</v>
      </c>
      <c r="R492" s="21">
        <v>42100.927858796291</v>
      </c>
      <c r="S492" s="21">
        <v>42126.875</v>
      </c>
    </row>
    <row r="493" spans="1:19" ht="30" hidden="1" x14ac:dyDescent="0.25">
      <c r="A493" s="17">
        <v>3439</v>
      </c>
      <c r="B493" s="18" t="s">
        <v>3438</v>
      </c>
      <c r="C493" s="18" t="s">
        <v>7549</v>
      </c>
      <c r="D493" s="19">
        <v>1200</v>
      </c>
      <c r="E493" s="20">
        <v>1616.14</v>
      </c>
      <c r="F493" s="17" t="s">
        <v>8218</v>
      </c>
      <c r="G493" s="17" t="s">
        <v>8223</v>
      </c>
      <c r="H493" s="17" t="s">
        <v>8245</v>
      </c>
      <c r="I493" s="17">
        <v>1453179540</v>
      </c>
      <c r="J493" s="17">
        <v>1452030730</v>
      </c>
      <c r="K493" s="17" t="b">
        <v>0</v>
      </c>
      <c r="L493" s="17">
        <v>18</v>
      </c>
      <c r="M493" s="17" t="b">
        <v>1</v>
      </c>
      <c r="N493" s="17" t="s">
        <v>8273</v>
      </c>
      <c r="O493" s="17" t="s">
        <v>8274</v>
      </c>
      <c r="P493" s="17">
        <v>135</v>
      </c>
      <c r="Q493" s="17">
        <v>89.79</v>
      </c>
      <c r="R493" s="21">
        <v>42374.911226851851</v>
      </c>
      <c r="S493" s="21">
        <v>42388.207638888889</v>
      </c>
    </row>
    <row r="494" spans="1:19" ht="45" hidden="1" x14ac:dyDescent="0.25">
      <c r="A494" s="17">
        <v>3440</v>
      </c>
      <c r="B494" s="18" t="s">
        <v>3439</v>
      </c>
      <c r="C494" s="18" t="s">
        <v>7550</v>
      </c>
      <c r="D494" s="19">
        <v>5000</v>
      </c>
      <c r="E494" s="20">
        <v>5260.92</v>
      </c>
      <c r="F494" s="17" t="s">
        <v>8218</v>
      </c>
      <c r="G494" s="17" t="s">
        <v>8223</v>
      </c>
      <c r="H494" s="17" t="s">
        <v>8245</v>
      </c>
      <c r="I494" s="17">
        <v>1405095300</v>
      </c>
      <c r="J494" s="17">
        <v>1403146628</v>
      </c>
      <c r="K494" s="17" t="b">
        <v>0</v>
      </c>
      <c r="L494" s="17">
        <v>82</v>
      </c>
      <c r="M494" s="17" t="b">
        <v>1</v>
      </c>
      <c r="N494" s="17" t="s">
        <v>8273</v>
      </c>
      <c r="O494" s="17" t="s">
        <v>8274</v>
      </c>
      <c r="P494" s="17">
        <v>105</v>
      </c>
      <c r="Q494" s="17">
        <v>64.16</v>
      </c>
      <c r="R494" s="21">
        <v>41809.12300925926</v>
      </c>
      <c r="S494" s="21">
        <v>41831.677083333336</v>
      </c>
    </row>
    <row r="495" spans="1:19" ht="45" hidden="1" x14ac:dyDescent="0.25">
      <c r="A495" s="17">
        <v>3441</v>
      </c>
      <c r="B495" s="18" t="s">
        <v>3440</v>
      </c>
      <c r="C495" s="18" t="s">
        <v>7551</v>
      </c>
      <c r="D495" s="19">
        <v>2500</v>
      </c>
      <c r="E495" s="20">
        <v>2565</v>
      </c>
      <c r="F495" s="17" t="s">
        <v>8218</v>
      </c>
      <c r="G495" s="17" t="s">
        <v>8223</v>
      </c>
      <c r="H495" s="17" t="s">
        <v>8245</v>
      </c>
      <c r="I495" s="17">
        <v>1447445820</v>
      </c>
      <c r="J495" s="17">
        <v>1445077121</v>
      </c>
      <c r="K495" s="17" t="b">
        <v>0</v>
      </c>
      <c r="L495" s="17">
        <v>43</v>
      </c>
      <c r="M495" s="17" t="b">
        <v>1</v>
      </c>
      <c r="N495" s="17" t="s">
        <v>8273</v>
      </c>
      <c r="O495" s="17" t="s">
        <v>8274</v>
      </c>
      <c r="P495" s="17">
        <v>103</v>
      </c>
      <c r="Q495" s="17">
        <v>59.65</v>
      </c>
      <c r="R495" s="21">
        <v>42294.429641203707</v>
      </c>
      <c r="S495" s="21">
        <v>42321.845138888893</v>
      </c>
    </row>
    <row r="496" spans="1:19" ht="45" hidden="1" x14ac:dyDescent="0.25">
      <c r="A496" s="17">
        <v>3442</v>
      </c>
      <c r="B496" s="18" t="s">
        <v>3441</v>
      </c>
      <c r="C496" s="18" t="s">
        <v>7552</v>
      </c>
      <c r="D496" s="19">
        <v>250</v>
      </c>
      <c r="E496" s="20">
        <v>250</v>
      </c>
      <c r="F496" s="17" t="s">
        <v>8218</v>
      </c>
      <c r="G496" s="17" t="s">
        <v>8223</v>
      </c>
      <c r="H496" s="17" t="s">
        <v>8245</v>
      </c>
      <c r="I496" s="17">
        <v>1433016672</v>
      </c>
      <c r="J496" s="17">
        <v>1430424672</v>
      </c>
      <c r="K496" s="17" t="b">
        <v>0</v>
      </c>
      <c r="L496" s="17">
        <v>8</v>
      </c>
      <c r="M496" s="17" t="b">
        <v>1</v>
      </c>
      <c r="N496" s="17" t="s">
        <v>8273</v>
      </c>
      <c r="O496" s="17" t="s">
        <v>8274</v>
      </c>
      <c r="P496" s="17">
        <v>100</v>
      </c>
      <c r="Q496" s="17">
        <v>31.25</v>
      </c>
      <c r="R496" s="21">
        <v>42124.841111111105</v>
      </c>
      <c r="S496" s="21">
        <v>42154.841111111105</v>
      </c>
    </row>
    <row r="497" spans="1:19" ht="45" hidden="1" x14ac:dyDescent="0.25">
      <c r="A497" s="17">
        <v>3443</v>
      </c>
      <c r="B497" s="18" t="s">
        <v>3442</v>
      </c>
      <c r="C497" s="18" t="s">
        <v>7553</v>
      </c>
      <c r="D497" s="19">
        <v>1000</v>
      </c>
      <c r="E497" s="20">
        <v>1855</v>
      </c>
      <c r="F497" s="17" t="s">
        <v>8218</v>
      </c>
      <c r="G497" s="17" t="s">
        <v>8223</v>
      </c>
      <c r="H497" s="17" t="s">
        <v>8245</v>
      </c>
      <c r="I497" s="17">
        <v>1410266146</v>
      </c>
      <c r="J497" s="17">
        <v>1407674146</v>
      </c>
      <c r="K497" s="17" t="b">
        <v>0</v>
      </c>
      <c r="L497" s="17">
        <v>45</v>
      </c>
      <c r="M497" s="17" t="b">
        <v>1</v>
      </c>
      <c r="N497" s="17" t="s">
        <v>8273</v>
      </c>
      <c r="O497" s="17" t="s">
        <v>8274</v>
      </c>
      <c r="P497" s="17">
        <v>186</v>
      </c>
      <c r="Q497" s="17">
        <v>41.22</v>
      </c>
      <c r="R497" s="21">
        <v>41861.524837962963</v>
      </c>
      <c r="S497" s="21">
        <v>41891.524837962963</v>
      </c>
    </row>
    <row r="498" spans="1:19" ht="45" hidden="1" x14ac:dyDescent="0.25">
      <c r="A498" s="17">
        <v>3444</v>
      </c>
      <c r="B498" s="18" t="s">
        <v>3443</v>
      </c>
      <c r="C498" s="18" t="s">
        <v>7554</v>
      </c>
      <c r="D498" s="19">
        <v>300</v>
      </c>
      <c r="E498" s="20">
        <v>867</v>
      </c>
      <c r="F498" s="17" t="s">
        <v>8218</v>
      </c>
      <c r="G498" s="17" t="s">
        <v>8225</v>
      </c>
      <c r="H498" s="17" t="s">
        <v>8247</v>
      </c>
      <c r="I498" s="17">
        <v>1465394340</v>
      </c>
      <c r="J498" s="17">
        <v>1464677986</v>
      </c>
      <c r="K498" s="17" t="b">
        <v>0</v>
      </c>
      <c r="L498" s="17">
        <v>20</v>
      </c>
      <c r="M498" s="17" t="b">
        <v>1</v>
      </c>
      <c r="N498" s="17" t="s">
        <v>8273</v>
      </c>
      <c r="O498" s="17" t="s">
        <v>8274</v>
      </c>
      <c r="P498" s="17">
        <v>289</v>
      </c>
      <c r="Q498" s="17">
        <v>43.35</v>
      </c>
      <c r="R498" s="21">
        <v>42521.291504629626</v>
      </c>
      <c r="S498" s="21">
        <v>42529.582638888889</v>
      </c>
    </row>
    <row r="499" spans="1:19" ht="45" hidden="1" x14ac:dyDescent="0.25">
      <c r="A499" s="17">
        <v>3445</v>
      </c>
      <c r="B499" s="18" t="s">
        <v>3444</v>
      </c>
      <c r="C499" s="18" t="s">
        <v>7555</v>
      </c>
      <c r="D499" s="19">
        <v>2000</v>
      </c>
      <c r="E499" s="20">
        <v>2000</v>
      </c>
      <c r="F499" s="17" t="s">
        <v>8218</v>
      </c>
      <c r="G499" s="17" t="s">
        <v>8224</v>
      </c>
      <c r="H499" s="17" t="s">
        <v>8246</v>
      </c>
      <c r="I499" s="17">
        <v>1445604236</v>
      </c>
      <c r="J499" s="17">
        <v>1443185036</v>
      </c>
      <c r="K499" s="17" t="b">
        <v>0</v>
      </c>
      <c r="L499" s="17">
        <v>31</v>
      </c>
      <c r="M499" s="17" t="b">
        <v>1</v>
      </c>
      <c r="N499" s="17" t="s">
        <v>8273</v>
      </c>
      <c r="O499" s="17" t="s">
        <v>8274</v>
      </c>
      <c r="P499" s="17">
        <v>100</v>
      </c>
      <c r="Q499" s="17">
        <v>64.52</v>
      </c>
      <c r="R499" s="21">
        <v>42272.530509259261</v>
      </c>
      <c r="S499" s="21">
        <v>42300.530509259261</v>
      </c>
    </row>
    <row r="500" spans="1:19" ht="45" hidden="1" x14ac:dyDescent="0.25">
      <c r="A500" s="17">
        <v>3446</v>
      </c>
      <c r="B500" s="18" t="s">
        <v>3445</v>
      </c>
      <c r="C500" s="18" t="s">
        <v>7556</v>
      </c>
      <c r="D500" s="19">
        <v>1000</v>
      </c>
      <c r="E500" s="20">
        <v>1082</v>
      </c>
      <c r="F500" s="17" t="s">
        <v>8218</v>
      </c>
      <c r="G500" s="17" t="s">
        <v>8224</v>
      </c>
      <c r="H500" s="17" t="s">
        <v>8246</v>
      </c>
      <c r="I500" s="17">
        <v>1423138800</v>
      </c>
      <c r="J500" s="17">
        <v>1421092725</v>
      </c>
      <c r="K500" s="17" t="b">
        <v>0</v>
      </c>
      <c r="L500" s="17">
        <v>25</v>
      </c>
      <c r="M500" s="17" t="b">
        <v>1</v>
      </c>
      <c r="N500" s="17" t="s">
        <v>8273</v>
      </c>
      <c r="O500" s="17" t="s">
        <v>8274</v>
      </c>
      <c r="P500" s="17">
        <v>108</v>
      </c>
      <c r="Q500" s="17">
        <v>43.28</v>
      </c>
      <c r="R500" s="21">
        <v>42016.832465277781</v>
      </c>
      <c r="S500" s="21">
        <v>42040.513888888891</v>
      </c>
    </row>
    <row r="501" spans="1:19" ht="30" hidden="1" x14ac:dyDescent="0.25">
      <c r="A501" s="17">
        <v>3447</v>
      </c>
      <c r="B501" s="18" t="s">
        <v>3446</v>
      </c>
      <c r="C501" s="18" t="s">
        <v>7557</v>
      </c>
      <c r="D501" s="19">
        <v>1000</v>
      </c>
      <c r="E501" s="20">
        <v>1078</v>
      </c>
      <c r="F501" s="17" t="s">
        <v>8218</v>
      </c>
      <c r="G501" s="17" t="s">
        <v>8223</v>
      </c>
      <c r="H501" s="17" t="s">
        <v>8245</v>
      </c>
      <c r="I501" s="17">
        <v>1458332412</v>
      </c>
      <c r="J501" s="17">
        <v>1454448012</v>
      </c>
      <c r="K501" s="17" t="b">
        <v>0</v>
      </c>
      <c r="L501" s="17">
        <v>14</v>
      </c>
      <c r="M501" s="17" t="b">
        <v>1</v>
      </c>
      <c r="N501" s="17" t="s">
        <v>8273</v>
      </c>
      <c r="O501" s="17" t="s">
        <v>8274</v>
      </c>
      <c r="P501" s="17">
        <v>108</v>
      </c>
      <c r="Q501" s="17">
        <v>77</v>
      </c>
      <c r="R501" s="21">
        <v>42402.889027777783</v>
      </c>
      <c r="S501" s="21">
        <v>42447.847361111111</v>
      </c>
    </row>
    <row r="502" spans="1:19" ht="45" hidden="1" x14ac:dyDescent="0.25">
      <c r="A502" s="17">
        <v>3448</v>
      </c>
      <c r="B502" s="18" t="s">
        <v>3447</v>
      </c>
      <c r="C502" s="18" t="s">
        <v>7558</v>
      </c>
      <c r="D502" s="19">
        <v>2100</v>
      </c>
      <c r="E502" s="20">
        <v>2305</v>
      </c>
      <c r="F502" s="17" t="s">
        <v>8218</v>
      </c>
      <c r="G502" s="17" t="s">
        <v>8223</v>
      </c>
      <c r="H502" s="17" t="s">
        <v>8245</v>
      </c>
      <c r="I502" s="17">
        <v>1418784689</v>
      </c>
      <c r="J502" s="17">
        <v>1416192689</v>
      </c>
      <c r="K502" s="17" t="b">
        <v>0</v>
      </c>
      <c r="L502" s="17">
        <v>45</v>
      </c>
      <c r="M502" s="17" t="b">
        <v>1</v>
      </c>
      <c r="N502" s="17" t="s">
        <v>8273</v>
      </c>
      <c r="O502" s="17" t="s">
        <v>8274</v>
      </c>
      <c r="P502" s="17">
        <v>110</v>
      </c>
      <c r="Q502" s="17">
        <v>51.22</v>
      </c>
      <c r="R502" s="21">
        <v>41960.119085648148</v>
      </c>
      <c r="S502" s="21">
        <v>41990.119085648148</v>
      </c>
    </row>
    <row r="503" spans="1:19" ht="45" hidden="1" x14ac:dyDescent="0.25">
      <c r="A503" s="17">
        <v>3449</v>
      </c>
      <c r="B503" s="18" t="s">
        <v>3448</v>
      </c>
      <c r="C503" s="18" t="s">
        <v>7559</v>
      </c>
      <c r="D503" s="19">
        <v>800</v>
      </c>
      <c r="E503" s="20">
        <v>1365</v>
      </c>
      <c r="F503" s="17" t="s">
        <v>8218</v>
      </c>
      <c r="G503" s="17" t="s">
        <v>8223</v>
      </c>
      <c r="H503" s="17" t="s">
        <v>8245</v>
      </c>
      <c r="I503" s="17">
        <v>1468036800</v>
      </c>
      <c r="J503" s="17">
        <v>1465607738</v>
      </c>
      <c r="K503" s="17" t="b">
        <v>0</v>
      </c>
      <c r="L503" s="17">
        <v>20</v>
      </c>
      <c r="M503" s="17" t="b">
        <v>1</v>
      </c>
      <c r="N503" s="17" t="s">
        <v>8273</v>
      </c>
      <c r="O503" s="17" t="s">
        <v>8274</v>
      </c>
      <c r="P503" s="17">
        <v>171</v>
      </c>
      <c r="Q503" s="17">
        <v>68.25</v>
      </c>
      <c r="R503" s="21">
        <v>42532.052523148144</v>
      </c>
      <c r="S503" s="21">
        <v>42560.166666666672</v>
      </c>
    </row>
    <row r="504" spans="1:19" ht="45" hidden="1" x14ac:dyDescent="0.25">
      <c r="A504" s="17">
        <v>3450</v>
      </c>
      <c r="B504" s="18" t="s">
        <v>3449</v>
      </c>
      <c r="C504" s="18" t="s">
        <v>7560</v>
      </c>
      <c r="D504" s="19">
        <v>500</v>
      </c>
      <c r="E504" s="20">
        <v>760</v>
      </c>
      <c r="F504" s="17" t="s">
        <v>8218</v>
      </c>
      <c r="G504" s="17" t="s">
        <v>8224</v>
      </c>
      <c r="H504" s="17" t="s">
        <v>8246</v>
      </c>
      <c r="I504" s="17">
        <v>1427990071</v>
      </c>
      <c r="J504" s="17">
        <v>1422809671</v>
      </c>
      <c r="K504" s="17" t="b">
        <v>0</v>
      </c>
      <c r="L504" s="17">
        <v>39</v>
      </c>
      <c r="M504" s="17" t="b">
        <v>1</v>
      </c>
      <c r="N504" s="17" t="s">
        <v>8273</v>
      </c>
      <c r="O504" s="17" t="s">
        <v>8274</v>
      </c>
      <c r="P504" s="17">
        <v>152</v>
      </c>
      <c r="Q504" s="17">
        <v>19.489999999999998</v>
      </c>
      <c r="R504" s="21">
        <v>42036.704525462963</v>
      </c>
      <c r="S504" s="21">
        <v>42096.662858796291</v>
      </c>
    </row>
    <row r="505" spans="1:19" ht="45" hidden="1" x14ac:dyDescent="0.25">
      <c r="A505" s="17">
        <v>3451</v>
      </c>
      <c r="B505" s="18" t="s">
        <v>3450</v>
      </c>
      <c r="C505" s="18" t="s">
        <v>7561</v>
      </c>
      <c r="D505" s="19">
        <v>650</v>
      </c>
      <c r="E505" s="20">
        <v>658</v>
      </c>
      <c r="F505" s="17" t="s">
        <v>8218</v>
      </c>
      <c r="G505" s="17" t="s">
        <v>8223</v>
      </c>
      <c r="H505" s="17" t="s">
        <v>8245</v>
      </c>
      <c r="I505" s="17">
        <v>1429636927</v>
      </c>
      <c r="J505" s="17">
        <v>1427304127</v>
      </c>
      <c r="K505" s="17" t="b">
        <v>0</v>
      </c>
      <c r="L505" s="17">
        <v>16</v>
      </c>
      <c r="M505" s="17" t="b">
        <v>1</v>
      </c>
      <c r="N505" s="17" t="s">
        <v>8273</v>
      </c>
      <c r="O505" s="17" t="s">
        <v>8274</v>
      </c>
      <c r="P505" s="17">
        <v>101</v>
      </c>
      <c r="Q505" s="17">
        <v>41.13</v>
      </c>
      <c r="R505" s="21">
        <v>42088.723692129628</v>
      </c>
      <c r="S505" s="21">
        <v>42115.723692129628</v>
      </c>
    </row>
    <row r="506" spans="1:19" ht="45" hidden="1" x14ac:dyDescent="0.25">
      <c r="A506" s="17">
        <v>3452</v>
      </c>
      <c r="B506" s="18" t="s">
        <v>3451</v>
      </c>
      <c r="C506" s="18" t="s">
        <v>7562</v>
      </c>
      <c r="D506" s="19">
        <v>1000</v>
      </c>
      <c r="E506" s="20">
        <v>1532</v>
      </c>
      <c r="F506" s="17" t="s">
        <v>8218</v>
      </c>
      <c r="G506" s="17" t="s">
        <v>8223</v>
      </c>
      <c r="H506" s="17" t="s">
        <v>8245</v>
      </c>
      <c r="I506" s="17">
        <v>1406087940</v>
      </c>
      <c r="J506" s="17">
        <v>1404141626</v>
      </c>
      <c r="K506" s="17" t="b">
        <v>0</v>
      </c>
      <c r="L506" s="17">
        <v>37</v>
      </c>
      <c r="M506" s="17" t="b">
        <v>1</v>
      </c>
      <c r="N506" s="17" t="s">
        <v>8273</v>
      </c>
      <c r="O506" s="17" t="s">
        <v>8274</v>
      </c>
      <c r="P506" s="17">
        <v>153</v>
      </c>
      <c r="Q506" s="17">
        <v>41.41</v>
      </c>
      <c r="R506" s="21">
        <v>41820.639189814814</v>
      </c>
      <c r="S506" s="21">
        <v>41843.165972222225</v>
      </c>
    </row>
    <row r="507" spans="1:19" ht="45" hidden="1" x14ac:dyDescent="0.25">
      <c r="A507" s="17">
        <v>3453</v>
      </c>
      <c r="B507" s="18" t="s">
        <v>3452</v>
      </c>
      <c r="C507" s="18" t="s">
        <v>7563</v>
      </c>
      <c r="D507" s="19">
        <v>300</v>
      </c>
      <c r="E507" s="20">
        <v>385</v>
      </c>
      <c r="F507" s="17" t="s">
        <v>8218</v>
      </c>
      <c r="G507" s="17" t="s">
        <v>8224</v>
      </c>
      <c r="H507" s="17" t="s">
        <v>8246</v>
      </c>
      <c r="I507" s="17">
        <v>1471130956</v>
      </c>
      <c r="J507" s="17">
        <v>1465946956</v>
      </c>
      <c r="K507" s="17" t="b">
        <v>0</v>
      </c>
      <c r="L507" s="17">
        <v>14</v>
      </c>
      <c r="M507" s="17" t="b">
        <v>1</v>
      </c>
      <c r="N507" s="17" t="s">
        <v>8273</v>
      </c>
      <c r="O507" s="17" t="s">
        <v>8274</v>
      </c>
      <c r="P507" s="17">
        <v>128</v>
      </c>
      <c r="Q507" s="17">
        <v>27.5</v>
      </c>
      <c r="R507" s="21">
        <v>42535.97865740741</v>
      </c>
      <c r="S507" s="21">
        <v>42595.97865740741</v>
      </c>
    </row>
    <row r="508" spans="1:19" ht="45" hidden="1" x14ac:dyDescent="0.25">
      <c r="A508" s="17">
        <v>3454</v>
      </c>
      <c r="B508" s="18" t="s">
        <v>3453</v>
      </c>
      <c r="C508" s="18" t="s">
        <v>7564</v>
      </c>
      <c r="D508" s="19">
        <v>700</v>
      </c>
      <c r="E508" s="20">
        <v>705</v>
      </c>
      <c r="F508" s="17" t="s">
        <v>8218</v>
      </c>
      <c r="G508" s="17" t="s">
        <v>8224</v>
      </c>
      <c r="H508" s="17" t="s">
        <v>8246</v>
      </c>
      <c r="I508" s="17">
        <v>1406825159</v>
      </c>
      <c r="J508" s="17">
        <v>1404233159</v>
      </c>
      <c r="K508" s="17" t="b">
        <v>0</v>
      </c>
      <c r="L508" s="17">
        <v>21</v>
      </c>
      <c r="M508" s="17" t="b">
        <v>1</v>
      </c>
      <c r="N508" s="17" t="s">
        <v>8273</v>
      </c>
      <c r="O508" s="17" t="s">
        <v>8274</v>
      </c>
      <c r="P508" s="17">
        <v>101</v>
      </c>
      <c r="Q508" s="17">
        <v>33.57</v>
      </c>
      <c r="R508" s="21">
        <v>41821.698599537034</v>
      </c>
      <c r="S508" s="21">
        <v>41851.698599537034</v>
      </c>
    </row>
    <row r="509" spans="1:19" ht="45" hidden="1" x14ac:dyDescent="0.25">
      <c r="A509" s="17">
        <v>3455</v>
      </c>
      <c r="B509" s="18" t="s">
        <v>3454</v>
      </c>
      <c r="C509" s="18" t="s">
        <v>7565</v>
      </c>
      <c r="D509" s="19">
        <v>10000</v>
      </c>
      <c r="E509" s="20">
        <v>10065</v>
      </c>
      <c r="F509" s="17" t="s">
        <v>8218</v>
      </c>
      <c r="G509" s="17" t="s">
        <v>8223</v>
      </c>
      <c r="H509" s="17" t="s">
        <v>8245</v>
      </c>
      <c r="I509" s="17">
        <v>1476381627</v>
      </c>
      <c r="J509" s="17">
        <v>1473789627</v>
      </c>
      <c r="K509" s="17" t="b">
        <v>0</v>
      </c>
      <c r="L509" s="17">
        <v>69</v>
      </c>
      <c r="M509" s="17" t="b">
        <v>1</v>
      </c>
      <c r="N509" s="17" t="s">
        <v>8273</v>
      </c>
      <c r="O509" s="17" t="s">
        <v>8274</v>
      </c>
      <c r="P509" s="17">
        <v>101</v>
      </c>
      <c r="Q509" s="17">
        <v>145.87</v>
      </c>
      <c r="R509" s="21">
        <v>42626.7503125</v>
      </c>
      <c r="S509" s="21">
        <v>42656.7503125</v>
      </c>
    </row>
    <row r="510" spans="1:19" ht="45" hidden="1" x14ac:dyDescent="0.25">
      <c r="A510" s="17">
        <v>3456</v>
      </c>
      <c r="B510" s="18" t="s">
        <v>3455</v>
      </c>
      <c r="C510" s="18" t="s">
        <v>7566</v>
      </c>
      <c r="D510" s="19">
        <v>3000</v>
      </c>
      <c r="E510" s="20">
        <v>5739</v>
      </c>
      <c r="F510" s="17" t="s">
        <v>8218</v>
      </c>
      <c r="G510" s="17" t="s">
        <v>8223</v>
      </c>
      <c r="H510" s="17" t="s">
        <v>8245</v>
      </c>
      <c r="I510" s="17">
        <v>1406876340</v>
      </c>
      <c r="J510" s="17">
        <v>1404190567</v>
      </c>
      <c r="K510" s="17" t="b">
        <v>0</v>
      </c>
      <c r="L510" s="17">
        <v>16</v>
      </c>
      <c r="M510" s="17" t="b">
        <v>1</v>
      </c>
      <c r="N510" s="17" t="s">
        <v>8273</v>
      </c>
      <c r="O510" s="17" t="s">
        <v>8274</v>
      </c>
      <c r="P510" s="17">
        <v>191</v>
      </c>
      <c r="Q510" s="17">
        <v>358.69</v>
      </c>
      <c r="R510" s="21">
        <v>41821.205636574072</v>
      </c>
      <c r="S510" s="21">
        <v>41852.290972222225</v>
      </c>
    </row>
    <row r="511" spans="1:19" ht="30" hidden="1" x14ac:dyDescent="0.25">
      <c r="A511" s="17">
        <v>3457</v>
      </c>
      <c r="B511" s="18" t="s">
        <v>3456</v>
      </c>
      <c r="C511" s="18" t="s">
        <v>7567</v>
      </c>
      <c r="D511" s="19">
        <v>2000</v>
      </c>
      <c r="E511" s="20">
        <v>2804</v>
      </c>
      <c r="F511" s="17" t="s">
        <v>8218</v>
      </c>
      <c r="G511" s="17" t="s">
        <v>8223</v>
      </c>
      <c r="H511" s="17" t="s">
        <v>8245</v>
      </c>
      <c r="I511" s="17">
        <v>1423720740</v>
      </c>
      <c r="J511" s="17">
        <v>1421081857</v>
      </c>
      <c r="K511" s="17" t="b">
        <v>0</v>
      </c>
      <c r="L511" s="17">
        <v>55</v>
      </c>
      <c r="M511" s="17" t="b">
        <v>1</v>
      </c>
      <c r="N511" s="17" t="s">
        <v>8273</v>
      </c>
      <c r="O511" s="17" t="s">
        <v>8274</v>
      </c>
      <c r="P511" s="17">
        <v>140</v>
      </c>
      <c r="Q511" s="17">
        <v>50.98</v>
      </c>
      <c r="R511" s="21">
        <v>42016.706678240742</v>
      </c>
      <c r="S511" s="21">
        <v>42047.249305555553</v>
      </c>
    </row>
    <row r="512" spans="1:19" ht="45" hidden="1" x14ac:dyDescent="0.25">
      <c r="A512" s="17">
        <v>3458</v>
      </c>
      <c r="B512" s="18" t="s">
        <v>3457</v>
      </c>
      <c r="C512" s="18" t="s">
        <v>7568</v>
      </c>
      <c r="D512" s="19">
        <v>978</v>
      </c>
      <c r="E512" s="20">
        <v>1216</v>
      </c>
      <c r="F512" s="17" t="s">
        <v>8218</v>
      </c>
      <c r="G512" s="17" t="s">
        <v>8223</v>
      </c>
      <c r="H512" s="17" t="s">
        <v>8245</v>
      </c>
      <c r="I512" s="17">
        <v>1422937620</v>
      </c>
      <c r="J512" s="17">
        <v>1420606303</v>
      </c>
      <c r="K512" s="17" t="b">
        <v>0</v>
      </c>
      <c r="L512" s="17">
        <v>27</v>
      </c>
      <c r="M512" s="17" t="b">
        <v>1</v>
      </c>
      <c r="N512" s="17" t="s">
        <v>8273</v>
      </c>
      <c r="O512" s="17" t="s">
        <v>8274</v>
      </c>
      <c r="P512" s="17">
        <v>124</v>
      </c>
      <c r="Q512" s="17">
        <v>45.04</v>
      </c>
      <c r="R512" s="21">
        <v>42011.202581018515</v>
      </c>
      <c r="S512" s="21">
        <v>42038.185416666667</v>
      </c>
    </row>
    <row r="513" spans="1:19" ht="45" hidden="1" x14ac:dyDescent="0.25">
      <c r="A513" s="17">
        <v>3459</v>
      </c>
      <c r="B513" s="18" t="s">
        <v>3458</v>
      </c>
      <c r="C513" s="18" t="s">
        <v>7569</v>
      </c>
      <c r="D513" s="19">
        <v>500</v>
      </c>
      <c r="E513" s="20">
        <v>631</v>
      </c>
      <c r="F513" s="17" t="s">
        <v>8218</v>
      </c>
      <c r="G513" s="17" t="s">
        <v>8224</v>
      </c>
      <c r="H513" s="17" t="s">
        <v>8246</v>
      </c>
      <c r="I513" s="17">
        <v>1463743860</v>
      </c>
      <c r="J513" s="17">
        <v>1461151860</v>
      </c>
      <c r="K513" s="17" t="b">
        <v>0</v>
      </c>
      <c r="L513" s="17">
        <v>36</v>
      </c>
      <c r="M513" s="17" t="b">
        <v>1</v>
      </c>
      <c r="N513" s="17" t="s">
        <v>8273</v>
      </c>
      <c r="O513" s="17" t="s">
        <v>8274</v>
      </c>
      <c r="P513" s="17">
        <v>126</v>
      </c>
      <c r="Q513" s="17">
        <v>17.53</v>
      </c>
      <c r="R513" s="21">
        <v>42480.479861111111</v>
      </c>
      <c r="S513" s="21">
        <v>42510.479861111111</v>
      </c>
    </row>
    <row r="514" spans="1:19" ht="45" hidden="1" x14ac:dyDescent="0.25">
      <c r="A514" s="17">
        <v>3460</v>
      </c>
      <c r="B514" s="18" t="s">
        <v>3459</v>
      </c>
      <c r="C514" s="18" t="s">
        <v>7570</v>
      </c>
      <c r="D514" s="19">
        <v>500</v>
      </c>
      <c r="E514" s="20">
        <v>950</v>
      </c>
      <c r="F514" s="17" t="s">
        <v>8218</v>
      </c>
      <c r="G514" s="17" t="s">
        <v>8224</v>
      </c>
      <c r="H514" s="17" t="s">
        <v>8246</v>
      </c>
      <c r="I514" s="17">
        <v>1408106352</v>
      </c>
      <c r="J514" s="17">
        <v>1406896752</v>
      </c>
      <c r="K514" s="17" t="b">
        <v>0</v>
      </c>
      <c r="L514" s="17">
        <v>19</v>
      </c>
      <c r="M514" s="17" t="b">
        <v>1</v>
      </c>
      <c r="N514" s="17" t="s">
        <v>8273</v>
      </c>
      <c r="O514" s="17" t="s">
        <v>8274</v>
      </c>
      <c r="P514" s="17">
        <v>190</v>
      </c>
      <c r="Q514" s="17">
        <v>50</v>
      </c>
      <c r="R514" s="21">
        <v>41852.527222222219</v>
      </c>
      <c r="S514" s="21">
        <v>41866.527222222219</v>
      </c>
    </row>
    <row r="515" spans="1:19" ht="45" hidden="1" x14ac:dyDescent="0.25">
      <c r="A515" s="17">
        <v>3461</v>
      </c>
      <c r="B515" s="18" t="s">
        <v>3460</v>
      </c>
      <c r="C515" s="18" t="s">
        <v>7571</v>
      </c>
      <c r="D515" s="19">
        <v>500</v>
      </c>
      <c r="E515" s="20">
        <v>695</v>
      </c>
      <c r="F515" s="17" t="s">
        <v>8218</v>
      </c>
      <c r="G515" s="17" t="s">
        <v>8223</v>
      </c>
      <c r="H515" s="17" t="s">
        <v>8245</v>
      </c>
      <c r="I515" s="17">
        <v>1477710000</v>
      </c>
      <c r="J515" s="17">
        <v>1475248279</v>
      </c>
      <c r="K515" s="17" t="b">
        <v>0</v>
      </c>
      <c r="L515" s="17">
        <v>12</v>
      </c>
      <c r="M515" s="17" t="b">
        <v>1</v>
      </c>
      <c r="N515" s="17" t="s">
        <v>8273</v>
      </c>
      <c r="O515" s="17" t="s">
        <v>8274</v>
      </c>
      <c r="P515" s="17">
        <v>139</v>
      </c>
      <c r="Q515" s="17">
        <v>57.92</v>
      </c>
      <c r="R515" s="21">
        <v>42643.632858796293</v>
      </c>
      <c r="S515" s="21">
        <v>42672.125</v>
      </c>
    </row>
    <row r="516" spans="1:19" ht="45" hidden="1" x14ac:dyDescent="0.25">
      <c r="A516" s="17">
        <v>3462</v>
      </c>
      <c r="B516" s="18" t="s">
        <v>3461</v>
      </c>
      <c r="C516" s="18" t="s">
        <v>7572</v>
      </c>
      <c r="D516" s="19">
        <v>250</v>
      </c>
      <c r="E516" s="20">
        <v>505</v>
      </c>
      <c r="F516" s="17" t="s">
        <v>8218</v>
      </c>
      <c r="G516" s="17" t="s">
        <v>8223</v>
      </c>
      <c r="H516" s="17" t="s">
        <v>8245</v>
      </c>
      <c r="I516" s="17">
        <v>1436551200</v>
      </c>
      <c r="J516" s="17">
        <v>1435181628</v>
      </c>
      <c r="K516" s="17" t="b">
        <v>0</v>
      </c>
      <c r="L516" s="17">
        <v>17</v>
      </c>
      <c r="M516" s="17" t="b">
        <v>1</v>
      </c>
      <c r="N516" s="17" t="s">
        <v>8273</v>
      </c>
      <c r="O516" s="17" t="s">
        <v>8274</v>
      </c>
      <c r="P516" s="17">
        <v>202</v>
      </c>
      <c r="Q516" s="17">
        <v>29.71</v>
      </c>
      <c r="R516" s="21">
        <v>42179.898472222223</v>
      </c>
      <c r="S516" s="21">
        <v>42195.75</v>
      </c>
    </row>
    <row r="517" spans="1:19" ht="45" hidden="1" x14ac:dyDescent="0.25">
      <c r="A517" s="17">
        <v>3463</v>
      </c>
      <c r="B517" s="18" t="s">
        <v>3462</v>
      </c>
      <c r="C517" s="18" t="s">
        <v>7573</v>
      </c>
      <c r="D517" s="19">
        <v>10000</v>
      </c>
      <c r="E517" s="20">
        <v>10338</v>
      </c>
      <c r="F517" s="17" t="s">
        <v>8218</v>
      </c>
      <c r="G517" s="17" t="s">
        <v>8228</v>
      </c>
      <c r="H517" s="17" t="s">
        <v>8250</v>
      </c>
      <c r="I517" s="17">
        <v>1476158340</v>
      </c>
      <c r="J517" s="17">
        <v>1472594585</v>
      </c>
      <c r="K517" s="17" t="b">
        <v>0</v>
      </c>
      <c r="L517" s="17">
        <v>114</v>
      </c>
      <c r="M517" s="17" t="b">
        <v>1</v>
      </c>
      <c r="N517" s="17" t="s">
        <v>8273</v>
      </c>
      <c r="O517" s="17" t="s">
        <v>8274</v>
      </c>
      <c r="P517" s="17">
        <v>103</v>
      </c>
      <c r="Q517" s="17">
        <v>90.68</v>
      </c>
      <c r="R517" s="21">
        <v>42612.918807870374</v>
      </c>
      <c r="S517" s="21">
        <v>42654.165972222225</v>
      </c>
    </row>
    <row r="518" spans="1:19" ht="45" hidden="1" x14ac:dyDescent="0.25">
      <c r="A518" s="17">
        <v>3464</v>
      </c>
      <c r="B518" s="18" t="s">
        <v>3463</v>
      </c>
      <c r="C518" s="18" t="s">
        <v>7574</v>
      </c>
      <c r="D518" s="19">
        <v>5000</v>
      </c>
      <c r="E518" s="20">
        <v>5116.18</v>
      </c>
      <c r="F518" s="17" t="s">
        <v>8218</v>
      </c>
      <c r="G518" s="17" t="s">
        <v>8223</v>
      </c>
      <c r="H518" s="17" t="s">
        <v>8245</v>
      </c>
      <c r="I518" s="17">
        <v>1471921637</v>
      </c>
      <c r="J518" s="17">
        <v>1469329637</v>
      </c>
      <c r="K518" s="17" t="b">
        <v>0</v>
      </c>
      <c r="L518" s="17">
        <v>93</v>
      </c>
      <c r="M518" s="17" t="b">
        <v>1</v>
      </c>
      <c r="N518" s="17" t="s">
        <v>8273</v>
      </c>
      <c r="O518" s="17" t="s">
        <v>8274</v>
      </c>
      <c r="P518" s="17">
        <v>102</v>
      </c>
      <c r="Q518" s="17">
        <v>55.01</v>
      </c>
      <c r="R518" s="21">
        <v>42575.130057870367</v>
      </c>
      <c r="S518" s="21">
        <v>42605.130057870367</v>
      </c>
    </row>
    <row r="519" spans="1:19" ht="45" hidden="1" x14ac:dyDescent="0.25">
      <c r="A519" s="17">
        <v>3465</v>
      </c>
      <c r="B519" s="18" t="s">
        <v>3464</v>
      </c>
      <c r="C519" s="18" t="s">
        <v>7575</v>
      </c>
      <c r="D519" s="19">
        <v>2000</v>
      </c>
      <c r="E519" s="20">
        <v>2060</v>
      </c>
      <c r="F519" s="17" t="s">
        <v>8218</v>
      </c>
      <c r="G519" s="17" t="s">
        <v>8224</v>
      </c>
      <c r="H519" s="17" t="s">
        <v>8246</v>
      </c>
      <c r="I519" s="17">
        <v>1439136000</v>
      </c>
      <c r="J519" s="17">
        <v>1436972472</v>
      </c>
      <c r="K519" s="17" t="b">
        <v>0</v>
      </c>
      <c r="L519" s="17">
        <v>36</v>
      </c>
      <c r="M519" s="17" t="b">
        <v>1</v>
      </c>
      <c r="N519" s="17" t="s">
        <v>8273</v>
      </c>
      <c r="O519" s="17" t="s">
        <v>8274</v>
      </c>
      <c r="P519" s="17">
        <v>103</v>
      </c>
      <c r="Q519" s="17">
        <v>57.22</v>
      </c>
      <c r="R519" s="21">
        <v>42200.625833333332</v>
      </c>
      <c r="S519" s="21">
        <v>42225.666666666672</v>
      </c>
    </row>
    <row r="520" spans="1:19" ht="30" hidden="1" x14ac:dyDescent="0.25">
      <c r="A520" s="17">
        <v>3466</v>
      </c>
      <c r="B520" s="18" t="s">
        <v>3465</v>
      </c>
      <c r="C520" s="18" t="s">
        <v>7576</v>
      </c>
      <c r="D520" s="19">
        <v>3500</v>
      </c>
      <c r="E520" s="20">
        <v>4450</v>
      </c>
      <c r="F520" s="17" t="s">
        <v>8218</v>
      </c>
      <c r="G520" s="17" t="s">
        <v>8223</v>
      </c>
      <c r="H520" s="17" t="s">
        <v>8245</v>
      </c>
      <c r="I520" s="17">
        <v>1461108450</v>
      </c>
      <c r="J520" s="17">
        <v>1455928050</v>
      </c>
      <c r="K520" s="17" t="b">
        <v>0</v>
      </c>
      <c r="L520" s="17">
        <v>61</v>
      </c>
      <c r="M520" s="17" t="b">
        <v>1</v>
      </c>
      <c r="N520" s="17" t="s">
        <v>8273</v>
      </c>
      <c r="O520" s="17" t="s">
        <v>8274</v>
      </c>
      <c r="P520" s="17">
        <v>127</v>
      </c>
      <c r="Q520" s="17">
        <v>72.95</v>
      </c>
      <c r="R520" s="21">
        <v>42420.019097222219</v>
      </c>
      <c r="S520" s="21">
        <v>42479.977430555555</v>
      </c>
    </row>
    <row r="521" spans="1:19" hidden="1" x14ac:dyDescent="0.25">
      <c r="A521" s="17">
        <v>3467</v>
      </c>
      <c r="B521" s="18" t="s">
        <v>3466</v>
      </c>
      <c r="C521" s="18" t="s">
        <v>7577</v>
      </c>
      <c r="D521" s="19">
        <v>3000</v>
      </c>
      <c r="E521" s="20">
        <v>3030</v>
      </c>
      <c r="F521" s="17" t="s">
        <v>8218</v>
      </c>
      <c r="G521" s="17" t="s">
        <v>8223</v>
      </c>
      <c r="H521" s="17" t="s">
        <v>8245</v>
      </c>
      <c r="I521" s="17">
        <v>1426864032</v>
      </c>
      <c r="J521" s="17">
        <v>1424275632</v>
      </c>
      <c r="K521" s="17" t="b">
        <v>0</v>
      </c>
      <c r="L521" s="17">
        <v>47</v>
      </c>
      <c r="M521" s="17" t="b">
        <v>1</v>
      </c>
      <c r="N521" s="17" t="s">
        <v>8273</v>
      </c>
      <c r="O521" s="17" t="s">
        <v>8274</v>
      </c>
      <c r="P521" s="17">
        <v>101</v>
      </c>
      <c r="Q521" s="17">
        <v>64.47</v>
      </c>
      <c r="R521" s="21">
        <v>42053.671666666662</v>
      </c>
      <c r="S521" s="21">
        <v>42083.630000000005</v>
      </c>
    </row>
    <row r="522" spans="1:19" ht="45" hidden="1" x14ac:dyDescent="0.25">
      <c r="A522" s="17">
        <v>3468</v>
      </c>
      <c r="B522" s="18" t="s">
        <v>3467</v>
      </c>
      <c r="C522" s="18" t="s">
        <v>7578</v>
      </c>
      <c r="D522" s="19">
        <v>10000</v>
      </c>
      <c r="E522" s="20">
        <v>12178</v>
      </c>
      <c r="F522" s="17" t="s">
        <v>8218</v>
      </c>
      <c r="G522" s="17" t="s">
        <v>8223</v>
      </c>
      <c r="H522" s="17" t="s">
        <v>8245</v>
      </c>
      <c r="I522" s="17">
        <v>1474426800</v>
      </c>
      <c r="J522" s="17">
        <v>1471976529</v>
      </c>
      <c r="K522" s="17" t="b">
        <v>0</v>
      </c>
      <c r="L522" s="17">
        <v>17</v>
      </c>
      <c r="M522" s="17" t="b">
        <v>1</v>
      </c>
      <c r="N522" s="17" t="s">
        <v>8273</v>
      </c>
      <c r="O522" s="17" t="s">
        <v>8274</v>
      </c>
      <c r="P522" s="17">
        <v>122</v>
      </c>
      <c r="Q522" s="17">
        <v>716.35</v>
      </c>
      <c r="R522" s="21">
        <v>42605.765381944439</v>
      </c>
      <c r="S522" s="21">
        <v>42634.125</v>
      </c>
    </row>
    <row r="523" spans="1:19" ht="45" hidden="1" x14ac:dyDescent="0.25">
      <c r="A523" s="17">
        <v>3469</v>
      </c>
      <c r="B523" s="18" t="s">
        <v>3468</v>
      </c>
      <c r="C523" s="18" t="s">
        <v>7579</v>
      </c>
      <c r="D523" s="19">
        <v>2800</v>
      </c>
      <c r="E523" s="20">
        <v>3175</v>
      </c>
      <c r="F523" s="17" t="s">
        <v>8218</v>
      </c>
      <c r="G523" s="17" t="s">
        <v>8223</v>
      </c>
      <c r="H523" s="17" t="s">
        <v>8245</v>
      </c>
      <c r="I523" s="17">
        <v>1461857045</v>
      </c>
      <c r="J523" s="17">
        <v>1459265045</v>
      </c>
      <c r="K523" s="17" t="b">
        <v>0</v>
      </c>
      <c r="L523" s="17">
        <v>63</v>
      </c>
      <c r="M523" s="17" t="b">
        <v>1</v>
      </c>
      <c r="N523" s="17" t="s">
        <v>8273</v>
      </c>
      <c r="O523" s="17" t="s">
        <v>8274</v>
      </c>
      <c r="P523" s="17">
        <v>113</v>
      </c>
      <c r="Q523" s="17">
        <v>50.4</v>
      </c>
      <c r="R523" s="21">
        <v>42458.641724537039</v>
      </c>
      <c r="S523" s="21">
        <v>42488.641724537039</v>
      </c>
    </row>
    <row r="524" spans="1:19" ht="30" hidden="1" x14ac:dyDescent="0.25">
      <c r="A524" s="17">
        <v>3470</v>
      </c>
      <c r="B524" s="18" t="s">
        <v>3469</v>
      </c>
      <c r="C524" s="18" t="s">
        <v>7580</v>
      </c>
      <c r="D524" s="19">
        <v>250</v>
      </c>
      <c r="E524" s="20">
        <v>375</v>
      </c>
      <c r="F524" s="17" t="s">
        <v>8218</v>
      </c>
      <c r="G524" s="17" t="s">
        <v>8223</v>
      </c>
      <c r="H524" s="17" t="s">
        <v>8245</v>
      </c>
      <c r="I524" s="17">
        <v>1468618680</v>
      </c>
      <c r="J524" s="17">
        <v>1465345902</v>
      </c>
      <c r="K524" s="17" t="b">
        <v>0</v>
      </c>
      <c r="L524" s="17">
        <v>9</v>
      </c>
      <c r="M524" s="17" t="b">
        <v>1</v>
      </c>
      <c r="N524" s="17" t="s">
        <v>8273</v>
      </c>
      <c r="O524" s="17" t="s">
        <v>8274</v>
      </c>
      <c r="P524" s="17">
        <v>150</v>
      </c>
      <c r="Q524" s="17">
        <v>41.67</v>
      </c>
      <c r="R524" s="21">
        <v>42529.022013888884</v>
      </c>
      <c r="S524" s="21">
        <v>42566.901388888888</v>
      </c>
    </row>
    <row r="525" spans="1:19" ht="45" hidden="1" x14ac:dyDescent="0.25">
      <c r="A525" s="17">
        <v>3471</v>
      </c>
      <c r="B525" s="18" t="s">
        <v>3470</v>
      </c>
      <c r="C525" s="18" t="s">
        <v>7581</v>
      </c>
      <c r="D525" s="19">
        <v>500</v>
      </c>
      <c r="E525" s="20">
        <v>1073</v>
      </c>
      <c r="F525" s="17" t="s">
        <v>8218</v>
      </c>
      <c r="G525" s="17" t="s">
        <v>8224</v>
      </c>
      <c r="H525" s="17" t="s">
        <v>8246</v>
      </c>
      <c r="I525" s="17">
        <v>1409515200</v>
      </c>
      <c r="J525" s="17">
        <v>1405971690</v>
      </c>
      <c r="K525" s="17" t="b">
        <v>0</v>
      </c>
      <c r="L525" s="17">
        <v>30</v>
      </c>
      <c r="M525" s="17" t="b">
        <v>1</v>
      </c>
      <c r="N525" s="17" t="s">
        <v>8273</v>
      </c>
      <c r="O525" s="17" t="s">
        <v>8274</v>
      </c>
      <c r="P525" s="17">
        <v>215</v>
      </c>
      <c r="Q525" s="17">
        <v>35.770000000000003</v>
      </c>
      <c r="R525" s="21">
        <v>41841.820486111108</v>
      </c>
      <c r="S525" s="21">
        <v>41882.833333333336</v>
      </c>
    </row>
    <row r="526" spans="1:19" ht="45" hidden="1" x14ac:dyDescent="0.25">
      <c r="A526" s="17">
        <v>3472</v>
      </c>
      <c r="B526" s="18" t="s">
        <v>3471</v>
      </c>
      <c r="C526" s="18" t="s">
        <v>7582</v>
      </c>
      <c r="D526" s="19">
        <v>2000</v>
      </c>
      <c r="E526" s="20">
        <v>2041</v>
      </c>
      <c r="F526" s="17" t="s">
        <v>8218</v>
      </c>
      <c r="G526" s="17" t="s">
        <v>8223</v>
      </c>
      <c r="H526" s="17" t="s">
        <v>8245</v>
      </c>
      <c r="I526" s="17">
        <v>1415253540</v>
      </c>
      <c r="J526" s="17">
        <v>1413432331</v>
      </c>
      <c r="K526" s="17" t="b">
        <v>0</v>
      </c>
      <c r="L526" s="17">
        <v>23</v>
      </c>
      <c r="M526" s="17" t="b">
        <v>1</v>
      </c>
      <c r="N526" s="17" t="s">
        <v>8273</v>
      </c>
      <c r="O526" s="17" t="s">
        <v>8274</v>
      </c>
      <c r="P526" s="17">
        <v>102</v>
      </c>
      <c r="Q526" s="17">
        <v>88.74</v>
      </c>
      <c r="R526" s="21">
        <v>41928.170497685183</v>
      </c>
      <c r="S526" s="21">
        <v>41949.249305555553</v>
      </c>
    </row>
    <row r="527" spans="1:19" ht="45" hidden="1" x14ac:dyDescent="0.25">
      <c r="A527" s="17">
        <v>3473</v>
      </c>
      <c r="B527" s="18" t="s">
        <v>3472</v>
      </c>
      <c r="C527" s="18" t="s">
        <v>7583</v>
      </c>
      <c r="D527" s="19">
        <v>4900</v>
      </c>
      <c r="E527" s="20">
        <v>4900</v>
      </c>
      <c r="F527" s="17" t="s">
        <v>8218</v>
      </c>
      <c r="G527" s="17" t="s">
        <v>8223</v>
      </c>
      <c r="H527" s="17" t="s">
        <v>8245</v>
      </c>
      <c r="I527" s="17">
        <v>1426883220</v>
      </c>
      <c r="J527" s="17">
        <v>1425067296</v>
      </c>
      <c r="K527" s="17" t="b">
        <v>0</v>
      </c>
      <c r="L527" s="17">
        <v>33</v>
      </c>
      <c r="M527" s="17" t="b">
        <v>1</v>
      </c>
      <c r="N527" s="17" t="s">
        <v>8273</v>
      </c>
      <c r="O527" s="17" t="s">
        <v>8274</v>
      </c>
      <c r="P527" s="17">
        <v>100</v>
      </c>
      <c r="Q527" s="17">
        <v>148.47999999999999</v>
      </c>
      <c r="R527" s="21">
        <v>42062.834444444445</v>
      </c>
      <c r="S527" s="21">
        <v>42083.852083333331</v>
      </c>
    </row>
    <row r="528" spans="1:19" ht="45" hidden="1" x14ac:dyDescent="0.25">
      <c r="A528" s="17">
        <v>3474</v>
      </c>
      <c r="B528" s="18" t="s">
        <v>3473</v>
      </c>
      <c r="C528" s="18" t="s">
        <v>7584</v>
      </c>
      <c r="D528" s="19">
        <v>2000</v>
      </c>
      <c r="E528" s="20">
        <v>2020</v>
      </c>
      <c r="F528" s="17" t="s">
        <v>8218</v>
      </c>
      <c r="G528" s="17" t="s">
        <v>8224</v>
      </c>
      <c r="H528" s="17" t="s">
        <v>8246</v>
      </c>
      <c r="I528" s="17">
        <v>1469016131</v>
      </c>
      <c r="J528" s="17">
        <v>1466424131</v>
      </c>
      <c r="K528" s="17" t="b">
        <v>0</v>
      </c>
      <c r="L528" s="17">
        <v>39</v>
      </c>
      <c r="M528" s="17" t="b">
        <v>1</v>
      </c>
      <c r="N528" s="17" t="s">
        <v>8273</v>
      </c>
      <c r="O528" s="17" t="s">
        <v>8274</v>
      </c>
      <c r="P528" s="17">
        <v>101</v>
      </c>
      <c r="Q528" s="17">
        <v>51.79</v>
      </c>
      <c r="R528" s="21">
        <v>42541.501516203702</v>
      </c>
      <c r="S528" s="21">
        <v>42571.501516203702</v>
      </c>
    </row>
    <row r="529" spans="1:19" ht="45" hidden="1" x14ac:dyDescent="0.25">
      <c r="A529" s="17">
        <v>3475</v>
      </c>
      <c r="B529" s="18" t="s">
        <v>3474</v>
      </c>
      <c r="C529" s="18" t="s">
        <v>7585</v>
      </c>
      <c r="D529" s="19">
        <v>300</v>
      </c>
      <c r="E529" s="20">
        <v>340</v>
      </c>
      <c r="F529" s="17" t="s">
        <v>8218</v>
      </c>
      <c r="G529" s="17" t="s">
        <v>8224</v>
      </c>
      <c r="H529" s="17" t="s">
        <v>8246</v>
      </c>
      <c r="I529" s="17">
        <v>1414972800</v>
      </c>
      <c r="J529" s="17">
        <v>1412629704</v>
      </c>
      <c r="K529" s="17" t="b">
        <v>0</v>
      </c>
      <c r="L529" s="17">
        <v>17</v>
      </c>
      <c r="M529" s="17" t="b">
        <v>1</v>
      </c>
      <c r="N529" s="17" t="s">
        <v>8273</v>
      </c>
      <c r="O529" s="17" t="s">
        <v>8274</v>
      </c>
      <c r="P529" s="17">
        <v>113</v>
      </c>
      <c r="Q529" s="17">
        <v>20</v>
      </c>
      <c r="R529" s="21">
        <v>41918.880833333329</v>
      </c>
      <c r="S529" s="21">
        <v>41946</v>
      </c>
    </row>
    <row r="530" spans="1:19" ht="45" hidden="1" x14ac:dyDescent="0.25">
      <c r="A530" s="17">
        <v>3476</v>
      </c>
      <c r="B530" s="18" t="s">
        <v>3475</v>
      </c>
      <c r="C530" s="18" t="s">
        <v>7586</v>
      </c>
      <c r="D530" s="19">
        <v>300</v>
      </c>
      <c r="E530" s="20">
        <v>312</v>
      </c>
      <c r="F530" s="17" t="s">
        <v>8218</v>
      </c>
      <c r="G530" s="17" t="s">
        <v>8223</v>
      </c>
      <c r="H530" s="17" t="s">
        <v>8245</v>
      </c>
      <c r="I530" s="17">
        <v>1414378800</v>
      </c>
      <c r="J530" s="17">
        <v>1412836990</v>
      </c>
      <c r="K530" s="17" t="b">
        <v>0</v>
      </c>
      <c r="L530" s="17">
        <v>6</v>
      </c>
      <c r="M530" s="17" t="b">
        <v>1</v>
      </c>
      <c r="N530" s="17" t="s">
        <v>8273</v>
      </c>
      <c r="O530" s="17" t="s">
        <v>8274</v>
      </c>
      <c r="P530" s="17">
        <v>104</v>
      </c>
      <c r="Q530" s="17">
        <v>52</v>
      </c>
      <c r="R530" s="21">
        <v>41921.279976851853</v>
      </c>
      <c r="S530" s="21">
        <v>41939.125</v>
      </c>
    </row>
    <row r="531" spans="1:19" ht="45" hidden="1" x14ac:dyDescent="0.25">
      <c r="A531" s="17">
        <v>3477</v>
      </c>
      <c r="B531" s="18" t="s">
        <v>3476</v>
      </c>
      <c r="C531" s="18" t="s">
        <v>7587</v>
      </c>
      <c r="D531" s="19">
        <v>1800</v>
      </c>
      <c r="E531" s="20">
        <v>2076</v>
      </c>
      <c r="F531" s="17" t="s">
        <v>8218</v>
      </c>
      <c r="G531" s="17" t="s">
        <v>8223</v>
      </c>
      <c r="H531" s="17" t="s">
        <v>8245</v>
      </c>
      <c r="I531" s="17">
        <v>1431831600</v>
      </c>
      <c r="J531" s="17">
        <v>1430761243</v>
      </c>
      <c r="K531" s="17" t="b">
        <v>0</v>
      </c>
      <c r="L531" s="17">
        <v>39</v>
      </c>
      <c r="M531" s="17" t="b">
        <v>1</v>
      </c>
      <c r="N531" s="17" t="s">
        <v>8273</v>
      </c>
      <c r="O531" s="17" t="s">
        <v>8274</v>
      </c>
      <c r="P531" s="17">
        <v>115</v>
      </c>
      <c r="Q531" s="17">
        <v>53.23</v>
      </c>
      <c r="R531" s="21">
        <v>42128.736608796295</v>
      </c>
      <c r="S531" s="21">
        <v>42141.125</v>
      </c>
    </row>
    <row r="532" spans="1:19" ht="45" hidden="1" x14ac:dyDescent="0.25">
      <c r="A532" s="17">
        <v>3478</v>
      </c>
      <c r="B532" s="18" t="s">
        <v>3477</v>
      </c>
      <c r="C532" s="18" t="s">
        <v>7588</v>
      </c>
      <c r="D532" s="19">
        <v>2000</v>
      </c>
      <c r="E532" s="20">
        <v>2257</v>
      </c>
      <c r="F532" s="17" t="s">
        <v>8218</v>
      </c>
      <c r="G532" s="17" t="s">
        <v>8223</v>
      </c>
      <c r="H532" s="17" t="s">
        <v>8245</v>
      </c>
      <c r="I532" s="17">
        <v>1426539600</v>
      </c>
      <c r="J532" s="17">
        <v>1424296822</v>
      </c>
      <c r="K532" s="17" t="b">
        <v>0</v>
      </c>
      <c r="L532" s="17">
        <v>57</v>
      </c>
      <c r="M532" s="17" t="b">
        <v>1</v>
      </c>
      <c r="N532" s="17" t="s">
        <v>8273</v>
      </c>
      <c r="O532" s="17" t="s">
        <v>8274</v>
      </c>
      <c r="P532" s="17">
        <v>113</v>
      </c>
      <c r="Q532" s="17">
        <v>39.6</v>
      </c>
      <c r="R532" s="21">
        <v>42053.916921296302</v>
      </c>
      <c r="S532" s="21">
        <v>42079.875</v>
      </c>
    </row>
    <row r="533" spans="1:19" ht="45" hidden="1" x14ac:dyDescent="0.25">
      <c r="A533" s="17">
        <v>3479</v>
      </c>
      <c r="B533" s="18" t="s">
        <v>3478</v>
      </c>
      <c r="C533" s="18" t="s">
        <v>7589</v>
      </c>
      <c r="D533" s="19">
        <v>1500</v>
      </c>
      <c r="E533" s="20">
        <v>1918</v>
      </c>
      <c r="F533" s="17" t="s">
        <v>8218</v>
      </c>
      <c r="G533" s="17" t="s">
        <v>8224</v>
      </c>
      <c r="H533" s="17" t="s">
        <v>8246</v>
      </c>
      <c r="I533" s="17">
        <v>1403382680</v>
      </c>
      <c r="J533" s="17">
        <v>1400790680</v>
      </c>
      <c r="K533" s="17" t="b">
        <v>0</v>
      </c>
      <c r="L533" s="17">
        <v>56</v>
      </c>
      <c r="M533" s="17" t="b">
        <v>1</v>
      </c>
      <c r="N533" s="17" t="s">
        <v>8273</v>
      </c>
      <c r="O533" s="17" t="s">
        <v>8274</v>
      </c>
      <c r="P533" s="17">
        <v>128</v>
      </c>
      <c r="Q533" s="17">
        <v>34.25</v>
      </c>
      <c r="R533" s="21">
        <v>41781.855092592588</v>
      </c>
      <c r="S533" s="21">
        <v>41811.855092592588</v>
      </c>
    </row>
    <row r="534" spans="1:19" ht="45" hidden="1" x14ac:dyDescent="0.25">
      <c r="A534" s="17">
        <v>3480</v>
      </c>
      <c r="B534" s="18" t="s">
        <v>3479</v>
      </c>
      <c r="C534" s="18" t="s">
        <v>7590</v>
      </c>
      <c r="D534" s="19">
        <v>1500</v>
      </c>
      <c r="E534" s="20">
        <v>2140</v>
      </c>
      <c r="F534" s="17" t="s">
        <v>8218</v>
      </c>
      <c r="G534" s="17" t="s">
        <v>8223</v>
      </c>
      <c r="H534" s="17" t="s">
        <v>8245</v>
      </c>
      <c r="I534" s="17">
        <v>1436562000</v>
      </c>
      <c r="J534" s="17">
        <v>1434440227</v>
      </c>
      <c r="K534" s="17" t="b">
        <v>0</v>
      </c>
      <c r="L534" s="17">
        <v>13</v>
      </c>
      <c r="M534" s="17" t="b">
        <v>1</v>
      </c>
      <c r="N534" s="17" t="s">
        <v>8273</v>
      </c>
      <c r="O534" s="17" t="s">
        <v>8274</v>
      </c>
      <c r="P534" s="17">
        <v>143</v>
      </c>
      <c r="Q534" s="17">
        <v>164.62</v>
      </c>
      <c r="R534" s="21">
        <v>42171.317442129628</v>
      </c>
      <c r="S534" s="21">
        <v>42195.875</v>
      </c>
    </row>
    <row r="535" spans="1:19" ht="45" hidden="1" x14ac:dyDescent="0.25">
      <c r="A535" s="17">
        <v>3481</v>
      </c>
      <c r="B535" s="18" t="s">
        <v>3480</v>
      </c>
      <c r="C535" s="18" t="s">
        <v>7591</v>
      </c>
      <c r="D535" s="19">
        <v>10000</v>
      </c>
      <c r="E535" s="20">
        <v>11880</v>
      </c>
      <c r="F535" s="17" t="s">
        <v>8218</v>
      </c>
      <c r="G535" s="17" t="s">
        <v>8225</v>
      </c>
      <c r="H535" s="17" t="s">
        <v>8247</v>
      </c>
      <c r="I535" s="17">
        <v>1420178188</v>
      </c>
      <c r="J535" s="17">
        <v>1418709388</v>
      </c>
      <c r="K535" s="17" t="b">
        <v>0</v>
      </c>
      <c r="L535" s="17">
        <v>95</v>
      </c>
      <c r="M535" s="17" t="b">
        <v>1</v>
      </c>
      <c r="N535" s="17" t="s">
        <v>8273</v>
      </c>
      <c r="O535" s="17" t="s">
        <v>8274</v>
      </c>
      <c r="P535" s="17">
        <v>119</v>
      </c>
      <c r="Q535" s="17">
        <v>125.05</v>
      </c>
      <c r="R535" s="21">
        <v>41989.24754629629</v>
      </c>
      <c r="S535" s="21">
        <v>42006.24754629629</v>
      </c>
    </row>
    <row r="536" spans="1:19" ht="45" hidden="1" x14ac:dyDescent="0.25">
      <c r="A536" s="17">
        <v>3482</v>
      </c>
      <c r="B536" s="18" t="s">
        <v>3481</v>
      </c>
      <c r="C536" s="18" t="s">
        <v>7592</v>
      </c>
      <c r="D536" s="19">
        <v>3000</v>
      </c>
      <c r="E536" s="20">
        <v>4150</v>
      </c>
      <c r="F536" s="17" t="s">
        <v>8218</v>
      </c>
      <c r="G536" s="17" t="s">
        <v>8224</v>
      </c>
      <c r="H536" s="17" t="s">
        <v>8246</v>
      </c>
      <c r="I536" s="17">
        <v>1404671466</v>
      </c>
      <c r="J536" s="17">
        <v>1402079466</v>
      </c>
      <c r="K536" s="17" t="b">
        <v>0</v>
      </c>
      <c r="L536" s="17">
        <v>80</v>
      </c>
      <c r="M536" s="17" t="b">
        <v>1</v>
      </c>
      <c r="N536" s="17" t="s">
        <v>8273</v>
      </c>
      <c r="O536" s="17" t="s">
        <v>8274</v>
      </c>
      <c r="P536" s="17">
        <v>138</v>
      </c>
      <c r="Q536" s="17">
        <v>51.88</v>
      </c>
      <c r="R536" s="21">
        <v>41796.771597222221</v>
      </c>
      <c r="S536" s="21">
        <v>41826.771597222221</v>
      </c>
    </row>
    <row r="537" spans="1:19" ht="45" hidden="1" x14ac:dyDescent="0.25">
      <c r="A537" s="17">
        <v>3483</v>
      </c>
      <c r="B537" s="18" t="s">
        <v>3482</v>
      </c>
      <c r="C537" s="18" t="s">
        <v>7593</v>
      </c>
      <c r="D537" s="19">
        <v>3350</v>
      </c>
      <c r="E537" s="20">
        <v>5358</v>
      </c>
      <c r="F537" s="17" t="s">
        <v>8218</v>
      </c>
      <c r="G537" s="17" t="s">
        <v>8223</v>
      </c>
      <c r="H537" s="17" t="s">
        <v>8245</v>
      </c>
      <c r="I537" s="17">
        <v>1404403381</v>
      </c>
      <c r="J537" s="17">
        <v>1401811381</v>
      </c>
      <c r="K537" s="17" t="b">
        <v>0</v>
      </c>
      <c r="L537" s="17">
        <v>133</v>
      </c>
      <c r="M537" s="17" t="b">
        <v>1</v>
      </c>
      <c r="N537" s="17" t="s">
        <v>8273</v>
      </c>
      <c r="O537" s="17" t="s">
        <v>8274</v>
      </c>
      <c r="P537" s="17">
        <v>160</v>
      </c>
      <c r="Q537" s="17">
        <v>40.29</v>
      </c>
      <c r="R537" s="21">
        <v>41793.668761574074</v>
      </c>
      <c r="S537" s="21">
        <v>41823.668761574074</v>
      </c>
    </row>
    <row r="538" spans="1:19" ht="45" hidden="1" x14ac:dyDescent="0.25">
      <c r="A538" s="17">
        <v>3484</v>
      </c>
      <c r="B538" s="18" t="s">
        <v>3483</v>
      </c>
      <c r="C538" s="18" t="s">
        <v>7594</v>
      </c>
      <c r="D538" s="19">
        <v>2500</v>
      </c>
      <c r="E538" s="20">
        <v>2856</v>
      </c>
      <c r="F538" s="17" t="s">
        <v>8218</v>
      </c>
      <c r="G538" s="17" t="s">
        <v>8223</v>
      </c>
      <c r="H538" s="17" t="s">
        <v>8245</v>
      </c>
      <c r="I538" s="17">
        <v>1466014499</v>
      </c>
      <c r="J538" s="17">
        <v>1463422499</v>
      </c>
      <c r="K538" s="17" t="b">
        <v>0</v>
      </c>
      <c r="L538" s="17">
        <v>44</v>
      </c>
      <c r="M538" s="17" t="b">
        <v>1</v>
      </c>
      <c r="N538" s="17" t="s">
        <v>8273</v>
      </c>
      <c r="O538" s="17" t="s">
        <v>8274</v>
      </c>
      <c r="P538" s="17">
        <v>114</v>
      </c>
      <c r="Q538" s="17">
        <v>64.91</v>
      </c>
      <c r="R538" s="21">
        <v>42506.760405092587</v>
      </c>
      <c r="S538" s="21">
        <v>42536.760405092587</v>
      </c>
    </row>
    <row r="539" spans="1:19" ht="45" hidden="1" x14ac:dyDescent="0.25">
      <c r="A539" s="17">
        <v>3485</v>
      </c>
      <c r="B539" s="18" t="s">
        <v>3484</v>
      </c>
      <c r="C539" s="18" t="s">
        <v>7595</v>
      </c>
      <c r="D539" s="19">
        <v>1650</v>
      </c>
      <c r="E539" s="20">
        <v>1660</v>
      </c>
      <c r="F539" s="17" t="s">
        <v>8218</v>
      </c>
      <c r="G539" s="17" t="s">
        <v>8223</v>
      </c>
      <c r="H539" s="17" t="s">
        <v>8245</v>
      </c>
      <c r="I539" s="17">
        <v>1454431080</v>
      </c>
      <c r="J539" s="17">
        <v>1451839080</v>
      </c>
      <c r="K539" s="17" t="b">
        <v>0</v>
      </c>
      <c r="L539" s="17">
        <v>30</v>
      </c>
      <c r="M539" s="17" t="b">
        <v>1</v>
      </c>
      <c r="N539" s="17" t="s">
        <v>8273</v>
      </c>
      <c r="O539" s="17" t="s">
        <v>8274</v>
      </c>
      <c r="P539" s="17">
        <v>101</v>
      </c>
      <c r="Q539" s="17">
        <v>55.33</v>
      </c>
      <c r="R539" s="21">
        <v>42372.693055555559</v>
      </c>
      <c r="S539" s="21">
        <v>42402.693055555559</v>
      </c>
    </row>
    <row r="540" spans="1:19" ht="45" hidden="1" x14ac:dyDescent="0.25">
      <c r="A540" s="17">
        <v>3486</v>
      </c>
      <c r="B540" s="18" t="s">
        <v>3485</v>
      </c>
      <c r="C540" s="18" t="s">
        <v>7596</v>
      </c>
      <c r="D540" s="19">
        <v>3000</v>
      </c>
      <c r="E540" s="20">
        <v>4656</v>
      </c>
      <c r="F540" s="17" t="s">
        <v>8218</v>
      </c>
      <c r="G540" s="17" t="s">
        <v>8223</v>
      </c>
      <c r="H540" s="17" t="s">
        <v>8245</v>
      </c>
      <c r="I540" s="17">
        <v>1433314740</v>
      </c>
      <c r="J540" s="17">
        <v>1430600401</v>
      </c>
      <c r="K540" s="17" t="b">
        <v>0</v>
      </c>
      <c r="L540" s="17">
        <v>56</v>
      </c>
      <c r="M540" s="17" t="b">
        <v>1</v>
      </c>
      <c r="N540" s="17" t="s">
        <v>8273</v>
      </c>
      <c r="O540" s="17" t="s">
        <v>8274</v>
      </c>
      <c r="P540" s="17">
        <v>155</v>
      </c>
      <c r="Q540" s="17">
        <v>83.14</v>
      </c>
      <c r="R540" s="21">
        <v>42126.87501157407</v>
      </c>
      <c r="S540" s="21">
        <v>42158.290972222225</v>
      </c>
    </row>
    <row r="541" spans="1:19" ht="45" hidden="1" x14ac:dyDescent="0.25">
      <c r="A541" s="17">
        <v>3487</v>
      </c>
      <c r="B541" s="18" t="s">
        <v>3486</v>
      </c>
      <c r="C541" s="18" t="s">
        <v>7597</v>
      </c>
      <c r="D541" s="19">
        <v>2000</v>
      </c>
      <c r="E541" s="20">
        <v>2555</v>
      </c>
      <c r="F541" s="17" t="s">
        <v>8218</v>
      </c>
      <c r="G541" s="17" t="s">
        <v>8224</v>
      </c>
      <c r="H541" s="17" t="s">
        <v>8246</v>
      </c>
      <c r="I541" s="17">
        <v>1435185252</v>
      </c>
      <c r="J541" s="17">
        <v>1432593252</v>
      </c>
      <c r="K541" s="17" t="b">
        <v>0</v>
      </c>
      <c r="L541" s="17">
        <v>66</v>
      </c>
      <c r="M541" s="17" t="b">
        <v>1</v>
      </c>
      <c r="N541" s="17" t="s">
        <v>8273</v>
      </c>
      <c r="O541" s="17" t="s">
        <v>8274</v>
      </c>
      <c r="P541" s="17">
        <v>128</v>
      </c>
      <c r="Q541" s="17">
        <v>38.71</v>
      </c>
      <c r="R541" s="21">
        <v>42149.940416666665</v>
      </c>
      <c r="S541" s="21">
        <v>42179.940416666665</v>
      </c>
    </row>
    <row r="542" spans="1:19" ht="45" hidden="1" x14ac:dyDescent="0.25">
      <c r="A542" s="17">
        <v>3488</v>
      </c>
      <c r="B542" s="18" t="s">
        <v>3487</v>
      </c>
      <c r="C542" s="18" t="s">
        <v>7598</v>
      </c>
      <c r="D542" s="19">
        <v>3000</v>
      </c>
      <c r="E542" s="20">
        <v>3636</v>
      </c>
      <c r="F542" s="17" t="s">
        <v>8218</v>
      </c>
      <c r="G542" s="17" t="s">
        <v>8223</v>
      </c>
      <c r="H542" s="17" t="s">
        <v>8245</v>
      </c>
      <c r="I542" s="17">
        <v>1429286400</v>
      </c>
      <c r="J542" s="17">
        <v>1427221560</v>
      </c>
      <c r="K542" s="17" t="b">
        <v>0</v>
      </c>
      <c r="L542" s="17">
        <v>29</v>
      </c>
      <c r="M542" s="17" t="b">
        <v>1</v>
      </c>
      <c r="N542" s="17" t="s">
        <v>8273</v>
      </c>
      <c r="O542" s="17" t="s">
        <v>8274</v>
      </c>
      <c r="P542" s="17">
        <v>121</v>
      </c>
      <c r="Q542" s="17">
        <v>125.38</v>
      </c>
      <c r="R542" s="21">
        <v>42087.768055555556</v>
      </c>
      <c r="S542" s="21">
        <v>42111.666666666672</v>
      </c>
    </row>
    <row r="543" spans="1:19" ht="45" hidden="1" x14ac:dyDescent="0.25">
      <c r="A543" s="17">
        <v>3489</v>
      </c>
      <c r="B543" s="18" t="s">
        <v>3488</v>
      </c>
      <c r="C543" s="18" t="s">
        <v>7599</v>
      </c>
      <c r="D543" s="19">
        <v>5000</v>
      </c>
      <c r="E543" s="20">
        <v>5635</v>
      </c>
      <c r="F543" s="17" t="s">
        <v>8218</v>
      </c>
      <c r="G543" s="17" t="s">
        <v>8224</v>
      </c>
      <c r="H543" s="17" t="s">
        <v>8246</v>
      </c>
      <c r="I543" s="17">
        <v>1400965200</v>
      </c>
      <c r="J543" s="17">
        <v>1398352531</v>
      </c>
      <c r="K543" s="17" t="b">
        <v>0</v>
      </c>
      <c r="L543" s="17">
        <v>72</v>
      </c>
      <c r="M543" s="17" t="b">
        <v>1</v>
      </c>
      <c r="N543" s="17" t="s">
        <v>8273</v>
      </c>
      <c r="O543" s="17" t="s">
        <v>8274</v>
      </c>
      <c r="P543" s="17">
        <v>113</v>
      </c>
      <c r="Q543" s="17">
        <v>78.260000000000005</v>
      </c>
      <c r="R543" s="21">
        <v>41753.635775462964</v>
      </c>
      <c r="S543" s="21">
        <v>41783.875</v>
      </c>
    </row>
    <row r="544" spans="1:19" ht="45" hidden="1" x14ac:dyDescent="0.25">
      <c r="A544" s="17">
        <v>3490</v>
      </c>
      <c r="B544" s="18" t="s">
        <v>3489</v>
      </c>
      <c r="C544" s="18" t="s">
        <v>7600</v>
      </c>
      <c r="D544" s="19">
        <v>1000</v>
      </c>
      <c r="E544" s="20">
        <v>1275</v>
      </c>
      <c r="F544" s="17" t="s">
        <v>8218</v>
      </c>
      <c r="G544" s="17" t="s">
        <v>8223</v>
      </c>
      <c r="H544" s="17" t="s">
        <v>8245</v>
      </c>
      <c r="I544" s="17">
        <v>1460574924</v>
      </c>
      <c r="J544" s="17">
        <v>1457982924</v>
      </c>
      <c r="K544" s="17" t="b">
        <v>0</v>
      </c>
      <c r="L544" s="17">
        <v>27</v>
      </c>
      <c r="M544" s="17" t="b">
        <v>1</v>
      </c>
      <c r="N544" s="17" t="s">
        <v>8273</v>
      </c>
      <c r="O544" s="17" t="s">
        <v>8274</v>
      </c>
      <c r="P544" s="17">
        <v>128</v>
      </c>
      <c r="Q544" s="17">
        <v>47.22</v>
      </c>
      <c r="R544" s="21">
        <v>42443.802361111113</v>
      </c>
      <c r="S544" s="21">
        <v>42473.802361111113</v>
      </c>
    </row>
    <row r="545" spans="1:19" ht="45" hidden="1" x14ac:dyDescent="0.25">
      <c r="A545" s="17">
        <v>3491</v>
      </c>
      <c r="B545" s="18" t="s">
        <v>3490</v>
      </c>
      <c r="C545" s="18" t="s">
        <v>7601</v>
      </c>
      <c r="D545" s="19">
        <v>500</v>
      </c>
      <c r="E545" s="20">
        <v>791</v>
      </c>
      <c r="F545" s="17" t="s">
        <v>8218</v>
      </c>
      <c r="G545" s="17" t="s">
        <v>8223</v>
      </c>
      <c r="H545" s="17" t="s">
        <v>8245</v>
      </c>
      <c r="I545" s="17">
        <v>1431928784</v>
      </c>
      <c r="J545" s="17">
        <v>1430114384</v>
      </c>
      <c r="K545" s="17" t="b">
        <v>0</v>
      </c>
      <c r="L545" s="17">
        <v>10</v>
      </c>
      <c r="M545" s="17" t="b">
        <v>1</v>
      </c>
      <c r="N545" s="17" t="s">
        <v>8273</v>
      </c>
      <c r="O545" s="17" t="s">
        <v>8274</v>
      </c>
      <c r="P545" s="17">
        <v>158</v>
      </c>
      <c r="Q545" s="17">
        <v>79.099999999999994</v>
      </c>
      <c r="R545" s="21">
        <v>42121.249814814815</v>
      </c>
      <c r="S545" s="21">
        <v>42142.249814814815</v>
      </c>
    </row>
    <row r="546" spans="1:19" ht="45" hidden="1" x14ac:dyDescent="0.25">
      <c r="A546" s="17">
        <v>3492</v>
      </c>
      <c r="B546" s="18" t="s">
        <v>3491</v>
      </c>
      <c r="C546" s="18" t="s">
        <v>7602</v>
      </c>
      <c r="D546" s="19">
        <v>3800</v>
      </c>
      <c r="E546" s="20">
        <v>4000.22</v>
      </c>
      <c r="F546" s="17" t="s">
        <v>8218</v>
      </c>
      <c r="G546" s="17" t="s">
        <v>8223</v>
      </c>
      <c r="H546" s="17" t="s">
        <v>8245</v>
      </c>
      <c r="I546" s="17">
        <v>1445818397</v>
      </c>
      <c r="J546" s="17">
        <v>1442794397</v>
      </c>
      <c r="K546" s="17" t="b">
        <v>0</v>
      </c>
      <c r="L546" s="17">
        <v>35</v>
      </c>
      <c r="M546" s="17" t="b">
        <v>1</v>
      </c>
      <c r="N546" s="17" t="s">
        <v>8273</v>
      </c>
      <c r="O546" s="17" t="s">
        <v>8274</v>
      </c>
      <c r="P546" s="17">
        <v>105</v>
      </c>
      <c r="Q546" s="17">
        <v>114.29</v>
      </c>
      <c r="R546" s="21">
        <v>42268.009224537032</v>
      </c>
      <c r="S546" s="21">
        <v>42303.009224537032</v>
      </c>
    </row>
    <row r="547" spans="1:19" ht="45" hidden="1" x14ac:dyDescent="0.25">
      <c r="A547" s="17">
        <v>3493</v>
      </c>
      <c r="B547" s="18" t="s">
        <v>3492</v>
      </c>
      <c r="C547" s="18" t="s">
        <v>7603</v>
      </c>
      <c r="D547" s="19">
        <v>1500</v>
      </c>
      <c r="E547" s="20">
        <v>1500</v>
      </c>
      <c r="F547" s="17" t="s">
        <v>8218</v>
      </c>
      <c r="G547" s="17" t="s">
        <v>8223</v>
      </c>
      <c r="H547" s="17" t="s">
        <v>8245</v>
      </c>
      <c r="I547" s="17">
        <v>1408252260</v>
      </c>
      <c r="J547" s="17">
        <v>1406580436</v>
      </c>
      <c r="K547" s="17" t="b">
        <v>0</v>
      </c>
      <c r="L547" s="17">
        <v>29</v>
      </c>
      <c r="M547" s="17" t="b">
        <v>1</v>
      </c>
      <c r="N547" s="17" t="s">
        <v>8273</v>
      </c>
      <c r="O547" s="17" t="s">
        <v>8274</v>
      </c>
      <c r="P547" s="17">
        <v>100</v>
      </c>
      <c r="Q547" s="17">
        <v>51.72</v>
      </c>
      <c r="R547" s="21">
        <v>41848.866157407407</v>
      </c>
      <c r="S547" s="21">
        <v>41868.21597222222</v>
      </c>
    </row>
    <row r="548" spans="1:19" ht="45" hidden="1" x14ac:dyDescent="0.25">
      <c r="A548" s="17">
        <v>3494</v>
      </c>
      <c r="B548" s="18" t="s">
        <v>3493</v>
      </c>
      <c r="C548" s="18" t="s">
        <v>7604</v>
      </c>
      <c r="D548" s="19">
        <v>400</v>
      </c>
      <c r="E548" s="20">
        <v>400</v>
      </c>
      <c r="F548" s="17" t="s">
        <v>8218</v>
      </c>
      <c r="G548" s="17" t="s">
        <v>8223</v>
      </c>
      <c r="H548" s="17" t="s">
        <v>8245</v>
      </c>
      <c r="I548" s="17">
        <v>1480140000</v>
      </c>
      <c r="J548" s="17">
        <v>1479186575</v>
      </c>
      <c r="K548" s="17" t="b">
        <v>0</v>
      </c>
      <c r="L548" s="17">
        <v>13</v>
      </c>
      <c r="M548" s="17" t="b">
        <v>1</v>
      </c>
      <c r="N548" s="17" t="s">
        <v>8273</v>
      </c>
      <c r="O548" s="17" t="s">
        <v>8274</v>
      </c>
      <c r="P548" s="17">
        <v>100</v>
      </c>
      <c r="Q548" s="17">
        <v>30.77</v>
      </c>
      <c r="R548" s="21">
        <v>42689.214988425927</v>
      </c>
      <c r="S548" s="21">
        <v>42700.25</v>
      </c>
    </row>
    <row r="549" spans="1:19" ht="45" hidden="1" x14ac:dyDescent="0.25">
      <c r="A549" s="17">
        <v>3495</v>
      </c>
      <c r="B549" s="18" t="s">
        <v>3494</v>
      </c>
      <c r="C549" s="18" t="s">
        <v>7605</v>
      </c>
      <c r="D549" s="19">
        <v>5000</v>
      </c>
      <c r="E549" s="20">
        <v>5343</v>
      </c>
      <c r="F549" s="17" t="s">
        <v>8218</v>
      </c>
      <c r="G549" s="17" t="s">
        <v>8228</v>
      </c>
      <c r="H549" s="17" t="s">
        <v>8250</v>
      </c>
      <c r="I549" s="17">
        <v>1414862280</v>
      </c>
      <c r="J549" s="17">
        <v>1412360309</v>
      </c>
      <c r="K549" s="17" t="b">
        <v>0</v>
      </c>
      <c r="L549" s="17">
        <v>72</v>
      </c>
      <c r="M549" s="17" t="b">
        <v>1</v>
      </c>
      <c r="N549" s="17" t="s">
        <v>8273</v>
      </c>
      <c r="O549" s="17" t="s">
        <v>8274</v>
      </c>
      <c r="P549" s="17">
        <v>107</v>
      </c>
      <c r="Q549" s="17">
        <v>74.209999999999994</v>
      </c>
      <c r="R549" s="21">
        <v>41915.762835648151</v>
      </c>
      <c r="S549" s="21">
        <v>41944.720833333333</v>
      </c>
    </row>
    <row r="550" spans="1:19" ht="45" hidden="1" x14ac:dyDescent="0.25">
      <c r="A550" s="17">
        <v>3496</v>
      </c>
      <c r="B550" s="18" t="s">
        <v>3495</v>
      </c>
      <c r="C550" s="18" t="s">
        <v>7606</v>
      </c>
      <c r="D550" s="19">
        <v>3000</v>
      </c>
      <c r="E550" s="20">
        <v>3732</v>
      </c>
      <c r="F550" s="17" t="s">
        <v>8218</v>
      </c>
      <c r="G550" s="17" t="s">
        <v>8223</v>
      </c>
      <c r="H550" s="17" t="s">
        <v>8245</v>
      </c>
      <c r="I550" s="17">
        <v>1473625166</v>
      </c>
      <c r="J550" s="17">
        <v>1470169166</v>
      </c>
      <c r="K550" s="17" t="b">
        <v>0</v>
      </c>
      <c r="L550" s="17">
        <v>78</v>
      </c>
      <c r="M550" s="17" t="b">
        <v>1</v>
      </c>
      <c r="N550" s="17" t="s">
        <v>8273</v>
      </c>
      <c r="O550" s="17" t="s">
        <v>8274</v>
      </c>
      <c r="P550" s="17">
        <v>124</v>
      </c>
      <c r="Q550" s="17">
        <v>47.85</v>
      </c>
      <c r="R550" s="21">
        <v>42584.846828703703</v>
      </c>
      <c r="S550" s="21">
        <v>42624.846828703703</v>
      </c>
    </row>
    <row r="551" spans="1:19" ht="45" hidden="1" x14ac:dyDescent="0.25">
      <c r="A551" s="17">
        <v>3497</v>
      </c>
      <c r="B551" s="18" t="s">
        <v>3496</v>
      </c>
      <c r="C551" s="18" t="s">
        <v>7607</v>
      </c>
      <c r="D551" s="19">
        <v>1551</v>
      </c>
      <c r="E551" s="20">
        <v>1686</v>
      </c>
      <c r="F551" s="17" t="s">
        <v>8218</v>
      </c>
      <c r="G551" s="17" t="s">
        <v>8223</v>
      </c>
      <c r="H551" s="17" t="s">
        <v>8245</v>
      </c>
      <c r="I551" s="17">
        <v>1464904800</v>
      </c>
      <c r="J551" s="17">
        <v>1463852904</v>
      </c>
      <c r="K551" s="17" t="b">
        <v>0</v>
      </c>
      <c r="L551" s="17">
        <v>49</v>
      </c>
      <c r="M551" s="17" t="b">
        <v>1</v>
      </c>
      <c r="N551" s="17" t="s">
        <v>8273</v>
      </c>
      <c r="O551" s="17" t="s">
        <v>8274</v>
      </c>
      <c r="P551" s="17">
        <v>109</v>
      </c>
      <c r="Q551" s="17">
        <v>34.409999999999997</v>
      </c>
      <c r="R551" s="21">
        <v>42511.741944444439</v>
      </c>
      <c r="S551" s="21">
        <v>42523.916666666672</v>
      </c>
    </row>
    <row r="552" spans="1:19" ht="45" hidden="1" x14ac:dyDescent="0.25">
      <c r="A552" s="17">
        <v>3498</v>
      </c>
      <c r="B552" s="18" t="s">
        <v>3497</v>
      </c>
      <c r="C552" s="18" t="s">
        <v>7608</v>
      </c>
      <c r="D552" s="19">
        <v>1650</v>
      </c>
      <c r="E552" s="20">
        <v>1690</v>
      </c>
      <c r="F552" s="17" t="s">
        <v>8218</v>
      </c>
      <c r="G552" s="17" t="s">
        <v>8228</v>
      </c>
      <c r="H552" s="17" t="s">
        <v>8250</v>
      </c>
      <c r="I552" s="17">
        <v>1464471840</v>
      </c>
      <c r="J552" s="17">
        <v>1459309704</v>
      </c>
      <c r="K552" s="17" t="b">
        <v>0</v>
      </c>
      <c r="L552" s="17">
        <v>42</v>
      </c>
      <c r="M552" s="17" t="b">
        <v>1</v>
      </c>
      <c r="N552" s="17" t="s">
        <v>8273</v>
      </c>
      <c r="O552" s="17" t="s">
        <v>8274</v>
      </c>
      <c r="P552" s="17">
        <v>102</v>
      </c>
      <c r="Q552" s="17">
        <v>40.24</v>
      </c>
      <c r="R552" s="21">
        <v>42459.15861111111</v>
      </c>
      <c r="S552" s="21">
        <v>42518.905555555553</v>
      </c>
    </row>
    <row r="553" spans="1:19" ht="45" hidden="1" x14ac:dyDescent="0.25">
      <c r="A553" s="17">
        <v>3499</v>
      </c>
      <c r="B553" s="18" t="s">
        <v>3498</v>
      </c>
      <c r="C553" s="18" t="s">
        <v>7609</v>
      </c>
      <c r="D553" s="19">
        <v>2000</v>
      </c>
      <c r="E553" s="20">
        <v>2110</v>
      </c>
      <c r="F553" s="17" t="s">
        <v>8218</v>
      </c>
      <c r="G553" s="17" t="s">
        <v>8223</v>
      </c>
      <c r="H553" s="17" t="s">
        <v>8245</v>
      </c>
      <c r="I553" s="17">
        <v>1435733940</v>
      </c>
      <c r="J553" s="17">
        <v>1431046325</v>
      </c>
      <c r="K553" s="17" t="b">
        <v>0</v>
      </c>
      <c r="L553" s="17">
        <v>35</v>
      </c>
      <c r="M553" s="17" t="b">
        <v>1</v>
      </c>
      <c r="N553" s="17" t="s">
        <v>8273</v>
      </c>
      <c r="O553" s="17" t="s">
        <v>8274</v>
      </c>
      <c r="P553" s="17">
        <v>106</v>
      </c>
      <c r="Q553" s="17">
        <v>60.29</v>
      </c>
      <c r="R553" s="21">
        <v>42132.036168981482</v>
      </c>
      <c r="S553" s="21">
        <v>42186.290972222225</v>
      </c>
    </row>
    <row r="554" spans="1:19" ht="45" hidden="1" x14ac:dyDescent="0.25">
      <c r="A554" s="17">
        <v>3500</v>
      </c>
      <c r="B554" s="18" t="s">
        <v>3499</v>
      </c>
      <c r="C554" s="18" t="s">
        <v>7610</v>
      </c>
      <c r="D554" s="19">
        <v>1000</v>
      </c>
      <c r="E554" s="20">
        <v>1063</v>
      </c>
      <c r="F554" s="17" t="s">
        <v>8218</v>
      </c>
      <c r="G554" s="17" t="s">
        <v>8223</v>
      </c>
      <c r="H554" s="17" t="s">
        <v>8245</v>
      </c>
      <c r="I554" s="17">
        <v>1457326740</v>
      </c>
      <c r="J554" s="17">
        <v>1455919438</v>
      </c>
      <c r="K554" s="17" t="b">
        <v>0</v>
      </c>
      <c r="L554" s="17">
        <v>42</v>
      </c>
      <c r="M554" s="17" t="b">
        <v>1</v>
      </c>
      <c r="N554" s="17" t="s">
        <v>8273</v>
      </c>
      <c r="O554" s="17" t="s">
        <v>8274</v>
      </c>
      <c r="P554" s="17">
        <v>106</v>
      </c>
      <c r="Q554" s="17">
        <v>25.31</v>
      </c>
      <c r="R554" s="21">
        <v>42419.91942129629</v>
      </c>
      <c r="S554" s="21">
        <v>42436.207638888889</v>
      </c>
    </row>
    <row r="555" spans="1:19" ht="45" hidden="1" x14ac:dyDescent="0.25">
      <c r="A555" s="17">
        <v>3501</v>
      </c>
      <c r="B555" s="18" t="s">
        <v>3500</v>
      </c>
      <c r="C555" s="18" t="s">
        <v>7611</v>
      </c>
      <c r="D555" s="19">
        <v>1500</v>
      </c>
      <c r="E555" s="20">
        <v>1510</v>
      </c>
      <c r="F555" s="17" t="s">
        <v>8218</v>
      </c>
      <c r="G555" s="17" t="s">
        <v>8224</v>
      </c>
      <c r="H555" s="17" t="s">
        <v>8246</v>
      </c>
      <c r="I555" s="17">
        <v>1441995595</v>
      </c>
      <c r="J555" s="17">
        <v>1439835595</v>
      </c>
      <c r="K555" s="17" t="b">
        <v>0</v>
      </c>
      <c r="L555" s="17">
        <v>42</v>
      </c>
      <c r="M555" s="17" t="b">
        <v>1</v>
      </c>
      <c r="N555" s="17" t="s">
        <v>8273</v>
      </c>
      <c r="O555" s="17" t="s">
        <v>8274</v>
      </c>
      <c r="P555" s="17">
        <v>101</v>
      </c>
      <c r="Q555" s="17">
        <v>35.950000000000003</v>
      </c>
      <c r="R555" s="21">
        <v>42233.763831018514</v>
      </c>
      <c r="S555" s="21">
        <v>42258.763831018514</v>
      </c>
    </row>
    <row r="556" spans="1:19" ht="45" hidden="1" x14ac:dyDescent="0.25">
      <c r="A556" s="17">
        <v>3502</v>
      </c>
      <c r="B556" s="18" t="s">
        <v>3501</v>
      </c>
      <c r="C556" s="18" t="s">
        <v>7612</v>
      </c>
      <c r="D556" s="19">
        <v>4000</v>
      </c>
      <c r="E556" s="20">
        <v>4216</v>
      </c>
      <c r="F556" s="17" t="s">
        <v>8218</v>
      </c>
      <c r="G556" s="17" t="s">
        <v>8223</v>
      </c>
      <c r="H556" s="17" t="s">
        <v>8245</v>
      </c>
      <c r="I556" s="17">
        <v>1458100740</v>
      </c>
      <c r="J556" s="17">
        <v>1456862924</v>
      </c>
      <c r="K556" s="17" t="b">
        <v>0</v>
      </c>
      <c r="L556" s="17">
        <v>31</v>
      </c>
      <c r="M556" s="17" t="b">
        <v>1</v>
      </c>
      <c r="N556" s="17" t="s">
        <v>8273</v>
      </c>
      <c r="O556" s="17" t="s">
        <v>8274</v>
      </c>
      <c r="P556" s="17">
        <v>105</v>
      </c>
      <c r="Q556" s="17">
        <v>136</v>
      </c>
      <c r="R556" s="21">
        <v>42430.839398148149</v>
      </c>
      <c r="S556" s="21">
        <v>42445.165972222225</v>
      </c>
    </row>
    <row r="557" spans="1:19" ht="45" hidden="1" x14ac:dyDescent="0.25">
      <c r="A557" s="17">
        <v>3503</v>
      </c>
      <c r="B557" s="18" t="s">
        <v>3502</v>
      </c>
      <c r="C557" s="18" t="s">
        <v>7613</v>
      </c>
      <c r="D557" s="19">
        <v>2500</v>
      </c>
      <c r="E557" s="20">
        <v>2689</v>
      </c>
      <c r="F557" s="17" t="s">
        <v>8218</v>
      </c>
      <c r="G557" s="17" t="s">
        <v>8224</v>
      </c>
      <c r="H557" s="17" t="s">
        <v>8246</v>
      </c>
      <c r="I557" s="17">
        <v>1469359728</v>
      </c>
      <c r="J557" s="17">
        <v>1466767728</v>
      </c>
      <c r="K557" s="17" t="b">
        <v>0</v>
      </c>
      <c r="L557" s="17">
        <v>38</v>
      </c>
      <c r="M557" s="17" t="b">
        <v>1</v>
      </c>
      <c r="N557" s="17" t="s">
        <v>8273</v>
      </c>
      <c r="O557" s="17" t="s">
        <v>8274</v>
      </c>
      <c r="P557" s="17">
        <v>108</v>
      </c>
      <c r="Q557" s="17">
        <v>70.760000000000005</v>
      </c>
      <c r="R557" s="21">
        <v>42545.478333333333</v>
      </c>
      <c r="S557" s="21">
        <v>42575.478333333333</v>
      </c>
    </row>
    <row r="558" spans="1:19" ht="45" hidden="1" x14ac:dyDescent="0.25">
      <c r="A558" s="17">
        <v>3504</v>
      </c>
      <c r="B558" s="18" t="s">
        <v>3503</v>
      </c>
      <c r="C558" s="18" t="s">
        <v>7614</v>
      </c>
      <c r="D558" s="19">
        <v>1000</v>
      </c>
      <c r="E558" s="20">
        <v>1000</v>
      </c>
      <c r="F558" s="17" t="s">
        <v>8218</v>
      </c>
      <c r="G558" s="17" t="s">
        <v>8223</v>
      </c>
      <c r="H558" s="17" t="s">
        <v>8245</v>
      </c>
      <c r="I558" s="17">
        <v>1447959491</v>
      </c>
      <c r="J558" s="17">
        <v>1445363891</v>
      </c>
      <c r="K558" s="17" t="b">
        <v>0</v>
      </c>
      <c r="L558" s="17">
        <v>8</v>
      </c>
      <c r="M558" s="17" t="b">
        <v>1</v>
      </c>
      <c r="N558" s="17" t="s">
        <v>8273</v>
      </c>
      <c r="O558" s="17" t="s">
        <v>8274</v>
      </c>
      <c r="P558" s="17">
        <v>100</v>
      </c>
      <c r="Q558" s="17">
        <v>125</v>
      </c>
      <c r="R558" s="21">
        <v>42297.748738425929</v>
      </c>
      <c r="S558" s="21">
        <v>42327.790405092594</v>
      </c>
    </row>
    <row r="559" spans="1:19" ht="90" hidden="1" x14ac:dyDescent="0.25">
      <c r="A559" s="17">
        <v>3505</v>
      </c>
      <c r="B559" s="18" t="s">
        <v>3504</v>
      </c>
      <c r="C559" s="18" t="s">
        <v>7615</v>
      </c>
      <c r="D559" s="19">
        <v>2500</v>
      </c>
      <c r="E559" s="20">
        <v>2594</v>
      </c>
      <c r="F559" s="17" t="s">
        <v>8218</v>
      </c>
      <c r="G559" s="17" t="s">
        <v>8223</v>
      </c>
      <c r="H559" s="17" t="s">
        <v>8245</v>
      </c>
      <c r="I559" s="17">
        <v>1399953600</v>
      </c>
      <c r="J559" s="17">
        <v>1398983245</v>
      </c>
      <c r="K559" s="17" t="b">
        <v>0</v>
      </c>
      <c r="L559" s="17">
        <v>39</v>
      </c>
      <c r="M559" s="17" t="b">
        <v>1</v>
      </c>
      <c r="N559" s="17" t="s">
        <v>8273</v>
      </c>
      <c r="O559" s="17" t="s">
        <v>8274</v>
      </c>
      <c r="P559" s="17">
        <v>104</v>
      </c>
      <c r="Q559" s="17">
        <v>66.510000000000005</v>
      </c>
      <c r="R559" s="21">
        <v>41760.935706018521</v>
      </c>
      <c r="S559" s="21">
        <v>41772.166666666664</v>
      </c>
    </row>
    <row r="560" spans="1:19" ht="45" hidden="1" x14ac:dyDescent="0.25">
      <c r="A560" s="17">
        <v>3506</v>
      </c>
      <c r="B560" s="18" t="s">
        <v>3505</v>
      </c>
      <c r="C560" s="18" t="s">
        <v>7616</v>
      </c>
      <c r="D560" s="19">
        <v>3000</v>
      </c>
      <c r="E560" s="20">
        <v>3045</v>
      </c>
      <c r="F560" s="17" t="s">
        <v>8218</v>
      </c>
      <c r="G560" s="17" t="s">
        <v>8223</v>
      </c>
      <c r="H560" s="17" t="s">
        <v>8245</v>
      </c>
      <c r="I560" s="17">
        <v>1408815440</v>
      </c>
      <c r="J560" s="17">
        <v>1404927440</v>
      </c>
      <c r="K560" s="17" t="b">
        <v>0</v>
      </c>
      <c r="L560" s="17">
        <v>29</v>
      </c>
      <c r="M560" s="17" t="b">
        <v>1</v>
      </c>
      <c r="N560" s="17" t="s">
        <v>8273</v>
      </c>
      <c r="O560" s="17" t="s">
        <v>8274</v>
      </c>
      <c r="P560" s="17">
        <v>102</v>
      </c>
      <c r="Q560" s="17">
        <v>105</v>
      </c>
      <c r="R560" s="21">
        <v>41829.734259259261</v>
      </c>
      <c r="S560" s="21">
        <v>41874.734259259261</v>
      </c>
    </row>
    <row r="561" spans="1:19" ht="30" hidden="1" x14ac:dyDescent="0.25">
      <c r="A561" s="17">
        <v>3507</v>
      </c>
      <c r="B561" s="18" t="s">
        <v>3506</v>
      </c>
      <c r="C561" s="18" t="s">
        <v>7617</v>
      </c>
      <c r="D561" s="19">
        <v>10000</v>
      </c>
      <c r="E561" s="20">
        <v>10440</v>
      </c>
      <c r="F561" s="17" t="s">
        <v>8218</v>
      </c>
      <c r="G561" s="17" t="s">
        <v>8223</v>
      </c>
      <c r="H561" s="17" t="s">
        <v>8245</v>
      </c>
      <c r="I561" s="17">
        <v>1464732537</v>
      </c>
      <c r="J561" s="17">
        <v>1462140537</v>
      </c>
      <c r="K561" s="17" t="b">
        <v>0</v>
      </c>
      <c r="L561" s="17">
        <v>72</v>
      </c>
      <c r="M561" s="17" t="b">
        <v>1</v>
      </c>
      <c r="N561" s="17" t="s">
        <v>8273</v>
      </c>
      <c r="O561" s="17" t="s">
        <v>8274</v>
      </c>
      <c r="P561" s="17">
        <v>104</v>
      </c>
      <c r="Q561" s="17">
        <v>145</v>
      </c>
      <c r="R561" s="21">
        <v>42491.92288194444</v>
      </c>
      <c r="S561" s="21">
        <v>42521.92288194444</v>
      </c>
    </row>
    <row r="562" spans="1:19" ht="45" hidden="1" x14ac:dyDescent="0.25">
      <c r="A562" s="17">
        <v>3508</v>
      </c>
      <c r="B562" s="18" t="s">
        <v>3507</v>
      </c>
      <c r="C562" s="18" t="s">
        <v>7618</v>
      </c>
      <c r="D562" s="19">
        <v>100</v>
      </c>
      <c r="E562" s="20">
        <v>180</v>
      </c>
      <c r="F562" s="17" t="s">
        <v>8218</v>
      </c>
      <c r="G562" s="17" t="s">
        <v>8224</v>
      </c>
      <c r="H562" s="17" t="s">
        <v>8246</v>
      </c>
      <c r="I562" s="17">
        <v>1462914000</v>
      </c>
      <c r="J562" s="17">
        <v>1460914253</v>
      </c>
      <c r="K562" s="17" t="b">
        <v>0</v>
      </c>
      <c r="L562" s="17">
        <v>15</v>
      </c>
      <c r="M562" s="17" t="b">
        <v>1</v>
      </c>
      <c r="N562" s="17" t="s">
        <v>8273</v>
      </c>
      <c r="O562" s="17" t="s">
        <v>8274</v>
      </c>
      <c r="P562" s="17">
        <v>180</v>
      </c>
      <c r="Q562" s="17">
        <v>12</v>
      </c>
      <c r="R562" s="21">
        <v>42477.729780092588</v>
      </c>
      <c r="S562" s="21">
        <v>42500.875</v>
      </c>
    </row>
    <row r="563" spans="1:19" ht="45" hidden="1" x14ac:dyDescent="0.25">
      <c r="A563" s="17">
        <v>3509</v>
      </c>
      <c r="B563" s="18" t="s">
        <v>3508</v>
      </c>
      <c r="C563" s="18" t="s">
        <v>7619</v>
      </c>
      <c r="D563" s="19">
        <v>3000</v>
      </c>
      <c r="E563" s="20">
        <v>3190</v>
      </c>
      <c r="F563" s="17" t="s">
        <v>8218</v>
      </c>
      <c r="G563" s="17" t="s">
        <v>8223</v>
      </c>
      <c r="H563" s="17" t="s">
        <v>8245</v>
      </c>
      <c r="I563" s="17">
        <v>1416545700</v>
      </c>
      <c r="J563" s="17">
        <v>1415392666</v>
      </c>
      <c r="K563" s="17" t="b">
        <v>0</v>
      </c>
      <c r="L563" s="17">
        <v>33</v>
      </c>
      <c r="M563" s="17" t="b">
        <v>1</v>
      </c>
      <c r="N563" s="17" t="s">
        <v>8273</v>
      </c>
      <c r="O563" s="17" t="s">
        <v>8274</v>
      </c>
      <c r="P563" s="17">
        <v>106</v>
      </c>
      <c r="Q563" s="17">
        <v>96.67</v>
      </c>
      <c r="R563" s="21">
        <v>41950.859560185185</v>
      </c>
      <c r="S563" s="21">
        <v>41964.204861111109</v>
      </c>
    </row>
    <row r="564" spans="1:19" ht="45" hidden="1" x14ac:dyDescent="0.25">
      <c r="A564" s="17">
        <v>3510</v>
      </c>
      <c r="B564" s="18" t="s">
        <v>3509</v>
      </c>
      <c r="C564" s="18" t="s">
        <v>7620</v>
      </c>
      <c r="D564" s="19">
        <v>900</v>
      </c>
      <c r="E564" s="20">
        <v>905</v>
      </c>
      <c r="F564" s="17" t="s">
        <v>8218</v>
      </c>
      <c r="G564" s="17" t="s">
        <v>8223</v>
      </c>
      <c r="H564" s="17" t="s">
        <v>8245</v>
      </c>
      <c r="I564" s="17">
        <v>1404312846</v>
      </c>
      <c r="J564" s="17">
        <v>1402584846</v>
      </c>
      <c r="K564" s="17" t="b">
        <v>0</v>
      </c>
      <c r="L564" s="17">
        <v>15</v>
      </c>
      <c r="M564" s="17" t="b">
        <v>1</v>
      </c>
      <c r="N564" s="17" t="s">
        <v>8273</v>
      </c>
      <c r="O564" s="17" t="s">
        <v>8274</v>
      </c>
      <c r="P564" s="17">
        <v>101</v>
      </c>
      <c r="Q564" s="17">
        <v>60.33</v>
      </c>
      <c r="R564" s="21">
        <v>41802.62090277778</v>
      </c>
      <c r="S564" s="21">
        <v>41822.62090277778</v>
      </c>
    </row>
    <row r="565" spans="1:19" ht="45" hidden="1" x14ac:dyDescent="0.25">
      <c r="A565" s="17">
        <v>3511</v>
      </c>
      <c r="B565" s="18" t="s">
        <v>3510</v>
      </c>
      <c r="C565" s="18" t="s">
        <v>7621</v>
      </c>
      <c r="D565" s="19">
        <v>1500</v>
      </c>
      <c r="E565" s="20">
        <v>1518</v>
      </c>
      <c r="F565" s="17" t="s">
        <v>8218</v>
      </c>
      <c r="G565" s="17" t="s">
        <v>8224</v>
      </c>
      <c r="H565" s="17" t="s">
        <v>8246</v>
      </c>
      <c r="I565" s="17">
        <v>1415385000</v>
      </c>
      <c r="J565" s="17">
        <v>1413406695</v>
      </c>
      <c r="K565" s="17" t="b">
        <v>0</v>
      </c>
      <c r="L565" s="17">
        <v>19</v>
      </c>
      <c r="M565" s="17" t="b">
        <v>1</v>
      </c>
      <c r="N565" s="17" t="s">
        <v>8273</v>
      </c>
      <c r="O565" s="17" t="s">
        <v>8274</v>
      </c>
      <c r="P565" s="17">
        <v>101</v>
      </c>
      <c r="Q565" s="17">
        <v>79.89</v>
      </c>
      <c r="R565" s="21">
        <v>41927.873784722222</v>
      </c>
      <c r="S565" s="21">
        <v>41950.770833333336</v>
      </c>
    </row>
    <row r="566" spans="1:19" ht="45" hidden="1" x14ac:dyDescent="0.25">
      <c r="A566" s="17">
        <v>3512</v>
      </c>
      <c r="B566" s="18" t="s">
        <v>3511</v>
      </c>
      <c r="C566" s="18" t="s">
        <v>7622</v>
      </c>
      <c r="D566" s="19">
        <v>1000</v>
      </c>
      <c r="E566" s="20">
        <v>1000</v>
      </c>
      <c r="F566" s="17" t="s">
        <v>8218</v>
      </c>
      <c r="G566" s="17" t="s">
        <v>8224</v>
      </c>
      <c r="H566" s="17" t="s">
        <v>8246</v>
      </c>
      <c r="I566" s="17">
        <v>1429789992</v>
      </c>
      <c r="J566" s="17">
        <v>1424609592</v>
      </c>
      <c r="K566" s="17" t="b">
        <v>0</v>
      </c>
      <c r="L566" s="17">
        <v>17</v>
      </c>
      <c r="M566" s="17" t="b">
        <v>1</v>
      </c>
      <c r="N566" s="17" t="s">
        <v>8273</v>
      </c>
      <c r="O566" s="17" t="s">
        <v>8274</v>
      </c>
      <c r="P566" s="17">
        <v>100</v>
      </c>
      <c r="Q566" s="17">
        <v>58.82</v>
      </c>
      <c r="R566" s="21">
        <v>42057.536944444444</v>
      </c>
      <c r="S566" s="21">
        <v>42117.49527777778</v>
      </c>
    </row>
    <row r="567" spans="1:19" ht="45" hidden="1" x14ac:dyDescent="0.25">
      <c r="A567" s="17">
        <v>3513</v>
      </c>
      <c r="B567" s="18" t="s">
        <v>3512</v>
      </c>
      <c r="C567" s="18" t="s">
        <v>7623</v>
      </c>
      <c r="D567" s="19">
        <v>2800</v>
      </c>
      <c r="E567" s="20">
        <v>3315</v>
      </c>
      <c r="F567" s="17" t="s">
        <v>8218</v>
      </c>
      <c r="G567" s="17" t="s">
        <v>8223</v>
      </c>
      <c r="H567" s="17" t="s">
        <v>8245</v>
      </c>
      <c r="I567" s="17">
        <v>1401857940</v>
      </c>
      <c r="J567" s="17">
        <v>1400725112</v>
      </c>
      <c r="K567" s="17" t="b">
        <v>0</v>
      </c>
      <c r="L567" s="17">
        <v>44</v>
      </c>
      <c r="M567" s="17" t="b">
        <v>1</v>
      </c>
      <c r="N567" s="17" t="s">
        <v>8273</v>
      </c>
      <c r="O567" s="17" t="s">
        <v>8274</v>
      </c>
      <c r="P567" s="17">
        <v>118</v>
      </c>
      <c r="Q567" s="17">
        <v>75.34</v>
      </c>
      <c r="R567" s="21">
        <v>41781.096203703702</v>
      </c>
      <c r="S567" s="21">
        <v>41794.207638888889</v>
      </c>
    </row>
    <row r="568" spans="1:19" ht="45" hidden="1" x14ac:dyDescent="0.25">
      <c r="A568" s="17">
        <v>3514</v>
      </c>
      <c r="B568" s="18" t="s">
        <v>3513</v>
      </c>
      <c r="C568" s="18" t="s">
        <v>7624</v>
      </c>
      <c r="D568" s="19">
        <v>500</v>
      </c>
      <c r="E568" s="20">
        <v>550</v>
      </c>
      <c r="F568" s="17" t="s">
        <v>8218</v>
      </c>
      <c r="G568" s="17" t="s">
        <v>8223</v>
      </c>
      <c r="H568" s="17" t="s">
        <v>8245</v>
      </c>
      <c r="I568" s="17">
        <v>1422853140</v>
      </c>
      <c r="J568" s="17">
        <v>1421439552</v>
      </c>
      <c r="K568" s="17" t="b">
        <v>0</v>
      </c>
      <c r="L568" s="17">
        <v>10</v>
      </c>
      <c r="M568" s="17" t="b">
        <v>1</v>
      </c>
      <c r="N568" s="17" t="s">
        <v>8273</v>
      </c>
      <c r="O568" s="17" t="s">
        <v>8274</v>
      </c>
      <c r="P568" s="17">
        <v>110</v>
      </c>
      <c r="Q568" s="17">
        <v>55</v>
      </c>
      <c r="R568" s="21">
        <v>42020.846666666665</v>
      </c>
      <c r="S568" s="21">
        <v>42037.207638888889</v>
      </c>
    </row>
    <row r="569" spans="1:19" ht="45" hidden="1" x14ac:dyDescent="0.25">
      <c r="A569" s="17">
        <v>3515</v>
      </c>
      <c r="B569" s="18" t="s">
        <v>3514</v>
      </c>
      <c r="C569" s="18" t="s">
        <v>7625</v>
      </c>
      <c r="D569" s="19">
        <v>3000</v>
      </c>
      <c r="E569" s="20">
        <v>3080</v>
      </c>
      <c r="F569" s="17" t="s">
        <v>8218</v>
      </c>
      <c r="G569" s="17" t="s">
        <v>8223</v>
      </c>
      <c r="H569" s="17" t="s">
        <v>8245</v>
      </c>
      <c r="I569" s="17">
        <v>1433097171</v>
      </c>
      <c r="J569" s="17">
        <v>1430505171</v>
      </c>
      <c r="K569" s="17" t="b">
        <v>0</v>
      </c>
      <c r="L569" s="17">
        <v>46</v>
      </c>
      <c r="M569" s="17" t="b">
        <v>1</v>
      </c>
      <c r="N569" s="17" t="s">
        <v>8273</v>
      </c>
      <c r="O569" s="17" t="s">
        <v>8274</v>
      </c>
      <c r="P569" s="17">
        <v>103</v>
      </c>
      <c r="Q569" s="17">
        <v>66.959999999999994</v>
      </c>
      <c r="R569" s="21">
        <v>42125.772812499999</v>
      </c>
      <c r="S569" s="21">
        <v>42155.772812499999</v>
      </c>
    </row>
    <row r="570" spans="1:19" ht="45" hidden="1" x14ac:dyDescent="0.25">
      <c r="A570" s="17">
        <v>3516</v>
      </c>
      <c r="B570" s="18" t="s">
        <v>3515</v>
      </c>
      <c r="C570" s="18" t="s">
        <v>7626</v>
      </c>
      <c r="D570" s="19">
        <v>2500</v>
      </c>
      <c r="E570" s="20">
        <v>2500</v>
      </c>
      <c r="F570" s="17" t="s">
        <v>8218</v>
      </c>
      <c r="G570" s="17" t="s">
        <v>8223</v>
      </c>
      <c r="H570" s="17" t="s">
        <v>8245</v>
      </c>
      <c r="I570" s="17">
        <v>1410145200</v>
      </c>
      <c r="J570" s="17">
        <v>1407197670</v>
      </c>
      <c r="K570" s="17" t="b">
        <v>0</v>
      </c>
      <c r="L570" s="17">
        <v>11</v>
      </c>
      <c r="M570" s="17" t="b">
        <v>1</v>
      </c>
      <c r="N570" s="17" t="s">
        <v>8273</v>
      </c>
      <c r="O570" s="17" t="s">
        <v>8274</v>
      </c>
      <c r="P570" s="17">
        <v>100</v>
      </c>
      <c r="Q570" s="17">
        <v>227.27</v>
      </c>
      <c r="R570" s="21">
        <v>41856.010069444441</v>
      </c>
      <c r="S570" s="21">
        <v>41890.125</v>
      </c>
    </row>
    <row r="571" spans="1:19" ht="45" hidden="1" x14ac:dyDescent="0.25">
      <c r="A571" s="17">
        <v>3517</v>
      </c>
      <c r="B571" s="18" t="s">
        <v>3516</v>
      </c>
      <c r="C571" s="18" t="s">
        <v>7627</v>
      </c>
      <c r="D571" s="19">
        <v>4000</v>
      </c>
      <c r="E571" s="20">
        <v>4000</v>
      </c>
      <c r="F571" s="17" t="s">
        <v>8218</v>
      </c>
      <c r="G571" s="17" t="s">
        <v>8224</v>
      </c>
      <c r="H571" s="17" t="s">
        <v>8246</v>
      </c>
      <c r="I571" s="17">
        <v>1404471600</v>
      </c>
      <c r="J571" s="17">
        <v>1401910634</v>
      </c>
      <c r="K571" s="17" t="b">
        <v>0</v>
      </c>
      <c r="L571" s="17">
        <v>13</v>
      </c>
      <c r="M571" s="17" t="b">
        <v>1</v>
      </c>
      <c r="N571" s="17" t="s">
        <v>8273</v>
      </c>
      <c r="O571" s="17" t="s">
        <v>8274</v>
      </c>
      <c r="P571" s="17">
        <v>100</v>
      </c>
      <c r="Q571" s="17">
        <v>307.69</v>
      </c>
      <c r="R571" s="21">
        <v>41794.817523148151</v>
      </c>
      <c r="S571" s="21">
        <v>41824.458333333336</v>
      </c>
    </row>
    <row r="572" spans="1:19" ht="45" hidden="1" x14ac:dyDescent="0.25">
      <c r="A572" s="17">
        <v>3518</v>
      </c>
      <c r="B572" s="18" t="s">
        <v>3517</v>
      </c>
      <c r="C572" s="18" t="s">
        <v>7628</v>
      </c>
      <c r="D572" s="19">
        <v>1500</v>
      </c>
      <c r="E572" s="20">
        <v>1650.69</v>
      </c>
      <c r="F572" s="17" t="s">
        <v>8218</v>
      </c>
      <c r="G572" s="17" t="s">
        <v>8223</v>
      </c>
      <c r="H572" s="17" t="s">
        <v>8245</v>
      </c>
      <c r="I572" s="17">
        <v>1412259660</v>
      </c>
      <c r="J572" s="17">
        <v>1410461299</v>
      </c>
      <c r="K572" s="17" t="b">
        <v>0</v>
      </c>
      <c r="L572" s="17">
        <v>33</v>
      </c>
      <c r="M572" s="17" t="b">
        <v>1</v>
      </c>
      <c r="N572" s="17" t="s">
        <v>8273</v>
      </c>
      <c r="O572" s="17" t="s">
        <v>8274</v>
      </c>
      <c r="P572" s="17">
        <v>110</v>
      </c>
      <c r="Q572" s="17">
        <v>50.02</v>
      </c>
      <c r="R572" s="21">
        <v>41893.783553240741</v>
      </c>
      <c r="S572" s="21">
        <v>41914.597916666666</v>
      </c>
    </row>
    <row r="573" spans="1:19" ht="45" hidden="1" x14ac:dyDescent="0.25">
      <c r="A573" s="17">
        <v>3519</v>
      </c>
      <c r="B573" s="18" t="s">
        <v>3518</v>
      </c>
      <c r="C573" s="18" t="s">
        <v>7629</v>
      </c>
      <c r="D573" s="19">
        <v>2000</v>
      </c>
      <c r="E573" s="20">
        <v>2027</v>
      </c>
      <c r="F573" s="17" t="s">
        <v>8218</v>
      </c>
      <c r="G573" s="17" t="s">
        <v>8224</v>
      </c>
      <c r="H573" s="17" t="s">
        <v>8246</v>
      </c>
      <c r="I573" s="17">
        <v>1425478950</v>
      </c>
      <c r="J573" s="17">
        <v>1422886950</v>
      </c>
      <c r="K573" s="17" t="b">
        <v>0</v>
      </c>
      <c r="L573" s="17">
        <v>28</v>
      </c>
      <c r="M573" s="17" t="b">
        <v>1</v>
      </c>
      <c r="N573" s="17" t="s">
        <v>8273</v>
      </c>
      <c r="O573" s="17" t="s">
        <v>8274</v>
      </c>
      <c r="P573" s="17">
        <v>101</v>
      </c>
      <c r="Q573" s="17">
        <v>72.39</v>
      </c>
      <c r="R573" s="21">
        <v>42037.598958333328</v>
      </c>
      <c r="S573" s="21">
        <v>42067.598958333328</v>
      </c>
    </row>
    <row r="574" spans="1:19" ht="30" hidden="1" x14ac:dyDescent="0.25">
      <c r="A574" s="17">
        <v>3520</v>
      </c>
      <c r="B574" s="18" t="s">
        <v>3519</v>
      </c>
      <c r="C574" s="18" t="s">
        <v>7630</v>
      </c>
      <c r="D574" s="19">
        <v>2000</v>
      </c>
      <c r="E574" s="20">
        <v>2015</v>
      </c>
      <c r="F574" s="17" t="s">
        <v>8218</v>
      </c>
      <c r="G574" s="17" t="s">
        <v>8224</v>
      </c>
      <c r="H574" s="17" t="s">
        <v>8246</v>
      </c>
      <c r="I574" s="17">
        <v>1441547220</v>
      </c>
      <c r="J574" s="17">
        <v>1439322412</v>
      </c>
      <c r="K574" s="17" t="b">
        <v>0</v>
      </c>
      <c r="L574" s="17">
        <v>21</v>
      </c>
      <c r="M574" s="17" t="b">
        <v>1</v>
      </c>
      <c r="N574" s="17" t="s">
        <v>8273</v>
      </c>
      <c r="O574" s="17" t="s">
        <v>8274</v>
      </c>
      <c r="P574" s="17">
        <v>101</v>
      </c>
      <c r="Q574" s="17">
        <v>95.95</v>
      </c>
      <c r="R574" s="21">
        <v>42227.824212962965</v>
      </c>
      <c r="S574" s="21">
        <v>42253.57430555555</v>
      </c>
    </row>
    <row r="575" spans="1:19" ht="45" hidden="1" x14ac:dyDescent="0.25">
      <c r="A575" s="17">
        <v>3521</v>
      </c>
      <c r="B575" s="18" t="s">
        <v>3520</v>
      </c>
      <c r="C575" s="18" t="s">
        <v>7631</v>
      </c>
      <c r="D575" s="19">
        <v>350</v>
      </c>
      <c r="E575" s="20">
        <v>593</v>
      </c>
      <c r="F575" s="17" t="s">
        <v>8218</v>
      </c>
      <c r="G575" s="17" t="s">
        <v>8223</v>
      </c>
      <c r="H575" s="17" t="s">
        <v>8245</v>
      </c>
      <c r="I575" s="17">
        <v>1411980020</v>
      </c>
      <c r="J575" s="17">
        <v>1409388020</v>
      </c>
      <c r="K575" s="17" t="b">
        <v>0</v>
      </c>
      <c r="L575" s="17">
        <v>13</v>
      </c>
      <c r="M575" s="17" t="b">
        <v>1</v>
      </c>
      <c r="N575" s="17" t="s">
        <v>8273</v>
      </c>
      <c r="O575" s="17" t="s">
        <v>8274</v>
      </c>
      <c r="P575" s="17">
        <v>169</v>
      </c>
      <c r="Q575" s="17">
        <v>45.62</v>
      </c>
      <c r="R575" s="21">
        <v>41881.361342592594</v>
      </c>
      <c r="S575" s="21">
        <v>41911.361342592594</v>
      </c>
    </row>
    <row r="576" spans="1:19" ht="45" hidden="1" x14ac:dyDescent="0.25">
      <c r="A576" s="17">
        <v>3522</v>
      </c>
      <c r="B576" s="18" t="s">
        <v>3521</v>
      </c>
      <c r="C576" s="18" t="s">
        <v>7632</v>
      </c>
      <c r="D576" s="19">
        <v>1395</v>
      </c>
      <c r="E576" s="20">
        <v>1395</v>
      </c>
      <c r="F576" s="17" t="s">
        <v>8218</v>
      </c>
      <c r="G576" s="17" t="s">
        <v>8224</v>
      </c>
      <c r="H576" s="17" t="s">
        <v>8246</v>
      </c>
      <c r="I576" s="17">
        <v>1442311560</v>
      </c>
      <c r="J576" s="17">
        <v>1439924246</v>
      </c>
      <c r="K576" s="17" t="b">
        <v>0</v>
      </c>
      <c r="L576" s="17">
        <v>34</v>
      </c>
      <c r="M576" s="17" t="b">
        <v>1</v>
      </c>
      <c r="N576" s="17" t="s">
        <v>8273</v>
      </c>
      <c r="O576" s="17" t="s">
        <v>8274</v>
      </c>
      <c r="P576" s="17">
        <v>100</v>
      </c>
      <c r="Q576" s="17">
        <v>41.03</v>
      </c>
      <c r="R576" s="21">
        <v>42234.789884259255</v>
      </c>
      <c r="S576" s="21">
        <v>42262.420833333337</v>
      </c>
    </row>
    <row r="577" spans="1:19" ht="45" hidden="1" x14ac:dyDescent="0.25">
      <c r="A577" s="17">
        <v>3523</v>
      </c>
      <c r="B577" s="18" t="s">
        <v>3522</v>
      </c>
      <c r="C577" s="18" t="s">
        <v>7633</v>
      </c>
      <c r="D577" s="19">
        <v>4000</v>
      </c>
      <c r="E577" s="20">
        <v>4546</v>
      </c>
      <c r="F577" s="17" t="s">
        <v>8218</v>
      </c>
      <c r="G577" s="17" t="s">
        <v>8224</v>
      </c>
      <c r="H577" s="17" t="s">
        <v>8246</v>
      </c>
      <c r="I577" s="17">
        <v>1474844400</v>
      </c>
      <c r="J577" s="17">
        <v>1469871148</v>
      </c>
      <c r="K577" s="17" t="b">
        <v>0</v>
      </c>
      <c r="L577" s="17">
        <v>80</v>
      </c>
      <c r="M577" s="17" t="b">
        <v>1</v>
      </c>
      <c r="N577" s="17" t="s">
        <v>8273</v>
      </c>
      <c r="O577" s="17" t="s">
        <v>8274</v>
      </c>
      <c r="P577" s="17">
        <v>114</v>
      </c>
      <c r="Q577" s="17">
        <v>56.83</v>
      </c>
      <c r="R577" s="21">
        <v>42581.397546296299</v>
      </c>
      <c r="S577" s="21">
        <v>42638.958333333328</v>
      </c>
    </row>
    <row r="578" spans="1:19" ht="45" hidden="1" x14ac:dyDescent="0.25">
      <c r="A578" s="17">
        <v>3524</v>
      </c>
      <c r="B578" s="18" t="s">
        <v>3523</v>
      </c>
      <c r="C578" s="18" t="s">
        <v>7634</v>
      </c>
      <c r="D578" s="19">
        <v>10000</v>
      </c>
      <c r="E578" s="20">
        <v>10156</v>
      </c>
      <c r="F578" s="17" t="s">
        <v>8218</v>
      </c>
      <c r="G578" s="17" t="s">
        <v>8223</v>
      </c>
      <c r="H578" s="17" t="s">
        <v>8245</v>
      </c>
      <c r="I578" s="17">
        <v>1410580800</v>
      </c>
      <c r="J578" s="17">
        <v>1409336373</v>
      </c>
      <c r="K578" s="17" t="b">
        <v>0</v>
      </c>
      <c r="L578" s="17">
        <v>74</v>
      </c>
      <c r="M578" s="17" t="b">
        <v>1</v>
      </c>
      <c r="N578" s="17" t="s">
        <v>8273</v>
      </c>
      <c r="O578" s="17" t="s">
        <v>8274</v>
      </c>
      <c r="P578" s="17">
        <v>102</v>
      </c>
      <c r="Q578" s="17">
        <v>137.24</v>
      </c>
      <c r="R578" s="21">
        <v>41880.76357638889</v>
      </c>
      <c r="S578" s="21">
        <v>41895.166666666664</v>
      </c>
    </row>
    <row r="579" spans="1:19" ht="45" hidden="1" x14ac:dyDescent="0.25">
      <c r="A579" s="17">
        <v>3525</v>
      </c>
      <c r="B579" s="18" t="s">
        <v>3524</v>
      </c>
      <c r="C579" s="18" t="s">
        <v>7635</v>
      </c>
      <c r="D579" s="19">
        <v>500</v>
      </c>
      <c r="E579" s="20">
        <v>530</v>
      </c>
      <c r="F579" s="17" t="s">
        <v>8218</v>
      </c>
      <c r="G579" s="17" t="s">
        <v>8223</v>
      </c>
      <c r="H579" s="17" t="s">
        <v>8245</v>
      </c>
      <c r="I579" s="17">
        <v>1439136000</v>
      </c>
      <c r="J579" s="17">
        <v>1438188106</v>
      </c>
      <c r="K579" s="17" t="b">
        <v>0</v>
      </c>
      <c r="L579" s="17">
        <v>7</v>
      </c>
      <c r="M579" s="17" t="b">
        <v>1</v>
      </c>
      <c r="N579" s="17" t="s">
        <v>8273</v>
      </c>
      <c r="O579" s="17" t="s">
        <v>8274</v>
      </c>
      <c r="P579" s="17">
        <v>106</v>
      </c>
      <c r="Q579" s="17">
        <v>75.709999999999994</v>
      </c>
      <c r="R579" s="21">
        <v>42214.6956712963</v>
      </c>
      <c r="S579" s="21">
        <v>42225.666666666672</v>
      </c>
    </row>
    <row r="580" spans="1:19" ht="45" hidden="1" x14ac:dyDescent="0.25">
      <c r="A580" s="17">
        <v>3526</v>
      </c>
      <c r="B580" s="18" t="s">
        <v>3525</v>
      </c>
      <c r="C580" s="18" t="s">
        <v>7636</v>
      </c>
      <c r="D580" s="19">
        <v>3300</v>
      </c>
      <c r="E580" s="20">
        <v>3366</v>
      </c>
      <c r="F580" s="17" t="s">
        <v>8218</v>
      </c>
      <c r="G580" s="17" t="s">
        <v>8223</v>
      </c>
      <c r="H580" s="17" t="s">
        <v>8245</v>
      </c>
      <c r="I580" s="17">
        <v>1461823140</v>
      </c>
      <c r="J580" s="17">
        <v>1459411371</v>
      </c>
      <c r="K580" s="17" t="b">
        <v>0</v>
      </c>
      <c r="L580" s="17">
        <v>34</v>
      </c>
      <c r="M580" s="17" t="b">
        <v>1</v>
      </c>
      <c r="N580" s="17" t="s">
        <v>8273</v>
      </c>
      <c r="O580" s="17" t="s">
        <v>8274</v>
      </c>
      <c r="P580" s="17">
        <v>102</v>
      </c>
      <c r="Q580" s="17">
        <v>99</v>
      </c>
      <c r="R580" s="21">
        <v>42460.335312499999</v>
      </c>
      <c r="S580" s="21">
        <v>42488.249305555553</v>
      </c>
    </row>
    <row r="581" spans="1:19" ht="45" hidden="1" x14ac:dyDescent="0.25">
      <c r="A581" s="17">
        <v>3527</v>
      </c>
      <c r="B581" s="18" t="s">
        <v>3526</v>
      </c>
      <c r="C581" s="18" t="s">
        <v>7637</v>
      </c>
      <c r="D581" s="19">
        <v>6000</v>
      </c>
      <c r="E581" s="20">
        <v>7015</v>
      </c>
      <c r="F581" s="17" t="s">
        <v>8218</v>
      </c>
      <c r="G581" s="17" t="s">
        <v>8223</v>
      </c>
      <c r="H581" s="17" t="s">
        <v>8245</v>
      </c>
      <c r="I581" s="17">
        <v>1436587140</v>
      </c>
      <c r="J581" s="17">
        <v>1434069205</v>
      </c>
      <c r="K581" s="17" t="b">
        <v>0</v>
      </c>
      <c r="L581" s="17">
        <v>86</v>
      </c>
      <c r="M581" s="17" t="b">
        <v>1</v>
      </c>
      <c r="N581" s="17" t="s">
        <v>8273</v>
      </c>
      <c r="O581" s="17" t="s">
        <v>8274</v>
      </c>
      <c r="P581" s="17">
        <v>117</v>
      </c>
      <c r="Q581" s="17">
        <v>81.569999999999993</v>
      </c>
      <c r="R581" s="21">
        <v>42167.023206018523</v>
      </c>
      <c r="S581" s="21">
        <v>42196.165972222225</v>
      </c>
    </row>
    <row r="582" spans="1:19" ht="45" hidden="1" x14ac:dyDescent="0.25">
      <c r="A582" s="17">
        <v>3528</v>
      </c>
      <c r="B582" s="18" t="s">
        <v>3527</v>
      </c>
      <c r="C582" s="18" t="s">
        <v>7638</v>
      </c>
      <c r="D582" s="19">
        <v>1650</v>
      </c>
      <c r="E582" s="20">
        <v>1669</v>
      </c>
      <c r="F582" s="17" t="s">
        <v>8218</v>
      </c>
      <c r="G582" s="17" t="s">
        <v>8224</v>
      </c>
      <c r="H582" s="17" t="s">
        <v>8246</v>
      </c>
      <c r="I582" s="17">
        <v>1484740918</v>
      </c>
      <c r="J582" s="17">
        <v>1483012918</v>
      </c>
      <c r="K582" s="17" t="b">
        <v>0</v>
      </c>
      <c r="L582" s="17">
        <v>37</v>
      </c>
      <c r="M582" s="17" t="b">
        <v>1</v>
      </c>
      <c r="N582" s="17" t="s">
        <v>8273</v>
      </c>
      <c r="O582" s="17" t="s">
        <v>8274</v>
      </c>
      <c r="P582" s="17">
        <v>101</v>
      </c>
      <c r="Q582" s="17">
        <v>45.11</v>
      </c>
      <c r="R582" s="21">
        <v>42733.50136574074</v>
      </c>
      <c r="S582" s="21">
        <v>42753.50136574074</v>
      </c>
    </row>
    <row r="583" spans="1:19" ht="45" hidden="1" x14ac:dyDescent="0.25">
      <c r="A583" s="17">
        <v>3529</v>
      </c>
      <c r="B583" s="18" t="s">
        <v>3528</v>
      </c>
      <c r="C583" s="18" t="s">
        <v>7639</v>
      </c>
      <c r="D583" s="19">
        <v>500</v>
      </c>
      <c r="E583" s="20">
        <v>660</v>
      </c>
      <c r="F583" s="17" t="s">
        <v>8218</v>
      </c>
      <c r="G583" s="17" t="s">
        <v>8223</v>
      </c>
      <c r="H583" s="17" t="s">
        <v>8245</v>
      </c>
      <c r="I583" s="17">
        <v>1436749200</v>
      </c>
      <c r="J583" s="17">
        <v>1434997018</v>
      </c>
      <c r="K583" s="17" t="b">
        <v>0</v>
      </c>
      <c r="L583" s="17">
        <v>18</v>
      </c>
      <c r="M583" s="17" t="b">
        <v>1</v>
      </c>
      <c r="N583" s="17" t="s">
        <v>8273</v>
      </c>
      <c r="O583" s="17" t="s">
        <v>8274</v>
      </c>
      <c r="P583" s="17">
        <v>132</v>
      </c>
      <c r="Q583" s="17">
        <v>36.67</v>
      </c>
      <c r="R583" s="21">
        <v>42177.761782407411</v>
      </c>
      <c r="S583" s="21">
        <v>42198.041666666672</v>
      </c>
    </row>
    <row r="584" spans="1:19" ht="45" hidden="1" x14ac:dyDescent="0.25">
      <c r="A584" s="17">
        <v>3530</v>
      </c>
      <c r="B584" s="18" t="s">
        <v>3529</v>
      </c>
      <c r="C584" s="18" t="s">
        <v>7640</v>
      </c>
      <c r="D584" s="19">
        <v>2750</v>
      </c>
      <c r="E584" s="20">
        <v>2750</v>
      </c>
      <c r="F584" s="17" t="s">
        <v>8218</v>
      </c>
      <c r="G584" s="17" t="s">
        <v>8224</v>
      </c>
      <c r="H584" s="17" t="s">
        <v>8246</v>
      </c>
      <c r="I584" s="17">
        <v>1460318400</v>
      </c>
      <c r="J584" s="17">
        <v>1457881057</v>
      </c>
      <c r="K584" s="17" t="b">
        <v>0</v>
      </c>
      <c r="L584" s="17">
        <v>22</v>
      </c>
      <c r="M584" s="17" t="b">
        <v>1</v>
      </c>
      <c r="N584" s="17" t="s">
        <v>8273</v>
      </c>
      <c r="O584" s="17" t="s">
        <v>8274</v>
      </c>
      <c r="P584" s="17">
        <v>100</v>
      </c>
      <c r="Q584" s="17">
        <v>125</v>
      </c>
      <c r="R584" s="21">
        <v>42442.623344907406</v>
      </c>
      <c r="S584" s="21">
        <v>42470.833333333328</v>
      </c>
    </row>
    <row r="585" spans="1:19" hidden="1" x14ac:dyDescent="0.25">
      <c r="A585" s="17">
        <v>3531</v>
      </c>
      <c r="B585" s="18" t="s">
        <v>3530</v>
      </c>
      <c r="C585" s="18" t="s">
        <v>7641</v>
      </c>
      <c r="D585" s="19">
        <v>1000</v>
      </c>
      <c r="E585" s="20">
        <v>1280</v>
      </c>
      <c r="F585" s="17" t="s">
        <v>8218</v>
      </c>
      <c r="G585" s="17" t="s">
        <v>8223</v>
      </c>
      <c r="H585" s="17" t="s">
        <v>8245</v>
      </c>
      <c r="I585" s="17">
        <v>1467301334</v>
      </c>
      <c r="J585" s="17">
        <v>1464709334</v>
      </c>
      <c r="K585" s="17" t="b">
        <v>0</v>
      </c>
      <c r="L585" s="17">
        <v>26</v>
      </c>
      <c r="M585" s="17" t="b">
        <v>1</v>
      </c>
      <c r="N585" s="17" t="s">
        <v>8273</v>
      </c>
      <c r="O585" s="17" t="s">
        <v>8274</v>
      </c>
      <c r="P585" s="17">
        <v>128</v>
      </c>
      <c r="Q585" s="17">
        <v>49.23</v>
      </c>
      <c r="R585" s="21">
        <v>42521.654328703706</v>
      </c>
      <c r="S585" s="21">
        <v>42551.654328703706</v>
      </c>
    </row>
    <row r="586" spans="1:19" ht="45" hidden="1" x14ac:dyDescent="0.25">
      <c r="A586" s="17">
        <v>3532</v>
      </c>
      <c r="B586" s="18" t="s">
        <v>3531</v>
      </c>
      <c r="C586" s="18" t="s">
        <v>7642</v>
      </c>
      <c r="D586" s="19">
        <v>960</v>
      </c>
      <c r="E586" s="20">
        <v>1142</v>
      </c>
      <c r="F586" s="17" t="s">
        <v>8218</v>
      </c>
      <c r="G586" s="17" t="s">
        <v>8223</v>
      </c>
      <c r="H586" s="17" t="s">
        <v>8245</v>
      </c>
      <c r="I586" s="17">
        <v>1411012740</v>
      </c>
      <c r="J586" s="17">
        <v>1409667827</v>
      </c>
      <c r="K586" s="17" t="b">
        <v>0</v>
      </c>
      <c r="L586" s="17">
        <v>27</v>
      </c>
      <c r="M586" s="17" t="b">
        <v>1</v>
      </c>
      <c r="N586" s="17" t="s">
        <v>8273</v>
      </c>
      <c r="O586" s="17" t="s">
        <v>8274</v>
      </c>
      <c r="P586" s="17">
        <v>119</v>
      </c>
      <c r="Q586" s="17">
        <v>42.3</v>
      </c>
      <c r="R586" s="21">
        <v>41884.599849537037</v>
      </c>
      <c r="S586" s="21">
        <v>41900.165972222225</v>
      </c>
    </row>
    <row r="587" spans="1:19" ht="45" hidden="1" x14ac:dyDescent="0.25">
      <c r="A587" s="17">
        <v>3533</v>
      </c>
      <c r="B587" s="18" t="s">
        <v>3532</v>
      </c>
      <c r="C587" s="18" t="s">
        <v>7643</v>
      </c>
      <c r="D587" s="19">
        <v>500</v>
      </c>
      <c r="E587" s="20">
        <v>631</v>
      </c>
      <c r="F587" s="17" t="s">
        <v>8218</v>
      </c>
      <c r="G587" s="17" t="s">
        <v>8223</v>
      </c>
      <c r="H587" s="17" t="s">
        <v>8245</v>
      </c>
      <c r="I587" s="17">
        <v>1447269367</v>
      </c>
      <c r="J587" s="17">
        <v>1444673767</v>
      </c>
      <c r="K587" s="17" t="b">
        <v>0</v>
      </c>
      <c r="L587" s="17">
        <v>8</v>
      </c>
      <c r="M587" s="17" t="b">
        <v>1</v>
      </c>
      <c r="N587" s="17" t="s">
        <v>8273</v>
      </c>
      <c r="O587" s="17" t="s">
        <v>8274</v>
      </c>
      <c r="P587" s="17">
        <v>126</v>
      </c>
      <c r="Q587" s="17">
        <v>78.88</v>
      </c>
      <c r="R587" s="21">
        <v>42289.761192129634</v>
      </c>
      <c r="S587" s="21">
        <v>42319.802858796291</v>
      </c>
    </row>
    <row r="588" spans="1:19" ht="30" hidden="1" x14ac:dyDescent="0.25">
      <c r="A588" s="17">
        <v>3534</v>
      </c>
      <c r="B588" s="18" t="s">
        <v>3533</v>
      </c>
      <c r="C588" s="18" t="s">
        <v>7644</v>
      </c>
      <c r="D588" s="19">
        <v>5000</v>
      </c>
      <c r="E588" s="20">
        <v>7810</v>
      </c>
      <c r="F588" s="17" t="s">
        <v>8218</v>
      </c>
      <c r="G588" s="17" t="s">
        <v>8223</v>
      </c>
      <c r="H588" s="17" t="s">
        <v>8245</v>
      </c>
      <c r="I588" s="17">
        <v>1443711623</v>
      </c>
      <c r="J588" s="17">
        <v>1440687623</v>
      </c>
      <c r="K588" s="17" t="b">
        <v>0</v>
      </c>
      <c r="L588" s="17">
        <v>204</v>
      </c>
      <c r="M588" s="17" t="b">
        <v>1</v>
      </c>
      <c r="N588" s="17" t="s">
        <v>8273</v>
      </c>
      <c r="O588" s="17" t="s">
        <v>8274</v>
      </c>
      <c r="P588" s="17">
        <v>156</v>
      </c>
      <c r="Q588" s="17">
        <v>38.28</v>
      </c>
      <c r="R588" s="21">
        <v>42243.6252662037</v>
      </c>
      <c r="S588" s="21">
        <v>42278.6252662037</v>
      </c>
    </row>
    <row r="589" spans="1:19" ht="45" hidden="1" x14ac:dyDescent="0.25">
      <c r="A589" s="17">
        <v>3535</v>
      </c>
      <c r="B589" s="18" t="s">
        <v>3534</v>
      </c>
      <c r="C589" s="18" t="s">
        <v>7645</v>
      </c>
      <c r="D589" s="19">
        <v>2000</v>
      </c>
      <c r="E589" s="20">
        <v>2063</v>
      </c>
      <c r="F589" s="17" t="s">
        <v>8218</v>
      </c>
      <c r="G589" s="17" t="s">
        <v>8224</v>
      </c>
      <c r="H589" s="17" t="s">
        <v>8246</v>
      </c>
      <c r="I589" s="17">
        <v>1443808800</v>
      </c>
      <c r="J589" s="17">
        <v>1441120910</v>
      </c>
      <c r="K589" s="17" t="b">
        <v>0</v>
      </c>
      <c r="L589" s="17">
        <v>46</v>
      </c>
      <c r="M589" s="17" t="b">
        <v>1</v>
      </c>
      <c r="N589" s="17" t="s">
        <v>8273</v>
      </c>
      <c r="O589" s="17" t="s">
        <v>8274</v>
      </c>
      <c r="P589" s="17">
        <v>103</v>
      </c>
      <c r="Q589" s="17">
        <v>44.85</v>
      </c>
      <c r="R589" s="21">
        <v>42248.640162037031</v>
      </c>
      <c r="S589" s="21">
        <v>42279.75</v>
      </c>
    </row>
    <row r="590" spans="1:19" ht="45" hidden="1" x14ac:dyDescent="0.25">
      <c r="A590" s="17">
        <v>3536</v>
      </c>
      <c r="B590" s="18" t="s">
        <v>3535</v>
      </c>
      <c r="C590" s="18" t="s">
        <v>7646</v>
      </c>
      <c r="D590" s="19">
        <v>150</v>
      </c>
      <c r="E590" s="20">
        <v>230</v>
      </c>
      <c r="F590" s="17" t="s">
        <v>8218</v>
      </c>
      <c r="G590" s="17" t="s">
        <v>8224</v>
      </c>
      <c r="H590" s="17" t="s">
        <v>8246</v>
      </c>
      <c r="I590" s="17">
        <v>1450612740</v>
      </c>
      <c r="J590" s="17">
        <v>1448040425</v>
      </c>
      <c r="K590" s="17" t="b">
        <v>0</v>
      </c>
      <c r="L590" s="17">
        <v>17</v>
      </c>
      <c r="M590" s="17" t="b">
        <v>1</v>
      </c>
      <c r="N590" s="17" t="s">
        <v>8273</v>
      </c>
      <c r="O590" s="17" t="s">
        <v>8274</v>
      </c>
      <c r="P590" s="17">
        <v>153</v>
      </c>
      <c r="Q590" s="17">
        <v>13.53</v>
      </c>
      <c r="R590" s="21">
        <v>42328.727141203708</v>
      </c>
      <c r="S590" s="21">
        <v>42358.499305555553</v>
      </c>
    </row>
    <row r="591" spans="1:19" ht="45" hidden="1" x14ac:dyDescent="0.25">
      <c r="A591" s="17">
        <v>3537</v>
      </c>
      <c r="B591" s="18" t="s">
        <v>3536</v>
      </c>
      <c r="C591" s="18" t="s">
        <v>7647</v>
      </c>
      <c r="D591" s="19">
        <v>675</v>
      </c>
      <c r="E591" s="20">
        <v>1218</v>
      </c>
      <c r="F591" s="17" t="s">
        <v>8218</v>
      </c>
      <c r="G591" s="17" t="s">
        <v>8228</v>
      </c>
      <c r="H591" s="17" t="s">
        <v>8250</v>
      </c>
      <c r="I591" s="17">
        <v>1416211140</v>
      </c>
      <c r="J591" s="17">
        <v>1413016216</v>
      </c>
      <c r="K591" s="17" t="b">
        <v>0</v>
      </c>
      <c r="L591" s="17">
        <v>28</v>
      </c>
      <c r="M591" s="17" t="b">
        <v>1</v>
      </c>
      <c r="N591" s="17" t="s">
        <v>8273</v>
      </c>
      <c r="O591" s="17" t="s">
        <v>8274</v>
      </c>
      <c r="P591" s="17">
        <v>180</v>
      </c>
      <c r="Q591" s="17">
        <v>43.5</v>
      </c>
      <c r="R591" s="21">
        <v>41923.354351851849</v>
      </c>
      <c r="S591" s="21">
        <v>41960.332638888889</v>
      </c>
    </row>
    <row r="592" spans="1:19" ht="45" hidden="1" x14ac:dyDescent="0.25">
      <c r="A592" s="17">
        <v>3538</v>
      </c>
      <c r="B592" s="18" t="s">
        <v>3537</v>
      </c>
      <c r="C592" s="18" t="s">
        <v>7648</v>
      </c>
      <c r="D592" s="19">
        <v>2000</v>
      </c>
      <c r="E592" s="20">
        <v>2569</v>
      </c>
      <c r="F592" s="17" t="s">
        <v>8218</v>
      </c>
      <c r="G592" s="17" t="s">
        <v>8224</v>
      </c>
      <c r="H592" s="17" t="s">
        <v>8246</v>
      </c>
      <c r="I592" s="17">
        <v>1471428340</v>
      </c>
      <c r="J592" s="17">
        <v>1469009140</v>
      </c>
      <c r="K592" s="17" t="b">
        <v>0</v>
      </c>
      <c r="L592" s="17">
        <v>83</v>
      </c>
      <c r="M592" s="17" t="b">
        <v>1</v>
      </c>
      <c r="N592" s="17" t="s">
        <v>8273</v>
      </c>
      <c r="O592" s="17" t="s">
        <v>8274</v>
      </c>
      <c r="P592" s="17">
        <v>128</v>
      </c>
      <c r="Q592" s="17">
        <v>30.95</v>
      </c>
      <c r="R592" s="21">
        <v>42571.420601851853</v>
      </c>
      <c r="S592" s="21">
        <v>42599.420601851853</v>
      </c>
    </row>
    <row r="593" spans="1:19" ht="45" hidden="1" x14ac:dyDescent="0.25">
      <c r="A593" s="17">
        <v>3539</v>
      </c>
      <c r="B593" s="18" t="s">
        <v>3538</v>
      </c>
      <c r="C593" s="18" t="s">
        <v>7649</v>
      </c>
      <c r="D593" s="19">
        <v>600</v>
      </c>
      <c r="E593" s="20">
        <v>718</v>
      </c>
      <c r="F593" s="17" t="s">
        <v>8218</v>
      </c>
      <c r="G593" s="17" t="s">
        <v>8223</v>
      </c>
      <c r="H593" s="17" t="s">
        <v>8245</v>
      </c>
      <c r="I593" s="17">
        <v>1473358122</v>
      </c>
      <c r="J593" s="17">
        <v>1471543722</v>
      </c>
      <c r="K593" s="17" t="b">
        <v>0</v>
      </c>
      <c r="L593" s="17">
        <v>13</v>
      </c>
      <c r="M593" s="17" t="b">
        <v>1</v>
      </c>
      <c r="N593" s="17" t="s">
        <v>8273</v>
      </c>
      <c r="O593" s="17" t="s">
        <v>8274</v>
      </c>
      <c r="P593" s="17">
        <v>120</v>
      </c>
      <c r="Q593" s="17">
        <v>55.23</v>
      </c>
      <c r="R593" s="21">
        <v>42600.756041666667</v>
      </c>
      <c r="S593" s="21">
        <v>42621.756041666667</v>
      </c>
    </row>
    <row r="594" spans="1:19" ht="45" hidden="1" x14ac:dyDescent="0.25">
      <c r="A594" s="17">
        <v>3540</v>
      </c>
      <c r="B594" s="18" t="s">
        <v>3539</v>
      </c>
      <c r="C594" s="18" t="s">
        <v>7650</v>
      </c>
      <c r="D594" s="19">
        <v>300</v>
      </c>
      <c r="E594" s="20">
        <v>369</v>
      </c>
      <c r="F594" s="17" t="s">
        <v>8218</v>
      </c>
      <c r="G594" s="17" t="s">
        <v>8224</v>
      </c>
      <c r="H594" s="17" t="s">
        <v>8246</v>
      </c>
      <c r="I594" s="17">
        <v>1466899491</v>
      </c>
      <c r="J594" s="17">
        <v>1464307491</v>
      </c>
      <c r="K594" s="17" t="b">
        <v>0</v>
      </c>
      <c r="L594" s="17">
        <v>8</v>
      </c>
      <c r="M594" s="17" t="b">
        <v>1</v>
      </c>
      <c r="N594" s="17" t="s">
        <v>8273</v>
      </c>
      <c r="O594" s="17" t="s">
        <v>8274</v>
      </c>
      <c r="P594" s="17">
        <v>123</v>
      </c>
      <c r="Q594" s="17">
        <v>46.13</v>
      </c>
      <c r="R594" s="21">
        <v>42517.003368055557</v>
      </c>
      <c r="S594" s="21">
        <v>42547.003368055557</v>
      </c>
    </row>
    <row r="595" spans="1:19" ht="45" hidden="1" x14ac:dyDescent="0.25">
      <c r="A595" s="17">
        <v>3541</v>
      </c>
      <c r="B595" s="18" t="s">
        <v>3540</v>
      </c>
      <c r="C595" s="18" t="s">
        <v>7651</v>
      </c>
      <c r="D595" s="19">
        <v>1200</v>
      </c>
      <c r="E595" s="20">
        <v>1260</v>
      </c>
      <c r="F595" s="17" t="s">
        <v>8218</v>
      </c>
      <c r="G595" s="17" t="s">
        <v>8224</v>
      </c>
      <c r="H595" s="17" t="s">
        <v>8246</v>
      </c>
      <c r="I595" s="17">
        <v>1441042275</v>
      </c>
      <c r="J595" s="17">
        <v>1438882275</v>
      </c>
      <c r="K595" s="17" t="b">
        <v>0</v>
      </c>
      <c r="L595" s="17">
        <v>32</v>
      </c>
      <c r="M595" s="17" t="b">
        <v>1</v>
      </c>
      <c r="N595" s="17" t="s">
        <v>8273</v>
      </c>
      <c r="O595" s="17" t="s">
        <v>8274</v>
      </c>
      <c r="P595" s="17">
        <v>105</v>
      </c>
      <c r="Q595" s="17">
        <v>39.380000000000003</v>
      </c>
      <c r="R595" s="21">
        <v>42222.730034722219</v>
      </c>
      <c r="S595" s="21">
        <v>42247.730034722219</v>
      </c>
    </row>
    <row r="596" spans="1:19" ht="45" hidden="1" x14ac:dyDescent="0.25">
      <c r="A596" s="17">
        <v>3542</v>
      </c>
      <c r="B596" s="18" t="s">
        <v>3541</v>
      </c>
      <c r="C596" s="18" t="s">
        <v>7652</v>
      </c>
      <c r="D596" s="19">
        <v>5500</v>
      </c>
      <c r="E596" s="20">
        <v>5623</v>
      </c>
      <c r="F596" s="17" t="s">
        <v>8218</v>
      </c>
      <c r="G596" s="17" t="s">
        <v>8223</v>
      </c>
      <c r="H596" s="17" t="s">
        <v>8245</v>
      </c>
      <c r="I596" s="17">
        <v>1410099822</v>
      </c>
      <c r="J596" s="17">
        <v>1404915822</v>
      </c>
      <c r="K596" s="17" t="b">
        <v>0</v>
      </c>
      <c r="L596" s="17">
        <v>85</v>
      </c>
      <c r="M596" s="17" t="b">
        <v>1</v>
      </c>
      <c r="N596" s="17" t="s">
        <v>8273</v>
      </c>
      <c r="O596" s="17" t="s">
        <v>8274</v>
      </c>
      <c r="P596" s="17">
        <v>102</v>
      </c>
      <c r="Q596" s="17">
        <v>66.150000000000006</v>
      </c>
      <c r="R596" s="21">
        <v>41829.599791666667</v>
      </c>
      <c r="S596" s="21">
        <v>41889.599791666667</v>
      </c>
    </row>
    <row r="597" spans="1:19" ht="45" hidden="1" x14ac:dyDescent="0.25">
      <c r="A597" s="17">
        <v>3543</v>
      </c>
      <c r="B597" s="18" t="s">
        <v>3542</v>
      </c>
      <c r="C597" s="18" t="s">
        <v>7653</v>
      </c>
      <c r="D597" s="19">
        <v>1500</v>
      </c>
      <c r="E597" s="20">
        <v>1570</v>
      </c>
      <c r="F597" s="17" t="s">
        <v>8218</v>
      </c>
      <c r="G597" s="17" t="s">
        <v>8235</v>
      </c>
      <c r="H597" s="17" t="s">
        <v>8248</v>
      </c>
      <c r="I597" s="17">
        <v>1435255659</v>
      </c>
      <c r="J597" s="17">
        <v>1432663659</v>
      </c>
      <c r="K597" s="17" t="b">
        <v>0</v>
      </c>
      <c r="L597" s="17">
        <v>29</v>
      </c>
      <c r="M597" s="17" t="b">
        <v>1</v>
      </c>
      <c r="N597" s="17" t="s">
        <v>8273</v>
      </c>
      <c r="O597" s="17" t="s">
        <v>8274</v>
      </c>
      <c r="P597" s="17">
        <v>105</v>
      </c>
      <c r="Q597" s="17">
        <v>54.14</v>
      </c>
      <c r="R597" s="21">
        <v>42150.755312499998</v>
      </c>
      <c r="S597" s="21">
        <v>42180.755312499998</v>
      </c>
    </row>
    <row r="598" spans="1:19" ht="30" hidden="1" x14ac:dyDescent="0.25">
      <c r="A598" s="17">
        <v>3544</v>
      </c>
      <c r="B598" s="18" t="s">
        <v>3543</v>
      </c>
      <c r="C598" s="18" t="s">
        <v>7654</v>
      </c>
      <c r="D598" s="19">
        <v>2500</v>
      </c>
      <c r="E598" s="20">
        <v>2500</v>
      </c>
      <c r="F598" s="17" t="s">
        <v>8218</v>
      </c>
      <c r="G598" s="17" t="s">
        <v>8223</v>
      </c>
      <c r="H598" s="17" t="s">
        <v>8245</v>
      </c>
      <c r="I598" s="17">
        <v>1425758257</v>
      </c>
      <c r="J598" s="17">
        <v>1423166257</v>
      </c>
      <c r="K598" s="17" t="b">
        <v>0</v>
      </c>
      <c r="L598" s="17">
        <v>24</v>
      </c>
      <c r="M598" s="17" t="b">
        <v>1</v>
      </c>
      <c r="N598" s="17" t="s">
        <v>8273</v>
      </c>
      <c r="O598" s="17" t="s">
        <v>8274</v>
      </c>
      <c r="P598" s="17">
        <v>100</v>
      </c>
      <c r="Q598" s="17">
        <v>104.17</v>
      </c>
      <c r="R598" s="21">
        <v>42040.831678240742</v>
      </c>
      <c r="S598" s="21">
        <v>42070.831678240742</v>
      </c>
    </row>
    <row r="599" spans="1:19" ht="45" hidden="1" x14ac:dyDescent="0.25">
      <c r="A599" s="17">
        <v>3545</v>
      </c>
      <c r="B599" s="18" t="s">
        <v>3544</v>
      </c>
      <c r="C599" s="18" t="s">
        <v>7655</v>
      </c>
      <c r="D599" s="19">
        <v>250</v>
      </c>
      <c r="E599" s="20">
        <v>251</v>
      </c>
      <c r="F599" s="17" t="s">
        <v>8218</v>
      </c>
      <c r="G599" s="17" t="s">
        <v>8223</v>
      </c>
      <c r="H599" s="17" t="s">
        <v>8245</v>
      </c>
      <c r="I599" s="17">
        <v>1428780159</v>
      </c>
      <c r="J599" s="17">
        <v>1426188159</v>
      </c>
      <c r="K599" s="17" t="b">
        <v>0</v>
      </c>
      <c r="L599" s="17">
        <v>8</v>
      </c>
      <c r="M599" s="17" t="b">
        <v>1</v>
      </c>
      <c r="N599" s="17" t="s">
        <v>8273</v>
      </c>
      <c r="O599" s="17" t="s">
        <v>8274</v>
      </c>
      <c r="P599" s="17">
        <v>100</v>
      </c>
      <c r="Q599" s="17">
        <v>31.38</v>
      </c>
      <c r="R599" s="21">
        <v>42075.807395833333</v>
      </c>
      <c r="S599" s="21">
        <v>42105.807395833333</v>
      </c>
    </row>
    <row r="600" spans="1:19" ht="45" hidden="1" x14ac:dyDescent="0.25">
      <c r="A600" s="17">
        <v>3546</v>
      </c>
      <c r="B600" s="18" t="s">
        <v>3545</v>
      </c>
      <c r="C600" s="18" t="s">
        <v>7656</v>
      </c>
      <c r="D600" s="19">
        <v>1100</v>
      </c>
      <c r="E600" s="20">
        <v>1125</v>
      </c>
      <c r="F600" s="17" t="s">
        <v>8218</v>
      </c>
      <c r="G600" s="17" t="s">
        <v>8223</v>
      </c>
      <c r="H600" s="17" t="s">
        <v>8245</v>
      </c>
      <c r="I600" s="17">
        <v>1427860740</v>
      </c>
      <c r="J600" s="17">
        <v>1426002684</v>
      </c>
      <c r="K600" s="17" t="b">
        <v>0</v>
      </c>
      <c r="L600" s="17">
        <v>19</v>
      </c>
      <c r="M600" s="17" t="b">
        <v>1</v>
      </c>
      <c r="N600" s="17" t="s">
        <v>8273</v>
      </c>
      <c r="O600" s="17" t="s">
        <v>8274</v>
      </c>
      <c r="P600" s="17">
        <v>102</v>
      </c>
      <c r="Q600" s="17">
        <v>59.21</v>
      </c>
      <c r="R600" s="21">
        <v>42073.660694444443</v>
      </c>
      <c r="S600" s="21">
        <v>42095.165972222225</v>
      </c>
    </row>
    <row r="601" spans="1:19" ht="45" hidden="1" x14ac:dyDescent="0.25">
      <c r="A601" s="17">
        <v>3547</v>
      </c>
      <c r="B601" s="18" t="s">
        <v>3546</v>
      </c>
      <c r="C601" s="18" t="s">
        <v>7657</v>
      </c>
      <c r="D601" s="19">
        <v>35000</v>
      </c>
      <c r="E601" s="20">
        <v>40043.25</v>
      </c>
      <c r="F601" s="17" t="s">
        <v>8218</v>
      </c>
      <c r="G601" s="17" t="s">
        <v>8223</v>
      </c>
      <c r="H601" s="17" t="s">
        <v>8245</v>
      </c>
      <c r="I601" s="17">
        <v>1463198340</v>
      </c>
      <c r="J601" s="17">
        <v>1461117201</v>
      </c>
      <c r="K601" s="17" t="b">
        <v>0</v>
      </c>
      <c r="L601" s="17">
        <v>336</v>
      </c>
      <c r="M601" s="17" t="b">
        <v>1</v>
      </c>
      <c r="N601" s="17" t="s">
        <v>8273</v>
      </c>
      <c r="O601" s="17" t="s">
        <v>8274</v>
      </c>
      <c r="P601" s="17">
        <v>114</v>
      </c>
      <c r="Q601" s="17">
        <v>119.18</v>
      </c>
      <c r="R601" s="21">
        <v>42480.078715277778</v>
      </c>
      <c r="S601" s="21">
        <v>42504.165972222225</v>
      </c>
    </row>
    <row r="602" spans="1:19" ht="45" hidden="1" x14ac:dyDescent="0.25">
      <c r="A602" s="17">
        <v>3548</v>
      </c>
      <c r="B602" s="18" t="s">
        <v>3547</v>
      </c>
      <c r="C602" s="18" t="s">
        <v>7658</v>
      </c>
      <c r="D602" s="19">
        <v>2100</v>
      </c>
      <c r="E602" s="20">
        <v>2140</v>
      </c>
      <c r="F602" s="17" t="s">
        <v>8218</v>
      </c>
      <c r="G602" s="17" t="s">
        <v>8223</v>
      </c>
      <c r="H602" s="17" t="s">
        <v>8245</v>
      </c>
      <c r="I602" s="17">
        <v>1457139600</v>
      </c>
      <c r="J602" s="17">
        <v>1455230214</v>
      </c>
      <c r="K602" s="17" t="b">
        <v>0</v>
      </c>
      <c r="L602" s="17">
        <v>13</v>
      </c>
      <c r="M602" s="17" t="b">
        <v>1</v>
      </c>
      <c r="N602" s="17" t="s">
        <v>8273</v>
      </c>
      <c r="O602" s="17" t="s">
        <v>8274</v>
      </c>
      <c r="P602" s="17">
        <v>102</v>
      </c>
      <c r="Q602" s="17">
        <v>164.62</v>
      </c>
      <c r="R602" s="21">
        <v>42411.942291666666</v>
      </c>
      <c r="S602" s="21">
        <v>42434.041666666672</v>
      </c>
    </row>
    <row r="603" spans="1:19" ht="45" hidden="1" x14ac:dyDescent="0.25">
      <c r="A603" s="17">
        <v>3549</v>
      </c>
      <c r="B603" s="18" t="s">
        <v>3548</v>
      </c>
      <c r="C603" s="18" t="s">
        <v>7659</v>
      </c>
      <c r="D603" s="19">
        <v>1000</v>
      </c>
      <c r="E603" s="20">
        <v>1020</v>
      </c>
      <c r="F603" s="17" t="s">
        <v>8218</v>
      </c>
      <c r="G603" s="17" t="s">
        <v>8224</v>
      </c>
      <c r="H603" s="17" t="s">
        <v>8246</v>
      </c>
      <c r="I603" s="17">
        <v>1441358873</v>
      </c>
      <c r="J603" s="17">
        <v>1438939673</v>
      </c>
      <c r="K603" s="17" t="b">
        <v>0</v>
      </c>
      <c r="L603" s="17">
        <v>42</v>
      </c>
      <c r="M603" s="17" t="b">
        <v>1</v>
      </c>
      <c r="N603" s="17" t="s">
        <v>8273</v>
      </c>
      <c r="O603" s="17" t="s">
        <v>8274</v>
      </c>
      <c r="P603" s="17">
        <v>102</v>
      </c>
      <c r="Q603" s="17">
        <v>24.29</v>
      </c>
      <c r="R603" s="21">
        <v>42223.394363425927</v>
      </c>
      <c r="S603" s="21">
        <v>42251.394363425927</v>
      </c>
    </row>
    <row r="604" spans="1:19" ht="45" hidden="1" x14ac:dyDescent="0.25">
      <c r="A604" s="17">
        <v>3550</v>
      </c>
      <c r="B604" s="18" t="s">
        <v>3549</v>
      </c>
      <c r="C604" s="18" t="s">
        <v>7660</v>
      </c>
      <c r="D604" s="19">
        <v>2500</v>
      </c>
      <c r="E604" s="20">
        <v>2620</v>
      </c>
      <c r="F604" s="17" t="s">
        <v>8218</v>
      </c>
      <c r="G604" s="17" t="s">
        <v>8224</v>
      </c>
      <c r="H604" s="17" t="s">
        <v>8246</v>
      </c>
      <c r="I604" s="17">
        <v>1462224398</v>
      </c>
      <c r="J604" s="17">
        <v>1459632398</v>
      </c>
      <c r="K604" s="17" t="b">
        <v>0</v>
      </c>
      <c r="L604" s="17">
        <v>64</v>
      </c>
      <c r="M604" s="17" t="b">
        <v>1</v>
      </c>
      <c r="N604" s="17" t="s">
        <v>8273</v>
      </c>
      <c r="O604" s="17" t="s">
        <v>8274</v>
      </c>
      <c r="P604" s="17">
        <v>105</v>
      </c>
      <c r="Q604" s="17">
        <v>40.94</v>
      </c>
      <c r="R604" s="21">
        <v>42462.893495370372</v>
      </c>
      <c r="S604" s="21">
        <v>42492.893495370372</v>
      </c>
    </row>
    <row r="605" spans="1:19" ht="45" hidden="1" x14ac:dyDescent="0.25">
      <c r="A605" s="17">
        <v>3551</v>
      </c>
      <c r="B605" s="18" t="s">
        <v>3550</v>
      </c>
      <c r="C605" s="18" t="s">
        <v>7661</v>
      </c>
      <c r="D605" s="19">
        <v>1500</v>
      </c>
      <c r="E605" s="20">
        <v>1527.5</v>
      </c>
      <c r="F605" s="17" t="s">
        <v>8218</v>
      </c>
      <c r="G605" s="17" t="s">
        <v>8223</v>
      </c>
      <c r="H605" s="17" t="s">
        <v>8245</v>
      </c>
      <c r="I605" s="17">
        <v>1400796420</v>
      </c>
      <c r="J605" s="17">
        <v>1398342170</v>
      </c>
      <c r="K605" s="17" t="b">
        <v>0</v>
      </c>
      <c r="L605" s="17">
        <v>25</v>
      </c>
      <c r="M605" s="17" t="b">
        <v>1</v>
      </c>
      <c r="N605" s="17" t="s">
        <v>8273</v>
      </c>
      <c r="O605" s="17" t="s">
        <v>8274</v>
      </c>
      <c r="P605" s="17">
        <v>102</v>
      </c>
      <c r="Q605" s="17">
        <v>61.1</v>
      </c>
      <c r="R605" s="21">
        <v>41753.515856481477</v>
      </c>
      <c r="S605" s="21">
        <v>41781.921527777777</v>
      </c>
    </row>
    <row r="606" spans="1:19" ht="45" hidden="1" x14ac:dyDescent="0.25">
      <c r="A606" s="17">
        <v>3552</v>
      </c>
      <c r="B606" s="18" t="s">
        <v>3551</v>
      </c>
      <c r="C606" s="18" t="s">
        <v>7662</v>
      </c>
      <c r="D606" s="19">
        <v>773</v>
      </c>
      <c r="E606" s="20">
        <v>773</v>
      </c>
      <c r="F606" s="17" t="s">
        <v>8218</v>
      </c>
      <c r="G606" s="17" t="s">
        <v>8224</v>
      </c>
      <c r="H606" s="17" t="s">
        <v>8246</v>
      </c>
      <c r="I606" s="17">
        <v>1403964324</v>
      </c>
      <c r="J606" s="17">
        <v>1401372324</v>
      </c>
      <c r="K606" s="17" t="b">
        <v>0</v>
      </c>
      <c r="L606" s="17">
        <v>20</v>
      </c>
      <c r="M606" s="17" t="b">
        <v>1</v>
      </c>
      <c r="N606" s="17" t="s">
        <v>8273</v>
      </c>
      <c r="O606" s="17" t="s">
        <v>8274</v>
      </c>
      <c r="P606" s="17">
        <v>100</v>
      </c>
      <c r="Q606" s="17">
        <v>38.65</v>
      </c>
      <c r="R606" s="21">
        <v>41788.587083333332</v>
      </c>
      <c r="S606" s="21">
        <v>41818.587083333332</v>
      </c>
    </row>
    <row r="607" spans="1:19" ht="45" hidden="1" x14ac:dyDescent="0.25">
      <c r="A607" s="17">
        <v>3553</v>
      </c>
      <c r="B607" s="18" t="s">
        <v>3552</v>
      </c>
      <c r="C607" s="18" t="s">
        <v>7663</v>
      </c>
      <c r="D607" s="19">
        <v>5500</v>
      </c>
      <c r="E607" s="20">
        <v>5845</v>
      </c>
      <c r="F607" s="17" t="s">
        <v>8218</v>
      </c>
      <c r="G607" s="17" t="s">
        <v>8223</v>
      </c>
      <c r="H607" s="17" t="s">
        <v>8245</v>
      </c>
      <c r="I607" s="17">
        <v>1439337600</v>
      </c>
      <c r="J607" s="17">
        <v>1436575280</v>
      </c>
      <c r="K607" s="17" t="b">
        <v>0</v>
      </c>
      <c r="L607" s="17">
        <v>104</v>
      </c>
      <c r="M607" s="17" t="b">
        <v>1</v>
      </c>
      <c r="N607" s="17" t="s">
        <v>8273</v>
      </c>
      <c r="O607" s="17" t="s">
        <v>8274</v>
      </c>
      <c r="P607" s="17">
        <v>106</v>
      </c>
      <c r="Q607" s="17">
        <v>56.2</v>
      </c>
      <c r="R607" s="21">
        <v>42196.028703703705</v>
      </c>
      <c r="S607" s="21">
        <v>42228</v>
      </c>
    </row>
    <row r="608" spans="1:19" ht="45" hidden="1" x14ac:dyDescent="0.25">
      <c r="A608" s="17">
        <v>3554</v>
      </c>
      <c r="B608" s="18" t="s">
        <v>3553</v>
      </c>
      <c r="C608" s="18" t="s">
        <v>7664</v>
      </c>
      <c r="D608" s="19">
        <v>5000</v>
      </c>
      <c r="E608" s="20">
        <v>5671.11</v>
      </c>
      <c r="F608" s="17" t="s">
        <v>8218</v>
      </c>
      <c r="G608" s="17" t="s">
        <v>8223</v>
      </c>
      <c r="H608" s="17" t="s">
        <v>8245</v>
      </c>
      <c r="I608" s="17">
        <v>1423674000</v>
      </c>
      <c r="J608" s="17">
        <v>1421025159</v>
      </c>
      <c r="K608" s="17" t="b">
        <v>0</v>
      </c>
      <c r="L608" s="17">
        <v>53</v>
      </c>
      <c r="M608" s="17" t="b">
        <v>1</v>
      </c>
      <c r="N608" s="17" t="s">
        <v>8273</v>
      </c>
      <c r="O608" s="17" t="s">
        <v>8274</v>
      </c>
      <c r="P608" s="17">
        <v>113</v>
      </c>
      <c r="Q608" s="17">
        <v>107</v>
      </c>
      <c r="R608" s="21">
        <v>42016.050451388888</v>
      </c>
      <c r="S608" s="21">
        <v>42046.708333333328</v>
      </c>
    </row>
    <row r="609" spans="1:19" ht="45" hidden="1" x14ac:dyDescent="0.25">
      <c r="A609" s="17">
        <v>3555</v>
      </c>
      <c r="B609" s="18" t="s">
        <v>3554</v>
      </c>
      <c r="C609" s="18" t="s">
        <v>7665</v>
      </c>
      <c r="D609" s="19">
        <v>2400</v>
      </c>
      <c r="E609" s="20">
        <v>2400</v>
      </c>
      <c r="F609" s="17" t="s">
        <v>8218</v>
      </c>
      <c r="G609" s="17" t="s">
        <v>8236</v>
      </c>
      <c r="H609" s="17" t="s">
        <v>8248</v>
      </c>
      <c r="I609" s="17">
        <v>1479382594</v>
      </c>
      <c r="J609" s="17">
        <v>1476786994</v>
      </c>
      <c r="K609" s="17" t="b">
        <v>0</v>
      </c>
      <c r="L609" s="17">
        <v>14</v>
      </c>
      <c r="M609" s="17" t="b">
        <v>1</v>
      </c>
      <c r="N609" s="17" t="s">
        <v>8273</v>
      </c>
      <c r="O609" s="17" t="s">
        <v>8274</v>
      </c>
      <c r="P609" s="17">
        <v>100</v>
      </c>
      <c r="Q609" s="17">
        <v>171.43</v>
      </c>
      <c r="R609" s="21">
        <v>42661.442060185189</v>
      </c>
      <c r="S609" s="21">
        <v>42691.483726851846</v>
      </c>
    </row>
    <row r="610" spans="1:19" ht="45" hidden="1" x14ac:dyDescent="0.25">
      <c r="A610" s="17">
        <v>3556</v>
      </c>
      <c r="B610" s="18" t="s">
        <v>3555</v>
      </c>
      <c r="C610" s="18" t="s">
        <v>7666</v>
      </c>
      <c r="D610" s="19">
        <v>2200</v>
      </c>
      <c r="E610" s="20">
        <v>2210</v>
      </c>
      <c r="F610" s="17" t="s">
        <v>8218</v>
      </c>
      <c r="G610" s="17" t="s">
        <v>8224</v>
      </c>
      <c r="H610" s="17" t="s">
        <v>8246</v>
      </c>
      <c r="I610" s="17">
        <v>1408289724</v>
      </c>
      <c r="J610" s="17">
        <v>1403105724</v>
      </c>
      <c r="K610" s="17" t="b">
        <v>0</v>
      </c>
      <c r="L610" s="17">
        <v>20</v>
      </c>
      <c r="M610" s="17" t="b">
        <v>1</v>
      </c>
      <c r="N610" s="17" t="s">
        <v>8273</v>
      </c>
      <c r="O610" s="17" t="s">
        <v>8274</v>
      </c>
      <c r="P610" s="17">
        <v>100</v>
      </c>
      <c r="Q610" s="17">
        <v>110.5</v>
      </c>
      <c r="R610" s="21">
        <v>41808.649583333332</v>
      </c>
      <c r="S610" s="21">
        <v>41868.649583333332</v>
      </c>
    </row>
    <row r="611" spans="1:19" ht="45" hidden="1" x14ac:dyDescent="0.25">
      <c r="A611" s="17">
        <v>3557</v>
      </c>
      <c r="B611" s="18" t="s">
        <v>3556</v>
      </c>
      <c r="C611" s="18" t="s">
        <v>7667</v>
      </c>
      <c r="D611" s="19">
        <v>100000</v>
      </c>
      <c r="E611" s="20">
        <v>100036</v>
      </c>
      <c r="F611" s="17" t="s">
        <v>8218</v>
      </c>
      <c r="G611" s="17" t="s">
        <v>8223</v>
      </c>
      <c r="H611" s="17" t="s">
        <v>8245</v>
      </c>
      <c r="I611" s="17">
        <v>1399271911</v>
      </c>
      <c r="J611" s="17">
        <v>1396334311</v>
      </c>
      <c r="K611" s="17" t="b">
        <v>0</v>
      </c>
      <c r="L611" s="17">
        <v>558</v>
      </c>
      <c r="M611" s="17" t="b">
        <v>1</v>
      </c>
      <c r="N611" s="17" t="s">
        <v>8273</v>
      </c>
      <c r="O611" s="17" t="s">
        <v>8274</v>
      </c>
      <c r="P611" s="17">
        <v>100</v>
      </c>
      <c r="Q611" s="17">
        <v>179.28</v>
      </c>
      <c r="R611" s="21">
        <v>41730.276747685188</v>
      </c>
      <c r="S611" s="21">
        <v>41764.276747685188</v>
      </c>
    </row>
    <row r="612" spans="1:19" ht="45" hidden="1" x14ac:dyDescent="0.25">
      <c r="A612" s="17">
        <v>3558</v>
      </c>
      <c r="B612" s="18" t="s">
        <v>3557</v>
      </c>
      <c r="C612" s="18" t="s">
        <v>7668</v>
      </c>
      <c r="D612" s="19">
        <v>350</v>
      </c>
      <c r="E612" s="20">
        <v>504</v>
      </c>
      <c r="F612" s="17" t="s">
        <v>8218</v>
      </c>
      <c r="G612" s="17" t="s">
        <v>8224</v>
      </c>
      <c r="H612" s="17" t="s">
        <v>8246</v>
      </c>
      <c r="I612" s="17">
        <v>1435352400</v>
      </c>
      <c r="J612" s="17">
        <v>1431718575</v>
      </c>
      <c r="K612" s="17" t="b">
        <v>0</v>
      </c>
      <c r="L612" s="17">
        <v>22</v>
      </c>
      <c r="M612" s="17" t="b">
        <v>1</v>
      </c>
      <c r="N612" s="17" t="s">
        <v>8273</v>
      </c>
      <c r="O612" s="17" t="s">
        <v>8274</v>
      </c>
      <c r="P612" s="17">
        <v>144</v>
      </c>
      <c r="Q612" s="17">
        <v>22.91</v>
      </c>
      <c r="R612" s="21">
        <v>42139.816840277781</v>
      </c>
      <c r="S612" s="21">
        <v>42181.875</v>
      </c>
    </row>
    <row r="613" spans="1:19" ht="45" hidden="1" x14ac:dyDescent="0.25">
      <c r="A613" s="17">
        <v>3559</v>
      </c>
      <c r="B613" s="18" t="s">
        <v>3558</v>
      </c>
      <c r="C613" s="18" t="s">
        <v>7669</v>
      </c>
      <c r="D613" s="19">
        <v>1000</v>
      </c>
      <c r="E613" s="20">
        <v>1035</v>
      </c>
      <c r="F613" s="17" t="s">
        <v>8218</v>
      </c>
      <c r="G613" s="17" t="s">
        <v>8225</v>
      </c>
      <c r="H613" s="17" t="s">
        <v>8247</v>
      </c>
      <c r="I613" s="17">
        <v>1438333080</v>
      </c>
      <c r="J613" s="17">
        <v>1436408308</v>
      </c>
      <c r="K613" s="17" t="b">
        <v>0</v>
      </c>
      <c r="L613" s="17">
        <v>24</v>
      </c>
      <c r="M613" s="17" t="b">
        <v>1</v>
      </c>
      <c r="N613" s="17" t="s">
        <v>8273</v>
      </c>
      <c r="O613" s="17" t="s">
        <v>8274</v>
      </c>
      <c r="P613" s="17">
        <v>104</v>
      </c>
      <c r="Q613" s="17">
        <v>43.13</v>
      </c>
      <c r="R613" s="21">
        <v>42194.096157407403</v>
      </c>
      <c r="S613" s="21">
        <v>42216.373611111107</v>
      </c>
    </row>
    <row r="614" spans="1:19" ht="45" hidden="1" x14ac:dyDescent="0.25">
      <c r="A614" s="17">
        <v>3560</v>
      </c>
      <c r="B614" s="18" t="s">
        <v>3559</v>
      </c>
      <c r="C614" s="18" t="s">
        <v>7670</v>
      </c>
      <c r="D614" s="19">
        <v>3200</v>
      </c>
      <c r="E614" s="20">
        <v>3470</v>
      </c>
      <c r="F614" s="17" t="s">
        <v>8218</v>
      </c>
      <c r="G614" s="17" t="s">
        <v>8228</v>
      </c>
      <c r="H614" s="17" t="s">
        <v>8250</v>
      </c>
      <c r="I614" s="17">
        <v>1432694700</v>
      </c>
      <c r="J614" s="17">
        <v>1429651266</v>
      </c>
      <c r="K614" s="17" t="b">
        <v>0</v>
      </c>
      <c r="L614" s="17">
        <v>74</v>
      </c>
      <c r="M614" s="17" t="b">
        <v>1</v>
      </c>
      <c r="N614" s="17" t="s">
        <v>8273</v>
      </c>
      <c r="O614" s="17" t="s">
        <v>8274</v>
      </c>
      <c r="P614" s="17">
        <v>108</v>
      </c>
      <c r="Q614" s="17">
        <v>46.89</v>
      </c>
      <c r="R614" s="21">
        <v>42115.889652777783</v>
      </c>
      <c r="S614" s="21">
        <v>42151.114583333328</v>
      </c>
    </row>
    <row r="615" spans="1:19" ht="105" hidden="1" x14ac:dyDescent="0.25">
      <c r="A615" s="17">
        <v>3561</v>
      </c>
      <c r="B615" s="18" t="s">
        <v>3560</v>
      </c>
      <c r="C615" s="18" t="s">
        <v>7671</v>
      </c>
      <c r="D615" s="19">
        <v>2500</v>
      </c>
      <c r="E615" s="20">
        <v>2560</v>
      </c>
      <c r="F615" s="17" t="s">
        <v>8218</v>
      </c>
      <c r="G615" s="17" t="s">
        <v>8223</v>
      </c>
      <c r="H615" s="17" t="s">
        <v>8245</v>
      </c>
      <c r="I615" s="17">
        <v>1438799760</v>
      </c>
      <c r="J615" s="17">
        <v>1437236378</v>
      </c>
      <c r="K615" s="17" t="b">
        <v>0</v>
      </c>
      <c r="L615" s="17">
        <v>54</v>
      </c>
      <c r="M615" s="17" t="b">
        <v>1</v>
      </c>
      <c r="N615" s="17" t="s">
        <v>8273</v>
      </c>
      <c r="O615" s="17" t="s">
        <v>8274</v>
      </c>
      <c r="P615" s="17">
        <v>102</v>
      </c>
      <c r="Q615" s="17">
        <v>47.41</v>
      </c>
      <c r="R615" s="21">
        <v>42203.680300925931</v>
      </c>
      <c r="S615" s="21">
        <v>42221.774999999994</v>
      </c>
    </row>
    <row r="616" spans="1:19" ht="45" hidden="1" x14ac:dyDescent="0.25">
      <c r="A616" s="17">
        <v>3562</v>
      </c>
      <c r="B616" s="18" t="s">
        <v>3561</v>
      </c>
      <c r="C616" s="18" t="s">
        <v>7672</v>
      </c>
      <c r="D616" s="19">
        <v>315</v>
      </c>
      <c r="E616" s="20">
        <v>469</v>
      </c>
      <c r="F616" s="17" t="s">
        <v>8218</v>
      </c>
      <c r="G616" s="17" t="s">
        <v>8224</v>
      </c>
      <c r="H616" s="17" t="s">
        <v>8246</v>
      </c>
      <c r="I616" s="17">
        <v>1457906400</v>
      </c>
      <c r="J616" s="17">
        <v>1457115427</v>
      </c>
      <c r="K616" s="17" t="b">
        <v>0</v>
      </c>
      <c r="L616" s="17">
        <v>31</v>
      </c>
      <c r="M616" s="17" t="b">
        <v>1</v>
      </c>
      <c r="N616" s="17" t="s">
        <v>8273</v>
      </c>
      <c r="O616" s="17" t="s">
        <v>8274</v>
      </c>
      <c r="P616" s="17">
        <v>149</v>
      </c>
      <c r="Q616" s="17">
        <v>15.13</v>
      </c>
      <c r="R616" s="21">
        <v>42433.761886574073</v>
      </c>
      <c r="S616" s="21">
        <v>42442.916666666672</v>
      </c>
    </row>
    <row r="617" spans="1:19" ht="45" hidden="1" x14ac:dyDescent="0.25">
      <c r="A617" s="17">
        <v>3563</v>
      </c>
      <c r="B617" s="18" t="s">
        <v>3562</v>
      </c>
      <c r="C617" s="18" t="s">
        <v>7673</v>
      </c>
      <c r="D617" s="19">
        <v>500</v>
      </c>
      <c r="E617" s="20">
        <v>527.45000000000005</v>
      </c>
      <c r="F617" s="17" t="s">
        <v>8218</v>
      </c>
      <c r="G617" s="17" t="s">
        <v>8224</v>
      </c>
      <c r="H617" s="17" t="s">
        <v>8246</v>
      </c>
      <c r="I617" s="17">
        <v>1470078000</v>
      </c>
      <c r="J617" s="17">
        <v>1467648456</v>
      </c>
      <c r="K617" s="17" t="b">
        <v>0</v>
      </c>
      <c r="L617" s="17">
        <v>25</v>
      </c>
      <c r="M617" s="17" t="b">
        <v>1</v>
      </c>
      <c r="N617" s="17" t="s">
        <v>8273</v>
      </c>
      <c r="O617" s="17" t="s">
        <v>8274</v>
      </c>
      <c r="P617" s="17">
        <v>105</v>
      </c>
      <c r="Q617" s="17">
        <v>21.1</v>
      </c>
      <c r="R617" s="21">
        <v>42555.671944444446</v>
      </c>
      <c r="S617" s="21">
        <v>42583.791666666672</v>
      </c>
    </row>
    <row r="618" spans="1:19" ht="30" hidden="1" x14ac:dyDescent="0.25">
      <c r="A618" s="17">
        <v>3564</v>
      </c>
      <c r="B618" s="18" t="s">
        <v>3563</v>
      </c>
      <c r="C618" s="18" t="s">
        <v>7674</v>
      </c>
      <c r="D618" s="19">
        <v>1000</v>
      </c>
      <c r="E618" s="20">
        <v>1005</v>
      </c>
      <c r="F618" s="17" t="s">
        <v>8218</v>
      </c>
      <c r="G618" s="17" t="s">
        <v>8224</v>
      </c>
      <c r="H618" s="17" t="s">
        <v>8246</v>
      </c>
      <c r="I618" s="17">
        <v>1444060800</v>
      </c>
      <c r="J618" s="17">
        <v>1440082649</v>
      </c>
      <c r="K618" s="17" t="b">
        <v>0</v>
      </c>
      <c r="L618" s="17">
        <v>17</v>
      </c>
      <c r="M618" s="17" t="b">
        <v>1</v>
      </c>
      <c r="N618" s="17" t="s">
        <v>8273</v>
      </c>
      <c r="O618" s="17" t="s">
        <v>8274</v>
      </c>
      <c r="P618" s="17">
        <v>101</v>
      </c>
      <c r="Q618" s="17">
        <v>59.12</v>
      </c>
      <c r="R618" s="21">
        <v>42236.623252314821</v>
      </c>
      <c r="S618" s="21">
        <v>42282.666666666672</v>
      </c>
    </row>
    <row r="619" spans="1:19" ht="45" hidden="1" x14ac:dyDescent="0.25">
      <c r="A619" s="17">
        <v>3565</v>
      </c>
      <c r="B619" s="18" t="s">
        <v>3564</v>
      </c>
      <c r="C619" s="18" t="s">
        <v>7675</v>
      </c>
      <c r="D619" s="19">
        <v>900</v>
      </c>
      <c r="E619" s="20">
        <v>1175</v>
      </c>
      <c r="F619" s="17" t="s">
        <v>8218</v>
      </c>
      <c r="G619" s="17" t="s">
        <v>8223</v>
      </c>
      <c r="H619" s="17" t="s">
        <v>8245</v>
      </c>
      <c r="I619" s="17">
        <v>1420048208</v>
      </c>
      <c r="J619" s="17">
        <v>1417456208</v>
      </c>
      <c r="K619" s="17" t="b">
        <v>0</v>
      </c>
      <c r="L619" s="17">
        <v>12</v>
      </c>
      <c r="M619" s="17" t="b">
        <v>1</v>
      </c>
      <c r="N619" s="17" t="s">
        <v>8273</v>
      </c>
      <c r="O619" s="17" t="s">
        <v>8274</v>
      </c>
      <c r="P619" s="17">
        <v>131</v>
      </c>
      <c r="Q619" s="17">
        <v>97.92</v>
      </c>
      <c r="R619" s="21">
        <v>41974.743148148147</v>
      </c>
      <c r="S619" s="21">
        <v>42004.743148148147</v>
      </c>
    </row>
    <row r="620" spans="1:19" ht="45" hidden="1" x14ac:dyDescent="0.25">
      <c r="A620" s="17">
        <v>3566</v>
      </c>
      <c r="B620" s="18" t="s">
        <v>3565</v>
      </c>
      <c r="C620" s="18" t="s">
        <v>7676</v>
      </c>
      <c r="D620" s="19">
        <v>2000</v>
      </c>
      <c r="E620" s="20">
        <v>2095</v>
      </c>
      <c r="F620" s="17" t="s">
        <v>8218</v>
      </c>
      <c r="G620" s="17" t="s">
        <v>8224</v>
      </c>
      <c r="H620" s="17" t="s">
        <v>8246</v>
      </c>
      <c r="I620" s="17">
        <v>1422015083</v>
      </c>
      <c r="J620" s="17">
        <v>1419423083</v>
      </c>
      <c r="K620" s="17" t="b">
        <v>0</v>
      </c>
      <c r="L620" s="17">
        <v>38</v>
      </c>
      <c r="M620" s="17" t="b">
        <v>1</v>
      </c>
      <c r="N620" s="17" t="s">
        <v>8273</v>
      </c>
      <c r="O620" s="17" t="s">
        <v>8274</v>
      </c>
      <c r="P620" s="17">
        <v>105</v>
      </c>
      <c r="Q620" s="17">
        <v>55.13</v>
      </c>
      <c r="R620" s="21">
        <v>41997.507905092592</v>
      </c>
      <c r="S620" s="21">
        <v>42027.507905092592</v>
      </c>
    </row>
    <row r="621" spans="1:19" ht="45" hidden="1" x14ac:dyDescent="0.25">
      <c r="A621" s="17">
        <v>3567</v>
      </c>
      <c r="B621" s="18" t="s">
        <v>3566</v>
      </c>
      <c r="C621" s="18" t="s">
        <v>7677</v>
      </c>
      <c r="D621" s="19">
        <v>1000</v>
      </c>
      <c r="E621" s="20">
        <v>1088</v>
      </c>
      <c r="F621" s="17" t="s">
        <v>8218</v>
      </c>
      <c r="G621" s="17" t="s">
        <v>8224</v>
      </c>
      <c r="H621" s="17" t="s">
        <v>8246</v>
      </c>
      <c r="I621" s="17">
        <v>1433964444</v>
      </c>
      <c r="J621" s="17">
        <v>1431372444</v>
      </c>
      <c r="K621" s="17" t="b">
        <v>0</v>
      </c>
      <c r="L621" s="17">
        <v>41</v>
      </c>
      <c r="M621" s="17" t="b">
        <v>1</v>
      </c>
      <c r="N621" s="17" t="s">
        <v>8273</v>
      </c>
      <c r="O621" s="17" t="s">
        <v>8274</v>
      </c>
      <c r="P621" s="17">
        <v>109</v>
      </c>
      <c r="Q621" s="17">
        <v>26.54</v>
      </c>
      <c r="R621" s="21">
        <v>42135.810694444444</v>
      </c>
      <c r="S621" s="21">
        <v>42165.810694444444</v>
      </c>
    </row>
    <row r="622" spans="1:19" ht="45" hidden="1" x14ac:dyDescent="0.25">
      <c r="A622" s="17">
        <v>3568</v>
      </c>
      <c r="B622" s="18" t="s">
        <v>3567</v>
      </c>
      <c r="C622" s="18" t="s">
        <v>7678</v>
      </c>
      <c r="D622" s="19">
        <v>1000</v>
      </c>
      <c r="E622" s="20">
        <v>1110</v>
      </c>
      <c r="F622" s="17" t="s">
        <v>8218</v>
      </c>
      <c r="G622" s="17" t="s">
        <v>8223</v>
      </c>
      <c r="H622" s="17" t="s">
        <v>8245</v>
      </c>
      <c r="I622" s="17">
        <v>1410975994</v>
      </c>
      <c r="J622" s="17">
        <v>1408383994</v>
      </c>
      <c r="K622" s="17" t="b">
        <v>0</v>
      </c>
      <c r="L622" s="17">
        <v>19</v>
      </c>
      <c r="M622" s="17" t="b">
        <v>1</v>
      </c>
      <c r="N622" s="17" t="s">
        <v>8273</v>
      </c>
      <c r="O622" s="17" t="s">
        <v>8274</v>
      </c>
      <c r="P622" s="17">
        <v>111</v>
      </c>
      <c r="Q622" s="17">
        <v>58.42</v>
      </c>
      <c r="R622" s="21">
        <v>41869.740671296298</v>
      </c>
      <c r="S622" s="21">
        <v>41899.740671296298</v>
      </c>
    </row>
    <row r="623" spans="1:19" ht="45" hidden="1" x14ac:dyDescent="0.25">
      <c r="A623" s="17">
        <v>3569</v>
      </c>
      <c r="B623" s="18" t="s">
        <v>3568</v>
      </c>
      <c r="C623" s="18" t="s">
        <v>7679</v>
      </c>
      <c r="D623" s="19">
        <v>5000</v>
      </c>
      <c r="E623" s="20">
        <v>5024</v>
      </c>
      <c r="F623" s="17" t="s">
        <v>8218</v>
      </c>
      <c r="G623" s="17" t="s">
        <v>8223</v>
      </c>
      <c r="H623" s="17" t="s">
        <v>8245</v>
      </c>
      <c r="I623" s="17">
        <v>1420734696</v>
      </c>
      <c r="J623" s="17">
        <v>1418142696</v>
      </c>
      <c r="K623" s="17" t="b">
        <v>0</v>
      </c>
      <c r="L623" s="17">
        <v>41</v>
      </c>
      <c r="M623" s="17" t="b">
        <v>1</v>
      </c>
      <c r="N623" s="17" t="s">
        <v>8273</v>
      </c>
      <c r="O623" s="17" t="s">
        <v>8274</v>
      </c>
      <c r="P623" s="17">
        <v>100</v>
      </c>
      <c r="Q623" s="17">
        <v>122.54</v>
      </c>
      <c r="R623" s="21">
        <v>41982.688611111109</v>
      </c>
      <c r="S623" s="21">
        <v>42012.688611111109</v>
      </c>
    </row>
    <row r="624" spans="1:19" ht="45" hidden="1" x14ac:dyDescent="0.25">
      <c r="A624" s="17">
        <v>3570</v>
      </c>
      <c r="B624" s="18" t="s">
        <v>3569</v>
      </c>
      <c r="C624" s="18" t="s">
        <v>7680</v>
      </c>
      <c r="D624" s="19">
        <v>2000</v>
      </c>
      <c r="E624" s="20">
        <v>2287</v>
      </c>
      <c r="F624" s="17" t="s">
        <v>8218</v>
      </c>
      <c r="G624" s="17" t="s">
        <v>8223</v>
      </c>
      <c r="H624" s="17" t="s">
        <v>8245</v>
      </c>
      <c r="I624" s="17">
        <v>1420009200</v>
      </c>
      <c r="J624" s="17">
        <v>1417593483</v>
      </c>
      <c r="K624" s="17" t="b">
        <v>0</v>
      </c>
      <c r="L624" s="17">
        <v>26</v>
      </c>
      <c r="M624" s="17" t="b">
        <v>1</v>
      </c>
      <c r="N624" s="17" t="s">
        <v>8273</v>
      </c>
      <c r="O624" s="17" t="s">
        <v>8274</v>
      </c>
      <c r="P624" s="17">
        <v>114</v>
      </c>
      <c r="Q624" s="17">
        <v>87.96</v>
      </c>
      <c r="R624" s="21">
        <v>41976.331979166673</v>
      </c>
      <c r="S624" s="21">
        <v>42004.291666666672</v>
      </c>
    </row>
    <row r="625" spans="1:19" ht="45" hidden="1" x14ac:dyDescent="0.25">
      <c r="A625" s="17">
        <v>3571</v>
      </c>
      <c r="B625" s="18" t="s">
        <v>3570</v>
      </c>
      <c r="C625" s="18" t="s">
        <v>7681</v>
      </c>
      <c r="D625" s="19">
        <v>1500</v>
      </c>
      <c r="E625" s="20">
        <v>1831</v>
      </c>
      <c r="F625" s="17" t="s">
        <v>8218</v>
      </c>
      <c r="G625" s="17" t="s">
        <v>8224</v>
      </c>
      <c r="H625" s="17" t="s">
        <v>8246</v>
      </c>
      <c r="I625" s="17">
        <v>1414701413</v>
      </c>
      <c r="J625" s="17">
        <v>1412109413</v>
      </c>
      <c r="K625" s="17" t="b">
        <v>0</v>
      </c>
      <c r="L625" s="17">
        <v>25</v>
      </c>
      <c r="M625" s="17" t="b">
        <v>1</v>
      </c>
      <c r="N625" s="17" t="s">
        <v>8273</v>
      </c>
      <c r="O625" s="17" t="s">
        <v>8274</v>
      </c>
      <c r="P625" s="17">
        <v>122</v>
      </c>
      <c r="Q625" s="17">
        <v>73.239999999999995</v>
      </c>
      <c r="R625" s="21">
        <v>41912.858946759261</v>
      </c>
      <c r="S625" s="21">
        <v>41942.858946759261</v>
      </c>
    </row>
    <row r="626" spans="1:19" ht="30" hidden="1" x14ac:dyDescent="0.25">
      <c r="A626" s="17">
        <v>3572</v>
      </c>
      <c r="B626" s="18" t="s">
        <v>3571</v>
      </c>
      <c r="C626" s="18" t="s">
        <v>7682</v>
      </c>
      <c r="D626" s="19">
        <v>500</v>
      </c>
      <c r="E626" s="20">
        <v>500</v>
      </c>
      <c r="F626" s="17" t="s">
        <v>8218</v>
      </c>
      <c r="G626" s="17" t="s">
        <v>8224</v>
      </c>
      <c r="H626" s="17" t="s">
        <v>8246</v>
      </c>
      <c r="I626" s="17">
        <v>1434894082</v>
      </c>
      <c r="J626" s="17">
        <v>1432302082</v>
      </c>
      <c r="K626" s="17" t="b">
        <v>0</v>
      </c>
      <c r="L626" s="17">
        <v>9</v>
      </c>
      <c r="M626" s="17" t="b">
        <v>1</v>
      </c>
      <c r="N626" s="17" t="s">
        <v>8273</v>
      </c>
      <c r="O626" s="17" t="s">
        <v>8274</v>
      </c>
      <c r="P626" s="17">
        <v>100</v>
      </c>
      <c r="Q626" s="17">
        <v>55.56</v>
      </c>
      <c r="R626" s="21">
        <v>42146.570393518516</v>
      </c>
      <c r="S626" s="21">
        <v>42176.570393518516</v>
      </c>
    </row>
    <row r="627" spans="1:19" ht="30" hidden="1" x14ac:dyDescent="0.25">
      <c r="A627" s="17">
        <v>3573</v>
      </c>
      <c r="B627" s="18" t="s">
        <v>3572</v>
      </c>
      <c r="C627" s="18" t="s">
        <v>7683</v>
      </c>
      <c r="D627" s="19">
        <v>3000</v>
      </c>
      <c r="E627" s="20">
        <v>3084</v>
      </c>
      <c r="F627" s="17" t="s">
        <v>8218</v>
      </c>
      <c r="G627" s="17" t="s">
        <v>8224</v>
      </c>
      <c r="H627" s="17" t="s">
        <v>8246</v>
      </c>
      <c r="I627" s="17">
        <v>1415440846</v>
      </c>
      <c r="J627" s="17">
        <v>1412845246</v>
      </c>
      <c r="K627" s="17" t="b">
        <v>0</v>
      </c>
      <c r="L627" s="17">
        <v>78</v>
      </c>
      <c r="M627" s="17" t="b">
        <v>1</v>
      </c>
      <c r="N627" s="17" t="s">
        <v>8273</v>
      </c>
      <c r="O627" s="17" t="s">
        <v>8274</v>
      </c>
      <c r="P627" s="17">
        <v>103</v>
      </c>
      <c r="Q627" s="17">
        <v>39.54</v>
      </c>
      <c r="R627" s="21">
        <v>41921.375532407408</v>
      </c>
      <c r="S627" s="21">
        <v>41951.417199074072</v>
      </c>
    </row>
    <row r="628" spans="1:19" ht="45" hidden="1" x14ac:dyDescent="0.25">
      <c r="A628" s="17">
        <v>3574</v>
      </c>
      <c r="B628" s="18" t="s">
        <v>3573</v>
      </c>
      <c r="C628" s="18" t="s">
        <v>7684</v>
      </c>
      <c r="D628" s="19">
        <v>5800</v>
      </c>
      <c r="E628" s="20">
        <v>6155</v>
      </c>
      <c r="F628" s="17" t="s">
        <v>8218</v>
      </c>
      <c r="G628" s="17" t="s">
        <v>8223</v>
      </c>
      <c r="H628" s="17" t="s">
        <v>8245</v>
      </c>
      <c r="I628" s="17">
        <v>1415921848</v>
      </c>
      <c r="J628" s="17">
        <v>1413326248</v>
      </c>
      <c r="K628" s="17" t="b">
        <v>0</v>
      </c>
      <c r="L628" s="17">
        <v>45</v>
      </c>
      <c r="M628" s="17" t="b">
        <v>1</v>
      </c>
      <c r="N628" s="17" t="s">
        <v>8273</v>
      </c>
      <c r="O628" s="17" t="s">
        <v>8274</v>
      </c>
      <c r="P628" s="17">
        <v>106</v>
      </c>
      <c r="Q628" s="17">
        <v>136.78</v>
      </c>
      <c r="R628" s="21">
        <v>41926.942685185182</v>
      </c>
      <c r="S628" s="21">
        <v>41956.984351851846</v>
      </c>
    </row>
    <row r="629" spans="1:19" ht="45" hidden="1" x14ac:dyDescent="0.25">
      <c r="A629" s="17">
        <v>3575</v>
      </c>
      <c r="B629" s="18" t="s">
        <v>3574</v>
      </c>
      <c r="C629" s="18" t="s">
        <v>7685</v>
      </c>
      <c r="D629" s="19">
        <v>10000</v>
      </c>
      <c r="E629" s="20">
        <v>10133</v>
      </c>
      <c r="F629" s="17" t="s">
        <v>8218</v>
      </c>
      <c r="G629" s="17" t="s">
        <v>8223</v>
      </c>
      <c r="H629" s="17" t="s">
        <v>8245</v>
      </c>
      <c r="I629" s="17">
        <v>1470887940</v>
      </c>
      <c r="J629" s="17">
        <v>1468176527</v>
      </c>
      <c r="K629" s="17" t="b">
        <v>0</v>
      </c>
      <c r="L629" s="17">
        <v>102</v>
      </c>
      <c r="M629" s="17" t="b">
        <v>1</v>
      </c>
      <c r="N629" s="17" t="s">
        <v>8273</v>
      </c>
      <c r="O629" s="17" t="s">
        <v>8274</v>
      </c>
      <c r="P629" s="17">
        <v>101</v>
      </c>
      <c r="Q629" s="17">
        <v>99.34</v>
      </c>
      <c r="R629" s="21">
        <v>42561.783877314811</v>
      </c>
      <c r="S629" s="21">
        <v>42593.165972222225</v>
      </c>
    </row>
    <row r="630" spans="1:19" ht="45" hidden="1" x14ac:dyDescent="0.25">
      <c r="A630" s="17">
        <v>3576</v>
      </c>
      <c r="B630" s="18" t="s">
        <v>3575</v>
      </c>
      <c r="C630" s="18" t="s">
        <v>7686</v>
      </c>
      <c r="D630" s="19">
        <v>100</v>
      </c>
      <c r="E630" s="20">
        <v>100</v>
      </c>
      <c r="F630" s="17" t="s">
        <v>8218</v>
      </c>
      <c r="G630" s="17" t="s">
        <v>8223</v>
      </c>
      <c r="H630" s="17" t="s">
        <v>8245</v>
      </c>
      <c r="I630" s="17">
        <v>1480947054</v>
      </c>
      <c r="J630" s="17">
        <v>1475759454</v>
      </c>
      <c r="K630" s="17" t="b">
        <v>0</v>
      </c>
      <c r="L630" s="17">
        <v>5</v>
      </c>
      <c r="M630" s="17" t="b">
        <v>1</v>
      </c>
      <c r="N630" s="17" t="s">
        <v>8273</v>
      </c>
      <c r="O630" s="17" t="s">
        <v>8274</v>
      </c>
      <c r="P630" s="17">
        <v>100</v>
      </c>
      <c r="Q630" s="17">
        <v>20</v>
      </c>
      <c r="R630" s="21">
        <v>42649.54923611111</v>
      </c>
      <c r="S630" s="21">
        <v>42709.590902777782</v>
      </c>
    </row>
    <row r="631" spans="1:19" ht="45" hidden="1" x14ac:dyDescent="0.25">
      <c r="A631" s="17">
        <v>3577</v>
      </c>
      <c r="B631" s="18" t="s">
        <v>3576</v>
      </c>
      <c r="C631" s="18" t="s">
        <v>7687</v>
      </c>
      <c r="D631" s="19">
        <v>600</v>
      </c>
      <c r="E631" s="20">
        <v>780</v>
      </c>
      <c r="F631" s="17" t="s">
        <v>8218</v>
      </c>
      <c r="G631" s="17" t="s">
        <v>8223</v>
      </c>
      <c r="H631" s="17" t="s">
        <v>8245</v>
      </c>
      <c r="I631" s="17">
        <v>1430029680</v>
      </c>
      <c r="J631" s="17">
        <v>1427741583</v>
      </c>
      <c r="K631" s="17" t="b">
        <v>0</v>
      </c>
      <c r="L631" s="17">
        <v>27</v>
      </c>
      <c r="M631" s="17" t="b">
        <v>1</v>
      </c>
      <c r="N631" s="17" t="s">
        <v>8273</v>
      </c>
      <c r="O631" s="17" t="s">
        <v>8274</v>
      </c>
      <c r="P631" s="17">
        <v>130</v>
      </c>
      <c r="Q631" s="17">
        <v>28.89</v>
      </c>
      <c r="R631" s="21">
        <v>42093.786840277782</v>
      </c>
      <c r="S631" s="21">
        <v>42120.26944444445</v>
      </c>
    </row>
    <row r="632" spans="1:19" ht="45" hidden="1" x14ac:dyDescent="0.25">
      <c r="A632" s="17">
        <v>3578</v>
      </c>
      <c r="B632" s="18" t="s">
        <v>3577</v>
      </c>
      <c r="C632" s="18" t="s">
        <v>7688</v>
      </c>
      <c r="D632" s="19">
        <v>1500</v>
      </c>
      <c r="E632" s="20">
        <v>1500.2</v>
      </c>
      <c r="F632" s="17" t="s">
        <v>8218</v>
      </c>
      <c r="G632" s="17" t="s">
        <v>8224</v>
      </c>
      <c r="H632" s="17" t="s">
        <v>8246</v>
      </c>
      <c r="I632" s="17">
        <v>1462037777</v>
      </c>
      <c r="J632" s="17">
        <v>1459445777</v>
      </c>
      <c r="K632" s="17" t="b">
        <v>0</v>
      </c>
      <c r="L632" s="17">
        <v>37</v>
      </c>
      <c r="M632" s="17" t="b">
        <v>1</v>
      </c>
      <c r="N632" s="17" t="s">
        <v>8273</v>
      </c>
      <c r="O632" s="17" t="s">
        <v>8274</v>
      </c>
      <c r="P632" s="17">
        <v>100</v>
      </c>
      <c r="Q632" s="17">
        <v>40.549999999999997</v>
      </c>
      <c r="R632" s="21">
        <v>42460.733530092592</v>
      </c>
      <c r="S632" s="21">
        <v>42490.733530092592</v>
      </c>
    </row>
    <row r="633" spans="1:19" ht="45" hidden="1" x14ac:dyDescent="0.25">
      <c r="A633" s="17">
        <v>3579</v>
      </c>
      <c r="B633" s="18" t="s">
        <v>3578</v>
      </c>
      <c r="C633" s="18" t="s">
        <v>7689</v>
      </c>
      <c r="D633" s="19">
        <v>500</v>
      </c>
      <c r="E633" s="20">
        <v>500</v>
      </c>
      <c r="F633" s="17" t="s">
        <v>8218</v>
      </c>
      <c r="G633" s="17" t="s">
        <v>8224</v>
      </c>
      <c r="H633" s="17" t="s">
        <v>8246</v>
      </c>
      <c r="I633" s="17">
        <v>1459444656</v>
      </c>
      <c r="J633" s="17">
        <v>1456856256</v>
      </c>
      <c r="K633" s="17" t="b">
        <v>0</v>
      </c>
      <c r="L633" s="17">
        <v>14</v>
      </c>
      <c r="M633" s="17" t="b">
        <v>1</v>
      </c>
      <c r="N633" s="17" t="s">
        <v>8273</v>
      </c>
      <c r="O633" s="17" t="s">
        <v>8274</v>
      </c>
      <c r="P633" s="17">
        <v>100</v>
      </c>
      <c r="Q633" s="17">
        <v>35.71</v>
      </c>
      <c r="R633" s="21">
        <v>42430.762222222227</v>
      </c>
      <c r="S633" s="21">
        <v>42460.720555555556</v>
      </c>
    </row>
    <row r="634" spans="1:19" ht="45" hidden="1" x14ac:dyDescent="0.25">
      <c r="A634" s="17">
        <v>3580</v>
      </c>
      <c r="B634" s="18" t="s">
        <v>3579</v>
      </c>
      <c r="C634" s="18" t="s">
        <v>7690</v>
      </c>
      <c r="D634" s="19">
        <v>900</v>
      </c>
      <c r="E634" s="20">
        <v>1025</v>
      </c>
      <c r="F634" s="17" t="s">
        <v>8218</v>
      </c>
      <c r="G634" s="17" t="s">
        <v>8223</v>
      </c>
      <c r="H634" s="17" t="s">
        <v>8245</v>
      </c>
      <c r="I634" s="17">
        <v>1425185940</v>
      </c>
      <c r="J634" s="17">
        <v>1421900022</v>
      </c>
      <c r="K634" s="17" t="b">
        <v>0</v>
      </c>
      <c r="L634" s="17">
        <v>27</v>
      </c>
      <c r="M634" s="17" t="b">
        <v>1</v>
      </c>
      <c r="N634" s="17" t="s">
        <v>8273</v>
      </c>
      <c r="O634" s="17" t="s">
        <v>8274</v>
      </c>
      <c r="P634" s="17">
        <v>114</v>
      </c>
      <c r="Q634" s="17">
        <v>37.96</v>
      </c>
      <c r="R634" s="21">
        <v>42026.176180555558</v>
      </c>
      <c r="S634" s="21">
        <v>42064.207638888889</v>
      </c>
    </row>
    <row r="635" spans="1:19" ht="45" hidden="1" x14ac:dyDescent="0.25">
      <c r="A635" s="17">
        <v>3581</v>
      </c>
      <c r="B635" s="18" t="s">
        <v>3580</v>
      </c>
      <c r="C635" s="18" t="s">
        <v>7691</v>
      </c>
      <c r="D635" s="19">
        <v>1500</v>
      </c>
      <c r="E635" s="20">
        <v>1500</v>
      </c>
      <c r="F635" s="17" t="s">
        <v>8218</v>
      </c>
      <c r="G635" s="17" t="s">
        <v>8224</v>
      </c>
      <c r="H635" s="17" t="s">
        <v>8246</v>
      </c>
      <c r="I635" s="17">
        <v>1406719110</v>
      </c>
      <c r="J635" s="17">
        <v>1405509510</v>
      </c>
      <c r="K635" s="17" t="b">
        <v>0</v>
      </c>
      <c r="L635" s="17">
        <v>45</v>
      </c>
      <c r="M635" s="17" t="b">
        <v>1</v>
      </c>
      <c r="N635" s="17" t="s">
        <v>8273</v>
      </c>
      <c r="O635" s="17" t="s">
        <v>8274</v>
      </c>
      <c r="P635" s="17">
        <v>100</v>
      </c>
      <c r="Q635" s="17">
        <v>33.33</v>
      </c>
      <c r="R635" s="21">
        <v>41836.471180555556</v>
      </c>
      <c r="S635" s="21">
        <v>41850.471180555556</v>
      </c>
    </row>
    <row r="636" spans="1:19" ht="45" hidden="1" x14ac:dyDescent="0.25">
      <c r="A636" s="17">
        <v>3582</v>
      </c>
      <c r="B636" s="18" t="s">
        <v>3581</v>
      </c>
      <c r="C636" s="18" t="s">
        <v>7692</v>
      </c>
      <c r="D636" s="19">
        <v>1000</v>
      </c>
      <c r="E636" s="20">
        <v>2870</v>
      </c>
      <c r="F636" s="17" t="s">
        <v>8218</v>
      </c>
      <c r="G636" s="17" t="s">
        <v>8223</v>
      </c>
      <c r="H636" s="17" t="s">
        <v>8245</v>
      </c>
      <c r="I636" s="17">
        <v>1459822682</v>
      </c>
      <c r="J636" s="17">
        <v>1458613082</v>
      </c>
      <c r="K636" s="17" t="b">
        <v>0</v>
      </c>
      <c r="L636" s="17">
        <v>49</v>
      </c>
      <c r="M636" s="17" t="b">
        <v>1</v>
      </c>
      <c r="N636" s="17" t="s">
        <v>8273</v>
      </c>
      <c r="O636" s="17" t="s">
        <v>8274</v>
      </c>
      <c r="P636" s="17">
        <v>287</v>
      </c>
      <c r="Q636" s="17">
        <v>58.57</v>
      </c>
      <c r="R636" s="21">
        <v>42451.095856481479</v>
      </c>
      <c r="S636" s="21">
        <v>42465.095856481479</v>
      </c>
    </row>
    <row r="637" spans="1:19" ht="45" hidden="1" x14ac:dyDescent="0.25">
      <c r="A637" s="17">
        <v>3583</v>
      </c>
      <c r="B637" s="18" t="s">
        <v>3582</v>
      </c>
      <c r="C637" s="18" t="s">
        <v>7693</v>
      </c>
      <c r="D637" s="19">
        <v>3000</v>
      </c>
      <c r="E637" s="20">
        <v>3255</v>
      </c>
      <c r="F637" s="17" t="s">
        <v>8218</v>
      </c>
      <c r="G637" s="17" t="s">
        <v>8223</v>
      </c>
      <c r="H637" s="17" t="s">
        <v>8245</v>
      </c>
      <c r="I637" s="17">
        <v>1460970805</v>
      </c>
      <c r="J637" s="17">
        <v>1455790405</v>
      </c>
      <c r="K637" s="17" t="b">
        <v>0</v>
      </c>
      <c r="L637" s="17">
        <v>24</v>
      </c>
      <c r="M637" s="17" t="b">
        <v>1</v>
      </c>
      <c r="N637" s="17" t="s">
        <v>8273</v>
      </c>
      <c r="O637" s="17" t="s">
        <v>8274</v>
      </c>
      <c r="P637" s="17">
        <v>109</v>
      </c>
      <c r="Q637" s="17">
        <v>135.63</v>
      </c>
      <c r="R637" s="21">
        <v>42418.425983796296</v>
      </c>
      <c r="S637" s="21">
        <v>42478.384317129632</v>
      </c>
    </row>
    <row r="638" spans="1:19" ht="90" hidden="1" x14ac:dyDescent="0.25">
      <c r="A638" s="17">
        <v>3584</v>
      </c>
      <c r="B638" s="18" t="s">
        <v>3583</v>
      </c>
      <c r="C638" s="18" t="s">
        <v>7694</v>
      </c>
      <c r="D638" s="19">
        <v>3000</v>
      </c>
      <c r="E638" s="20">
        <v>3465</v>
      </c>
      <c r="F638" s="17" t="s">
        <v>8218</v>
      </c>
      <c r="G638" s="17" t="s">
        <v>8224</v>
      </c>
      <c r="H638" s="17" t="s">
        <v>8246</v>
      </c>
      <c r="I638" s="17">
        <v>1436772944</v>
      </c>
      <c r="J638" s="17">
        <v>1434180944</v>
      </c>
      <c r="K638" s="17" t="b">
        <v>0</v>
      </c>
      <c r="L638" s="17">
        <v>112</v>
      </c>
      <c r="M638" s="17" t="b">
        <v>1</v>
      </c>
      <c r="N638" s="17" t="s">
        <v>8273</v>
      </c>
      <c r="O638" s="17" t="s">
        <v>8274</v>
      </c>
      <c r="P638" s="17">
        <v>116</v>
      </c>
      <c r="Q638" s="17">
        <v>30.94</v>
      </c>
      <c r="R638" s="21">
        <v>42168.316481481481</v>
      </c>
      <c r="S638" s="21">
        <v>42198.316481481481</v>
      </c>
    </row>
    <row r="639" spans="1:19" ht="45" hidden="1" x14ac:dyDescent="0.25">
      <c r="A639" s="17">
        <v>3585</v>
      </c>
      <c r="B639" s="18" t="s">
        <v>3584</v>
      </c>
      <c r="C639" s="18" t="s">
        <v>7695</v>
      </c>
      <c r="D639" s="19">
        <v>3400</v>
      </c>
      <c r="E639" s="20">
        <v>4050</v>
      </c>
      <c r="F639" s="17" t="s">
        <v>8218</v>
      </c>
      <c r="G639" s="17" t="s">
        <v>8223</v>
      </c>
      <c r="H639" s="17" t="s">
        <v>8245</v>
      </c>
      <c r="I639" s="17">
        <v>1419181890</v>
      </c>
      <c r="J639" s="17">
        <v>1416589890</v>
      </c>
      <c r="K639" s="17" t="b">
        <v>0</v>
      </c>
      <c r="L639" s="17">
        <v>23</v>
      </c>
      <c r="M639" s="17" t="b">
        <v>1</v>
      </c>
      <c r="N639" s="17" t="s">
        <v>8273</v>
      </c>
      <c r="O639" s="17" t="s">
        <v>8274</v>
      </c>
      <c r="P639" s="17">
        <v>119</v>
      </c>
      <c r="Q639" s="17">
        <v>176.09</v>
      </c>
      <c r="R639" s="21">
        <v>41964.716319444444</v>
      </c>
      <c r="S639" s="21">
        <v>41994.716319444444</v>
      </c>
    </row>
    <row r="640" spans="1:19" ht="30" hidden="1" x14ac:dyDescent="0.25">
      <c r="A640" s="17">
        <v>3586</v>
      </c>
      <c r="B640" s="18" t="s">
        <v>3585</v>
      </c>
      <c r="C640" s="18" t="s">
        <v>7696</v>
      </c>
      <c r="D640" s="19">
        <v>7500</v>
      </c>
      <c r="E640" s="20">
        <v>8207</v>
      </c>
      <c r="F640" s="17" t="s">
        <v>8218</v>
      </c>
      <c r="G640" s="17" t="s">
        <v>8223</v>
      </c>
      <c r="H640" s="17" t="s">
        <v>8245</v>
      </c>
      <c r="I640" s="17">
        <v>1474649070</v>
      </c>
      <c r="J640" s="17">
        <v>1469465070</v>
      </c>
      <c r="K640" s="17" t="b">
        <v>0</v>
      </c>
      <c r="L640" s="17">
        <v>54</v>
      </c>
      <c r="M640" s="17" t="b">
        <v>1</v>
      </c>
      <c r="N640" s="17" t="s">
        <v>8273</v>
      </c>
      <c r="O640" s="17" t="s">
        <v>8274</v>
      </c>
      <c r="P640" s="17">
        <v>109</v>
      </c>
      <c r="Q640" s="17">
        <v>151.97999999999999</v>
      </c>
      <c r="R640" s="21">
        <v>42576.697569444441</v>
      </c>
      <c r="S640" s="21">
        <v>42636.697569444441</v>
      </c>
    </row>
    <row r="641" spans="1:19" ht="45" hidden="1" x14ac:dyDescent="0.25">
      <c r="A641" s="17">
        <v>3587</v>
      </c>
      <c r="B641" s="18" t="s">
        <v>3586</v>
      </c>
      <c r="C641" s="18" t="s">
        <v>7697</v>
      </c>
      <c r="D641" s="19">
        <v>500</v>
      </c>
      <c r="E641" s="20">
        <v>633</v>
      </c>
      <c r="F641" s="17" t="s">
        <v>8218</v>
      </c>
      <c r="G641" s="17" t="s">
        <v>8224</v>
      </c>
      <c r="H641" s="17" t="s">
        <v>8246</v>
      </c>
      <c r="I641" s="17">
        <v>1467054000</v>
      </c>
      <c r="J641" s="17">
        <v>1463144254</v>
      </c>
      <c r="K641" s="17" t="b">
        <v>0</v>
      </c>
      <c r="L641" s="17">
        <v>28</v>
      </c>
      <c r="M641" s="17" t="b">
        <v>1</v>
      </c>
      <c r="N641" s="17" t="s">
        <v>8273</v>
      </c>
      <c r="O641" s="17" t="s">
        <v>8274</v>
      </c>
      <c r="P641" s="17">
        <v>127</v>
      </c>
      <c r="Q641" s="17">
        <v>22.61</v>
      </c>
      <c r="R641" s="21">
        <v>42503.539976851855</v>
      </c>
      <c r="S641" s="21">
        <v>42548.791666666672</v>
      </c>
    </row>
    <row r="642" spans="1:19" ht="45" hidden="1" x14ac:dyDescent="0.25">
      <c r="A642" s="17">
        <v>3588</v>
      </c>
      <c r="B642" s="18" t="s">
        <v>3587</v>
      </c>
      <c r="C642" s="18" t="s">
        <v>7698</v>
      </c>
      <c r="D642" s="19">
        <v>200</v>
      </c>
      <c r="E642" s="20">
        <v>201</v>
      </c>
      <c r="F642" s="17" t="s">
        <v>8218</v>
      </c>
      <c r="G642" s="17" t="s">
        <v>8224</v>
      </c>
      <c r="H642" s="17" t="s">
        <v>8246</v>
      </c>
      <c r="I642" s="17">
        <v>1430348400</v>
      </c>
      <c r="J642" s="17">
        <v>1428436410</v>
      </c>
      <c r="K642" s="17" t="b">
        <v>0</v>
      </c>
      <c r="L642" s="17">
        <v>11</v>
      </c>
      <c r="M642" s="17" t="b">
        <v>1</v>
      </c>
      <c r="N642" s="17" t="s">
        <v>8273</v>
      </c>
      <c r="O642" s="17" t="s">
        <v>8274</v>
      </c>
      <c r="P642" s="17">
        <v>101</v>
      </c>
      <c r="Q642" s="17">
        <v>18.27</v>
      </c>
      <c r="R642" s="21">
        <v>42101.828819444447</v>
      </c>
      <c r="S642" s="21">
        <v>42123.958333333328</v>
      </c>
    </row>
    <row r="643" spans="1:19" ht="45" hidden="1" x14ac:dyDescent="0.25">
      <c r="A643" s="17">
        <v>3589</v>
      </c>
      <c r="B643" s="18" t="s">
        <v>3588</v>
      </c>
      <c r="C643" s="18" t="s">
        <v>7699</v>
      </c>
      <c r="D643" s="19">
        <v>4000</v>
      </c>
      <c r="E643" s="20">
        <v>5100</v>
      </c>
      <c r="F643" s="17" t="s">
        <v>8218</v>
      </c>
      <c r="G643" s="17" t="s">
        <v>8223</v>
      </c>
      <c r="H643" s="17" t="s">
        <v>8245</v>
      </c>
      <c r="I643" s="17">
        <v>1432654347</v>
      </c>
      <c r="J643" s="17">
        <v>1430494347</v>
      </c>
      <c r="K643" s="17" t="b">
        <v>0</v>
      </c>
      <c r="L643" s="17">
        <v>62</v>
      </c>
      <c r="M643" s="17" t="b">
        <v>1</v>
      </c>
      <c r="N643" s="17" t="s">
        <v>8273</v>
      </c>
      <c r="O643" s="17" t="s">
        <v>8274</v>
      </c>
      <c r="P643" s="17">
        <v>128</v>
      </c>
      <c r="Q643" s="17">
        <v>82.26</v>
      </c>
      <c r="R643" s="21">
        <v>42125.647534722222</v>
      </c>
      <c r="S643" s="21">
        <v>42150.647534722222</v>
      </c>
    </row>
    <row r="644" spans="1:19" ht="45" hidden="1" x14ac:dyDescent="0.25">
      <c r="A644" s="17">
        <v>3590</v>
      </c>
      <c r="B644" s="18" t="s">
        <v>3589</v>
      </c>
      <c r="C644" s="18" t="s">
        <v>7700</v>
      </c>
      <c r="D644" s="19">
        <v>5000</v>
      </c>
      <c r="E644" s="20">
        <v>5003</v>
      </c>
      <c r="F644" s="17" t="s">
        <v>8218</v>
      </c>
      <c r="G644" s="17" t="s">
        <v>8224</v>
      </c>
      <c r="H644" s="17" t="s">
        <v>8246</v>
      </c>
      <c r="I644" s="17">
        <v>1413792034</v>
      </c>
      <c r="J644" s="17">
        <v>1411200034</v>
      </c>
      <c r="K644" s="17" t="b">
        <v>0</v>
      </c>
      <c r="L644" s="17">
        <v>73</v>
      </c>
      <c r="M644" s="17" t="b">
        <v>1</v>
      </c>
      <c r="N644" s="17" t="s">
        <v>8273</v>
      </c>
      <c r="O644" s="17" t="s">
        <v>8274</v>
      </c>
      <c r="P644" s="17">
        <v>100</v>
      </c>
      <c r="Q644" s="17">
        <v>68.53</v>
      </c>
      <c r="R644" s="21">
        <v>41902.333726851852</v>
      </c>
      <c r="S644" s="21">
        <v>41932.333726851852</v>
      </c>
    </row>
    <row r="645" spans="1:19" ht="45" hidden="1" x14ac:dyDescent="0.25">
      <c r="A645" s="17">
        <v>3591</v>
      </c>
      <c r="B645" s="18" t="s">
        <v>3590</v>
      </c>
      <c r="C645" s="18" t="s">
        <v>7701</v>
      </c>
      <c r="D645" s="19">
        <v>700</v>
      </c>
      <c r="E645" s="20">
        <v>1225</v>
      </c>
      <c r="F645" s="17" t="s">
        <v>8218</v>
      </c>
      <c r="G645" s="17" t="s">
        <v>8223</v>
      </c>
      <c r="H645" s="17" t="s">
        <v>8245</v>
      </c>
      <c r="I645" s="17">
        <v>1422075540</v>
      </c>
      <c r="J645" s="17">
        <v>1419979544</v>
      </c>
      <c r="K645" s="17" t="b">
        <v>0</v>
      </c>
      <c r="L645" s="17">
        <v>18</v>
      </c>
      <c r="M645" s="17" t="b">
        <v>1</v>
      </c>
      <c r="N645" s="17" t="s">
        <v>8273</v>
      </c>
      <c r="O645" s="17" t="s">
        <v>8274</v>
      </c>
      <c r="P645" s="17">
        <v>175</v>
      </c>
      <c r="Q645" s="17">
        <v>68.06</v>
      </c>
      <c r="R645" s="21">
        <v>42003.948425925926</v>
      </c>
      <c r="S645" s="21">
        <v>42028.207638888889</v>
      </c>
    </row>
    <row r="646" spans="1:19" ht="45" hidden="1" x14ac:dyDescent="0.25">
      <c r="A646" s="17">
        <v>3592</v>
      </c>
      <c r="B646" s="18" t="s">
        <v>3591</v>
      </c>
      <c r="C646" s="18" t="s">
        <v>7702</v>
      </c>
      <c r="D646" s="19">
        <v>2000</v>
      </c>
      <c r="E646" s="20">
        <v>2545</v>
      </c>
      <c r="F646" s="17" t="s">
        <v>8218</v>
      </c>
      <c r="G646" s="17" t="s">
        <v>8223</v>
      </c>
      <c r="H646" s="17" t="s">
        <v>8245</v>
      </c>
      <c r="I646" s="17">
        <v>1423630740</v>
      </c>
      <c r="J646" s="17">
        <v>1418673307</v>
      </c>
      <c r="K646" s="17" t="b">
        <v>0</v>
      </c>
      <c r="L646" s="17">
        <v>35</v>
      </c>
      <c r="M646" s="17" t="b">
        <v>1</v>
      </c>
      <c r="N646" s="17" t="s">
        <v>8273</v>
      </c>
      <c r="O646" s="17" t="s">
        <v>8274</v>
      </c>
      <c r="P646" s="17">
        <v>127</v>
      </c>
      <c r="Q646" s="17">
        <v>72.709999999999994</v>
      </c>
      <c r="R646" s="21">
        <v>41988.829942129625</v>
      </c>
      <c r="S646" s="21">
        <v>42046.207638888889</v>
      </c>
    </row>
    <row r="647" spans="1:19" ht="45" hidden="1" x14ac:dyDescent="0.25">
      <c r="A647" s="17">
        <v>3593</v>
      </c>
      <c r="B647" s="18" t="s">
        <v>3592</v>
      </c>
      <c r="C647" s="18" t="s">
        <v>7703</v>
      </c>
      <c r="D647" s="19">
        <v>3000</v>
      </c>
      <c r="E647" s="20">
        <v>3319</v>
      </c>
      <c r="F647" s="17" t="s">
        <v>8218</v>
      </c>
      <c r="G647" s="17" t="s">
        <v>8223</v>
      </c>
      <c r="H647" s="17" t="s">
        <v>8245</v>
      </c>
      <c r="I647" s="17">
        <v>1420489560</v>
      </c>
      <c r="J647" s="17">
        <v>1417469639</v>
      </c>
      <c r="K647" s="17" t="b">
        <v>0</v>
      </c>
      <c r="L647" s="17">
        <v>43</v>
      </c>
      <c r="M647" s="17" t="b">
        <v>1</v>
      </c>
      <c r="N647" s="17" t="s">
        <v>8273</v>
      </c>
      <c r="O647" s="17" t="s">
        <v>8274</v>
      </c>
      <c r="P647" s="17">
        <v>111</v>
      </c>
      <c r="Q647" s="17">
        <v>77.19</v>
      </c>
      <c r="R647" s="21">
        <v>41974.898599537039</v>
      </c>
      <c r="S647" s="21">
        <v>42009.851388888885</v>
      </c>
    </row>
    <row r="648" spans="1:19" ht="45" hidden="1" x14ac:dyDescent="0.25">
      <c r="A648" s="17">
        <v>3594</v>
      </c>
      <c r="B648" s="18" t="s">
        <v>3593</v>
      </c>
      <c r="C648" s="18" t="s">
        <v>7704</v>
      </c>
      <c r="D648" s="19">
        <v>1600</v>
      </c>
      <c r="E648" s="20">
        <v>2015</v>
      </c>
      <c r="F648" s="17" t="s">
        <v>8218</v>
      </c>
      <c r="G648" s="17" t="s">
        <v>8223</v>
      </c>
      <c r="H648" s="17" t="s">
        <v>8245</v>
      </c>
      <c r="I648" s="17">
        <v>1472952982</v>
      </c>
      <c r="J648" s="17">
        <v>1470792982</v>
      </c>
      <c r="K648" s="17" t="b">
        <v>0</v>
      </c>
      <c r="L648" s="17">
        <v>36</v>
      </c>
      <c r="M648" s="17" t="b">
        <v>1</v>
      </c>
      <c r="N648" s="17" t="s">
        <v>8273</v>
      </c>
      <c r="O648" s="17" t="s">
        <v>8274</v>
      </c>
      <c r="P648" s="17">
        <v>126</v>
      </c>
      <c r="Q648" s="17">
        <v>55.97</v>
      </c>
      <c r="R648" s="21">
        <v>42592.066921296297</v>
      </c>
      <c r="S648" s="21">
        <v>42617.066921296297</v>
      </c>
    </row>
    <row r="649" spans="1:19" ht="30" hidden="1" x14ac:dyDescent="0.25">
      <c r="A649" s="17">
        <v>3595</v>
      </c>
      <c r="B649" s="18" t="s">
        <v>3594</v>
      </c>
      <c r="C649" s="18" t="s">
        <v>7705</v>
      </c>
      <c r="D649" s="19">
        <v>2600</v>
      </c>
      <c r="E649" s="20">
        <v>3081</v>
      </c>
      <c r="F649" s="17" t="s">
        <v>8218</v>
      </c>
      <c r="G649" s="17" t="s">
        <v>8223</v>
      </c>
      <c r="H649" s="17" t="s">
        <v>8245</v>
      </c>
      <c r="I649" s="17">
        <v>1426229940</v>
      </c>
      <c r="J649" s="17">
        <v>1423959123</v>
      </c>
      <c r="K649" s="17" t="b">
        <v>0</v>
      </c>
      <c r="L649" s="17">
        <v>62</v>
      </c>
      <c r="M649" s="17" t="b">
        <v>1</v>
      </c>
      <c r="N649" s="17" t="s">
        <v>8273</v>
      </c>
      <c r="O649" s="17" t="s">
        <v>8274</v>
      </c>
      <c r="P649" s="17">
        <v>119</v>
      </c>
      <c r="Q649" s="17">
        <v>49.69</v>
      </c>
      <c r="R649" s="21">
        <v>42050.008368055554</v>
      </c>
      <c r="S649" s="21">
        <v>42076.290972222225</v>
      </c>
    </row>
    <row r="650" spans="1:19" ht="45" hidden="1" x14ac:dyDescent="0.25">
      <c r="A650" s="17">
        <v>3596</v>
      </c>
      <c r="B650" s="18" t="s">
        <v>3595</v>
      </c>
      <c r="C650" s="18" t="s">
        <v>7706</v>
      </c>
      <c r="D650" s="19">
        <v>1100</v>
      </c>
      <c r="E650" s="20">
        <v>1185</v>
      </c>
      <c r="F650" s="17" t="s">
        <v>8218</v>
      </c>
      <c r="G650" s="17" t="s">
        <v>8228</v>
      </c>
      <c r="H650" s="17" t="s">
        <v>8250</v>
      </c>
      <c r="I650" s="17">
        <v>1409072982</v>
      </c>
      <c r="J650" s="17">
        <v>1407258582</v>
      </c>
      <c r="K650" s="17" t="b">
        <v>0</v>
      </c>
      <c r="L650" s="17">
        <v>15</v>
      </c>
      <c r="M650" s="17" t="b">
        <v>1</v>
      </c>
      <c r="N650" s="17" t="s">
        <v>8273</v>
      </c>
      <c r="O650" s="17" t="s">
        <v>8274</v>
      </c>
      <c r="P650" s="17">
        <v>108</v>
      </c>
      <c r="Q650" s="17">
        <v>79</v>
      </c>
      <c r="R650" s="21">
        <v>41856.715069444443</v>
      </c>
      <c r="S650" s="21">
        <v>41877.715069444443</v>
      </c>
    </row>
    <row r="651" spans="1:19" ht="30" hidden="1" x14ac:dyDescent="0.25">
      <c r="A651" s="17">
        <v>3597</v>
      </c>
      <c r="B651" s="18" t="s">
        <v>3596</v>
      </c>
      <c r="C651" s="18" t="s">
        <v>7707</v>
      </c>
      <c r="D651" s="19">
        <v>2500</v>
      </c>
      <c r="E651" s="20">
        <v>2565</v>
      </c>
      <c r="F651" s="17" t="s">
        <v>8218</v>
      </c>
      <c r="G651" s="17" t="s">
        <v>8223</v>
      </c>
      <c r="H651" s="17" t="s">
        <v>8245</v>
      </c>
      <c r="I651" s="17">
        <v>1456984740</v>
      </c>
      <c r="J651" s="17">
        <v>1455717790</v>
      </c>
      <c r="K651" s="17" t="b">
        <v>0</v>
      </c>
      <c r="L651" s="17">
        <v>33</v>
      </c>
      <c r="M651" s="17" t="b">
        <v>1</v>
      </c>
      <c r="N651" s="17" t="s">
        <v>8273</v>
      </c>
      <c r="O651" s="17" t="s">
        <v>8274</v>
      </c>
      <c r="P651" s="17">
        <v>103</v>
      </c>
      <c r="Q651" s="17">
        <v>77.73</v>
      </c>
      <c r="R651" s="21">
        <v>42417.585532407407</v>
      </c>
      <c r="S651" s="21">
        <v>42432.249305555553</v>
      </c>
    </row>
    <row r="652" spans="1:19" ht="45" hidden="1" x14ac:dyDescent="0.25">
      <c r="A652" s="17">
        <v>3598</v>
      </c>
      <c r="B652" s="18" t="s">
        <v>3597</v>
      </c>
      <c r="C652" s="18" t="s">
        <v>7708</v>
      </c>
      <c r="D652" s="19">
        <v>1000</v>
      </c>
      <c r="E652" s="20">
        <v>1101</v>
      </c>
      <c r="F652" s="17" t="s">
        <v>8218</v>
      </c>
      <c r="G652" s="17" t="s">
        <v>8223</v>
      </c>
      <c r="H652" s="17" t="s">
        <v>8245</v>
      </c>
      <c r="I652" s="17">
        <v>1409720340</v>
      </c>
      <c r="J652" s="17">
        <v>1408129822</v>
      </c>
      <c r="K652" s="17" t="b">
        <v>0</v>
      </c>
      <c r="L652" s="17">
        <v>27</v>
      </c>
      <c r="M652" s="17" t="b">
        <v>1</v>
      </c>
      <c r="N652" s="17" t="s">
        <v>8273</v>
      </c>
      <c r="O652" s="17" t="s">
        <v>8274</v>
      </c>
      <c r="P652" s="17">
        <v>110</v>
      </c>
      <c r="Q652" s="17">
        <v>40.78</v>
      </c>
      <c r="R652" s="21">
        <v>41866.79886574074</v>
      </c>
      <c r="S652" s="21">
        <v>41885.207638888889</v>
      </c>
    </row>
    <row r="653" spans="1:19" ht="45" hidden="1" x14ac:dyDescent="0.25">
      <c r="A653" s="17">
        <v>3599</v>
      </c>
      <c r="B653" s="18" t="s">
        <v>3598</v>
      </c>
      <c r="C653" s="18" t="s">
        <v>7709</v>
      </c>
      <c r="D653" s="19">
        <v>500</v>
      </c>
      <c r="E653" s="20">
        <v>1010</v>
      </c>
      <c r="F653" s="17" t="s">
        <v>8218</v>
      </c>
      <c r="G653" s="17" t="s">
        <v>8223</v>
      </c>
      <c r="H653" s="17" t="s">
        <v>8245</v>
      </c>
      <c r="I653" s="17">
        <v>1440892800</v>
      </c>
      <c r="J653" s="17">
        <v>1438715077</v>
      </c>
      <c r="K653" s="17" t="b">
        <v>0</v>
      </c>
      <c r="L653" s="17">
        <v>17</v>
      </c>
      <c r="M653" s="17" t="b">
        <v>1</v>
      </c>
      <c r="N653" s="17" t="s">
        <v>8273</v>
      </c>
      <c r="O653" s="17" t="s">
        <v>8274</v>
      </c>
      <c r="P653" s="17">
        <v>202</v>
      </c>
      <c r="Q653" s="17">
        <v>59.41</v>
      </c>
      <c r="R653" s="21">
        <v>42220.79487268519</v>
      </c>
      <c r="S653" s="21">
        <v>42246</v>
      </c>
    </row>
    <row r="654" spans="1:19" ht="30" hidden="1" x14ac:dyDescent="0.25">
      <c r="A654" s="17">
        <v>3600</v>
      </c>
      <c r="B654" s="18" t="s">
        <v>3599</v>
      </c>
      <c r="C654" s="18" t="s">
        <v>7710</v>
      </c>
      <c r="D654" s="19">
        <v>10</v>
      </c>
      <c r="E654" s="20">
        <v>13</v>
      </c>
      <c r="F654" s="17" t="s">
        <v>8218</v>
      </c>
      <c r="G654" s="17" t="s">
        <v>8223</v>
      </c>
      <c r="H654" s="17" t="s">
        <v>8245</v>
      </c>
      <c r="I654" s="17">
        <v>1476390164</v>
      </c>
      <c r="J654" s="17">
        <v>1473970964</v>
      </c>
      <c r="K654" s="17" t="b">
        <v>0</v>
      </c>
      <c r="L654" s="17">
        <v>4</v>
      </c>
      <c r="M654" s="17" t="b">
        <v>1</v>
      </c>
      <c r="N654" s="17" t="s">
        <v>8273</v>
      </c>
      <c r="O654" s="17" t="s">
        <v>8274</v>
      </c>
      <c r="P654" s="17">
        <v>130</v>
      </c>
      <c r="Q654" s="17">
        <v>3.25</v>
      </c>
      <c r="R654" s="21">
        <v>42628.849120370374</v>
      </c>
      <c r="S654" s="21">
        <v>42656.849120370374</v>
      </c>
    </row>
    <row r="655" spans="1:19" ht="45" hidden="1" x14ac:dyDescent="0.25">
      <c r="A655" s="17">
        <v>3601</v>
      </c>
      <c r="B655" s="18" t="s">
        <v>3600</v>
      </c>
      <c r="C655" s="18" t="s">
        <v>7711</v>
      </c>
      <c r="D655" s="19">
        <v>2000</v>
      </c>
      <c r="E655" s="20">
        <v>2087</v>
      </c>
      <c r="F655" s="17" t="s">
        <v>8218</v>
      </c>
      <c r="G655" s="17" t="s">
        <v>8224</v>
      </c>
      <c r="H655" s="17" t="s">
        <v>8246</v>
      </c>
      <c r="I655" s="17">
        <v>1421452682</v>
      </c>
      <c r="J655" s="17">
        <v>1418860682</v>
      </c>
      <c r="K655" s="17" t="b">
        <v>0</v>
      </c>
      <c r="L655" s="17">
        <v>53</v>
      </c>
      <c r="M655" s="17" t="b">
        <v>1</v>
      </c>
      <c r="N655" s="17" t="s">
        <v>8273</v>
      </c>
      <c r="O655" s="17" t="s">
        <v>8274</v>
      </c>
      <c r="P655" s="17">
        <v>104</v>
      </c>
      <c r="Q655" s="17">
        <v>39.380000000000003</v>
      </c>
      <c r="R655" s="21">
        <v>41990.99863425926</v>
      </c>
      <c r="S655" s="21">
        <v>42020.99863425926</v>
      </c>
    </row>
    <row r="656" spans="1:19" ht="45" hidden="1" x14ac:dyDescent="0.25">
      <c r="A656" s="17">
        <v>3602</v>
      </c>
      <c r="B656" s="18" t="s">
        <v>3601</v>
      </c>
      <c r="C656" s="18" t="s">
        <v>7712</v>
      </c>
      <c r="D656" s="19">
        <v>4000</v>
      </c>
      <c r="E656" s="20">
        <v>4002</v>
      </c>
      <c r="F656" s="17" t="s">
        <v>8218</v>
      </c>
      <c r="G656" s="17" t="s">
        <v>8223</v>
      </c>
      <c r="H656" s="17" t="s">
        <v>8245</v>
      </c>
      <c r="I656" s="17">
        <v>1463520479</v>
      </c>
      <c r="J656" s="17">
        <v>1458336479</v>
      </c>
      <c r="K656" s="17" t="b">
        <v>0</v>
      </c>
      <c r="L656" s="17">
        <v>49</v>
      </c>
      <c r="M656" s="17" t="b">
        <v>1</v>
      </c>
      <c r="N656" s="17" t="s">
        <v>8273</v>
      </c>
      <c r="O656" s="17" t="s">
        <v>8274</v>
      </c>
      <c r="P656" s="17">
        <v>100</v>
      </c>
      <c r="Q656" s="17">
        <v>81.67</v>
      </c>
      <c r="R656" s="21">
        <v>42447.894432870366</v>
      </c>
      <c r="S656" s="21">
        <v>42507.894432870366</v>
      </c>
    </row>
    <row r="657" spans="1:19" ht="45" hidden="1" x14ac:dyDescent="0.25">
      <c r="A657" s="17">
        <v>3603</v>
      </c>
      <c r="B657" s="18" t="s">
        <v>3602</v>
      </c>
      <c r="C657" s="18" t="s">
        <v>7713</v>
      </c>
      <c r="D657" s="19">
        <v>1500</v>
      </c>
      <c r="E657" s="20">
        <v>2560</v>
      </c>
      <c r="F657" s="17" t="s">
        <v>8218</v>
      </c>
      <c r="G657" s="17" t="s">
        <v>8223</v>
      </c>
      <c r="H657" s="17" t="s">
        <v>8245</v>
      </c>
      <c r="I657" s="17">
        <v>1446759880</v>
      </c>
      <c r="J657" s="17">
        <v>1444164280</v>
      </c>
      <c r="K657" s="17" t="b">
        <v>0</v>
      </c>
      <c r="L657" s="17">
        <v>57</v>
      </c>
      <c r="M657" s="17" t="b">
        <v>1</v>
      </c>
      <c r="N657" s="17" t="s">
        <v>8273</v>
      </c>
      <c r="O657" s="17" t="s">
        <v>8274</v>
      </c>
      <c r="P657" s="17">
        <v>171</v>
      </c>
      <c r="Q657" s="17">
        <v>44.91</v>
      </c>
      <c r="R657" s="21">
        <v>42283.864351851851</v>
      </c>
      <c r="S657" s="21">
        <v>42313.906018518523</v>
      </c>
    </row>
    <row r="658" spans="1:19" ht="45" hidden="1" x14ac:dyDescent="0.25">
      <c r="A658" s="17">
        <v>3604</v>
      </c>
      <c r="B658" s="18" t="s">
        <v>3603</v>
      </c>
      <c r="C658" s="18" t="s">
        <v>7714</v>
      </c>
      <c r="D658" s="19">
        <v>3000</v>
      </c>
      <c r="E658" s="20">
        <v>3385</v>
      </c>
      <c r="F658" s="17" t="s">
        <v>8218</v>
      </c>
      <c r="G658" s="17" t="s">
        <v>8223</v>
      </c>
      <c r="H658" s="17" t="s">
        <v>8245</v>
      </c>
      <c r="I658" s="17">
        <v>1461913140</v>
      </c>
      <c r="J658" s="17">
        <v>1461370956</v>
      </c>
      <c r="K658" s="17" t="b">
        <v>0</v>
      </c>
      <c r="L658" s="17">
        <v>69</v>
      </c>
      <c r="M658" s="17" t="b">
        <v>1</v>
      </c>
      <c r="N658" s="17" t="s">
        <v>8273</v>
      </c>
      <c r="O658" s="17" t="s">
        <v>8274</v>
      </c>
      <c r="P658" s="17">
        <v>113</v>
      </c>
      <c r="Q658" s="17">
        <v>49.06</v>
      </c>
      <c r="R658" s="21">
        <v>42483.015694444446</v>
      </c>
      <c r="S658" s="21">
        <v>42489.290972222225</v>
      </c>
    </row>
    <row r="659" spans="1:19" ht="45" hidden="1" x14ac:dyDescent="0.25">
      <c r="A659" s="17">
        <v>3605</v>
      </c>
      <c r="B659" s="18" t="s">
        <v>3604</v>
      </c>
      <c r="C659" s="18" t="s">
        <v>7715</v>
      </c>
      <c r="D659" s="19">
        <v>250</v>
      </c>
      <c r="E659" s="20">
        <v>460</v>
      </c>
      <c r="F659" s="17" t="s">
        <v>8218</v>
      </c>
      <c r="G659" s="17" t="s">
        <v>8224</v>
      </c>
      <c r="H659" s="17" t="s">
        <v>8246</v>
      </c>
      <c r="I659" s="17">
        <v>1455390126</v>
      </c>
      <c r="J659" s="17">
        <v>1452798126</v>
      </c>
      <c r="K659" s="17" t="b">
        <v>0</v>
      </c>
      <c r="L659" s="17">
        <v>15</v>
      </c>
      <c r="M659" s="17" t="b">
        <v>1</v>
      </c>
      <c r="N659" s="17" t="s">
        <v>8273</v>
      </c>
      <c r="O659" s="17" t="s">
        <v>8274</v>
      </c>
      <c r="P659" s="17">
        <v>184</v>
      </c>
      <c r="Q659" s="17">
        <v>30.67</v>
      </c>
      <c r="R659" s="21">
        <v>42383.793124999997</v>
      </c>
      <c r="S659" s="21">
        <v>42413.793124999997</v>
      </c>
    </row>
    <row r="660" spans="1:19" ht="45" hidden="1" x14ac:dyDescent="0.25">
      <c r="A660" s="17">
        <v>3606</v>
      </c>
      <c r="B660" s="18" t="s">
        <v>3605</v>
      </c>
      <c r="C660" s="18" t="s">
        <v>7716</v>
      </c>
      <c r="D660" s="19">
        <v>3000</v>
      </c>
      <c r="E660" s="20">
        <v>3908</v>
      </c>
      <c r="F660" s="17" t="s">
        <v>8218</v>
      </c>
      <c r="G660" s="17" t="s">
        <v>8224</v>
      </c>
      <c r="H660" s="17" t="s">
        <v>8246</v>
      </c>
      <c r="I660" s="17">
        <v>1471185057</v>
      </c>
      <c r="J660" s="17">
        <v>1468593057</v>
      </c>
      <c r="K660" s="17" t="b">
        <v>0</v>
      </c>
      <c r="L660" s="17">
        <v>64</v>
      </c>
      <c r="M660" s="17" t="b">
        <v>1</v>
      </c>
      <c r="N660" s="17" t="s">
        <v>8273</v>
      </c>
      <c r="O660" s="17" t="s">
        <v>8274</v>
      </c>
      <c r="P660" s="17">
        <v>130</v>
      </c>
      <c r="Q660" s="17">
        <v>61.06</v>
      </c>
      <c r="R660" s="21">
        <v>42566.604826388888</v>
      </c>
      <c r="S660" s="21">
        <v>42596.604826388888</v>
      </c>
    </row>
    <row r="661" spans="1:19" ht="30" hidden="1" x14ac:dyDescent="0.25">
      <c r="A661" s="17">
        <v>3607</v>
      </c>
      <c r="B661" s="18" t="s">
        <v>3606</v>
      </c>
      <c r="C661" s="18" t="s">
        <v>7717</v>
      </c>
      <c r="D661" s="19">
        <v>550</v>
      </c>
      <c r="E661" s="20">
        <v>580</v>
      </c>
      <c r="F661" s="17" t="s">
        <v>8218</v>
      </c>
      <c r="G661" s="17" t="s">
        <v>8224</v>
      </c>
      <c r="H661" s="17" t="s">
        <v>8246</v>
      </c>
      <c r="I661" s="17">
        <v>1450137600</v>
      </c>
      <c r="J661" s="17">
        <v>1448924882</v>
      </c>
      <c r="K661" s="17" t="b">
        <v>0</v>
      </c>
      <c r="L661" s="17">
        <v>20</v>
      </c>
      <c r="M661" s="17" t="b">
        <v>1</v>
      </c>
      <c r="N661" s="17" t="s">
        <v>8273</v>
      </c>
      <c r="O661" s="17" t="s">
        <v>8274</v>
      </c>
      <c r="P661" s="17">
        <v>105</v>
      </c>
      <c r="Q661" s="17">
        <v>29</v>
      </c>
      <c r="R661" s="21">
        <v>42338.963912037041</v>
      </c>
      <c r="S661" s="21">
        <v>42353</v>
      </c>
    </row>
    <row r="662" spans="1:19" ht="45" hidden="1" x14ac:dyDescent="0.25">
      <c r="A662" s="17">
        <v>3608</v>
      </c>
      <c r="B662" s="18" t="s">
        <v>3607</v>
      </c>
      <c r="C662" s="18" t="s">
        <v>7718</v>
      </c>
      <c r="D662" s="19">
        <v>800</v>
      </c>
      <c r="E662" s="20">
        <v>800</v>
      </c>
      <c r="F662" s="17" t="s">
        <v>8218</v>
      </c>
      <c r="G662" s="17" t="s">
        <v>8224</v>
      </c>
      <c r="H662" s="17" t="s">
        <v>8246</v>
      </c>
      <c r="I662" s="17">
        <v>1466172000</v>
      </c>
      <c r="J662" s="17">
        <v>1463418090</v>
      </c>
      <c r="K662" s="17" t="b">
        <v>0</v>
      </c>
      <c r="L662" s="17">
        <v>27</v>
      </c>
      <c r="M662" s="17" t="b">
        <v>1</v>
      </c>
      <c r="N662" s="17" t="s">
        <v>8273</v>
      </c>
      <c r="O662" s="17" t="s">
        <v>8274</v>
      </c>
      <c r="P662" s="17">
        <v>100</v>
      </c>
      <c r="Q662" s="17">
        <v>29.63</v>
      </c>
      <c r="R662" s="21">
        <v>42506.709375000006</v>
      </c>
      <c r="S662" s="21">
        <v>42538.583333333328</v>
      </c>
    </row>
    <row r="663" spans="1:19" ht="45" hidden="1" x14ac:dyDescent="0.25">
      <c r="A663" s="17">
        <v>3609</v>
      </c>
      <c r="B663" s="18" t="s">
        <v>3608</v>
      </c>
      <c r="C663" s="18" t="s">
        <v>7719</v>
      </c>
      <c r="D663" s="19">
        <v>1960</v>
      </c>
      <c r="E663" s="20">
        <v>3005</v>
      </c>
      <c r="F663" s="17" t="s">
        <v>8218</v>
      </c>
      <c r="G663" s="17" t="s">
        <v>8224</v>
      </c>
      <c r="H663" s="17" t="s">
        <v>8246</v>
      </c>
      <c r="I663" s="17">
        <v>1459378085</v>
      </c>
      <c r="J663" s="17">
        <v>1456789685</v>
      </c>
      <c r="K663" s="17" t="b">
        <v>0</v>
      </c>
      <c r="L663" s="17">
        <v>21</v>
      </c>
      <c r="M663" s="17" t="b">
        <v>1</v>
      </c>
      <c r="N663" s="17" t="s">
        <v>8273</v>
      </c>
      <c r="O663" s="17" t="s">
        <v>8274</v>
      </c>
      <c r="P663" s="17">
        <v>153</v>
      </c>
      <c r="Q663" s="17">
        <v>143.1</v>
      </c>
      <c r="R663" s="21">
        <v>42429.991724537031</v>
      </c>
      <c r="S663" s="21">
        <v>42459.950057870374</v>
      </c>
    </row>
    <row r="664" spans="1:19" ht="45" hidden="1" x14ac:dyDescent="0.25">
      <c r="A664" s="17">
        <v>3610</v>
      </c>
      <c r="B664" s="18" t="s">
        <v>3609</v>
      </c>
      <c r="C664" s="18" t="s">
        <v>7720</v>
      </c>
      <c r="D664" s="19">
        <v>1000</v>
      </c>
      <c r="E664" s="20">
        <v>1623</v>
      </c>
      <c r="F664" s="17" t="s">
        <v>8218</v>
      </c>
      <c r="G664" s="17" t="s">
        <v>8224</v>
      </c>
      <c r="H664" s="17" t="s">
        <v>8246</v>
      </c>
      <c r="I664" s="17">
        <v>1439806936</v>
      </c>
      <c r="J664" s="17">
        <v>1437214936</v>
      </c>
      <c r="K664" s="17" t="b">
        <v>0</v>
      </c>
      <c r="L664" s="17">
        <v>31</v>
      </c>
      <c r="M664" s="17" t="b">
        <v>1</v>
      </c>
      <c r="N664" s="17" t="s">
        <v>8273</v>
      </c>
      <c r="O664" s="17" t="s">
        <v>8274</v>
      </c>
      <c r="P664" s="17">
        <v>162</v>
      </c>
      <c r="Q664" s="17">
        <v>52.35</v>
      </c>
      <c r="R664" s="21">
        <v>42203.432129629626</v>
      </c>
      <c r="S664" s="21">
        <v>42233.432129629626</v>
      </c>
    </row>
    <row r="665" spans="1:19" ht="45" hidden="1" x14ac:dyDescent="0.25">
      <c r="A665" s="17">
        <v>3611</v>
      </c>
      <c r="B665" s="18" t="s">
        <v>3610</v>
      </c>
      <c r="C665" s="18" t="s">
        <v>7721</v>
      </c>
      <c r="D665" s="19">
        <v>2500</v>
      </c>
      <c r="E665" s="20">
        <v>3400</v>
      </c>
      <c r="F665" s="17" t="s">
        <v>8218</v>
      </c>
      <c r="G665" s="17" t="s">
        <v>8224</v>
      </c>
      <c r="H665" s="17" t="s">
        <v>8246</v>
      </c>
      <c r="I665" s="17">
        <v>1428483201</v>
      </c>
      <c r="J665" s="17">
        <v>1425891201</v>
      </c>
      <c r="K665" s="17" t="b">
        <v>0</v>
      </c>
      <c r="L665" s="17">
        <v>51</v>
      </c>
      <c r="M665" s="17" t="b">
        <v>1</v>
      </c>
      <c r="N665" s="17" t="s">
        <v>8273</v>
      </c>
      <c r="O665" s="17" t="s">
        <v>8274</v>
      </c>
      <c r="P665" s="17">
        <v>136</v>
      </c>
      <c r="Q665" s="17">
        <v>66.67</v>
      </c>
      <c r="R665" s="21">
        <v>42072.370381944449</v>
      </c>
      <c r="S665" s="21">
        <v>42102.370381944449</v>
      </c>
    </row>
    <row r="666" spans="1:19" ht="45" hidden="1" x14ac:dyDescent="0.25">
      <c r="A666" s="17">
        <v>3612</v>
      </c>
      <c r="B666" s="18" t="s">
        <v>3611</v>
      </c>
      <c r="C666" s="18" t="s">
        <v>7722</v>
      </c>
      <c r="D666" s="19">
        <v>5000</v>
      </c>
      <c r="E666" s="20">
        <v>7220</v>
      </c>
      <c r="F666" s="17" t="s">
        <v>8218</v>
      </c>
      <c r="G666" s="17" t="s">
        <v>8228</v>
      </c>
      <c r="H666" s="17" t="s">
        <v>8250</v>
      </c>
      <c r="I666" s="17">
        <v>1402334811</v>
      </c>
      <c r="J666" s="17">
        <v>1401470811</v>
      </c>
      <c r="K666" s="17" t="b">
        <v>0</v>
      </c>
      <c r="L666" s="17">
        <v>57</v>
      </c>
      <c r="M666" s="17" t="b">
        <v>1</v>
      </c>
      <c r="N666" s="17" t="s">
        <v>8273</v>
      </c>
      <c r="O666" s="17" t="s">
        <v>8274</v>
      </c>
      <c r="P666" s="17">
        <v>144</v>
      </c>
      <c r="Q666" s="17">
        <v>126.67</v>
      </c>
      <c r="R666" s="21">
        <v>41789.726979166669</v>
      </c>
      <c r="S666" s="21">
        <v>41799.726979166669</v>
      </c>
    </row>
    <row r="667" spans="1:19" ht="30" hidden="1" x14ac:dyDescent="0.25">
      <c r="A667" s="17">
        <v>3613</v>
      </c>
      <c r="B667" s="18" t="s">
        <v>3612</v>
      </c>
      <c r="C667" s="18" t="s">
        <v>7723</v>
      </c>
      <c r="D667" s="19">
        <v>1250</v>
      </c>
      <c r="E667" s="20">
        <v>1250</v>
      </c>
      <c r="F667" s="17" t="s">
        <v>8218</v>
      </c>
      <c r="G667" s="17" t="s">
        <v>8223</v>
      </c>
      <c r="H667" s="17" t="s">
        <v>8245</v>
      </c>
      <c r="I667" s="17">
        <v>1403964574</v>
      </c>
      <c r="J667" s="17">
        <v>1401372574</v>
      </c>
      <c r="K667" s="17" t="b">
        <v>0</v>
      </c>
      <c r="L667" s="17">
        <v>20</v>
      </c>
      <c r="M667" s="17" t="b">
        <v>1</v>
      </c>
      <c r="N667" s="17" t="s">
        <v>8273</v>
      </c>
      <c r="O667" s="17" t="s">
        <v>8274</v>
      </c>
      <c r="P667" s="17">
        <v>100</v>
      </c>
      <c r="Q667" s="17">
        <v>62.5</v>
      </c>
      <c r="R667" s="21">
        <v>41788.58997685185</v>
      </c>
      <c r="S667" s="21">
        <v>41818.58997685185</v>
      </c>
    </row>
    <row r="668" spans="1:19" ht="45" hidden="1" x14ac:dyDescent="0.25">
      <c r="A668" s="17">
        <v>3614</v>
      </c>
      <c r="B668" s="18" t="s">
        <v>3439</v>
      </c>
      <c r="C668" s="18" t="s">
        <v>7724</v>
      </c>
      <c r="D668" s="19">
        <v>2500</v>
      </c>
      <c r="E668" s="20">
        <v>2520</v>
      </c>
      <c r="F668" s="17" t="s">
        <v>8218</v>
      </c>
      <c r="G668" s="17" t="s">
        <v>8223</v>
      </c>
      <c r="H668" s="17" t="s">
        <v>8245</v>
      </c>
      <c r="I668" s="17">
        <v>1434675616</v>
      </c>
      <c r="J668" s="17">
        <v>1432083616</v>
      </c>
      <c r="K668" s="17" t="b">
        <v>0</v>
      </c>
      <c r="L668" s="17">
        <v>71</v>
      </c>
      <c r="M668" s="17" t="b">
        <v>1</v>
      </c>
      <c r="N668" s="17" t="s">
        <v>8273</v>
      </c>
      <c r="O668" s="17" t="s">
        <v>8274</v>
      </c>
      <c r="P668" s="17">
        <v>101</v>
      </c>
      <c r="Q668" s="17">
        <v>35.49</v>
      </c>
      <c r="R668" s="21">
        <v>42144.041851851856</v>
      </c>
      <c r="S668" s="21">
        <v>42174.041851851856</v>
      </c>
    </row>
    <row r="669" spans="1:19" ht="45" hidden="1" x14ac:dyDescent="0.25">
      <c r="A669" s="17">
        <v>3615</v>
      </c>
      <c r="B669" s="18" t="s">
        <v>3613</v>
      </c>
      <c r="C669" s="18" t="s">
        <v>7725</v>
      </c>
      <c r="D669" s="19">
        <v>2500</v>
      </c>
      <c r="E669" s="20">
        <v>2670</v>
      </c>
      <c r="F669" s="17" t="s">
        <v>8218</v>
      </c>
      <c r="G669" s="17" t="s">
        <v>8224</v>
      </c>
      <c r="H669" s="17" t="s">
        <v>8246</v>
      </c>
      <c r="I669" s="17">
        <v>1449756896</v>
      </c>
      <c r="J669" s="17">
        <v>1447164896</v>
      </c>
      <c r="K669" s="17" t="b">
        <v>0</v>
      </c>
      <c r="L669" s="17">
        <v>72</v>
      </c>
      <c r="M669" s="17" t="b">
        <v>1</v>
      </c>
      <c r="N669" s="17" t="s">
        <v>8273</v>
      </c>
      <c r="O669" s="17" t="s">
        <v>8274</v>
      </c>
      <c r="P669" s="17">
        <v>107</v>
      </c>
      <c r="Q669" s="17">
        <v>37.08</v>
      </c>
      <c r="R669" s="21">
        <v>42318.593703703707</v>
      </c>
      <c r="S669" s="21">
        <v>42348.593703703707</v>
      </c>
    </row>
    <row r="670" spans="1:19" ht="45" hidden="1" x14ac:dyDescent="0.25">
      <c r="A670" s="17">
        <v>3616</v>
      </c>
      <c r="B670" s="18" t="s">
        <v>3614</v>
      </c>
      <c r="C670" s="18" t="s">
        <v>7726</v>
      </c>
      <c r="D670" s="19">
        <v>2500</v>
      </c>
      <c r="E670" s="20">
        <v>3120</v>
      </c>
      <c r="F670" s="17" t="s">
        <v>8218</v>
      </c>
      <c r="G670" s="17" t="s">
        <v>8224</v>
      </c>
      <c r="H670" s="17" t="s">
        <v>8246</v>
      </c>
      <c r="I670" s="17">
        <v>1426801664</v>
      </c>
      <c r="J670" s="17">
        <v>1424213264</v>
      </c>
      <c r="K670" s="17" t="b">
        <v>0</v>
      </c>
      <c r="L670" s="17">
        <v>45</v>
      </c>
      <c r="M670" s="17" t="b">
        <v>1</v>
      </c>
      <c r="N670" s="17" t="s">
        <v>8273</v>
      </c>
      <c r="O670" s="17" t="s">
        <v>8274</v>
      </c>
      <c r="P670" s="17">
        <v>125</v>
      </c>
      <c r="Q670" s="17">
        <v>69.33</v>
      </c>
      <c r="R670" s="21">
        <v>42052.949814814812</v>
      </c>
      <c r="S670" s="21">
        <v>42082.908148148148</v>
      </c>
    </row>
    <row r="671" spans="1:19" ht="45" hidden="1" x14ac:dyDescent="0.25">
      <c r="A671" s="17">
        <v>3617</v>
      </c>
      <c r="B671" s="18" t="s">
        <v>3615</v>
      </c>
      <c r="C671" s="18" t="s">
        <v>7727</v>
      </c>
      <c r="D671" s="19">
        <v>740</v>
      </c>
      <c r="E671" s="20">
        <v>880</v>
      </c>
      <c r="F671" s="17" t="s">
        <v>8218</v>
      </c>
      <c r="G671" s="17" t="s">
        <v>8224</v>
      </c>
      <c r="H671" s="17" t="s">
        <v>8246</v>
      </c>
      <c r="I671" s="17">
        <v>1488240000</v>
      </c>
      <c r="J671" s="17">
        <v>1486996729</v>
      </c>
      <c r="K671" s="17" t="b">
        <v>0</v>
      </c>
      <c r="L671" s="17">
        <v>51</v>
      </c>
      <c r="M671" s="17" t="b">
        <v>1</v>
      </c>
      <c r="N671" s="17" t="s">
        <v>8273</v>
      </c>
      <c r="O671" s="17" t="s">
        <v>8274</v>
      </c>
      <c r="P671" s="17">
        <v>119</v>
      </c>
      <c r="Q671" s="17">
        <v>17.25</v>
      </c>
      <c r="R671" s="21">
        <v>42779.610289351855</v>
      </c>
      <c r="S671" s="21">
        <v>42794</v>
      </c>
    </row>
    <row r="672" spans="1:19" ht="45" hidden="1" x14ac:dyDescent="0.25">
      <c r="A672" s="17">
        <v>3618</v>
      </c>
      <c r="B672" s="18" t="s">
        <v>3616</v>
      </c>
      <c r="C672" s="18" t="s">
        <v>7728</v>
      </c>
      <c r="D672" s="19">
        <v>2000</v>
      </c>
      <c r="E672" s="20">
        <v>2020</v>
      </c>
      <c r="F672" s="17" t="s">
        <v>8218</v>
      </c>
      <c r="G672" s="17" t="s">
        <v>8224</v>
      </c>
      <c r="H672" s="17" t="s">
        <v>8246</v>
      </c>
      <c r="I672" s="17">
        <v>1433343850</v>
      </c>
      <c r="J672" s="17">
        <v>1430751850</v>
      </c>
      <c r="K672" s="17" t="b">
        <v>0</v>
      </c>
      <c r="L672" s="17">
        <v>56</v>
      </c>
      <c r="M672" s="17" t="b">
        <v>1</v>
      </c>
      <c r="N672" s="17" t="s">
        <v>8273</v>
      </c>
      <c r="O672" s="17" t="s">
        <v>8274</v>
      </c>
      <c r="P672" s="17">
        <v>101</v>
      </c>
      <c r="Q672" s="17">
        <v>36.07</v>
      </c>
      <c r="R672" s="21">
        <v>42128.627893518518</v>
      </c>
      <c r="S672" s="21">
        <v>42158.627893518518</v>
      </c>
    </row>
    <row r="673" spans="1:19" ht="45" hidden="1" x14ac:dyDescent="0.25">
      <c r="A673" s="17">
        <v>3619</v>
      </c>
      <c r="B673" s="18" t="s">
        <v>3617</v>
      </c>
      <c r="C673" s="18" t="s">
        <v>7729</v>
      </c>
      <c r="D673" s="19">
        <v>1000</v>
      </c>
      <c r="E673" s="20">
        <v>1130</v>
      </c>
      <c r="F673" s="17" t="s">
        <v>8218</v>
      </c>
      <c r="G673" s="17" t="s">
        <v>8223</v>
      </c>
      <c r="H673" s="17" t="s">
        <v>8245</v>
      </c>
      <c r="I673" s="17">
        <v>1479592800</v>
      </c>
      <c r="J673" s="17">
        <v>1476760226</v>
      </c>
      <c r="K673" s="17" t="b">
        <v>0</v>
      </c>
      <c r="L673" s="17">
        <v>17</v>
      </c>
      <c r="M673" s="17" t="b">
        <v>1</v>
      </c>
      <c r="N673" s="17" t="s">
        <v>8273</v>
      </c>
      <c r="O673" s="17" t="s">
        <v>8274</v>
      </c>
      <c r="P673" s="17">
        <v>113</v>
      </c>
      <c r="Q673" s="17">
        <v>66.47</v>
      </c>
      <c r="R673" s="21">
        <v>42661.132245370376</v>
      </c>
      <c r="S673" s="21">
        <v>42693.916666666672</v>
      </c>
    </row>
    <row r="674" spans="1:19" ht="45" hidden="1" x14ac:dyDescent="0.25">
      <c r="A674" s="17">
        <v>3620</v>
      </c>
      <c r="B674" s="18" t="s">
        <v>3618</v>
      </c>
      <c r="C674" s="18" t="s">
        <v>7730</v>
      </c>
      <c r="D674" s="19">
        <v>10500</v>
      </c>
      <c r="E674" s="20">
        <v>11045</v>
      </c>
      <c r="F674" s="17" t="s">
        <v>8218</v>
      </c>
      <c r="G674" s="17" t="s">
        <v>8223</v>
      </c>
      <c r="H674" s="17" t="s">
        <v>8245</v>
      </c>
      <c r="I674" s="17">
        <v>1425528000</v>
      </c>
      <c r="J674" s="17">
        <v>1422916261</v>
      </c>
      <c r="K674" s="17" t="b">
        <v>0</v>
      </c>
      <c r="L674" s="17">
        <v>197</v>
      </c>
      <c r="M674" s="17" t="b">
        <v>1</v>
      </c>
      <c r="N674" s="17" t="s">
        <v>8273</v>
      </c>
      <c r="O674" s="17" t="s">
        <v>8274</v>
      </c>
      <c r="P674" s="17">
        <v>105</v>
      </c>
      <c r="Q674" s="17">
        <v>56.07</v>
      </c>
      <c r="R674" s="21">
        <v>42037.938206018516</v>
      </c>
      <c r="S674" s="21">
        <v>42068.166666666672</v>
      </c>
    </row>
    <row r="675" spans="1:19" ht="45" hidden="1" x14ac:dyDescent="0.25">
      <c r="A675" s="17">
        <v>3621</v>
      </c>
      <c r="B675" s="18" t="s">
        <v>3619</v>
      </c>
      <c r="C675" s="18" t="s">
        <v>7731</v>
      </c>
      <c r="D675" s="19">
        <v>3000</v>
      </c>
      <c r="E675" s="20">
        <v>3292</v>
      </c>
      <c r="F675" s="17" t="s">
        <v>8218</v>
      </c>
      <c r="G675" s="17" t="s">
        <v>8223</v>
      </c>
      <c r="H675" s="17" t="s">
        <v>8245</v>
      </c>
      <c r="I675" s="17">
        <v>1475269200</v>
      </c>
      <c r="J675" s="17">
        <v>1473200844</v>
      </c>
      <c r="K675" s="17" t="b">
        <v>0</v>
      </c>
      <c r="L675" s="17">
        <v>70</v>
      </c>
      <c r="M675" s="17" t="b">
        <v>1</v>
      </c>
      <c r="N675" s="17" t="s">
        <v>8273</v>
      </c>
      <c r="O675" s="17" t="s">
        <v>8274</v>
      </c>
      <c r="P675" s="17">
        <v>110</v>
      </c>
      <c r="Q675" s="17">
        <v>47.03</v>
      </c>
      <c r="R675" s="21">
        <v>42619.935694444444</v>
      </c>
      <c r="S675" s="21">
        <v>42643.875</v>
      </c>
    </row>
    <row r="676" spans="1:19" ht="30" hidden="1" x14ac:dyDescent="0.25">
      <c r="A676" s="17">
        <v>3622</v>
      </c>
      <c r="B676" s="18" t="s">
        <v>3620</v>
      </c>
      <c r="C676" s="18" t="s">
        <v>7732</v>
      </c>
      <c r="D676" s="19">
        <v>1000</v>
      </c>
      <c r="E676" s="20">
        <v>1000.99</v>
      </c>
      <c r="F676" s="17" t="s">
        <v>8218</v>
      </c>
      <c r="G676" s="17" t="s">
        <v>8223</v>
      </c>
      <c r="H676" s="17" t="s">
        <v>8245</v>
      </c>
      <c r="I676" s="17">
        <v>1411874580</v>
      </c>
      <c r="J676" s="17">
        <v>1409030371</v>
      </c>
      <c r="K676" s="17" t="b">
        <v>0</v>
      </c>
      <c r="L676" s="17">
        <v>21</v>
      </c>
      <c r="M676" s="17" t="b">
        <v>1</v>
      </c>
      <c r="N676" s="17" t="s">
        <v>8273</v>
      </c>
      <c r="O676" s="17" t="s">
        <v>8274</v>
      </c>
      <c r="P676" s="17">
        <v>100</v>
      </c>
      <c r="Q676" s="17">
        <v>47.67</v>
      </c>
      <c r="R676" s="21">
        <v>41877.221886574072</v>
      </c>
      <c r="S676" s="21">
        <v>41910.140972222223</v>
      </c>
    </row>
    <row r="677" spans="1:19" ht="30" hidden="1" x14ac:dyDescent="0.25">
      <c r="A677" s="17">
        <v>3623</v>
      </c>
      <c r="B677" s="18" t="s">
        <v>3621</v>
      </c>
      <c r="C677" s="18" t="s">
        <v>7733</v>
      </c>
      <c r="D677" s="19">
        <v>2500</v>
      </c>
      <c r="E677" s="20">
        <v>3000</v>
      </c>
      <c r="F677" s="17" t="s">
        <v>8218</v>
      </c>
      <c r="G677" s="17" t="s">
        <v>8223</v>
      </c>
      <c r="H677" s="17" t="s">
        <v>8245</v>
      </c>
      <c r="I677" s="17">
        <v>1406358000</v>
      </c>
      <c r="J677" s="17">
        <v>1404841270</v>
      </c>
      <c r="K677" s="17" t="b">
        <v>0</v>
      </c>
      <c r="L677" s="17">
        <v>34</v>
      </c>
      <c r="M677" s="17" t="b">
        <v>1</v>
      </c>
      <c r="N677" s="17" t="s">
        <v>8273</v>
      </c>
      <c r="O677" s="17" t="s">
        <v>8274</v>
      </c>
      <c r="P677" s="17">
        <v>120</v>
      </c>
      <c r="Q677" s="17">
        <v>88.24</v>
      </c>
      <c r="R677" s="21">
        <v>41828.736921296295</v>
      </c>
      <c r="S677" s="21">
        <v>41846.291666666664</v>
      </c>
    </row>
    <row r="678" spans="1:19" ht="75" hidden="1" x14ac:dyDescent="0.25">
      <c r="A678" s="17">
        <v>3624</v>
      </c>
      <c r="B678" s="18" t="s">
        <v>3622</v>
      </c>
      <c r="C678" s="18" t="s">
        <v>7734</v>
      </c>
      <c r="D678" s="19">
        <v>3000</v>
      </c>
      <c r="E678" s="20">
        <v>3148</v>
      </c>
      <c r="F678" s="17" t="s">
        <v>8218</v>
      </c>
      <c r="G678" s="17" t="s">
        <v>8223</v>
      </c>
      <c r="H678" s="17" t="s">
        <v>8245</v>
      </c>
      <c r="I678" s="17">
        <v>1471977290</v>
      </c>
      <c r="J678" s="17">
        <v>1466793290</v>
      </c>
      <c r="K678" s="17" t="b">
        <v>0</v>
      </c>
      <c r="L678" s="17">
        <v>39</v>
      </c>
      <c r="M678" s="17" t="b">
        <v>1</v>
      </c>
      <c r="N678" s="17" t="s">
        <v>8273</v>
      </c>
      <c r="O678" s="17" t="s">
        <v>8274</v>
      </c>
      <c r="P678" s="17">
        <v>105</v>
      </c>
      <c r="Q678" s="17">
        <v>80.72</v>
      </c>
      <c r="R678" s="21">
        <v>42545.774189814809</v>
      </c>
      <c r="S678" s="21">
        <v>42605.774189814809</v>
      </c>
    </row>
    <row r="679" spans="1:19" ht="45" hidden="1" x14ac:dyDescent="0.25">
      <c r="A679" s="17">
        <v>3625</v>
      </c>
      <c r="B679" s="18" t="s">
        <v>3623</v>
      </c>
      <c r="C679" s="18" t="s">
        <v>7735</v>
      </c>
      <c r="D679" s="19">
        <v>3000</v>
      </c>
      <c r="E679" s="20">
        <v>3080</v>
      </c>
      <c r="F679" s="17" t="s">
        <v>8218</v>
      </c>
      <c r="G679" s="17" t="s">
        <v>8224</v>
      </c>
      <c r="H679" s="17" t="s">
        <v>8246</v>
      </c>
      <c r="I679" s="17">
        <v>1435851577</v>
      </c>
      <c r="J679" s="17">
        <v>1433259577</v>
      </c>
      <c r="K679" s="17" t="b">
        <v>0</v>
      </c>
      <c r="L679" s="17">
        <v>78</v>
      </c>
      <c r="M679" s="17" t="b">
        <v>1</v>
      </c>
      <c r="N679" s="17" t="s">
        <v>8273</v>
      </c>
      <c r="O679" s="17" t="s">
        <v>8274</v>
      </c>
      <c r="P679" s="17">
        <v>103</v>
      </c>
      <c r="Q679" s="17">
        <v>39.49</v>
      </c>
      <c r="R679" s="21">
        <v>42157.652511574073</v>
      </c>
      <c r="S679" s="21">
        <v>42187.652511574073</v>
      </c>
    </row>
    <row r="680" spans="1:19" ht="45" hidden="1" x14ac:dyDescent="0.25">
      <c r="A680" s="17">
        <v>3626</v>
      </c>
      <c r="B680" s="18" t="s">
        <v>3624</v>
      </c>
      <c r="C680" s="18" t="s">
        <v>7736</v>
      </c>
      <c r="D680" s="19">
        <v>4000</v>
      </c>
      <c r="E680" s="20">
        <v>4073</v>
      </c>
      <c r="F680" s="17" t="s">
        <v>8218</v>
      </c>
      <c r="G680" s="17" t="s">
        <v>8224</v>
      </c>
      <c r="H680" s="17" t="s">
        <v>8246</v>
      </c>
      <c r="I680" s="17">
        <v>1408204857</v>
      </c>
      <c r="J680" s="17">
        <v>1406390457</v>
      </c>
      <c r="K680" s="17" t="b">
        <v>0</v>
      </c>
      <c r="L680" s="17">
        <v>48</v>
      </c>
      <c r="M680" s="17" t="b">
        <v>1</v>
      </c>
      <c r="N680" s="17" t="s">
        <v>8273</v>
      </c>
      <c r="O680" s="17" t="s">
        <v>8274</v>
      </c>
      <c r="P680" s="17">
        <v>102</v>
      </c>
      <c r="Q680" s="17">
        <v>84.85</v>
      </c>
      <c r="R680" s="21">
        <v>41846.667326388888</v>
      </c>
      <c r="S680" s="21">
        <v>41867.667326388888</v>
      </c>
    </row>
    <row r="681" spans="1:19" ht="45" hidden="1" x14ac:dyDescent="0.25">
      <c r="A681" s="17">
        <v>3627</v>
      </c>
      <c r="B681" s="18" t="s">
        <v>3625</v>
      </c>
      <c r="C681" s="18" t="s">
        <v>7737</v>
      </c>
      <c r="D681" s="19">
        <v>2000</v>
      </c>
      <c r="E681" s="20">
        <v>2000</v>
      </c>
      <c r="F681" s="17" t="s">
        <v>8218</v>
      </c>
      <c r="G681" s="17" t="s">
        <v>8223</v>
      </c>
      <c r="H681" s="17" t="s">
        <v>8245</v>
      </c>
      <c r="I681" s="17">
        <v>1463803140</v>
      </c>
      <c r="J681" s="17">
        <v>1459446487</v>
      </c>
      <c r="K681" s="17" t="b">
        <v>0</v>
      </c>
      <c r="L681" s="17">
        <v>29</v>
      </c>
      <c r="M681" s="17" t="b">
        <v>1</v>
      </c>
      <c r="N681" s="17" t="s">
        <v>8273</v>
      </c>
      <c r="O681" s="17" t="s">
        <v>8274</v>
      </c>
      <c r="P681" s="17">
        <v>100</v>
      </c>
      <c r="Q681" s="17">
        <v>68.97</v>
      </c>
      <c r="R681" s="21">
        <v>42460.741747685184</v>
      </c>
      <c r="S681" s="21">
        <v>42511.165972222225</v>
      </c>
    </row>
    <row r="682" spans="1:19" ht="30" hidden="1" x14ac:dyDescent="0.25">
      <c r="A682" s="17">
        <v>3648</v>
      </c>
      <c r="B682" s="18" t="s">
        <v>3646</v>
      </c>
      <c r="C682" s="18" t="s">
        <v>7758</v>
      </c>
      <c r="D682" s="19">
        <v>40000</v>
      </c>
      <c r="E682" s="20">
        <v>40153</v>
      </c>
      <c r="F682" s="17" t="s">
        <v>8218</v>
      </c>
      <c r="G682" s="17" t="s">
        <v>8223</v>
      </c>
      <c r="H682" s="17" t="s">
        <v>8245</v>
      </c>
      <c r="I682" s="17">
        <v>1412492445</v>
      </c>
      <c r="J682" s="17">
        <v>1409900445</v>
      </c>
      <c r="K682" s="17" t="b">
        <v>0</v>
      </c>
      <c r="L682" s="17">
        <v>73</v>
      </c>
      <c r="M682" s="17" t="b">
        <v>1</v>
      </c>
      <c r="N682" s="17" t="s">
        <v>8273</v>
      </c>
      <c r="O682" s="17" t="s">
        <v>8274</v>
      </c>
      <c r="P682" s="17">
        <v>100</v>
      </c>
      <c r="Q682" s="17">
        <v>550.04</v>
      </c>
      <c r="R682" s="21">
        <v>41887.292187500003</v>
      </c>
      <c r="S682" s="21">
        <v>41917.292187500003</v>
      </c>
    </row>
    <row r="683" spans="1:19" ht="45" hidden="1" x14ac:dyDescent="0.25">
      <c r="A683" s="17">
        <v>3649</v>
      </c>
      <c r="B683" s="18" t="s">
        <v>3647</v>
      </c>
      <c r="C683" s="18" t="s">
        <v>7759</v>
      </c>
      <c r="D683" s="19">
        <v>750</v>
      </c>
      <c r="E683" s="20">
        <v>780</v>
      </c>
      <c r="F683" s="17" t="s">
        <v>8218</v>
      </c>
      <c r="G683" s="17" t="s">
        <v>8228</v>
      </c>
      <c r="H683" s="17" t="s">
        <v>8250</v>
      </c>
      <c r="I683" s="17">
        <v>1402938394</v>
      </c>
      <c r="J683" s="17">
        <v>1400691994</v>
      </c>
      <c r="K683" s="17" t="b">
        <v>0</v>
      </c>
      <c r="L683" s="17">
        <v>8</v>
      </c>
      <c r="M683" s="17" t="b">
        <v>1</v>
      </c>
      <c r="N683" s="17" t="s">
        <v>8273</v>
      </c>
      <c r="O683" s="17" t="s">
        <v>8274</v>
      </c>
      <c r="P683" s="17">
        <v>104</v>
      </c>
      <c r="Q683" s="17">
        <v>97.5</v>
      </c>
      <c r="R683" s="21">
        <v>41780.712893518517</v>
      </c>
      <c r="S683" s="21">
        <v>41806.712893518517</v>
      </c>
    </row>
    <row r="684" spans="1:19" ht="45" hidden="1" x14ac:dyDescent="0.25">
      <c r="A684" s="17">
        <v>3650</v>
      </c>
      <c r="B684" s="18" t="s">
        <v>3648</v>
      </c>
      <c r="C684" s="18" t="s">
        <v>7760</v>
      </c>
      <c r="D684" s="19">
        <v>500</v>
      </c>
      <c r="E684" s="20">
        <v>500</v>
      </c>
      <c r="F684" s="17" t="s">
        <v>8218</v>
      </c>
      <c r="G684" s="17" t="s">
        <v>8224</v>
      </c>
      <c r="H684" s="17" t="s">
        <v>8246</v>
      </c>
      <c r="I684" s="17">
        <v>1454412584</v>
      </c>
      <c r="J684" s="17">
        <v>1452598184</v>
      </c>
      <c r="K684" s="17" t="b">
        <v>0</v>
      </c>
      <c r="L684" s="17">
        <v>17</v>
      </c>
      <c r="M684" s="17" t="b">
        <v>1</v>
      </c>
      <c r="N684" s="17" t="s">
        <v>8273</v>
      </c>
      <c r="O684" s="17" t="s">
        <v>8274</v>
      </c>
      <c r="P684" s="17">
        <v>100</v>
      </c>
      <c r="Q684" s="17">
        <v>29.41</v>
      </c>
      <c r="R684" s="21">
        <v>42381.478981481487</v>
      </c>
      <c r="S684" s="21">
        <v>42402.478981481487</v>
      </c>
    </row>
    <row r="685" spans="1:19" ht="30" hidden="1" x14ac:dyDescent="0.25">
      <c r="A685" s="17">
        <v>3651</v>
      </c>
      <c r="B685" s="18" t="s">
        <v>3649</v>
      </c>
      <c r="C685" s="18" t="s">
        <v>7761</v>
      </c>
      <c r="D685" s="19">
        <v>500</v>
      </c>
      <c r="E685" s="20">
        <v>520</v>
      </c>
      <c r="F685" s="17" t="s">
        <v>8218</v>
      </c>
      <c r="G685" s="17" t="s">
        <v>8223</v>
      </c>
      <c r="H685" s="17" t="s">
        <v>8245</v>
      </c>
      <c r="I685" s="17">
        <v>1407686340</v>
      </c>
      <c r="J685" s="17">
        <v>1404833442</v>
      </c>
      <c r="K685" s="17" t="b">
        <v>0</v>
      </c>
      <c r="L685" s="17">
        <v>9</v>
      </c>
      <c r="M685" s="17" t="b">
        <v>1</v>
      </c>
      <c r="N685" s="17" t="s">
        <v>8273</v>
      </c>
      <c r="O685" s="17" t="s">
        <v>8274</v>
      </c>
      <c r="P685" s="17">
        <v>104</v>
      </c>
      <c r="Q685" s="17">
        <v>57.78</v>
      </c>
      <c r="R685" s="21">
        <v>41828.646319444444</v>
      </c>
      <c r="S685" s="21">
        <v>41861.665972222225</v>
      </c>
    </row>
    <row r="686" spans="1:19" ht="45" hidden="1" x14ac:dyDescent="0.25">
      <c r="A686" s="17">
        <v>3652</v>
      </c>
      <c r="B686" s="18" t="s">
        <v>2867</v>
      </c>
      <c r="C686" s="18" t="s">
        <v>7762</v>
      </c>
      <c r="D686" s="19">
        <v>300</v>
      </c>
      <c r="E686" s="20">
        <v>752</v>
      </c>
      <c r="F686" s="17" t="s">
        <v>8218</v>
      </c>
      <c r="G686" s="17" t="s">
        <v>8228</v>
      </c>
      <c r="H686" s="17" t="s">
        <v>8250</v>
      </c>
      <c r="I686" s="17">
        <v>1472097540</v>
      </c>
      <c r="J686" s="17">
        <v>1471188502</v>
      </c>
      <c r="K686" s="17" t="b">
        <v>0</v>
      </c>
      <c r="L686" s="17">
        <v>17</v>
      </c>
      <c r="M686" s="17" t="b">
        <v>1</v>
      </c>
      <c r="N686" s="17" t="s">
        <v>8273</v>
      </c>
      <c r="O686" s="17" t="s">
        <v>8274</v>
      </c>
      <c r="P686" s="17">
        <v>251</v>
      </c>
      <c r="Q686" s="17">
        <v>44.24</v>
      </c>
      <c r="R686" s="21">
        <v>42596.644699074073</v>
      </c>
      <c r="S686" s="21">
        <v>42607.165972222225</v>
      </c>
    </row>
    <row r="687" spans="1:19" ht="45" hidden="1" x14ac:dyDescent="0.25">
      <c r="A687" s="17">
        <v>3653</v>
      </c>
      <c r="B687" s="18" t="s">
        <v>3650</v>
      </c>
      <c r="C687" s="18" t="s">
        <v>7763</v>
      </c>
      <c r="D687" s="19">
        <v>2000</v>
      </c>
      <c r="E687" s="20">
        <v>2010</v>
      </c>
      <c r="F687" s="17" t="s">
        <v>8218</v>
      </c>
      <c r="G687" s="17" t="s">
        <v>8224</v>
      </c>
      <c r="H687" s="17" t="s">
        <v>8246</v>
      </c>
      <c r="I687" s="17">
        <v>1438764207</v>
      </c>
      <c r="J687" s="17">
        <v>1436172207</v>
      </c>
      <c r="K687" s="17" t="b">
        <v>0</v>
      </c>
      <c r="L687" s="17">
        <v>33</v>
      </c>
      <c r="M687" s="17" t="b">
        <v>1</v>
      </c>
      <c r="N687" s="17" t="s">
        <v>8273</v>
      </c>
      <c r="O687" s="17" t="s">
        <v>8274</v>
      </c>
      <c r="P687" s="17">
        <v>101</v>
      </c>
      <c r="Q687" s="17">
        <v>60.91</v>
      </c>
      <c r="R687" s="21">
        <v>42191.363506944443</v>
      </c>
      <c r="S687" s="21">
        <v>42221.363506944443</v>
      </c>
    </row>
    <row r="688" spans="1:19" ht="45" hidden="1" x14ac:dyDescent="0.25">
      <c r="A688" s="17">
        <v>3654</v>
      </c>
      <c r="B688" s="18" t="s">
        <v>3651</v>
      </c>
      <c r="C688" s="18" t="s">
        <v>7764</v>
      </c>
      <c r="D688" s="19">
        <v>1500</v>
      </c>
      <c r="E688" s="20">
        <v>2616</v>
      </c>
      <c r="F688" s="17" t="s">
        <v>8218</v>
      </c>
      <c r="G688" s="17" t="s">
        <v>8224</v>
      </c>
      <c r="H688" s="17" t="s">
        <v>8246</v>
      </c>
      <c r="I688" s="17">
        <v>1459702800</v>
      </c>
      <c r="J688" s="17">
        <v>1457690386</v>
      </c>
      <c r="K688" s="17" t="b">
        <v>0</v>
      </c>
      <c r="L688" s="17">
        <v>38</v>
      </c>
      <c r="M688" s="17" t="b">
        <v>1</v>
      </c>
      <c r="N688" s="17" t="s">
        <v>8273</v>
      </c>
      <c r="O688" s="17" t="s">
        <v>8274</v>
      </c>
      <c r="P688" s="17">
        <v>174</v>
      </c>
      <c r="Q688" s="17">
        <v>68.84</v>
      </c>
      <c r="R688" s="21">
        <v>42440.416504629626</v>
      </c>
      <c r="S688" s="21">
        <v>42463.708333333328</v>
      </c>
    </row>
    <row r="689" spans="1:19" ht="45" hidden="1" x14ac:dyDescent="0.25">
      <c r="A689" s="17">
        <v>3655</v>
      </c>
      <c r="B689" s="18" t="s">
        <v>3652</v>
      </c>
      <c r="C689" s="18" t="s">
        <v>7765</v>
      </c>
      <c r="D689" s="19">
        <v>5000</v>
      </c>
      <c r="E689" s="20">
        <v>5813</v>
      </c>
      <c r="F689" s="17" t="s">
        <v>8218</v>
      </c>
      <c r="G689" s="17" t="s">
        <v>8223</v>
      </c>
      <c r="H689" s="17" t="s">
        <v>8245</v>
      </c>
      <c r="I689" s="17">
        <v>1437202740</v>
      </c>
      <c r="J689" s="17">
        <v>1434654998</v>
      </c>
      <c r="K689" s="17" t="b">
        <v>0</v>
      </c>
      <c r="L689" s="17">
        <v>79</v>
      </c>
      <c r="M689" s="17" t="b">
        <v>1</v>
      </c>
      <c r="N689" s="17" t="s">
        <v>8273</v>
      </c>
      <c r="O689" s="17" t="s">
        <v>8274</v>
      </c>
      <c r="P689" s="17">
        <v>116</v>
      </c>
      <c r="Q689" s="17">
        <v>73.58</v>
      </c>
      <c r="R689" s="21">
        <v>42173.803217592591</v>
      </c>
      <c r="S689" s="21">
        <v>42203.290972222225</v>
      </c>
    </row>
    <row r="690" spans="1:19" ht="45" hidden="1" x14ac:dyDescent="0.25">
      <c r="A690" s="17">
        <v>3656</v>
      </c>
      <c r="B690" s="18" t="s">
        <v>3653</v>
      </c>
      <c r="C690" s="18" t="s">
        <v>7766</v>
      </c>
      <c r="D690" s="19">
        <v>5000</v>
      </c>
      <c r="E690" s="20">
        <v>5291</v>
      </c>
      <c r="F690" s="17" t="s">
        <v>8218</v>
      </c>
      <c r="G690" s="17" t="s">
        <v>8239</v>
      </c>
      <c r="H690" s="17" t="s">
        <v>8256</v>
      </c>
      <c r="I690" s="17">
        <v>1485989940</v>
      </c>
      <c r="J690" s="17">
        <v>1483393836</v>
      </c>
      <c r="K690" s="17" t="b">
        <v>0</v>
      </c>
      <c r="L690" s="17">
        <v>46</v>
      </c>
      <c r="M690" s="17" t="b">
        <v>1</v>
      </c>
      <c r="N690" s="17" t="s">
        <v>8273</v>
      </c>
      <c r="O690" s="17" t="s">
        <v>8274</v>
      </c>
      <c r="P690" s="17">
        <v>106</v>
      </c>
      <c r="Q690" s="17">
        <v>115.02</v>
      </c>
      <c r="R690" s="21">
        <v>42737.910138888896</v>
      </c>
      <c r="S690" s="21">
        <v>42767.957638888889</v>
      </c>
    </row>
    <row r="691" spans="1:19" ht="45" hidden="1" x14ac:dyDescent="0.25">
      <c r="A691" s="17">
        <v>3657</v>
      </c>
      <c r="B691" s="18" t="s">
        <v>3654</v>
      </c>
      <c r="C691" s="18" t="s">
        <v>7767</v>
      </c>
      <c r="D691" s="19">
        <v>2000</v>
      </c>
      <c r="E691" s="20">
        <v>2215</v>
      </c>
      <c r="F691" s="17" t="s">
        <v>8218</v>
      </c>
      <c r="G691" s="17" t="s">
        <v>8231</v>
      </c>
      <c r="H691" s="17" t="s">
        <v>8252</v>
      </c>
      <c r="I691" s="17">
        <v>1464817320</v>
      </c>
      <c r="J691" s="17">
        <v>1462806419</v>
      </c>
      <c r="K691" s="17" t="b">
        <v>0</v>
      </c>
      <c r="L691" s="17">
        <v>20</v>
      </c>
      <c r="M691" s="17" t="b">
        <v>1</v>
      </c>
      <c r="N691" s="17" t="s">
        <v>8273</v>
      </c>
      <c r="O691" s="17" t="s">
        <v>8274</v>
      </c>
      <c r="P691" s="17">
        <v>111</v>
      </c>
      <c r="Q691" s="17">
        <v>110.75</v>
      </c>
      <c r="R691" s="21">
        <v>42499.629849537043</v>
      </c>
      <c r="S691" s="21">
        <v>42522.904166666667</v>
      </c>
    </row>
    <row r="692" spans="1:19" ht="30" hidden="1" x14ac:dyDescent="0.25">
      <c r="A692" s="17">
        <v>3658</v>
      </c>
      <c r="B692" s="18" t="s">
        <v>3655</v>
      </c>
      <c r="C692" s="18" t="s">
        <v>7768</v>
      </c>
      <c r="D692" s="19">
        <v>1500</v>
      </c>
      <c r="E692" s="20">
        <v>1510</v>
      </c>
      <c r="F692" s="17" t="s">
        <v>8218</v>
      </c>
      <c r="G692" s="17" t="s">
        <v>8223</v>
      </c>
      <c r="H692" s="17" t="s">
        <v>8245</v>
      </c>
      <c r="I692" s="17">
        <v>1404273540</v>
      </c>
      <c r="J692" s="17">
        <v>1400272580</v>
      </c>
      <c r="K692" s="17" t="b">
        <v>0</v>
      </c>
      <c r="L692" s="17">
        <v>20</v>
      </c>
      <c r="M692" s="17" t="b">
        <v>1</v>
      </c>
      <c r="N692" s="17" t="s">
        <v>8273</v>
      </c>
      <c r="O692" s="17" t="s">
        <v>8274</v>
      </c>
      <c r="P692" s="17">
        <v>101</v>
      </c>
      <c r="Q692" s="17">
        <v>75.5</v>
      </c>
      <c r="R692" s="21">
        <v>41775.858564814815</v>
      </c>
      <c r="S692" s="21">
        <v>41822.165972222225</v>
      </c>
    </row>
    <row r="693" spans="1:19" ht="45" hidden="1" x14ac:dyDescent="0.25">
      <c r="A693" s="17">
        <v>3659</v>
      </c>
      <c r="B693" s="18" t="s">
        <v>3656</v>
      </c>
      <c r="C693" s="18" t="s">
        <v>7769</v>
      </c>
      <c r="D693" s="19">
        <v>3000</v>
      </c>
      <c r="E693" s="20">
        <v>3061</v>
      </c>
      <c r="F693" s="17" t="s">
        <v>8218</v>
      </c>
      <c r="G693" s="17" t="s">
        <v>8223</v>
      </c>
      <c r="H693" s="17" t="s">
        <v>8245</v>
      </c>
      <c r="I693" s="17">
        <v>1426775940</v>
      </c>
      <c r="J693" s="17">
        <v>1424414350</v>
      </c>
      <c r="K693" s="17" t="b">
        <v>0</v>
      </c>
      <c r="L693" s="17">
        <v>13</v>
      </c>
      <c r="M693" s="17" t="b">
        <v>1</v>
      </c>
      <c r="N693" s="17" t="s">
        <v>8273</v>
      </c>
      <c r="O693" s="17" t="s">
        <v>8274</v>
      </c>
      <c r="P693" s="17">
        <v>102</v>
      </c>
      <c r="Q693" s="17">
        <v>235.46</v>
      </c>
      <c r="R693" s="21">
        <v>42055.277199074073</v>
      </c>
      <c r="S693" s="21">
        <v>42082.610416666663</v>
      </c>
    </row>
    <row r="694" spans="1:19" ht="45" hidden="1" x14ac:dyDescent="0.25">
      <c r="A694" s="17">
        <v>3660</v>
      </c>
      <c r="B694" s="18" t="s">
        <v>3657</v>
      </c>
      <c r="C694" s="18" t="s">
        <v>7770</v>
      </c>
      <c r="D694" s="19">
        <v>250</v>
      </c>
      <c r="E694" s="20">
        <v>250</v>
      </c>
      <c r="F694" s="17" t="s">
        <v>8218</v>
      </c>
      <c r="G694" s="17" t="s">
        <v>8224</v>
      </c>
      <c r="H694" s="17" t="s">
        <v>8246</v>
      </c>
      <c r="I694" s="17">
        <v>1419368925</v>
      </c>
      <c r="J694" s="17">
        <v>1417208925</v>
      </c>
      <c r="K694" s="17" t="b">
        <v>0</v>
      </c>
      <c r="L694" s="17">
        <v>22</v>
      </c>
      <c r="M694" s="17" t="b">
        <v>1</v>
      </c>
      <c r="N694" s="17" t="s">
        <v>8273</v>
      </c>
      <c r="O694" s="17" t="s">
        <v>8274</v>
      </c>
      <c r="P694" s="17">
        <v>100</v>
      </c>
      <c r="Q694" s="17">
        <v>11.36</v>
      </c>
      <c r="R694" s="21">
        <v>41971.881076388891</v>
      </c>
      <c r="S694" s="21">
        <v>41996.881076388891</v>
      </c>
    </row>
    <row r="695" spans="1:19" ht="45" hidden="1" x14ac:dyDescent="0.25">
      <c r="A695" s="17">
        <v>3661</v>
      </c>
      <c r="B695" s="18" t="s">
        <v>3658</v>
      </c>
      <c r="C695" s="18" t="s">
        <v>7771</v>
      </c>
      <c r="D695" s="19">
        <v>3000</v>
      </c>
      <c r="E695" s="20">
        <v>3330</v>
      </c>
      <c r="F695" s="17" t="s">
        <v>8218</v>
      </c>
      <c r="G695" s="17" t="s">
        <v>8223</v>
      </c>
      <c r="H695" s="17" t="s">
        <v>8245</v>
      </c>
      <c r="I695" s="17">
        <v>1460260800</v>
      </c>
      <c r="J695" s="17">
        <v>1458336672</v>
      </c>
      <c r="K695" s="17" t="b">
        <v>0</v>
      </c>
      <c r="L695" s="17">
        <v>36</v>
      </c>
      <c r="M695" s="17" t="b">
        <v>1</v>
      </c>
      <c r="N695" s="17" t="s">
        <v>8273</v>
      </c>
      <c r="O695" s="17" t="s">
        <v>8274</v>
      </c>
      <c r="P695" s="17">
        <v>111</v>
      </c>
      <c r="Q695" s="17">
        <v>92.5</v>
      </c>
      <c r="R695" s="21">
        <v>42447.896666666667</v>
      </c>
      <c r="S695" s="21">
        <v>42470.166666666672</v>
      </c>
    </row>
    <row r="696" spans="1:19" ht="45" hidden="1" x14ac:dyDescent="0.25">
      <c r="A696" s="17">
        <v>3662</v>
      </c>
      <c r="B696" s="18" t="s">
        <v>3659</v>
      </c>
      <c r="C696" s="18" t="s">
        <v>7772</v>
      </c>
      <c r="D696" s="19">
        <v>8000</v>
      </c>
      <c r="E696" s="20">
        <v>8114</v>
      </c>
      <c r="F696" s="17" t="s">
        <v>8218</v>
      </c>
      <c r="G696" s="17" t="s">
        <v>8228</v>
      </c>
      <c r="H696" s="17" t="s">
        <v>8250</v>
      </c>
      <c r="I696" s="17">
        <v>1427775414</v>
      </c>
      <c r="J696" s="17">
        <v>1425187014</v>
      </c>
      <c r="K696" s="17" t="b">
        <v>0</v>
      </c>
      <c r="L696" s="17">
        <v>40</v>
      </c>
      <c r="M696" s="17" t="b">
        <v>1</v>
      </c>
      <c r="N696" s="17" t="s">
        <v>8273</v>
      </c>
      <c r="O696" s="17" t="s">
        <v>8274</v>
      </c>
      <c r="P696" s="17">
        <v>101</v>
      </c>
      <c r="Q696" s="17">
        <v>202.85</v>
      </c>
      <c r="R696" s="21">
        <v>42064.220069444447</v>
      </c>
      <c r="S696" s="21">
        <v>42094.178402777776</v>
      </c>
    </row>
    <row r="697" spans="1:19" ht="45" hidden="1" x14ac:dyDescent="0.25">
      <c r="A697" s="17">
        <v>3663</v>
      </c>
      <c r="B697" s="18" t="s">
        <v>3660</v>
      </c>
      <c r="C697" s="18" t="s">
        <v>7773</v>
      </c>
      <c r="D697" s="19">
        <v>225</v>
      </c>
      <c r="E697" s="20">
        <v>234</v>
      </c>
      <c r="F697" s="17" t="s">
        <v>8218</v>
      </c>
      <c r="G697" s="17" t="s">
        <v>8224</v>
      </c>
      <c r="H697" s="17" t="s">
        <v>8246</v>
      </c>
      <c r="I697" s="17">
        <v>1482321030</v>
      </c>
      <c r="J697" s="17">
        <v>1477133430</v>
      </c>
      <c r="K697" s="17" t="b">
        <v>0</v>
      </c>
      <c r="L697" s="17">
        <v>9</v>
      </c>
      <c r="M697" s="17" t="b">
        <v>1</v>
      </c>
      <c r="N697" s="17" t="s">
        <v>8273</v>
      </c>
      <c r="O697" s="17" t="s">
        <v>8274</v>
      </c>
      <c r="P697" s="17">
        <v>104</v>
      </c>
      <c r="Q697" s="17">
        <v>26</v>
      </c>
      <c r="R697" s="21">
        <v>42665.451736111107</v>
      </c>
      <c r="S697" s="21">
        <v>42725.493402777778</v>
      </c>
    </row>
    <row r="698" spans="1:19" ht="45" hidden="1" x14ac:dyDescent="0.25">
      <c r="A698" s="17">
        <v>3664</v>
      </c>
      <c r="B698" s="18" t="s">
        <v>3661</v>
      </c>
      <c r="C698" s="18" t="s">
        <v>7774</v>
      </c>
      <c r="D698" s="19">
        <v>800</v>
      </c>
      <c r="E698" s="20">
        <v>875</v>
      </c>
      <c r="F698" s="17" t="s">
        <v>8218</v>
      </c>
      <c r="G698" s="17" t="s">
        <v>8223</v>
      </c>
      <c r="H698" s="17" t="s">
        <v>8245</v>
      </c>
      <c r="I698" s="17">
        <v>1466056689</v>
      </c>
      <c r="J698" s="17">
        <v>1464847089</v>
      </c>
      <c r="K698" s="17" t="b">
        <v>0</v>
      </c>
      <c r="L698" s="17">
        <v>19</v>
      </c>
      <c r="M698" s="17" t="b">
        <v>1</v>
      </c>
      <c r="N698" s="17" t="s">
        <v>8273</v>
      </c>
      <c r="O698" s="17" t="s">
        <v>8274</v>
      </c>
      <c r="P698" s="17">
        <v>109</v>
      </c>
      <c r="Q698" s="17">
        <v>46.05</v>
      </c>
      <c r="R698" s="21">
        <v>42523.248715277776</v>
      </c>
      <c r="S698" s="21">
        <v>42537.248715277776</v>
      </c>
    </row>
    <row r="699" spans="1:19" ht="45" hidden="1" x14ac:dyDescent="0.25">
      <c r="A699" s="17">
        <v>3665</v>
      </c>
      <c r="B699" s="18" t="s">
        <v>3662</v>
      </c>
      <c r="C699" s="18" t="s">
        <v>7775</v>
      </c>
      <c r="D699" s="19">
        <v>620</v>
      </c>
      <c r="E699" s="20">
        <v>714</v>
      </c>
      <c r="F699" s="17" t="s">
        <v>8218</v>
      </c>
      <c r="G699" s="17" t="s">
        <v>8229</v>
      </c>
      <c r="H699" s="17" t="s">
        <v>8248</v>
      </c>
      <c r="I699" s="17">
        <v>1446062040</v>
      </c>
      <c r="J699" s="17">
        <v>1445109822</v>
      </c>
      <c r="K699" s="17" t="b">
        <v>0</v>
      </c>
      <c r="L699" s="17">
        <v>14</v>
      </c>
      <c r="M699" s="17" t="b">
        <v>1</v>
      </c>
      <c r="N699" s="17" t="s">
        <v>8273</v>
      </c>
      <c r="O699" s="17" t="s">
        <v>8274</v>
      </c>
      <c r="P699" s="17">
        <v>115</v>
      </c>
      <c r="Q699" s="17">
        <v>51</v>
      </c>
      <c r="R699" s="21">
        <v>42294.808124999996</v>
      </c>
      <c r="S699" s="21">
        <v>42305.829166666663</v>
      </c>
    </row>
    <row r="700" spans="1:19" ht="30" hidden="1" x14ac:dyDescent="0.25">
      <c r="A700" s="17">
        <v>3666</v>
      </c>
      <c r="B700" s="18" t="s">
        <v>3663</v>
      </c>
      <c r="C700" s="18" t="s">
        <v>7776</v>
      </c>
      <c r="D700" s="19">
        <v>1200</v>
      </c>
      <c r="E700" s="20">
        <v>1200</v>
      </c>
      <c r="F700" s="17" t="s">
        <v>8218</v>
      </c>
      <c r="G700" s="17" t="s">
        <v>8223</v>
      </c>
      <c r="H700" s="17" t="s">
        <v>8245</v>
      </c>
      <c r="I700" s="17">
        <v>1406185200</v>
      </c>
      <c r="J700" s="17">
        <v>1404337382</v>
      </c>
      <c r="K700" s="17" t="b">
        <v>0</v>
      </c>
      <c r="L700" s="17">
        <v>38</v>
      </c>
      <c r="M700" s="17" t="b">
        <v>1</v>
      </c>
      <c r="N700" s="17" t="s">
        <v>8273</v>
      </c>
      <c r="O700" s="17" t="s">
        <v>8274</v>
      </c>
      <c r="P700" s="17">
        <v>100</v>
      </c>
      <c r="Q700" s="17">
        <v>31.58</v>
      </c>
      <c r="R700" s="21">
        <v>41822.90488425926</v>
      </c>
      <c r="S700" s="21">
        <v>41844.291666666664</v>
      </c>
    </row>
    <row r="701" spans="1:19" ht="45" hidden="1" x14ac:dyDescent="0.25">
      <c r="A701" s="17">
        <v>3667</v>
      </c>
      <c r="B701" s="18" t="s">
        <v>3664</v>
      </c>
      <c r="C701" s="18" t="s">
        <v>7777</v>
      </c>
      <c r="D701" s="19">
        <v>3000</v>
      </c>
      <c r="E701" s="20">
        <v>3095.11</v>
      </c>
      <c r="F701" s="17" t="s">
        <v>8218</v>
      </c>
      <c r="G701" s="17" t="s">
        <v>8224</v>
      </c>
      <c r="H701" s="17" t="s">
        <v>8246</v>
      </c>
      <c r="I701" s="17">
        <v>1437261419</v>
      </c>
      <c r="J701" s="17">
        <v>1434669419</v>
      </c>
      <c r="K701" s="17" t="b">
        <v>0</v>
      </c>
      <c r="L701" s="17">
        <v>58</v>
      </c>
      <c r="M701" s="17" t="b">
        <v>1</v>
      </c>
      <c r="N701" s="17" t="s">
        <v>8273</v>
      </c>
      <c r="O701" s="17" t="s">
        <v>8274</v>
      </c>
      <c r="P701" s="17">
        <v>103</v>
      </c>
      <c r="Q701" s="17">
        <v>53.36</v>
      </c>
      <c r="R701" s="21">
        <v>42173.970127314817</v>
      </c>
      <c r="S701" s="21">
        <v>42203.970127314817</v>
      </c>
    </row>
    <row r="702" spans="1:19" ht="45" hidden="1" x14ac:dyDescent="0.25">
      <c r="A702" s="17">
        <v>3668</v>
      </c>
      <c r="B702" s="18" t="s">
        <v>3665</v>
      </c>
      <c r="C702" s="18" t="s">
        <v>7778</v>
      </c>
      <c r="D702" s="19">
        <v>1000</v>
      </c>
      <c r="E702" s="20">
        <v>1035</v>
      </c>
      <c r="F702" s="17" t="s">
        <v>8218</v>
      </c>
      <c r="G702" s="17" t="s">
        <v>8223</v>
      </c>
      <c r="H702" s="17" t="s">
        <v>8245</v>
      </c>
      <c r="I702" s="17">
        <v>1437676380</v>
      </c>
      <c r="J702" s="17">
        <v>1435670452</v>
      </c>
      <c r="K702" s="17" t="b">
        <v>0</v>
      </c>
      <c r="L702" s="17">
        <v>28</v>
      </c>
      <c r="M702" s="17" t="b">
        <v>1</v>
      </c>
      <c r="N702" s="17" t="s">
        <v>8273</v>
      </c>
      <c r="O702" s="17" t="s">
        <v>8274</v>
      </c>
      <c r="P702" s="17">
        <v>104</v>
      </c>
      <c r="Q702" s="17">
        <v>36.96</v>
      </c>
      <c r="R702" s="21">
        <v>42185.556157407409</v>
      </c>
      <c r="S702" s="21">
        <v>42208.772916666669</v>
      </c>
    </row>
    <row r="703" spans="1:19" ht="45" hidden="1" x14ac:dyDescent="0.25">
      <c r="A703" s="17">
        <v>3669</v>
      </c>
      <c r="B703" s="18" t="s">
        <v>3666</v>
      </c>
      <c r="C703" s="18" t="s">
        <v>7779</v>
      </c>
      <c r="D703" s="19">
        <v>1000</v>
      </c>
      <c r="E703" s="20">
        <v>1382</v>
      </c>
      <c r="F703" s="17" t="s">
        <v>8218</v>
      </c>
      <c r="G703" s="17" t="s">
        <v>8224</v>
      </c>
      <c r="H703" s="17" t="s">
        <v>8246</v>
      </c>
      <c r="I703" s="17">
        <v>1434039137</v>
      </c>
      <c r="J703" s="17">
        <v>1431447137</v>
      </c>
      <c r="K703" s="17" t="b">
        <v>0</v>
      </c>
      <c r="L703" s="17">
        <v>17</v>
      </c>
      <c r="M703" s="17" t="b">
        <v>1</v>
      </c>
      <c r="N703" s="17" t="s">
        <v>8273</v>
      </c>
      <c r="O703" s="17" t="s">
        <v>8274</v>
      </c>
      <c r="P703" s="17">
        <v>138</v>
      </c>
      <c r="Q703" s="17">
        <v>81.290000000000006</v>
      </c>
      <c r="R703" s="21">
        <v>42136.675196759257</v>
      </c>
      <c r="S703" s="21">
        <v>42166.675196759257</v>
      </c>
    </row>
    <row r="704" spans="1:19" ht="45" hidden="1" x14ac:dyDescent="0.25">
      <c r="A704" s="17">
        <v>3670</v>
      </c>
      <c r="B704" s="18" t="s">
        <v>3667</v>
      </c>
      <c r="C704" s="18" t="s">
        <v>7780</v>
      </c>
      <c r="D704" s="19">
        <v>220</v>
      </c>
      <c r="E704" s="20">
        <v>241</v>
      </c>
      <c r="F704" s="17" t="s">
        <v>8218</v>
      </c>
      <c r="G704" s="17" t="s">
        <v>8224</v>
      </c>
      <c r="H704" s="17" t="s">
        <v>8246</v>
      </c>
      <c r="I704" s="17">
        <v>1433113200</v>
      </c>
      <c r="J704" s="17">
        <v>1431951611</v>
      </c>
      <c r="K704" s="17" t="b">
        <v>0</v>
      </c>
      <c r="L704" s="17">
        <v>12</v>
      </c>
      <c r="M704" s="17" t="b">
        <v>1</v>
      </c>
      <c r="N704" s="17" t="s">
        <v>8273</v>
      </c>
      <c r="O704" s="17" t="s">
        <v>8274</v>
      </c>
      <c r="P704" s="17">
        <v>110</v>
      </c>
      <c r="Q704" s="17">
        <v>20.079999999999998</v>
      </c>
      <c r="R704" s="21">
        <v>42142.514016203699</v>
      </c>
      <c r="S704" s="21">
        <v>42155.958333333328</v>
      </c>
    </row>
    <row r="705" spans="1:19" ht="45" hidden="1" x14ac:dyDescent="0.25">
      <c r="A705" s="17">
        <v>3671</v>
      </c>
      <c r="B705" s="18" t="s">
        <v>3668</v>
      </c>
      <c r="C705" s="18" t="s">
        <v>7781</v>
      </c>
      <c r="D705" s="19">
        <v>3500</v>
      </c>
      <c r="E705" s="20">
        <v>3530</v>
      </c>
      <c r="F705" s="17" t="s">
        <v>8218</v>
      </c>
      <c r="G705" s="17" t="s">
        <v>8223</v>
      </c>
      <c r="H705" s="17" t="s">
        <v>8245</v>
      </c>
      <c r="I705" s="17">
        <v>1405915140</v>
      </c>
      <c r="J705" s="17">
        <v>1404140667</v>
      </c>
      <c r="K705" s="17" t="b">
        <v>0</v>
      </c>
      <c r="L705" s="17">
        <v>40</v>
      </c>
      <c r="M705" s="17" t="b">
        <v>1</v>
      </c>
      <c r="N705" s="17" t="s">
        <v>8273</v>
      </c>
      <c r="O705" s="17" t="s">
        <v>8274</v>
      </c>
      <c r="P705" s="17">
        <v>101</v>
      </c>
      <c r="Q705" s="17">
        <v>88.25</v>
      </c>
      <c r="R705" s="21">
        <v>41820.62809027778</v>
      </c>
      <c r="S705" s="21">
        <v>41841.165972222225</v>
      </c>
    </row>
    <row r="706" spans="1:19" ht="45" hidden="1" x14ac:dyDescent="0.25">
      <c r="A706" s="17">
        <v>3672</v>
      </c>
      <c r="B706" s="18" t="s">
        <v>3669</v>
      </c>
      <c r="C706" s="18" t="s">
        <v>7782</v>
      </c>
      <c r="D706" s="19">
        <v>3000</v>
      </c>
      <c r="E706" s="20">
        <v>3046</v>
      </c>
      <c r="F706" s="17" t="s">
        <v>8218</v>
      </c>
      <c r="G706" s="17" t="s">
        <v>8224</v>
      </c>
      <c r="H706" s="17" t="s">
        <v>8246</v>
      </c>
      <c r="I706" s="17">
        <v>1411771384</v>
      </c>
      <c r="J706" s="17">
        <v>1409179384</v>
      </c>
      <c r="K706" s="17" t="b">
        <v>0</v>
      </c>
      <c r="L706" s="17">
        <v>57</v>
      </c>
      <c r="M706" s="17" t="b">
        <v>1</v>
      </c>
      <c r="N706" s="17" t="s">
        <v>8273</v>
      </c>
      <c r="O706" s="17" t="s">
        <v>8274</v>
      </c>
      <c r="P706" s="17">
        <v>102</v>
      </c>
      <c r="Q706" s="17">
        <v>53.44</v>
      </c>
      <c r="R706" s="21">
        <v>41878.946574074071</v>
      </c>
      <c r="S706" s="21">
        <v>41908.946574074071</v>
      </c>
    </row>
    <row r="707" spans="1:19" ht="45" hidden="1" x14ac:dyDescent="0.25">
      <c r="A707" s="17">
        <v>3673</v>
      </c>
      <c r="B707" s="18" t="s">
        <v>3670</v>
      </c>
      <c r="C707" s="18" t="s">
        <v>7783</v>
      </c>
      <c r="D707" s="19">
        <v>4000</v>
      </c>
      <c r="E707" s="20">
        <v>4545</v>
      </c>
      <c r="F707" s="17" t="s">
        <v>8218</v>
      </c>
      <c r="G707" s="17" t="s">
        <v>8224</v>
      </c>
      <c r="H707" s="17" t="s">
        <v>8246</v>
      </c>
      <c r="I707" s="17">
        <v>1415191920</v>
      </c>
      <c r="J707" s="17">
        <v>1412233497</v>
      </c>
      <c r="K707" s="17" t="b">
        <v>0</v>
      </c>
      <c r="L707" s="17">
        <v>114</v>
      </c>
      <c r="M707" s="17" t="b">
        <v>1</v>
      </c>
      <c r="N707" s="17" t="s">
        <v>8273</v>
      </c>
      <c r="O707" s="17" t="s">
        <v>8274</v>
      </c>
      <c r="P707" s="17">
        <v>114</v>
      </c>
      <c r="Q707" s="17">
        <v>39.869999999999997</v>
      </c>
      <c r="R707" s="21">
        <v>41914.295104166667</v>
      </c>
      <c r="S707" s="21">
        <v>41948.536111111112</v>
      </c>
    </row>
    <row r="708" spans="1:19" ht="45" hidden="1" x14ac:dyDescent="0.25">
      <c r="A708" s="17">
        <v>3674</v>
      </c>
      <c r="B708" s="18" t="s">
        <v>3671</v>
      </c>
      <c r="C708" s="18" t="s">
        <v>7784</v>
      </c>
      <c r="D708" s="19">
        <v>4500</v>
      </c>
      <c r="E708" s="20">
        <v>4500</v>
      </c>
      <c r="F708" s="17" t="s">
        <v>8218</v>
      </c>
      <c r="G708" s="17" t="s">
        <v>8235</v>
      </c>
      <c r="H708" s="17" t="s">
        <v>8248</v>
      </c>
      <c r="I708" s="17">
        <v>1472936229</v>
      </c>
      <c r="J708" s="17">
        <v>1467752229</v>
      </c>
      <c r="K708" s="17" t="b">
        <v>0</v>
      </c>
      <c r="L708" s="17">
        <v>31</v>
      </c>
      <c r="M708" s="17" t="b">
        <v>1</v>
      </c>
      <c r="N708" s="17" t="s">
        <v>8273</v>
      </c>
      <c r="O708" s="17" t="s">
        <v>8274</v>
      </c>
      <c r="P708" s="17">
        <v>100</v>
      </c>
      <c r="Q708" s="17">
        <v>145.16</v>
      </c>
      <c r="R708" s="21">
        <v>42556.873020833329</v>
      </c>
      <c r="S708" s="21">
        <v>42616.873020833329</v>
      </c>
    </row>
    <row r="709" spans="1:19" ht="45" hidden="1" x14ac:dyDescent="0.25">
      <c r="A709" s="17">
        <v>3675</v>
      </c>
      <c r="B709" s="18" t="s">
        <v>3672</v>
      </c>
      <c r="C709" s="18" t="s">
        <v>7785</v>
      </c>
      <c r="D709" s="19">
        <v>50</v>
      </c>
      <c r="E709" s="20">
        <v>70</v>
      </c>
      <c r="F709" s="17" t="s">
        <v>8218</v>
      </c>
      <c r="G709" s="17" t="s">
        <v>8224</v>
      </c>
      <c r="H709" s="17" t="s">
        <v>8246</v>
      </c>
      <c r="I709" s="17">
        <v>1463353200</v>
      </c>
      <c r="J709" s="17">
        <v>1462285182</v>
      </c>
      <c r="K709" s="17" t="b">
        <v>0</v>
      </c>
      <c r="L709" s="17">
        <v>3</v>
      </c>
      <c r="M709" s="17" t="b">
        <v>1</v>
      </c>
      <c r="N709" s="17" t="s">
        <v>8273</v>
      </c>
      <c r="O709" s="17" t="s">
        <v>8274</v>
      </c>
      <c r="P709" s="17">
        <v>140</v>
      </c>
      <c r="Q709" s="17">
        <v>23.33</v>
      </c>
      <c r="R709" s="21">
        <v>42493.597013888888</v>
      </c>
      <c r="S709" s="21">
        <v>42505.958333333328</v>
      </c>
    </row>
    <row r="710" spans="1:19" ht="45" hidden="1" x14ac:dyDescent="0.25">
      <c r="A710" s="17">
        <v>3676</v>
      </c>
      <c r="B710" s="18" t="s">
        <v>3673</v>
      </c>
      <c r="C710" s="18" t="s">
        <v>7786</v>
      </c>
      <c r="D710" s="19">
        <v>800</v>
      </c>
      <c r="E710" s="20">
        <v>1030</v>
      </c>
      <c r="F710" s="17" t="s">
        <v>8218</v>
      </c>
      <c r="G710" s="17" t="s">
        <v>8223</v>
      </c>
      <c r="H710" s="17" t="s">
        <v>8245</v>
      </c>
      <c r="I710" s="17">
        <v>1410550484</v>
      </c>
      <c r="J710" s="17">
        <v>1408995284</v>
      </c>
      <c r="K710" s="17" t="b">
        <v>0</v>
      </c>
      <c r="L710" s="17">
        <v>16</v>
      </c>
      <c r="M710" s="17" t="b">
        <v>1</v>
      </c>
      <c r="N710" s="17" t="s">
        <v>8273</v>
      </c>
      <c r="O710" s="17" t="s">
        <v>8274</v>
      </c>
      <c r="P710" s="17">
        <v>129</v>
      </c>
      <c r="Q710" s="17">
        <v>64.38</v>
      </c>
      <c r="R710" s="21">
        <v>41876.815787037034</v>
      </c>
      <c r="S710" s="21">
        <v>41894.815787037034</v>
      </c>
    </row>
    <row r="711" spans="1:19" ht="30" hidden="1" x14ac:dyDescent="0.25">
      <c r="A711" s="17">
        <v>3677</v>
      </c>
      <c r="B711" s="18" t="s">
        <v>3674</v>
      </c>
      <c r="C711" s="18" t="s">
        <v>7787</v>
      </c>
      <c r="D711" s="19">
        <v>12000</v>
      </c>
      <c r="E711" s="20">
        <v>12348.5</v>
      </c>
      <c r="F711" s="17" t="s">
        <v>8218</v>
      </c>
      <c r="G711" s="17" t="s">
        <v>8223</v>
      </c>
      <c r="H711" s="17" t="s">
        <v>8245</v>
      </c>
      <c r="I711" s="17">
        <v>1404359940</v>
      </c>
      <c r="J711" s="17">
        <v>1402580818</v>
      </c>
      <c r="K711" s="17" t="b">
        <v>0</v>
      </c>
      <c r="L711" s="17">
        <v>199</v>
      </c>
      <c r="M711" s="17" t="b">
        <v>1</v>
      </c>
      <c r="N711" s="17" t="s">
        <v>8273</v>
      </c>
      <c r="O711" s="17" t="s">
        <v>8274</v>
      </c>
      <c r="P711" s="17">
        <v>103</v>
      </c>
      <c r="Q711" s="17">
        <v>62.05</v>
      </c>
      <c r="R711" s="21">
        <v>41802.574282407404</v>
      </c>
      <c r="S711" s="21">
        <v>41823.165972222225</v>
      </c>
    </row>
    <row r="712" spans="1:19" ht="30" hidden="1" x14ac:dyDescent="0.25">
      <c r="A712" s="17">
        <v>3678</v>
      </c>
      <c r="B712" s="18" t="s">
        <v>3675</v>
      </c>
      <c r="C712" s="18" t="s">
        <v>7788</v>
      </c>
      <c r="D712" s="19">
        <v>2000</v>
      </c>
      <c r="E712" s="20">
        <v>2050</v>
      </c>
      <c r="F712" s="17" t="s">
        <v>8218</v>
      </c>
      <c r="G712" s="17" t="s">
        <v>8224</v>
      </c>
      <c r="H712" s="17" t="s">
        <v>8246</v>
      </c>
      <c r="I712" s="17">
        <v>1433076298</v>
      </c>
      <c r="J712" s="17">
        <v>1430052298</v>
      </c>
      <c r="K712" s="17" t="b">
        <v>0</v>
      </c>
      <c r="L712" s="17">
        <v>31</v>
      </c>
      <c r="M712" s="17" t="b">
        <v>1</v>
      </c>
      <c r="N712" s="17" t="s">
        <v>8273</v>
      </c>
      <c r="O712" s="17" t="s">
        <v>8274</v>
      </c>
      <c r="P712" s="17">
        <v>103</v>
      </c>
      <c r="Q712" s="17">
        <v>66.13</v>
      </c>
      <c r="R712" s="21">
        <v>42120.531226851846</v>
      </c>
      <c r="S712" s="21">
        <v>42155.531226851846</v>
      </c>
    </row>
    <row r="713" spans="1:19" ht="45" hidden="1" x14ac:dyDescent="0.25">
      <c r="A713" s="17">
        <v>3679</v>
      </c>
      <c r="B713" s="18" t="s">
        <v>3676</v>
      </c>
      <c r="C713" s="18" t="s">
        <v>7789</v>
      </c>
      <c r="D713" s="19">
        <v>2000</v>
      </c>
      <c r="E713" s="20">
        <v>2202</v>
      </c>
      <c r="F713" s="17" t="s">
        <v>8218</v>
      </c>
      <c r="G713" s="17" t="s">
        <v>8223</v>
      </c>
      <c r="H713" s="17" t="s">
        <v>8245</v>
      </c>
      <c r="I713" s="17">
        <v>1404190740</v>
      </c>
      <c r="J713" s="17">
        <v>1401214581</v>
      </c>
      <c r="K713" s="17" t="b">
        <v>0</v>
      </c>
      <c r="L713" s="17">
        <v>30</v>
      </c>
      <c r="M713" s="17" t="b">
        <v>1</v>
      </c>
      <c r="N713" s="17" t="s">
        <v>8273</v>
      </c>
      <c r="O713" s="17" t="s">
        <v>8274</v>
      </c>
      <c r="P713" s="17">
        <v>110</v>
      </c>
      <c r="Q713" s="17">
        <v>73.400000000000006</v>
      </c>
      <c r="R713" s="21">
        <v>41786.761354166665</v>
      </c>
      <c r="S713" s="21">
        <v>41821.207638888889</v>
      </c>
    </row>
    <row r="714" spans="1:19" ht="30" hidden="1" x14ac:dyDescent="0.25">
      <c r="A714" s="17">
        <v>3680</v>
      </c>
      <c r="B714" s="18" t="s">
        <v>3677</v>
      </c>
      <c r="C714" s="18" t="s">
        <v>7790</v>
      </c>
      <c r="D714" s="19">
        <v>3000</v>
      </c>
      <c r="E714" s="20">
        <v>3383</v>
      </c>
      <c r="F714" s="17" t="s">
        <v>8218</v>
      </c>
      <c r="G714" s="17" t="s">
        <v>8223</v>
      </c>
      <c r="H714" s="17" t="s">
        <v>8245</v>
      </c>
      <c r="I714" s="17">
        <v>1475664834</v>
      </c>
      <c r="J714" s="17">
        <v>1473850434</v>
      </c>
      <c r="K714" s="17" t="b">
        <v>0</v>
      </c>
      <c r="L714" s="17">
        <v>34</v>
      </c>
      <c r="M714" s="17" t="b">
        <v>1</v>
      </c>
      <c r="N714" s="17" t="s">
        <v>8273</v>
      </c>
      <c r="O714" s="17" t="s">
        <v>8274</v>
      </c>
      <c r="P714" s="17">
        <v>113</v>
      </c>
      <c r="Q714" s="17">
        <v>99.5</v>
      </c>
      <c r="R714" s="21">
        <v>42627.454097222217</v>
      </c>
      <c r="S714" s="21">
        <v>42648.454097222217</v>
      </c>
    </row>
    <row r="715" spans="1:19" ht="60" hidden="1" x14ac:dyDescent="0.25">
      <c r="A715" s="17">
        <v>3681</v>
      </c>
      <c r="B715" s="18" t="s">
        <v>3678</v>
      </c>
      <c r="C715" s="18" t="s">
        <v>7791</v>
      </c>
      <c r="D715" s="19">
        <v>1000</v>
      </c>
      <c r="E715" s="20">
        <v>1119</v>
      </c>
      <c r="F715" s="17" t="s">
        <v>8218</v>
      </c>
      <c r="G715" s="17" t="s">
        <v>8223</v>
      </c>
      <c r="H715" s="17" t="s">
        <v>8245</v>
      </c>
      <c r="I715" s="17">
        <v>1452872290</v>
      </c>
      <c r="J715" s="17">
        <v>1452008290</v>
      </c>
      <c r="K715" s="17" t="b">
        <v>0</v>
      </c>
      <c r="L715" s="17">
        <v>18</v>
      </c>
      <c r="M715" s="17" t="b">
        <v>1</v>
      </c>
      <c r="N715" s="17" t="s">
        <v>8273</v>
      </c>
      <c r="O715" s="17" t="s">
        <v>8274</v>
      </c>
      <c r="P715" s="17">
        <v>112</v>
      </c>
      <c r="Q715" s="17">
        <v>62.17</v>
      </c>
      <c r="R715" s="21">
        <v>42374.651504629626</v>
      </c>
      <c r="S715" s="21">
        <v>42384.651504629626</v>
      </c>
    </row>
    <row r="716" spans="1:19" ht="45" hidden="1" x14ac:dyDescent="0.25">
      <c r="A716" s="17">
        <v>3682</v>
      </c>
      <c r="B716" s="18" t="s">
        <v>3679</v>
      </c>
      <c r="C716" s="18" t="s">
        <v>7792</v>
      </c>
      <c r="D716" s="19">
        <v>3000</v>
      </c>
      <c r="E716" s="20">
        <v>4176</v>
      </c>
      <c r="F716" s="17" t="s">
        <v>8218</v>
      </c>
      <c r="G716" s="17" t="s">
        <v>8223</v>
      </c>
      <c r="H716" s="17" t="s">
        <v>8245</v>
      </c>
      <c r="I716" s="17">
        <v>1402901940</v>
      </c>
      <c r="J716" s="17">
        <v>1399998418</v>
      </c>
      <c r="K716" s="17" t="b">
        <v>0</v>
      </c>
      <c r="L716" s="17">
        <v>67</v>
      </c>
      <c r="M716" s="17" t="b">
        <v>1</v>
      </c>
      <c r="N716" s="17" t="s">
        <v>8273</v>
      </c>
      <c r="O716" s="17" t="s">
        <v>8274</v>
      </c>
      <c r="P716" s="17">
        <v>139</v>
      </c>
      <c r="Q716" s="17">
        <v>62.33</v>
      </c>
      <c r="R716" s="21">
        <v>41772.685393518521</v>
      </c>
      <c r="S716" s="21">
        <v>41806.290972222225</v>
      </c>
    </row>
    <row r="717" spans="1:19" ht="45" hidden="1" x14ac:dyDescent="0.25">
      <c r="A717" s="17">
        <v>3683</v>
      </c>
      <c r="B717" s="18" t="s">
        <v>3680</v>
      </c>
      <c r="C717" s="18" t="s">
        <v>7793</v>
      </c>
      <c r="D717" s="19">
        <v>3500</v>
      </c>
      <c r="E717" s="20">
        <v>3880</v>
      </c>
      <c r="F717" s="17" t="s">
        <v>8218</v>
      </c>
      <c r="G717" s="17" t="s">
        <v>8223</v>
      </c>
      <c r="H717" s="17" t="s">
        <v>8245</v>
      </c>
      <c r="I717" s="17">
        <v>1476931696</v>
      </c>
      <c r="J717" s="17">
        <v>1474339696</v>
      </c>
      <c r="K717" s="17" t="b">
        <v>0</v>
      </c>
      <c r="L717" s="17">
        <v>66</v>
      </c>
      <c r="M717" s="17" t="b">
        <v>1</v>
      </c>
      <c r="N717" s="17" t="s">
        <v>8273</v>
      </c>
      <c r="O717" s="17" t="s">
        <v>8274</v>
      </c>
      <c r="P717" s="17">
        <v>111</v>
      </c>
      <c r="Q717" s="17">
        <v>58.79</v>
      </c>
      <c r="R717" s="21">
        <v>42633.116851851853</v>
      </c>
      <c r="S717" s="21">
        <v>42663.116851851853</v>
      </c>
    </row>
    <row r="718" spans="1:19" ht="45" hidden="1" x14ac:dyDescent="0.25">
      <c r="A718" s="17">
        <v>3684</v>
      </c>
      <c r="B718" s="18" t="s">
        <v>3681</v>
      </c>
      <c r="C718" s="18" t="s">
        <v>7794</v>
      </c>
      <c r="D718" s="19">
        <v>750</v>
      </c>
      <c r="E718" s="20">
        <v>1043</v>
      </c>
      <c r="F718" s="17" t="s">
        <v>8218</v>
      </c>
      <c r="G718" s="17" t="s">
        <v>8223</v>
      </c>
      <c r="H718" s="17" t="s">
        <v>8245</v>
      </c>
      <c r="I718" s="17">
        <v>1441167586</v>
      </c>
      <c r="J718" s="17">
        <v>1438575586</v>
      </c>
      <c r="K718" s="17" t="b">
        <v>0</v>
      </c>
      <c r="L718" s="17">
        <v>23</v>
      </c>
      <c r="M718" s="17" t="b">
        <v>1</v>
      </c>
      <c r="N718" s="17" t="s">
        <v>8273</v>
      </c>
      <c r="O718" s="17" t="s">
        <v>8274</v>
      </c>
      <c r="P718" s="17">
        <v>139</v>
      </c>
      <c r="Q718" s="17">
        <v>45.35</v>
      </c>
      <c r="R718" s="21">
        <v>42219.180393518516</v>
      </c>
      <c r="S718" s="21">
        <v>42249.180393518516</v>
      </c>
    </row>
    <row r="719" spans="1:19" ht="45" hidden="1" x14ac:dyDescent="0.25">
      <c r="A719" s="17">
        <v>3685</v>
      </c>
      <c r="B719" s="18" t="s">
        <v>3682</v>
      </c>
      <c r="C719" s="18" t="s">
        <v>7795</v>
      </c>
      <c r="D719" s="19">
        <v>5000</v>
      </c>
      <c r="E719" s="20">
        <v>5285</v>
      </c>
      <c r="F719" s="17" t="s">
        <v>8218</v>
      </c>
      <c r="G719" s="17" t="s">
        <v>8223</v>
      </c>
      <c r="H719" s="17" t="s">
        <v>8245</v>
      </c>
      <c r="I719" s="17">
        <v>1400533200</v>
      </c>
      <c r="J719" s="17">
        <v>1398348859</v>
      </c>
      <c r="K719" s="17" t="b">
        <v>0</v>
      </c>
      <c r="L719" s="17">
        <v>126</v>
      </c>
      <c r="M719" s="17" t="b">
        <v>1</v>
      </c>
      <c r="N719" s="17" t="s">
        <v>8273</v>
      </c>
      <c r="O719" s="17" t="s">
        <v>8274</v>
      </c>
      <c r="P719" s="17">
        <v>106</v>
      </c>
      <c r="Q719" s="17">
        <v>41.94</v>
      </c>
      <c r="R719" s="21">
        <v>41753.593275462961</v>
      </c>
      <c r="S719" s="21">
        <v>41778.875</v>
      </c>
    </row>
    <row r="720" spans="1:19" ht="45" hidden="1" x14ac:dyDescent="0.25">
      <c r="A720" s="17">
        <v>3686</v>
      </c>
      <c r="B720" s="18" t="s">
        <v>3683</v>
      </c>
      <c r="C720" s="18" t="s">
        <v>7796</v>
      </c>
      <c r="D720" s="19">
        <v>350</v>
      </c>
      <c r="E720" s="20">
        <v>355</v>
      </c>
      <c r="F720" s="17" t="s">
        <v>8218</v>
      </c>
      <c r="G720" s="17" t="s">
        <v>8223</v>
      </c>
      <c r="H720" s="17" t="s">
        <v>8245</v>
      </c>
      <c r="I720" s="17">
        <v>1440820740</v>
      </c>
      <c r="J720" s="17">
        <v>1439567660</v>
      </c>
      <c r="K720" s="17" t="b">
        <v>0</v>
      </c>
      <c r="L720" s="17">
        <v>6</v>
      </c>
      <c r="M720" s="17" t="b">
        <v>1</v>
      </c>
      <c r="N720" s="17" t="s">
        <v>8273</v>
      </c>
      <c r="O720" s="17" t="s">
        <v>8274</v>
      </c>
      <c r="P720" s="17">
        <v>101</v>
      </c>
      <c r="Q720" s="17">
        <v>59.17</v>
      </c>
      <c r="R720" s="21">
        <v>42230.662731481483</v>
      </c>
      <c r="S720" s="21">
        <v>42245.165972222225</v>
      </c>
    </row>
    <row r="721" spans="1:19" ht="45" hidden="1" x14ac:dyDescent="0.25">
      <c r="A721" s="17">
        <v>3687</v>
      </c>
      <c r="B721" s="18" t="s">
        <v>3684</v>
      </c>
      <c r="C721" s="18" t="s">
        <v>7797</v>
      </c>
      <c r="D721" s="19">
        <v>5000</v>
      </c>
      <c r="E721" s="20">
        <v>5012.25</v>
      </c>
      <c r="F721" s="17" t="s">
        <v>8218</v>
      </c>
      <c r="G721" s="17" t="s">
        <v>8223</v>
      </c>
      <c r="H721" s="17" t="s">
        <v>8245</v>
      </c>
      <c r="I721" s="17">
        <v>1403846055</v>
      </c>
      <c r="J721" s="17">
        <v>1401254055</v>
      </c>
      <c r="K721" s="17" t="b">
        <v>0</v>
      </c>
      <c r="L721" s="17">
        <v>25</v>
      </c>
      <c r="M721" s="17" t="b">
        <v>1</v>
      </c>
      <c r="N721" s="17" t="s">
        <v>8273</v>
      </c>
      <c r="O721" s="17" t="s">
        <v>8274</v>
      </c>
      <c r="P721" s="17">
        <v>100</v>
      </c>
      <c r="Q721" s="17">
        <v>200.49</v>
      </c>
      <c r="R721" s="21">
        <v>41787.218229166669</v>
      </c>
      <c r="S721" s="21">
        <v>41817.218229166669</v>
      </c>
    </row>
    <row r="722" spans="1:19" ht="45" hidden="1" x14ac:dyDescent="0.25">
      <c r="A722" s="17">
        <v>3688</v>
      </c>
      <c r="B722" s="18" t="s">
        <v>3685</v>
      </c>
      <c r="C722" s="18" t="s">
        <v>7798</v>
      </c>
      <c r="D722" s="19">
        <v>3000</v>
      </c>
      <c r="E722" s="20">
        <v>3275</v>
      </c>
      <c r="F722" s="17" t="s">
        <v>8218</v>
      </c>
      <c r="G722" s="17" t="s">
        <v>8224</v>
      </c>
      <c r="H722" s="17" t="s">
        <v>8246</v>
      </c>
      <c r="I722" s="17">
        <v>1407524004</v>
      </c>
      <c r="J722" s="17">
        <v>1404932004</v>
      </c>
      <c r="K722" s="17" t="b">
        <v>0</v>
      </c>
      <c r="L722" s="17">
        <v>39</v>
      </c>
      <c r="M722" s="17" t="b">
        <v>1</v>
      </c>
      <c r="N722" s="17" t="s">
        <v>8273</v>
      </c>
      <c r="O722" s="17" t="s">
        <v>8274</v>
      </c>
      <c r="P722" s="17">
        <v>109</v>
      </c>
      <c r="Q722" s="17">
        <v>83.97</v>
      </c>
      <c r="R722" s="21">
        <v>41829.787083333329</v>
      </c>
      <c r="S722" s="21">
        <v>41859.787083333329</v>
      </c>
    </row>
    <row r="723" spans="1:19" ht="45" hidden="1" x14ac:dyDescent="0.25">
      <c r="A723" s="17">
        <v>3689</v>
      </c>
      <c r="B723" s="18" t="s">
        <v>3686</v>
      </c>
      <c r="C723" s="18" t="s">
        <v>7799</v>
      </c>
      <c r="D723" s="19">
        <v>3000</v>
      </c>
      <c r="E723" s="20">
        <v>3550</v>
      </c>
      <c r="F723" s="17" t="s">
        <v>8218</v>
      </c>
      <c r="G723" s="17" t="s">
        <v>8223</v>
      </c>
      <c r="H723" s="17" t="s">
        <v>8245</v>
      </c>
      <c r="I723" s="17">
        <v>1434925500</v>
      </c>
      <c r="J723" s="17">
        <v>1432410639</v>
      </c>
      <c r="K723" s="17" t="b">
        <v>0</v>
      </c>
      <c r="L723" s="17">
        <v>62</v>
      </c>
      <c r="M723" s="17" t="b">
        <v>1</v>
      </c>
      <c r="N723" s="17" t="s">
        <v>8273</v>
      </c>
      <c r="O723" s="17" t="s">
        <v>8274</v>
      </c>
      <c r="P723" s="17">
        <v>118</v>
      </c>
      <c r="Q723" s="17">
        <v>57.26</v>
      </c>
      <c r="R723" s="21">
        <v>42147.826840277776</v>
      </c>
      <c r="S723" s="21">
        <v>42176.934027777781</v>
      </c>
    </row>
    <row r="724" spans="1:19" ht="45" hidden="1" x14ac:dyDescent="0.25">
      <c r="A724" s="17">
        <v>3690</v>
      </c>
      <c r="B724" s="18" t="s">
        <v>3687</v>
      </c>
      <c r="C724" s="18" t="s">
        <v>7800</v>
      </c>
      <c r="D724" s="19">
        <v>1500</v>
      </c>
      <c r="E724" s="20">
        <v>1800</v>
      </c>
      <c r="F724" s="17" t="s">
        <v>8218</v>
      </c>
      <c r="G724" s="17" t="s">
        <v>8223</v>
      </c>
      <c r="H724" s="17" t="s">
        <v>8245</v>
      </c>
      <c r="I724" s="17">
        <v>1417101683</v>
      </c>
      <c r="J724" s="17">
        <v>1414506083</v>
      </c>
      <c r="K724" s="17" t="b">
        <v>0</v>
      </c>
      <c r="L724" s="17">
        <v>31</v>
      </c>
      <c r="M724" s="17" t="b">
        <v>1</v>
      </c>
      <c r="N724" s="17" t="s">
        <v>8273</v>
      </c>
      <c r="O724" s="17" t="s">
        <v>8274</v>
      </c>
      <c r="P724" s="17">
        <v>120</v>
      </c>
      <c r="Q724" s="17">
        <v>58.06</v>
      </c>
      <c r="R724" s="21">
        <v>41940.598182870373</v>
      </c>
      <c r="S724" s="21">
        <v>41970.639849537038</v>
      </c>
    </row>
    <row r="725" spans="1:19" ht="30" hidden="1" x14ac:dyDescent="0.25">
      <c r="A725" s="17">
        <v>3691</v>
      </c>
      <c r="B725" s="18" t="s">
        <v>3688</v>
      </c>
      <c r="C725" s="18" t="s">
        <v>7801</v>
      </c>
      <c r="D725" s="19">
        <v>40000</v>
      </c>
      <c r="E725" s="20">
        <v>51184</v>
      </c>
      <c r="F725" s="17" t="s">
        <v>8218</v>
      </c>
      <c r="G725" s="17" t="s">
        <v>8223</v>
      </c>
      <c r="H725" s="17" t="s">
        <v>8245</v>
      </c>
      <c r="I725" s="17">
        <v>1425272340</v>
      </c>
      <c r="J725" s="17">
        <v>1421426929</v>
      </c>
      <c r="K725" s="17" t="b">
        <v>0</v>
      </c>
      <c r="L725" s="17">
        <v>274</v>
      </c>
      <c r="M725" s="17" t="b">
        <v>1</v>
      </c>
      <c r="N725" s="17" t="s">
        <v>8273</v>
      </c>
      <c r="O725" s="17" t="s">
        <v>8274</v>
      </c>
      <c r="P725" s="17">
        <v>128</v>
      </c>
      <c r="Q725" s="17">
        <v>186.8</v>
      </c>
      <c r="R725" s="21">
        <v>42020.700567129628</v>
      </c>
      <c r="S725" s="21">
        <v>42065.207638888889</v>
      </c>
    </row>
    <row r="726" spans="1:19" ht="30" hidden="1" x14ac:dyDescent="0.25">
      <c r="A726" s="17">
        <v>3692</v>
      </c>
      <c r="B726" s="18" t="s">
        <v>3689</v>
      </c>
      <c r="C726" s="18" t="s">
        <v>7802</v>
      </c>
      <c r="D726" s="19">
        <v>1000</v>
      </c>
      <c r="E726" s="20">
        <v>1260</v>
      </c>
      <c r="F726" s="17" t="s">
        <v>8218</v>
      </c>
      <c r="G726" s="17" t="s">
        <v>8223</v>
      </c>
      <c r="H726" s="17" t="s">
        <v>8245</v>
      </c>
      <c r="I726" s="17">
        <v>1411084800</v>
      </c>
      <c r="J726" s="17">
        <v>1410304179</v>
      </c>
      <c r="K726" s="17" t="b">
        <v>0</v>
      </c>
      <c r="L726" s="17">
        <v>17</v>
      </c>
      <c r="M726" s="17" t="b">
        <v>1</v>
      </c>
      <c r="N726" s="17" t="s">
        <v>8273</v>
      </c>
      <c r="O726" s="17" t="s">
        <v>8274</v>
      </c>
      <c r="P726" s="17">
        <v>126</v>
      </c>
      <c r="Q726" s="17">
        <v>74.12</v>
      </c>
      <c r="R726" s="21">
        <v>41891.96503472222</v>
      </c>
      <c r="S726" s="21">
        <v>41901</v>
      </c>
    </row>
    <row r="727" spans="1:19" ht="45" hidden="1" x14ac:dyDescent="0.25">
      <c r="A727" s="17">
        <v>3693</v>
      </c>
      <c r="B727" s="18" t="s">
        <v>3690</v>
      </c>
      <c r="C727" s="18" t="s">
        <v>7803</v>
      </c>
      <c r="D727" s="19">
        <v>333</v>
      </c>
      <c r="E727" s="20">
        <v>430</v>
      </c>
      <c r="F727" s="17" t="s">
        <v>8218</v>
      </c>
      <c r="G727" s="17" t="s">
        <v>8224</v>
      </c>
      <c r="H727" s="17" t="s">
        <v>8246</v>
      </c>
      <c r="I727" s="17">
        <v>1448922600</v>
      </c>
      <c r="J727" s="17">
        <v>1446352529</v>
      </c>
      <c r="K727" s="17" t="b">
        <v>0</v>
      </c>
      <c r="L727" s="17">
        <v>14</v>
      </c>
      <c r="M727" s="17" t="b">
        <v>1</v>
      </c>
      <c r="N727" s="17" t="s">
        <v>8273</v>
      </c>
      <c r="O727" s="17" t="s">
        <v>8274</v>
      </c>
      <c r="P727" s="17">
        <v>129</v>
      </c>
      <c r="Q727" s="17">
        <v>30.71</v>
      </c>
      <c r="R727" s="21">
        <v>42309.191307870366</v>
      </c>
      <c r="S727" s="21">
        <v>42338.9375</v>
      </c>
    </row>
    <row r="728" spans="1:19" ht="45" hidden="1" x14ac:dyDescent="0.25">
      <c r="A728" s="17">
        <v>3694</v>
      </c>
      <c r="B728" s="18" t="s">
        <v>3691</v>
      </c>
      <c r="C728" s="18" t="s">
        <v>7804</v>
      </c>
      <c r="D728" s="19">
        <v>3500</v>
      </c>
      <c r="E728" s="20">
        <v>3760</v>
      </c>
      <c r="F728" s="17" t="s">
        <v>8218</v>
      </c>
      <c r="G728" s="17" t="s">
        <v>8223</v>
      </c>
      <c r="H728" s="17" t="s">
        <v>8245</v>
      </c>
      <c r="I728" s="17">
        <v>1465178400</v>
      </c>
      <c r="J728" s="17">
        <v>1461985967</v>
      </c>
      <c r="K728" s="17" t="b">
        <v>0</v>
      </c>
      <c r="L728" s="17">
        <v>60</v>
      </c>
      <c r="M728" s="17" t="b">
        <v>1</v>
      </c>
      <c r="N728" s="17" t="s">
        <v>8273</v>
      </c>
      <c r="O728" s="17" t="s">
        <v>8274</v>
      </c>
      <c r="P728" s="17">
        <v>107</v>
      </c>
      <c r="Q728" s="17">
        <v>62.67</v>
      </c>
      <c r="R728" s="21">
        <v>42490.133877314816</v>
      </c>
      <c r="S728" s="21">
        <v>42527.083333333328</v>
      </c>
    </row>
    <row r="729" spans="1:19" ht="45" hidden="1" x14ac:dyDescent="0.25">
      <c r="A729" s="17">
        <v>3695</v>
      </c>
      <c r="B729" s="18" t="s">
        <v>3692</v>
      </c>
      <c r="C729" s="18" t="s">
        <v>7805</v>
      </c>
      <c r="D729" s="19">
        <v>4000</v>
      </c>
      <c r="E729" s="20">
        <v>4005</v>
      </c>
      <c r="F729" s="17" t="s">
        <v>8218</v>
      </c>
      <c r="G729" s="17" t="s">
        <v>8223</v>
      </c>
      <c r="H729" s="17" t="s">
        <v>8245</v>
      </c>
      <c r="I729" s="17">
        <v>1421009610</v>
      </c>
      <c r="J729" s="17">
        <v>1419281610</v>
      </c>
      <c r="K729" s="17" t="b">
        <v>0</v>
      </c>
      <c r="L729" s="17">
        <v>33</v>
      </c>
      <c r="M729" s="17" t="b">
        <v>1</v>
      </c>
      <c r="N729" s="17" t="s">
        <v>8273</v>
      </c>
      <c r="O729" s="17" t="s">
        <v>8274</v>
      </c>
      <c r="P729" s="17">
        <v>100</v>
      </c>
      <c r="Q729" s="17">
        <v>121.36</v>
      </c>
      <c r="R729" s="21">
        <v>41995.870486111111</v>
      </c>
      <c r="S729" s="21">
        <v>42015.870486111111</v>
      </c>
    </row>
    <row r="730" spans="1:19" ht="45" hidden="1" x14ac:dyDescent="0.25">
      <c r="A730" s="17">
        <v>3696</v>
      </c>
      <c r="B730" s="18" t="s">
        <v>3693</v>
      </c>
      <c r="C730" s="18" t="s">
        <v>7806</v>
      </c>
      <c r="D730" s="19">
        <v>2000</v>
      </c>
      <c r="E730" s="20">
        <v>3100</v>
      </c>
      <c r="F730" s="17" t="s">
        <v>8218</v>
      </c>
      <c r="G730" s="17" t="s">
        <v>8224</v>
      </c>
      <c r="H730" s="17" t="s">
        <v>8246</v>
      </c>
      <c r="I730" s="17">
        <v>1423838916</v>
      </c>
      <c r="J730" s="17">
        <v>1418654916</v>
      </c>
      <c r="K730" s="17" t="b">
        <v>0</v>
      </c>
      <c r="L730" s="17">
        <v>78</v>
      </c>
      <c r="M730" s="17" t="b">
        <v>1</v>
      </c>
      <c r="N730" s="17" t="s">
        <v>8273</v>
      </c>
      <c r="O730" s="17" t="s">
        <v>8274</v>
      </c>
      <c r="P730" s="17">
        <v>155</v>
      </c>
      <c r="Q730" s="17">
        <v>39.74</v>
      </c>
      <c r="R730" s="21">
        <v>41988.617083333331</v>
      </c>
      <c r="S730" s="21">
        <v>42048.617083333331</v>
      </c>
    </row>
    <row r="731" spans="1:19" ht="45" hidden="1" x14ac:dyDescent="0.25">
      <c r="A731" s="17">
        <v>3697</v>
      </c>
      <c r="B731" s="18" t="s">
        <v>3694</v>
      </c>
      <c r="C731" s="18" t="s">
        <v>7807</v>
      </c>
      <c r="D731" s="19">
        <v>2000</v>
      </c>
      <c r="E731" s="20">
        <v>2160</v>
      </c>
      <c r="F731" s="17" t="s">
        <v>8218</v>
      </c>
      <c r="G731" s="17" t="s">
        <v>8224</v>
      </c>
      <c r="H731" s="17" t="s">
        <v>8246</v>
      </c>
      <c r="I731" s="17">
        <v>1462878648</v>
      </c>
      <c r="J731" s="17">
        <v>1461064248</v>
      </c>
      <c r="K731" s="17" t="b">
        <v>0</v>
      </c>
      <c r="L731" s="17">
        <v>30</v>
      </c>
      <c r="M731" s="17" t="b">
        <v>1</v>
      </c>
      <c r="N731" s="17" t="s">
        <v>8273</v>
      </c>
      <c r="O731" s="17" t="s">
        <v>8274</v>
      </c>
      <c r="P731" s="17">
        <v>108</v>
      </c>
      <c r="Q731" s="17">
        <v>72</v>
      </c>
      <c r="R731" s="21">
        <v>42479.465833333335</v>
      </c>
      <c r="S731" s="21">
        <v>42500.465833333335</v>
      </c>
    </row>
    <row r="732" spans="1:19" ht="30" hidden="1" x14ac:dyDescent="0.25">
      <c r="A732" s="17">
        <v>3698</v>
      </c>
      <c r="B732" s="18" t="s">
        <v>3695</v>
      </c>
      <c r="C732" s="18" t="s">
        <v>7808</v>
      </c>
      <c r="D732" s="19">
        <v>5000</v>
      </c>
      <c r="E732" s="20">
        <v>5526</v>
      </c>
      <c r="F732" s="17" t="s">
        <v>8218</v>
      </c>
      <c r="G732" s="17" t="s">
        <v>8223</v>
      </c>
      <c r="H732" s="17" t="s">
        <v>8245</v>
      </c>
      <c r="I732" s="17">
        <v>1456946487</v>
      </c>
      <c r="J732" s="17">
        <v>1454354487</v>
      </c>
      <c r="K732" s="17" t="b">
        <v>0</v>
      </c>
      <c r="L732" s="17">
        <v>136</v>
      </c>
      <c r="M732" s="17" t="b">
        <v>1</v>
      </c>
      <c r="N732" s="17" t="s">
        <v>8273</v>
      </c>
      <c r="O732" s="17" t="s">
        <v>8274</v>
      </c>
      <c r="P732" s="17">
        <v>111</v>
      </c>
      <c r="Q732" s="17">
        <v>40.630000000000003</v>
      </c>
      <c r="R732" s="21">
        <v>42401.806562500002</v>
      </c>
      <c r="S732" s="21">
        <v>42431.806562500002</v>
      </c>
    </row>
    <row r="733" spans="1:19" ht="45" hidden="1" x14ac:dyDescent="0.25">
      <c r="A733" s="17">
        <v>3699</v>
      </c>
      <c r="B733" s="18" t="s">
        <v>3696</v>
      </c>
      <c r="C733" s="18" t="s">
        <v>7809</v>
      </c>
      <c r="D733" s="19">
        <v>2500</v>
      </c>
      <c r="E733" s="20">
        <v>2520</v>
      </c>
      <c r="F733" s="17" t="s">
        <v>8218</v>
      </c>
      <c r="G733" s="17" t="s">
        <v>8223</v>
      </c>
      <c r="H733" s="17" t="s">
        <v>8245</v>
      </c>
      <c r="I733" s="17">
        <v>1413383216</v>
      </c>
      <c r="J733" s="17">
        <v>1410791216</v>
      </c>
      <c r="K733" s="17" t="b">
        <v>0</v>
      </c>
      <c r="L733" s="17">
        <v>40</v>
      </c>
      <c r="M733" s="17" t="b">
        <v>1</v>
      </c>
      <c r="N733" s="17" t="s">
        <v>8273</v>
      </c>
      <c r="O733" s="17" t="s">
        <v>8274</v>
      </c>
      <c r="P733" s="17">
        <v>101</v>
      </c>
      <c r="Q733" s="17">
        <v>63</v>
      </c>
      <c r="R733" s="21">
        <v>41897.602037037039</v>
      </c>
      <c r="S733" s="21">
        <v>41927.602037037039</v>
      </c>
    </row>
    <row r="734" spans="1:19" ht="30" hidden="1" x14ac:dyDescent="0.25">
      <c r="A734" s="17">
        <v>3700</v>
      </c>
      <c r="B734" s="18" t="s">
        <v>3697</v>
      </c>
      <c r="C734" s="18" t="s">
        <v>7810</v>
      </c>
      <c r="D734" s="19">
        <v>500</v>
      </c>
      <c r="E734" s="20">
        <v>606</v>
      </c>
      <c r="F734" s="17" t="s">
        <v>8218</v>
      </c>
      <c r="G734" s="17" t="s">
        <v>8223</v>
      </c>
      <c r="H734" s="17" t="s">
        <v>8245</v>
      </c>
      <c r="I734" s="17">
        <v>1412092800</v>
      </c>
      <c r="J734" s="17">
        <v>1409493800</v>
      </c>
      <c r="K734" s="17" t="b">
        <v>0</v>
      </c>
      <c r="L734" s="17">
        <v>18</v>
      </c>
      <c r="M734" s="17" t="b">
        <v>1</v>
      </c>
      <c r="N734" s="17" t="s">
        <v>8273</v>
      </c>
      <c r="O734" s="17" t="s">
        <v>8274</v>
      </c>
      <c r="P734" s="17">
        <v>121</v>
      </c>
      <c r="Q734" s="17">
        <v>33.67</v>
      </c>
      <c r="R734" s="21">
        <v>41882.585648148146</v>
      </c>
      <c r="S734" s="21">
        <v>41912.666666666664</v>
      </c>
    </row>
    <row r="735" spans="1:19" ht="45" hidden="1" x14ac:dyDescent="0.25">
      <c r="A735" s="17">
        <v>3701</v>
      </c>
      <c r="B735" s="18" t="s">
        <v>3698</v>
      </c>
      <c r="C735" s="18" t="s">
        <v>7811</v>
      </c>
      <c r="D735" s="19">
        <v>1500</v>
      </c>
      <c r="E735" s="20">
        <v>1505</v>
      </c>
      <c r="F735" s="17" t="s">
        <v>8218</v>
      </c>
      <c r="G735" s="17" t="s">
        <v>8224</v>
      </c>
      <c r="H735" s="17" t="s">
        <v>8246</v>
      </c>
      <c r="I735" s="17">
        <v>1433422793</v>
      </c>
      <c r="J735" s="17">
        <v>1430830793</v>
      </c>
      <c r="K735" s="17" t="b">
        <v>0</v>
      </c>
      <c r="L735" s="17">
        <v>39</v>
      </c>
      <c r="M735" s="17" t="b">
        <v>1</v>
      </c>
      <c r="N735" s="17" t="s">
        <v>8273</v>
      </c>
      <c r="O735" s="17" t="s">
        <v>8274</v>
      </c>
      <c r="P735" s="17">
        <v>100</v>
      </c>
      <c r="Q735" s="17">
        <v>38.590000000000003</v>
      </c>
      <c r="R735" s="21">
        <v>42129.541585648149</v>
      </c>
      <c r="S735" s="21">
        <v>42159.541585648149</v>
      </c>
    </row>
    <row r="736" spans="1:19" ht="45" hidden="1" x14ac:dyDescent="0.25">
      <c r="A736" s="17">
        <v>3702</v>
      </c>
      <c r="B736" s="18" t="s">
        <v>3699</v>
      </c>
      <c r="C736" s="18" t="s">
        <v>7812</v>
      </c>
      <c r="D736" s="19">
        <v>3000</v>
      </c>
      <c r="E736" s="20">
        <v>3275</v>
      </c>
      <c r="F736" s="17" t="s">
        <v>8218</v>
      </c>
      <c r="G736" s="17" t="s">
        <v>8224</v>
      </c>
      <c r="H736" s="17" t="s">
        <v>8246</v>
      </c>
      <c r="I736" s="17">
        <v>1468191540</v>
      </c>
      <c r="J736" s="17">
        <v>1464958484</v>
      </c>
      <c r="K736" s="17" t="b">
        <v>0</v>
      </c>
      <c r="L736" s="17">
        <v>21</v>
      </c>
      <c r="M736" s="17" t="b">
        <v>1</v>
      </c>
      <c r="N736" s="17" t="s">
        <v>8273</v>
      </c>
      <c r="O736" s="17" t="s">
        <v>8274</v>
      </c>
      <c r="P736" s="17">
        <v>109</v>
      </c>
      <c r="Q736" s="17">
        <v>155.94999999999999</v>
      </c>
      <c r="R736" s="21">
        <v>42524.53800925926</v>
      </c>
      <c r="S736" s="21">
        <v>42561.957638888889</v>
      </c>
    </row>
    <row r="737" spans="1:19" ht="45" hidden="1" x14ac:dyDescent="0.25">
      <c r="A737" s="17">
        <v>3703</v>
      </c>
      <c r="B737" s="18" t="s">
        <v>3700</v>
      </c>
      <c r="C737" s="18" t="s">
        <v>7813</v>
      </c>
      <c r="D737" s="19">
        <v>1050</v>
      </c>
      <c r="E737" s="20">
        <v>1296</v>
      </c>
      <c r="F737" s="17" t="s">
        <v>8218</v>
      </c>
      <c r="G737" s="17" t="s">
        <v>8223</v>
      </c>
      <c r="H737" s="17" t="s">
        <v>8245</v>
      </c>
      <c r="I737" s="17">
        <v>1471071540</v>
      </c>
      <c r="J737" s="17">
        <v>1467720388</v>
      </c>
      <c r="K737" s="17" t="b">
        <v>0</v>
      </c>
      <c r="L737" s="17">
        <v>30</v>
      </c>
      <c r="M737" s="17" t="b">
        <v>1</v>
      </c>
      <c r="N737" s="17" t="s">
        <v>8273</v>
      </c>
      <c r="O737" s="17" t="s">
        <v>8274</v>
      </c>
      <c r="P737" s="17">
        <v>123</v>
      </c>
      <c r="Q737" s="17">
        <v>43.2</v>
      </c>
      <c r="R737" s="21">
        <v>42556.504490740743</v>
      </c>
      <c r="S737" s="21">
        <v>42595.290972222225</v>
      </c>
    </row>
    <row r="738" spans="1:19" ht="45" hidden="1" x14ac:dyDescent="0.25">
      <c r="A738" s="17">
        <v>3704</v>
      </c>
      <c r="B738" s="18" t="s">
        <v>3701</v>
      </c>
      <c r="C738" s="18" t="s">
        <v>7814</v>
      </c>
      <c r="D738" s="19">
        <v>300</v>
      </c>
      <c r="E738" s="20">
        <v>409.01</v>
      </c>
      <c r="F738" s="17" t="s">
        <v>8218</v>
      </c>
      <c r="G738" s="17" t="s">
        <v>8224</v>
      </c>
      <c r="H738" s="17" t="s">
        <v>8246</v>
      </c>
      <c r="I738" s="17">
        <v>1464712394</v>
      </c>
      <c r="J738" s="17">
        <v>1459528394</v>
      </c>
      <c r="K738" s="17" t="b">
        <v>0</v>
      </c>
      <c r="L738" s="17">
        <v>27</v>
      </c>
      <c r="M738" s="17" t="b">
        <v>1</v>
      </c>
      <c r="N738" s="17" t="s">
        <v>8273</v>
      </c>
      <c r="O738" s="17" t="s">
        <v>8274</v>
      </c>
      <c r="P738" s="17">
        <v>136</v>
      </c>
      <c r="Q738" s="17">
        <v>15.15</v>
      </c>
      <c r="R738" s="21">
        <v>42461.689745370371</v>
      </c>
      <c r="S738" s="21">
        <v>42521.689745370371</v>
      </c>
    </row>
    <row r="739" spans="1:19" ht="45" hidden="1" x14ac:dyDescent="0.25">
      <c r="A739" s="17">
        <v>3705</v>
      </c>
      <c r="B739" s="18" t="s">
        <v>3702</v>
      </c>
      <c r="C739" s="18" t="s">
        <v>7815</v>
      </c>
      <c r="D739" s="19">
        <v>2827</v>
      </c>
      <c r="E739" s="20">
        <v>2925</v>
      </c>
      <c r="F739" s="17" t="s">
        <v>8218</v>
      </c>
      <c r="G739" s="17" t="s">
        <v>8223</v>
      </c>
      <c r="H739" s="17" t="s">
        <v>8245</v>
      </c>
      <c r="I739" s="17">
        <v>1403546400</v>
      </c>
      <c r="J739" s="17">
        <v>1401714114</v>
      </c>
      <c r="K739" s="17" t="b">
        <v>0</v>
      </c>
      <c r="L739" s="17">
        <v>35</v>
      </c>
      <c r="M739" s="17" t="b">
        <v>1</v>
      </c>
      <c r="N739" s="17" t="s">
        <v>8273</v>
      </c>
      <c r="O739" s="17" t="s">
        <v>8274</v>
      </c>
      <c r="P739" s="17">
        <v>103</v>
      </c>
      <c r="Q739" s="17">
        <v>83.57</v>
      </c>
      <c r="R739" s="21">
        <v>41792.542986111112</v>
      </c>
      <c r="S739" s="21">
        <v>41813.75</v>
      </c>
    </row>
    <row r="740" spans="1:19" ht="45" hidden="1" x14ac:dyDescent="0.25">
      <c r="A740" s="17">
        <v>3706</v>
      </c>
      <c r="B740" s="18" t="s">
        <v>3703</v>
      </c>
      <c r="C740" s="18" t="s">
        <v>7816</v>
      </c>
      <c r="D740" s="19">
        <v>1500</v>
      </c>
      <c r="E740" s="20">
        <v>1820</v>
      </c>
      <c r="F740" s="17" t="s">
        <v>8218</v>
      </c>
      <c r="G740" s="17" t="s">
        <v>8223</v>
      </c>
      <c r="H740" s="17" t="s">
        <v>8245</v>
      </c>
      <c r="I740" s="17">
        <v>1410558949</v>
      </c>
      <c r="J740" s="17">
        <v>1409262949</v>
      </c>
      <c r="K740" s="17" t="b">
        <v>0</v>
      </c>
      <c r="L740" s="17">
        <v>13</v>
      </c>
      <c r="M740" s="17" t="b">
        <v>1</v>
      </c>
      <c r="N740" s="17" t="s">
        <v>8273</v>
      </c>
      <c r="O740" s="17" t="s">
        <v>8274</v>
      </c>
      <c r="P740" s="17">
        <v>121</v>
      </c>
      <c r="Q740" s="17">
        <v>140</v>
      </c>
      <c r="R740" s="21">
        <v>41879.913761574076</v>
      </c>
      <c r="S740" s="21">
        <v>41894.913761574076</v>
      </c>
    </row>
    <row r="741" spans="1:19" ht="30" hidden="1" x14ac:dyDescent="0.25">
      <c r="A741" s="17">
        <v>3707</v>
      </c>
      <c r="B741" s="18" t="s">
        <v>3704</v>
      </c>
      <c r="C741" s="18" t="s">
        <v>7817</v>
      </c>
      <c r="D741" s="19">
        <v>1000</v>
      </c>
      <c r="E741" s="20">
        <v>1860</v>
      </c>
      <c r="F741" s="17" t="s">
        <v>8218</v>
      </c>
      <c r="G741" s="17" t="s">
        <v>8223</v>
      </c>
      <c r="H741" s="17" t="s">
        <v>8245</v>
      </c>
      <c r="I741" s="17">
        <v>1469165160</v>
      </c>
      <c r="J741" s="17">
        <v>1467335378</v>
      </c>
      <c r="K741" s="17" t="b">
        <v>0</v>
      </c>
      <c r="L741" s="17">
        <v>23</v>
      </c>
      <c r="M741" s="17" t="b">
        <v>1</v>
      </c>
      <c r="N741" s="17" t="s">
        <v>8273</v>
      </c>
      <c r="O741" s="17" t="s">
        <v>8274</v>
      </c>
      <c r="P741" s="17">
        <v>186</v>
      </c>
      <c r="Q741" s="17">
        <v>80.87</v>
      </c>
      <c r="R741" s="21">
        <v>42552.048356481479</v>
      </c>
      <c r="S741" s="21">
        <v>42573.226388888885</v>
      </c>
    </row>
    <row r="742" spans="1:19" ht="45" hidden="1" x14ac:dyDescent="0.25">
      <c r="A742" s="17">
        <v>3708</v>
      </c>
      <c r="B742" s="18" t="s">
        <v>3705</v>
      </c>
      <c r="C742" s="18" t="s">
        <v>7818</v>
      </c>
      <c r="D742" s="19">
        <v>700</v>
      </c>
      <c r="E742" s="20">
        <v>2100</v>
      </c>
      <c r="F742" s="17" t="s">
        <v>8218</v>
      </c>
      <c r="G742" s="17" t="s">
        <v>8223</v>
      </c>
      <c r="H742" s="17" t="s">
        <v>8245</v>
      </c>
      <c r="I742" s="17">
        <v>1404444286</v>
      </c>
      <c r="J742" s="17">
        <v>1403234686</v>
      </c>
      <c r="K742" s="17" t="b">
        <v>0</v>
      </c>
      <c r="L742" s="17">
        <v>39</v>
      </c>
      <c r="M742" s="17" t="b">
        <v>1</v>
      </c>
      <c r="N742" s="17" t="s">
        <v>8273</v>
      </c>
      <c r="O742" s="17" t="s">
        <v>8274</v>
      </c>
      <c r="P742" s="17">
        <v>300</v>
      </c>
      <c r="Q742" s="17">
        <v>53.85</v>
      </c>
      <c r="R742" s="21">
        <v>41810.142199074071</v>
      </c>
      <c r="S742" s="21">
        <v>41824.142199074071</v>
      </c>
    </row>
    <row r="743" spans="1:19" ht="45" hidden="1" x14ac:dyDescent="0.25">
      <c r="A743" s="17">
        <v>3709</v>
      </c>
      <c r="B743" s="18" t="s">
        <v>3706</v>
      </c>
      <c r="C743" s="18" t="s">
        <v>7819</v>
      </c>
      <c r="D743" s="19">
        <v>1000</v>
      </c>
      <c r="E743" s="20">
        <v>1082.5</v>
      </c>
      <c r="F743" s="17" t="s">
        <v>8218</v>
      </c>
      <c r="G743" s="17" t="s">
        <v>8224</v>
      </c>
      <c r="H743" s="17" t="s">
        <v>8246</v>
      </c>
      <c r="I743" s="17">
        <v>1403715546</v>
      </c>
      <c r="J743" s="17">
        <v>1401123546</v>
      </c>
      <c r="K743" s="17" t="b">
        <v>0</v>
      </c>
      <c r="L743" s="17">
        <v>35</v>
      </c>
      <c r="M743" s="17" t="b">
        <v>1</v>
      </c>
      <c r="N743" s="17" t="s">
        <v>8273</v>
      </c>
      <c r="O743" s="17" t="s">
        <v>8274</v>
      </c>
      <c r="P743" s="17">
        <v>108</v>
      </c>
      <c r="Q743" s="17">
        <v>30.93</v>
      </c>
      <c r="R743" s="21">
        <v>41785.707708333335</v>
      </c>
      <c r="S743" s="21">
        <v>41815.707708333335</v>
      </c>
    </row>
    <row r="744" spans="1:19" ht="30" hidden="1" x14ac:dyDescent="0.25">
      <c r="A744" s="17">
        <v>3710</v>
      </c>
      <c r="B744" s="18" t="s">
        <v>3707</v>
      </c>
      <c r="C744" s="18" t="s">
        <v>7820</v>
      </c>
      <c r="D744" s="19">
        <v>1300</v>
      </c>
      <c r="E744" s="20">
        <v>1835</v>
      </c>
      <c r="F744" s="17" t="s">
        <v>8218</v>
      </c>
      <c r="G744" s="17" t="s">
        <v>8223</v>
      </c>
      <c r="H744" s="17" t="s">
        <v>8245</v>
      </c>
      <c r="I744" s="17">
        <v>1428068988</v>
      </c>
      <c r="J744" s="17">
        <v>1425908988</v>
      </c>
      <c r="K744" s="17" t="b">
        <v>0</v>
      </c>
      <c r="L744" s="17">
        <v>27</v>
      </c>
      <c r="M744" s="17" t="b">
        <v>1</v>
      </c>
      <c r="N744" s="17" t="s">
        <v>8273</v>
      </c>
      <c r="O744" s="17" t="s">
        <v>8274</v>
      </c>
      <c r="P744" s="17">
        <v>141</v>
      </c>
      <c r="Q744" s="17">
        <v>67.959999999999994</v>
      </c>
      <c r="R744" s="21">
        <v>42072.576249999998</v>
      </c>
      <c r="S744" s="21">
        <v>42097.576249999998</v>
      </c>
    </row>
    <row r="745" spans="1:19" ht="30" hidden="1" x14ac:dyDescent="0.25">
      <c r="A745" s="17">
        <v>3711</v>
      </c>
      <c r="B745" s="18" t="s">
        <v>3708</v>
      </c>
      <c r="C745" s="18" t="s">
        <v>7821</v>
      </c>
      <c r="D745" s="19">
        <v>500</v>
      </c>
      <c r="E745" s="20">
        <v>570</v>
      </c>
      <c r="F745" s="17" t="s">
        <v>8218</v>
      </c>
      <c r="G745" s="17" t="s">
        <v>8223</v>
      </c>
      <c r="H745" s="17" t="s">
        <v>8245</v>
      </c>
      <c r="I745" s="17">
        <v>1402848000</v>
      </c>
      <c r="J745" s="17">
        <v>1400606573</v>
      </c>
      <c r="K745" s="17" t="b">
        <v>0</v>
      </c>
      <c r="L745" s="17">
        <v>21</v>
      </c>
      <c r="M745" s="17" t="b">
        <v>1</v>
      </c>
      <c r="N745" s="17" t="s">
        <v>8273</v>
      </c>
      <c r="O745" s="17" t="s">
        <v>8274</v>
      </c>
      <c r="P745" s="17">
        <v>114</v>
      </c>
      <c r="Q745" s="17">
        <v>27.14</v>
      </c>
      <c r="R745" s="21">
        <v>41779.724224537036</v>
      </c>
      <c r="S745" s="21">
        <v>41805.666666666664</v>
      </c>
    </row>
    <row r="746" spans="1:19" ht="45" hidden="1" x14ac:dyDescent="0.25">
      <c r="A746" s="17">
        <v>3712</v>
      </c>
      <c r="B746" s="18" t="s">
        <v>3709</v>
      </c>
      <c r="C746" s="18" t="s">
        <v>7822</v>
      </c>
      <c r="D746" s="19">
        <v>7500</v>
      </c>
      <c r="E746" s="20">
        <v>11530</v>
      </c>
      <c r="F746" s="17" t="s">
        <v>8218</v>
      </c>
      <c r="G746" s="17" t="s">
        <v>8223</v>
      </c>
      <c r="H746" s="17" t="s">
        <v>8245</v>
      </c>
      <c r="I746" s="17">
        <v>1433055540</v>
      </c>
      <c r="J746" s="17">
        <v>1431230867</v>
      </c>
      <c r="K746" s="17" t="b">
        <v>0</v>
      </c>
      <c r="L746" s="17">
        <v>104</v>
      </c>
      <c r="M746" s="17" t="b">
        <v>1</v>
      </c>
      <c r="N746" s="17" t="s">
        <v>8273</v>
      </c>
      <c r="O746" s="17" t="s">
        <v>8274</v>
      </c>
      <c r="P746" s="17">
        <v>154</v>
      </c>
      <c r="Q746" s="17">
        <v>110.87</v>
      </c>
      <c r="R746" s="21">
        <v>42134.172071759262</v>
      </c>
      <c r="S746" s="21">
        <v>42155.290972222225</v>
      </c>
    </row>
    <row r="747" spans="1:19" ht="45" hidden="1" x14ac:dyDescent="0.25">
      <c r="A747" s="17">
        <v>3713</v>
      </c>
      <c r="B747" s="18" t="s">
        <v>3710</v>
      </c>
      <c r="C747" s="18" t="s">
        <v>7823</v>
      </c>
      <c r="D747" s="19">
        <v>2000</v>
      </c>
      <c r="E747" s="20">
        <v>2030</v>
      </c>
      <c r="F747" s="17" t="s">
        <v>8218</v>
      </c>
      <c r="G747" s="17" t="s">
        <v>8223</v>
      </c>
      <c r="H747" s="17" t="s">
        <v>8245</v>
      </c>
      <c r="I747" s="17">
        <v>1465062166</v>
      </c>
      <c r="J747" s="17">
        <v>1463334166</v>
      </c>
      <c r="K747" s="17" t="b">
        <v>0</v>
      </c>
      <c r="L747" s="17">
        <v>19</v>
      </c>
      <c r="M747" s="17" t="b">
        <v>1</v>
      </c>
      <c r="N747" s="17" t="s">
        <v>8273</v>
      </c>
      <c r="O747" s="17" t="s">
        <v>8274</v>
      </c>
      <c r="P747" s="17">
        <v>102</v>
      </c>
      <c r="Q747" s="17">
        <v>106.84</v>
      </c>
      <c r="R747" s="21">
        <v>42505.738032407404</v>
      </c>
      <c r="S747" s="21">
        <v>42525.738032407404</v>
      </c>
    </row>
    <row r="748" spans="1:19" ht="45" hidden="1" x14ac:dyDescent="0.25">
      <c r="A748" s="17">
        <v>3714</v>
      </c>
      <c r="B748" s="18" t="s">
        <v>3711</v>
      </c>
      <c r="C748" s="18" t="s">
        <v>7824</v>
      </c>
      <c r="D748" s="19">
        <v>10000</v>
      </c>
      <c r="E748" s="20">
        <v>10235</v>
      </c>
      <c r="F748" s="17" t="s">
        <v>8218</v>
      </c>
      <c r="G748" s="17" t="s">
        <v>8223</v>
      </c>
      <c r="H748" s="17" t="s">
        <v>8245</v>
      </c>
      <c r="I748" s="17">
        <v>1432612740</v>
      </c>
      <c r="J748" s="17">
        <v>1429881667</v>
      </c>
      <c r="K748" s="17" t="b">
        <v>0</v>
      </c>
      <c r="L748" s="17">
        <v>97</v>
      </c>
      <c r="M748" s="17" t="b">
        <v>1</v>
      </c>
      <c r="N748" s="17" t="s">
        <v>8273</v>
      </c>
      <c r="O748" s="17" t="s">
        <v>8274</v>
      </c>
      <c r="P748" s="17">
        <v>102</v>
      </c>
      <c r="Q748" s="17">
        <v>105.52</v>
      </c>
      <c r="R748" s="21">
        <v>42118.556331018524</v>
      </c>
      <c r="S748" s="21">
        <v>42150.165972222225</v>
      </c>
    </row>
    <row r="749" spans="1:19" ht="45" hidden="1" x14ac:dyDescent="0.25">
      <c r="A749" s="17">
        <v>3715</v>
      </c>
      <c r="B749" s="18" t="s">
        <v>3712</v>
      </c>
      <c r="C749" s="18" t="s">
        <v>7825</v>
      </c>
      <c r="D749" s="19">
        <v>3500</v>
      </c>
      <c r="E749" s="20">
        <v>3590</v>
      </c>
      <c r="F749" s="17" t="s">
        <v>8218</v>
      </c>
      <c r="G749" s="17" t="s">
        <v>8224</v>
      </c>
      <c r="H749" s="17" t="s">
        <v>8246</v>
      </c>
      <c r="I749" s="17">
        <v>1427806320</v>
      </c>
      <c r="J749" s="17">
        <v>1422834819</v>
      </c>
      <c r="K749" s="17" t="b">
        <v>0</v>
      </c>
      <c r="L749" s="17">
        <v>27</v>
      </c>
      <c r="M749" s="17" t="b">
        <v>1</v>
      </c>
      <c r="N749" s="17" t="s">
        <v>8273</v>
      </c>
      <c r="O749" s="17" t="s">
        <v>8274</v>
      </c>
      <c r="P749" s="17">
        <v>103</v>
      </c>
      <c r="Q749" s="17">
        <v>132.96</v>
      </c>
      <c r="R749" s="21">
        <v>42036.995590277773</v>
      </c>
      <c r="S749" s="21">
        <v>42094.536111111112</v>
      </c>
    </row>
    <row r="750" spans="1:19" ht="45" hidden="1" x14ac:dyDescent="0.25">
      <c r="A750" s="17">
        <v>3716</v>
      </c>
      <c r="B750" s="18" t="s">
        <v>3713</v>
      </c>
      <c r="C750" s="18" t="s">
        <v>7826</v>
      </c>
      <c r="D750" s="19">
        <v>800</v>
      </c>
      <c r="E750" s="20">
        <v>1246</v>
      </c>
      <c r="F750" s="17" t="s">
        <v>8218</v>
      </c>
      <c r="G750" s="17" t="s">
        <v>8223</v>
      </c>
      <c r="H750" s="17" t="s">
        <v>8245</v>
      </c>
      <c r="I750" s="17">
        <v>1453411109</v>
      </c>
      <c r="J750" s="17">
        <v>1450819109</v>
      </c>
      <c r="K750" s="17" t="b">
        <v>0</v>
      </c>
      <c r="L750" s="17">
        <v>24</v>
      </c>
      <c r="M750" s="17" t="b">
        <v>1</v>
      </c>
      <c r="N750" s="17" t="s">
        <v>8273</v>
      </c>
      <c r="O750" s="17" t="s">
        <v>8274</v>
      </c>
      <c r="P750" s="17">
        <v>156</v>
      </c>
      <c r="Q750" s="17">
        <v>51.92</v>
      </c>
      <c r="R750" s="21">
        <v>42360.887835648144</v>
      </c>
      <c r="S750" s="21">
        <v>42390.887835648144</v>
      </c>
    </row>
    <row r="751" spans="1:19" ht="45" hidden="1" x14ac:dyDescent="0.25">
      <c r="A751" s="17">
        <v>3717</v>
      </c>
      <c r="B751" s="18" t="s">
        <v>3714</v>
      </c>
      <c r="C751" s="18" t="s">
        <v>7827</v>
      </c>
      <c r="D751" s="19">
        <v>4000</v>
      </c>
      <c r="E751" s="20">
        <v>4030</v>
      </c>
      <c r="F751" s="17" t="s">
        <v>8218</v>
      </c>
      <c r="G751" s="17" t="s">
        <v>8224</v>
      </c>
      <c r="H751" s="17" t="s">
        <v>8246</v>
      </c>
      <c r="I751" s="17">
        <v>1431204449</v>
      </c>
      <c r="J751" s="17">
        <v>1428526049</v>
      </c>
      <c r="K751" s="17" t="b">
        <v>0</v>
      </c>
      <c r="L751" s="17">
        <v>13</v>
      </c>
      <c r="M751" s="17" t="b">
        <v>1</v>
      </c>
      <c r="N751" s="17" t="s">
        <v>8273</v>
      </c>
      <c r="O751" s="17" t="s">
        <v>8274</v>
      </c>
      <c r="P751" s="17">
        <v>101</v>
      </c>
      <c r="Q751" s="17">
        <v>310</v>
      </c>
      <c r="R751" s="21">
        <v>42102.866307870368</v>
      </c>
      <c r="S751" s="21">
        <v>42133.866307870368</v>
      </c>
    </row>
    <row r="752" spans="1:19" ht="45" hidden="1" x14ac:dyDescent="0.25">
      <c r="A752" s="17">
        <v>3718</v>
      </c>
      <c r="B752" s="18" t="s">
        <v>3715</v>
      </c>
      <c r="C752" s="18" t="s">
        <v>7828</v>
      </c>
      <c r="D752" s="19">
        <v>500</v>
      </c>
      <c r="E752" s="20">
        <v>1197</v>
      </c>
      <c r="F752" s="17" t="s">
        <v>8218</v>
      </c>
      <c r="G752" s="17" t="s">
        <v>8224</v>
      </c>
      <c r="H752" s="17" t="s">
        <v>8246</v>
      </c>
      <c r="I752" s="17">
        <v>1425057075</v>
      </c>
      <c r="J752" s="17">
        <v>1422465075</v>
      </c>
      <c r="K752" s="17" t="b">
        <v>0</v>
      </c>
      <c r="L752" s="17">
        <v>46</v>
      </c>
      <c r="M752" s="17" t="b">
        <v>1</v>
      </c>
      <c r="N752" s="17" t="s">
        <v>8273</v>
      </c>
      <c r="O752" s="17" t="s">
        <v>8274</v>
      </c>
      <c r="P752" s="17">
        <v>239</v>
      </c>
      <c r="Q752" s="17">
        <v>26.02</v>
      </c>
      <c r="R752" s="21">
        <v>42032.716145833328</v>
      </c>
      <c r="S752" s="21">
        <v>42062.716145833328</v>
      </c>
    </row>
    <row r="753" spans="1:19" ht="30" hidden="1" x14ac:dyDescent="0.25">
      <c r="A753" s="17">
        <v>3719</v>
      </c>
      <c r="B753" s="18" t="s">
        <v>3716</v>
      </c>
      <c r="C753" s="18" t="s">
        <v>7829</v>
      </c>
      <c r="D753" s="19">
        <v>200</v>
      </c>
      <c r="E753" s="20">
        <v>420</v>
      </c>
      <c r="F753" s="17" t="s">
        <v>8218</v>
      </c>
      <c r="G753" s="17" t="s">
        <v>8224</v>
      </c>
      <c r="H753" s="17" t="s">
        <v>8246</v>
      </c>
      <c r="I753" s="17">
        <v>1434994266</v>
      </c>
      <c r="J753" s="17">
        <v>1432402266</v>
      </c>
      <c r="K753" s="17" t="b">
        <v>0</v>
      </c>
      <c r="L753" s="17">
        <v>4</v>
      </c>
      <c r="M753" s="17" t="b">
        <v>1</v>
      </c>
      <c r="N753" s="17" t="s">
        <v>8273</v>
      </c>
      <c r="O753" s="17" t="s">
        <v>8274</v>
      </c>
      <c r="P753" s="17">
        <v>210</v>
      </c>
      <c r="Q753" s="17">
        <v>105</v>
      </c>
      <c r="R753" s="21">
        <v>42147.729930555557</v>
      </c>
      <c r="S753" s="21">
        <v>42177.729930555557</v>
      </c>
    </row>
    <row r="754" spans="1:19" ht="30" hidden="1" x14ac:dyDescent="0.25">
      <c r="A754" s="17">
        <v>3720</v>
      </c>
      <c r="B754" s="18" t="s">
        <v>3717</v>
      </c>
      <c r="C754" s="18" t="s">
        <v>7830</v>
      </c>
      <c r="D754" s="19">
        <v>3300</v>
      </c>
      <c r="E754" s="20">
        <v>3449</v>
      </c>
      <c r="F754" s="17" t="s">
        <v>8218</v>
      </c>
      <c r="G754" s="17" t="s">
        <v>8223</v>
      </c>
      <c r="H754" s="17" t="s">
        <v>8245</v>
      </c>
      <c r="I754" s="17">
        <v>1435881006</v>
      </c>
      <c r="J754" s="17">
        <v>1433980206</v>
      </c>
      <c r="K754" s="17" t="b">
        <v>0</v>
      </c>
      <c r="L754" s="17">
        <v>40</v>
      </c>
      <c r="M754" s="17" t="b">
        <v>1</v>
      </c>
      <c r="N754" s="17" t="s">
        <v>8273</v>
      </c>
      <c r="O754" s="17" t="s">
        <v>8274</v>
      </c>
      <c r="P754" s="17">
        <v>105</v>
      </c>
      <c r="Q754" s="17">
        <v>86.23</v>
      </c>
      <c r="R754" s="21">
        <v>42165.993125000001</v>
      </c>
      <c r="S754" s="21">
        <v>42187.993125000001</v>
      </c>
    </row>
    <row r="755" spans="1:19" ht="45" hidden="1" x14ac:dyDescent="0.25">
      <c r="A755" s="17">
        <v>3721</v>
      </c>
      <c r="B755" s="18" t="s">
        <v>3718</v>
      </c>
      <c r="C755" s="18" t="s">
        <v>7831</v>
      </c>
      <c r="D755" s="19">
        <v>5000</v>
      </c>
      <c r="E755" s="20">
        <v>5040</v>
      </c>
      <c r="F755" s="17" t="s">
        <v>8218</v>
      </c>
      <c r="G755" s="17" t="s">
        <v>8223</v>
      </c>
      <c r="H755" s="17" t="s">
        <v>8245</v>
      </c>
      <c r="I755" s="17">
        <v>1415230084</v>
      </c>
      <c r="J755" s="17">
        <v>1413412084</v>
      </c>
      <c r="K755" s="17" t="b">
        <v>0</v>
      </c>
      <c r="L755" s="17">
        <v>44</v>
      </c>
      <c r="M755" s="17" t="b">
        <v>1</v>
      </c>
      <c r="N755" s="17" t="s">
        <v>8273</v>
      </c>
      <c r="O755" s="17" t="s">
        <v>8274</v>
      </c>
      <c r="P755" s="17">
        <v>101</v>
      </c>
      <c r="Q755" s="17">
        <v>114.55</v>
      </c>
      <c r="R755" s="21">
        <v>41927.936157407406</v>
      </c>
      <c r="S755" s="21">
        <v>41948.977824074071</v>
      </c>
    </row>
    <row r="756" spans="1:19" ht="60" hidden="1" x14ac:dyDescent="0.25">
      <c r="A756" s="17">
        <v>3722</v>
      </c>
      <c r="B756" s="18" t="s">
        <v>3719</v>
      </c>
      <c r="C756" s="18" t="s">
        <v>7832</v>
      </c>
      <c r="D756" s="19">
        <v>1500</v>
      </c>
      <c r="E756" s="20">
        <v>1668</v>
      </c>
      <c r="F756" s="17" t="s">
        <v>8218</v>
      </c>
      <c r="G756" s="17" t="s">
        <v>8228</v>
      </c>
      <c r="H756" s="17" t="s">
        <v>8250</v>
      </c>
      <c r="I756" s="17">
        <v>1455231540</v>
      </c>
      <c r="J756" s="17">
        <v>1452614847</v>
      </c>
      <c r="K756" s="17" t="b">
        <v>0</v>
      </c>
      <c r="L756" s="17">
        <v>35</v>
      </c>
      <c r="M756" s="17" t="b">
        <v>1</v>
      </c>
      <c r="N756" s="17" t="s">
        <v>8273</v>
      </c>
      <c r="O756" s="17" t="s">
        <v>8274</v>
      </c>
      <c r="P756" s="17">
        <v>111</v>
      </c>
      <c r="Q756" s="17">
        <v>47.66</v>
      </c>
      <c r="R756" s="21">
        <v>42381.671840277777</v>
      </c>
      <c r="S756" s="21">
        <v>42411.957638888889</v>
      </c>
    </row>
    <row r="757" spans="1:19" ht="30" hidden="1" x14ac:dyDescent="0.25">
      <c r="A757" s="17">
        <v>3723</v>
      </c>
      <c r="B757" s="18" t="s">
        <v>3720</v>
      </c>
      <c r="C757" s="18" t="s">
        <v>7833</v>
      </c>
      <c r="D757" s="19">
        <v>4500</v>
      </c>
      <c r="E757" s="20">
        <v>4592</v>
      </c>
      <c r="F757" s="17" t="s">
        <v>8218</v>
      </c>
      <c r="G757" s="17" t="s">
        <v>8224</v>
      </c>
      <c r="H757" s="17" t="s">
        <v>8246</v>
      </c>
      <c r="I757" s="17">
        <v>1417374262</v>
      </c>
      <c r="J757" s="17">
        <v>1414778662</v>
      </c>
      <c r="K757" s="17" t="b">
        <v>0</v>
      </c>
      <c r="L757" s="17">
        <v>63</v>
      </c>
      <c r="M757" s="17" t="b">
        <v>1</v>
      </c>
      <c r="N757" s="17" t="s">
        <v>8273</v>
      </c>
      <c r="O757" s="17" t="s">
        <v>8274</v>
      </c>
      <c r="P757" s="17">
        <v>102</v>
      </c>
      <c r="Q757" s="17">
        <v>72.89</v>
      </c>
      <c r="R757" s="21">
        <v>41943.753032407411</v>
      </c>
      <c r="S757" s="21">
        <v>41973.794699074075</v>
      </c>
    </row>
    <row r="758" spans="1:19" ht="45" hidden="1" x14ac:dyDescent="0.25">
      <c r="A758" s="17">
        <v>3724</v>
      </c>
      <c r="B758" s="18" t="s">
        <v>3721</v>
      </c>
      <c r="C758" s="18" t="s">
        <v>7834</v>
      </c>
      <c r="D758" s="19">
        <v>4300</v>
      </c>
      <c r="E758" s="20">
        <v>4409.55</v>
      </c>
      <c r="F758" s="17" t="s">
        <v>8218</v>
      </c>
      <c r="G758" s="17" t="s">
        <v>8224</v>
      </c>
      <c r="H758" s="17" t="s">
        <v>8246</v>
      </c>
      <c r="I758" s="17">
        <v>1462402800</v>
      </c>
      <c r="J758" s="17">
        <v>1459856860</v>
      </c>
      <c r="K758" s="17" t="b">
        <v>0</v>
      </c>
      <c r="L758" s="17">
        <v>89</v>
      </c>
      <c r="M758" s="17" t="b">
        <v>1</v>
      </c>
      <c r="N758" s="17" t="s">
        <v>8273</v>
      </c>
      <c r="O758" s="17" t="s">
        <v>8274</v>
      </c>
      <c r="P758" s="17">
        <v>103</v>
      </c>
      <c r="Q758" s="17">
        <v>49.55</v>
      </c>
      <c r="R758" s="21">
        <v>42465.491435185191</v>
      </c>
      <c r="S758" s="21">
        <v>42494.958333333328</v>
      </c>
    </row>
    <row r="759" spans="1:19" ht="45" hidden="1" x14ac:dyDescent="0.25">
      <c r="A759" s="17">
        <v>3725</v>
      </c>
      <c r="B759" s="18" t="s">
        <v>3722</v>
      </c>
      <c r="C759" s="18" t="s">
        <v>7835</v>
      </c>
      <c r="D759" s="19">
        <v>300</v>
      </c>
      <c r="E759" s="20">
        <v>381</v>
      </c>
      <c r="F759" s="17" t="s">
        <v>8218</v>
      </c>
      <c r="G759" s="17" t="s">
        <v>8224</v>
      </c>
      <c r="H759" s="17" t="s">
        <v>8246</v>
      </c>
      <c r="I759" s="17">
        <v>1455831000</v>
      </c>
      <c r="J759" s="17">
        <v>1454366467</v>
      </c>
      <c r="K759" s="17" t="b">
        <v>0</v>
      </c>
      <c r="L759" s="17">
        <v>15</v>
      </c>
      <c r="M759" s="17" t="b">
        <v>1</v>
      </c>
      <c r="N759" s="17" t="s">
        <v>8273</v>
      </c>
      <c r="O759" s="17" t="s">
        <v>8274</v>
      </c>
      <c r="P759" s="17">
        <v>127</v>
      </c>
      <c r="Q759" s="17">
        <v>25.4</v>
      </c>
      <c r="R759" s="21">
        <v>42401.945219907408</v>
      </c>
      <c r="S759" s="21">
        <v>42418.895833333328</v>
      </c>
    </row>
    <row r="760" spans="1:19" ht="45" hidden="1" x14ac:dyDescent="0.25">
      <c r="A760" s="17">
        <v>3726</v>
      </c>
      <c r="B760" s="18" t="s">
        <v>3723</v>
      </c>
      <c r="C760" s="18" t="s">
        <v>7836</v>
      </c>
      <c r="D760" s="19">
        <v>850</v>
      </c>
      <c r="E760" s="20">
        <v>2879</v>
      </c>
      <c r="F760" s="17" t="s">
        <v>8218</v>
      </c>
      <c r="G760" s="17" t="s">
        <v>8223</v>
      </c>
      <c r="H760" s="17" t="s">
        <v>8245</v>
      </c>
      <c r="I760" s="17">
        <v>1461963600</v>
      </c>
      <c r="J760" s="17">
        <v>1459567371</v>
      </c>
      <c r="K760" s="17" t="b">
        <v>0</v>
      </c>
      <c r="L760" s="17">
        <v>46</v>
      </c>
      <c r="M760" s="17" t="b">
        <v>1</v>
      </c>
      <c r="N760" s="17" t="s">
        <v>8273</v>
      </c>
      <c r="O760" s="17" t="s">
        <v>8274</v>
      </c>
      <c r="P760" s="17">
        <v>339</v>
      </c>
      <c r="Q760" s="17">
        <v>62.59</v>
      </c>
      <c r="R760" s="21">
        <v>42462.140868055561</v>
      </c>
      <c r="S760" s="21">
        <v>42489.875</v>
      </c>
    </row>
    <row r="761" spans="1:19" ht="45" hidden="1" x14ac:dyDescent="0.25">
      <c r="A761" s="17">
        <v>3727</v>
      </c>
      <c r="B761" s="18" t="s">
        <v>3724</v>
      </c>
      <c r="C761" s="18" t="s">
        <v>7837</v>
      </c>
      <c r="D761" s="19">
        <v>2000</v>
      </c>
      <c r="E761" s="20">
        <v>2015</v>
      </c>
      <c r="F761" s="17" t="s">
        <v>8218</v>
      </c>
      <c r="G761" s="17" t="s">
        <v>8223</v>
      </c>
      <c r="H761" s="17" t="s">
        <v>8245</v>
      </c>
      <c r="I761" s="17">
        <v>1476939300</v>
      </c>
      <c r="J761" s="17">
        <v>1474273294</v>
      </c>
      <c r="K761" s="17" t="b">
        <v>0</v>
      </c>
      <c r="L761" s="17">
        <v>33</v>
      </c>
      <c r="M761" s="17" t="b">
        <v>1</v>
      </c>
      <c r="N761" s="17" t="s">
        <v>8273</v>
      </c>
      <c r="O761" s="17" t="s">
        <v>8274</v>
      </c>
      <c r="P761" s="17">
        <v>101</v>
      </c>
      <c r="Q761" s="17">
        <v>61.06</v>
      </c>
      <c r="R761" s="21">
        <v>42632.348310185189</v>
      </c>
      <c r="S761" s="21">
        <v>42663.204861111109</v>
      </c>
    </row>
    <row r="762" spans="1:19" ht="30" x14ac:dyDescent="0.25">
      <c r="A762" s="17">
        <v>3728</v>
      </c>
      <c r="B762" s="18" t="s">
        <v>3725</v>
      </c>
      <c r="C762" s="18" t="s">
        <v>7838</v>
      </c>
      <c r="D762" s="19">
        <v>20000</v>
      </c>
      <c r="E762" s="20">
        <v>1862</v>
      </c>
      <c r="F762" s="17" t="s">
        <v>8220</v>
      </c>
      <c r="G762" s="17" t="s">
        <v>8223</v>
      </c>
      <c r="H762" s="17" t="s">
        <v>8245</v>
      </c>
      <c r="I762" s="17">
        <v>1439957176</v>
      </c>
      <c r="J762" s="17">
        <v>1437365176</v>
      </c>
      <c r="K762" s="17" t="b">
        <v>0</v>
      </c>
      <c r="L762" s="17">
        <v>31</v>
      </c>
      <c r="M762" s="17" t="b">
        <v>0</v>
      </c>
      <c r="N762" s="17" t="s">
        <v>8273</v>
      </c>
      <c r="O762" s="17" t="s">
        <v>8274</v>
      </c>
      <c r="P762" s="17">
        <v>9</v>
      </c>
      <c r="Q762" s="17">
        <v>60.06</v>
      </c>
      <c r="R762" s="21">
        <v>42205.171018518522</v>
      </c>
      <c r="S762" s="21">
        <v>42235.171018518522</v>
      </c>
    </row>
    <row r="763" spans="1:19" ht="45" x14ac:dyDescent="0.25">
      <c r="A763" s="17">
        <v>3729</v>
      </c>
      <c r="B763" s="18" t="s">
        <v>3726</v>
      </c>
      <c r="C763" s="18" t="s">
        <v>7839</v>
      </c>
      <c r="D763" s="19">
        <v>5000</v>
      </c>
      <c r="E763" s="20">
        <v>362</v>
      </c>
      <c r="F763" s="17" t="s">
        <v>8220</v>
      </c>
      <c r="G763" s="17" t="s">
        <v>8223</v>
      </c>
      <c r="H763" s="17" t="s">
        <v>8245</v>
      </c>
      <c r="I763" s="17">
        <v>1427082912</v>
      </c>
      <c r="J763" s="17">
        <v>1423198512</v>
      </c>
      <c r="K763" s="17" t="b">
        <v>0</v>
      </c>
      <c r="L763" s="17">
        <v>5</v>
      </c>
      <c r="M763" s="17" t="b">
        <v>0</v>
      </c>
      <c r="N763" s="17" t="s">
        <v>8273</v>
      </c>
      <c r="O763" s="17" t="s">
        <v>8274</v>
      </c>
      <c r="P763" s="17">
        <v>7</v>
      </c>
      <c r="Q763" s="17">
        <v>72.400000000000006</v>
      </c>
      <c r="R763" s="21">
        <v>42041.205000000002</v>
      </c>
      <c r="S763" s="21">
        <v>42086.16333333333</v>
      </c>
    </row>
    <row r="764" spans="1:19" ht="45" x14ac:dyDescent="0.25">
      <c r="A764" s="17">
        <v>3730</v>
      </c>
      <c r="B764" s="18" t="s">
        <v>3727</v>
      </c>
      <c r="C764" s="18" t="s">
        <v>7840</v>
      </c>
      <c r="D764" s="19">
        <v>1000</v>
      </c>
      <c r="E764" s="20">
        <v>100</v>
      </c>
      <c r="F764" s="17" t="s">
        <v>8220</v>
      </c>
      <c r="G764" s="17" t="s">
        <v>8223</v>
      </c>
      <c r="H764" s="17" t="s">
        <v>8245</v>
      </c>
      <c r="I764" s="17">
        <v>1439828159</v>
      </c>
      <c r="J764" s="17">
        <v>1437236159</v>
      </c>
      <c r="K764" s="17" t="b">
        <v>0</v>
      </c>
      <c r="L764" s="17">
        <v>1</v>
      </c>
      <c r="M764" s="17" t="b">
        <v>0</v>
      </c>
      <c r="N764" s="17" t="s">
        <v>8273</v>
      </c>
      <c r="O764" s="17" t="s">
        <v>8274</v>
      </c>
      <c r="P764" s="17">
        <v>10</v>
      </c>
      <c r="Q764" s="17">
        <v>100</v>
      </c>
      <c r="R764" s="21">
        <v>42203.677766203706</v>
      </c>
      <c r="S764" s="21">
        <v>42233.677766203706</v>
      </c>
    </row>
    <row r="765" spans="1:19" ht="45" x14ac:dyDescent="0.25">
      <c r="A765" s="17">
        <v>3731</v>
      </c>
      <c r="B765" s="18" t="s">
        <v>3728</v>
      </c>
      <c r="C765" s="18" t="s">
        <v>7841</v>
      </c>
      <c r="D765" s="19">
        <v>5500</v>
      </c>
      <c r="E765" s="20">
        <v>620</v>
      </c>
      <c r="F765" s="17" t="s">
        <v>8220</v>
      </c>
      <c r="G765" s="17" t="s">
        <v>8223</v>
      </c>
      <c r="H765" s="17" t="s">
        <v>8245</v>
      </c>
      <c r="I765" s="17">
        <v>1420860180</v>
      </c>
      <c r="J765" s="17">
        <v>1418234646</v>
      </c>
      <c r="K765" s="17" t="b">
        <v>0</v>
      </c>
      <c r="L765" s="17">
        <v>12</v>
      </c>
      <c r="M765" s="17" t="b">
        <v>0</v>
      </c>
      <c r="N765" s="17" t="s">
        <v>8273</v>
      </c>
      <c r="O765" s="17" t="s">
        <v>8274</v>
      </c>
      <c r="P765" s="17">
        <v>11</v>
      </c>
      <c r="Q765" s="17">
        <v>51.67</v>
      </c>
      <c r="R765" s="21">
        <v>41983.752847222218</v>
      </c>
      <c r="S765" s="21">
        <v>42014.140972222223</v>
      </c>
    </row>
    <row r="766" spans="1:19" ht="30" x14ac:dyDescent="0.25">
      <c r="A766" s="17">
        <v>3732</v>
      </c>
      <c r="B766" s="18" t="s">
        <v>3729</v>
      </c>
      <c r="C766" s="18" t="s">
        <v>7842</v>
      </c>
      <c r="D766" s="19">
        <v>850</v>
      </c>
      <c r="E766" s="20">
        <v>131</v>
      </c>
      <c r="F766" s="17" t="s">
        <v>8220</v>
      </c>
      <c r="G766" s="17" t="s">
        <v>8232</v>
      </c>
      <c r="H766" s="17" t="s">
        <v>8248</v>
      </c>
      <c r="I766" s="17">
        <v>1422100800</v>
      </c>
      <c r="J766" s="17">
        <v>1416932133</v>
      </c>
      <c r="K766" s="17" t="b">
        <v>0</v>
      </c>
      <c r="L766" s="17">
        <v>4</v>
      </c>
      <c r="M766" s="17" t="b">
        <v>0</v>
      </c>
      <c r="N766" s="17" t="s">
        <v>8273</v>
      </c>
      <c r="O766" s="17" t="s">
        <v>8274</v>
      </c>
      <c r="P766" s="17">
        <v>15</v>
      </c>
      <c r="Q766" s="17">
        <v>32.75</v>
      </c>
      <c r="R766" s="21">
        <v>41968.677465277782</v>
      </c>
      <c r="S766" s="21">
        <v>42028.5</v>
      </c>
    </row>
    <row r="767" spans="1:19" ht="30" x14ac:dyDescent="0.25">
      <c r="A767" s="17">
        <v>3733</v>
      </c>
      <c r="B767" s="18" t="s">
        <v>3730</v>
      </c>
      <c r="C767" s="18" t="s">
        <v>7843</v>
      </c>
      <c r="D767" s="19">
        <v>1500</v>
      </c>
      <c r="E767" s="20">
        <v>0</v>
      </c>
      <c r="F767" s="17" t="s">
        <v>8220</v>
      </c>
      <c r="G767" s="17" t="s">
        <v>8223</v>
      </c>
      <c r="H767" s="17" t="s">
        <v>8245</v>
      </c>
      <c r="I767" s="17">
        <v>1429396200</v>
      </c>
      <c r="J767" s="17">
        <v>1428539708</v>
      </c>
      <c r="K767" s="17" t="b">
        <v>0</v>
      </c>
      <c r="L767" s="17">
        <v>0</v>
      </c>
      <c r="M767" s="17" t="b">
        <v>0</v>
      </c>
      <c r="N767" s="17" t="s">
        <v>8273</v>
      </c>
      <c r="O767" s="17" t="s">
        <v>8274</v>
      </c>
      <c r="P767" s="17">
        <v>0</v>
      </c>
      <c r="Q767" s="17">
        <v>0</v>
      </c>
      <c r="R767" s="21">
        <v>42103.024398148147</v>
      </c>
      <c r="S767" s="21">
        <v>42112.9375</v>
      </c>
    </row>
    <row r="768" spans="1:19" ht="45" x14ac:dyDescent="0.25">
      <c r="A768" s="17">
        <v>3734</v>
      </c>
      <c r="B768" s="18" t="s">
        <v>3731</v>
      </c>
      <c r="C768" s="18" t="s">
        <v>7844</v>
      </c>
      <c r="D768" s="19">
        <v>1500</v>
      </c>
      <c r="E768" s="20">
        <v>427</v>
      </c>
      <c r="F768" s="17" t="s">
        <v>8220</v>
      </c>
      <c r="G768" s="17" t="s">
        <v>8223</v>
      </c>
      <c r="H768" s="17" t="s">
        <v>8245</v>
      </c>
      <c r="I768" s="17">
        <v>1432589896</v>
      </c>
      <c r="J768" s="17">
        <v>1427405896</v>
      </c>
      <c r="K768" s="17" t="b">
        <v>0</v>
      </c>
      <c r="L768" s="17">
        <v>7</v>
      </c>
      <c r="M768" s="17" t="b">
        <v>0</v>
      </c>
      <c r="N768" s="17" t="s">
        <v>8273</v>
      </c>
      <c r="O768" s="17" t="s">
        <v>8274</v>
      </c>
      <c r="P768" s="17">
        <v>28</v>
      </c>
      <c r="Q768" s="17">
        <v>61</v>
      </c>
      <c r="R768" s="21">
        <v>42089.901574074072</v>
      </c>
      <c r="S768" s="21">
        <v>42149.901574074072</v>
      </c>
    </row>
    <row r="769" spans="1:19" ht="30" x14ac:dyDescent="0.25">
      <c r="A769" s="17">
        <v>3735</v>
      </c>
      <c r="B769" s="18" t="s">
        <v>3732</v>
      </c>
      <c r="C769" s="18" t="s">
        <v>7845</v>
      </c>
      <c r="D769" s="19">
        <v>150</v>
      </c>
      <c r="E769" s="20">
        <v>20</v>
      </c>
      <c r="F769" s="17" t="s">
        <v>8220</v>
      </c>
      <c r="G769" s="17" t="s">
        <v>8224</v>
      </c>
      <c r="H769" s="17" t="s">
        <v>8246</v>
      </c>
      <c r="I769" s="17">
        <v>1432831089</v>
      </c>
      <c r="J769" s="17">
        <v>1430239089</v>
      </c>
      <c r="K769" s="17" t="b">
        <v>0</v>
      </c>
      <c r="L769" s="17">
        <v>2</v>
      </c>
      <c r="M769" s="17" t="b">
        <v>0</v>
      </c>
      <c r="N769" s="17" t="s">
        <v>8273</v>
      </c>
      <c r="O769" s="17" t="s">
        <v>8274</v>
      </c>
      <c r="P769" s="17">
        <v>13</v>
      </c>
      <c r="Q769" s="17">
        <v>10</v>
      </c>
      <c r="R769" s="21">
        <v>42122.693159722221</v>
      </c>
      <c r="S769" s="21">
        <v>42152.693159722221</v>
      </c>
    </row>
    <row r="770" spans="1:19" ht="45" x14ac:dyDescent="0.25">
      <c r="A770" s="17">
        <v>3736</v>
      </c>
      <c r="B770" s="18" t="s">
        <v>3733</v>
      </c>
      <c r="C770" s="18" t="s">
        <v>7846</v>
      </c>
      <c r="D770" s="19">
        <v>1500</v>
      </c>
      <c r="E770" s="20">
        <v>10</v>
      </c>
      <c r="F770" s="17" t="s">
        <v>8220</v>
      </c>
      <c r="G770" s="17" t="s">
        <v>8224</v>
      </c>
      <c r="H770" s="17" t="s">
        <v>8246</v>
      </c>
      <c r="I770" s="17">
        <v>1427133600</v>
      </c>
      <c r="J770" s="17">
        <v>1423847093</v>
      </c>
      <c r="K770" s="17" t="b">
        <v>0</v>
      </c>
      <c r="L770" s="17">
        <v>1</v>
      </c>
      <c r="M770" s="17" t="b">
        <v>0</v>
      </c>
      <c r="N770" s="17" t="s">
        <v>8273</v>
      </c>
      <c r="O770" s="17" t="s">
        <v>8274</v>
      </c>
      <c r="P770" s="17">
        <v>1</v>
      </c>
      <c r="Q770" s="17">
        <v>10</v>
      </c>
      <c r="R770" s="21">
        <v>42048.711724537032</v>
      </c>
      <c r="S770" s="21">
        <v>42086.75</v>
      </c>
    </row>
    <row r="771" spans="1:19" ht="30" x14ac:dyDescent="0.25">
      <c r="A771" s="17">
        <v>3737</v>
      </c>
      <c r="B771" s="18" t="s">
        <v>3734</v>
      </c>
      <c r="C771" s="18" t="s">
        <v>7847</v>
      </c>
      <c r="D771" s="19">
        <v>700</v>
      </c>
      <c r="E771" s="20">
        <v>150</v>
      </c>
      <c r="F771" s="17" t="s">
        <v>8220</v>
      </c>
      <c r="G771" s="17" t="s">
        <v>8223</v>
      </c>
      <c r="H771" s="17" t="s">
        <v>8245</v>
      </c>
      <c r="I771" s="17">
        <v>1447311540</v>
      </c>
      <c r="J771" s="17">
        <v>1445358903</v>
      </c>
      <c r="K771" s="17" t="b">
        <v>0</v>
      </c>
      <c r="L771" s="17">
        <v>4</v>
      </c>
      <c r="M771" s="17" t="b">
        <v>0</v>
      </c>
      <c r="N771" s="17" t="s">
        <v>8273</v>
      </c>
      <c r="O771" s="17" t="s">
        <v>8274</v>
      </c>
      <c r="P771" s="17">
        <v>21</v>
      </c>
      <c r="Q771" s="17">
        <v>37.5</v>
      </c>
      <c r="R771" s="21">
        <v>42297.691006944442</v>
      </c>
      <c r="S771" s="21">
        <v>42320.290972222225</v>
      </c>
    </row>
    <row r="772" spans="1:19" ht="30" x14ac:dyDescent="0.25">
      <c r="A772" s="17">
        <v>3738</v>
      </c>
      <c r="B772" s="18" t="s">
        <v>3735</v>
      </c>
      <c r="C772" s="18" t="s">
        <v>7848</v>
      </c>
      <c r="D772" s="19">
        <v>1500</v>
      </c>
      <c r="E772" s="20">
        <v>270</v>
      </c>
      <c r="F772" s="17" t="s">
        <v>8220</v>
      </c>
      <c r="G772" s="17" t="s">
        <v>8224</v>
      </c>
      <c r="H772" s="17" t="s">
        <v>8246</v>
      </c>
      <c r="I772" s="17">
        <v>1405461600</v>
      </c>
      <c r="J772" s="17">
        <v>1403562705</v>
      </c>
      <c r="K772" s="17" t="b">
        <v>0</v>
      </c>
      <c r="L772" s="17">
        <v>6</v>
      </c>
      <c r="M772" s="17" t="b">
        <v>0</v>
      </c>
      <c r="N772" s="17" t="s">
        <v>8273</v>
      </c>
      <c r="O772" s="17" t="s">
        <v>8274</v>
      </c>
      <c r="P772" s="17">
        <v>18</v>
      </c>
      <c r="Q772" s="17">
        <v>45</v>
      </c>
      <c r="R772" s="21">
        <v>41813.938715277778</v>
      </c>
      <c r="S772" s="21">
        <v>41835.916666666664</v>
      </c>
    </row>
    <row r="773" spans="1:19" ht="45" x14ac:dyDescent="0.25">
      <c r="A773" s="17">
        <v>3739</v>
      </c>
      <c r="B773" s="18" t="s">
        <v>3736</v>
      </c>
      <c r="C773" s="18" t="s">
        <v>7849</v>
      </c>
      <c r="D773" s="19">
        <v>4000</v>
      </c>
      <c r="E773" s="20">
        <v>805</v>
      </c>
      <c r="F773" s="17" t="s">
        <v>8220</v>
      </c>
      <c r="G773" s="17" t="s">
        <v>8224</v>
      </c>
      <c r="H773" s="17" t="s">
        <v>8246</v>
      </c>
      <c r="I773" s="17">
        <v>1468752468</v>
      </c>
      <c r="J773" s="17">
        <v>1467024468</v>
      </c>
      <c r="K773" s="17" t="b">
        <v>0</v>
      </c>
      <c r="L773" s="17">
        <v>8</v>
      </c>
      <c r="M773" s="17" t="b">
        <v>0</v>
      </c>
      <c r="N773" s="17" t="s">
        <v>8273</v>
      </c>
      <c r="O773" s="17" t="s">
        <v>8274</v>
      </c>
      <c r="P773" s="17">
        <v>20</v>
      </c>
      <c r="Q773" s="17">
        <v>100.63</v>
      </c>
      <c r="R773" s="21">
        <v>42548.449861111112</v>
      </c>
      <c r="S773" s="21">
        <v>42568.449861111112</v>
      </c>
    </row>
    <row r="774" spans="1:19" ht="45" x14ac:dyDescent="0.25">
      <c r="A774" s="17">
        <v>3740</v>
      </c>
      <c r="B774" s="18" t="s">
        <v>3737</v>
      </c>
      <c r="C774" s="18" t="s">
        <v>7850</v>
      </c>
      <c r="D774" s="19">
        <v>2000</v>
      </c>
      <c r="E774" s="20">
        <v>358</v>
      </c>
      <c r="F774" s="17" t="s">
        <v>8220</v>
      </c>
      <c r="G774" s="17" t="s">
        <v>8223</v>
      </c>
      <c r="H774" s="17" t="s">
        <v>8245</v>
      </c>
      <c r="I774" s="17">
        <v>1407808438</v>
      </c>
      <c r="J774" s="17">
        <v>1405217355</v>
      </c>
      <c r="K774" s="17" t="b">
        <v>0</v>
      </c>
      <c r="L774" s="17">
        <v>14</v>
      </c>
      <c r="M774" s="17" t="b">
        <v>0</v>
      </c>
      <c r="N774" s="17" t="s">
        <v>8273</v>
      </c>
      <c r="O774" s="17" t="s">
        <v>8274</v>
      </c>
      <c r="P774" s="17">
        <v>18</v>
      </c>
      <c r="Q774" s="17">
        <v>25.57</v>
      </c>
      <c r="R774" s="21">
        <v>41833.089756944442</v>
      </c>
      <c r="S774" s="21">
        <v>41863.079143518517</v>
      </c>
    </row>
    <row r="775" spans="1:19" ht="45" x14ac:dyDescent="0.25">
      <c r="A775" s="17">
        <v>3741</v>
      </c>
      <c r="B775" s="18" t="s">
        <v>3738</v>
      </c>
      <c r="C775" s="18" t="s">
        <v>7851</v>
      </c>
      <c r="D775" s="19">
        <v>20000</v>
      </c>
      <c r="E775" s="20">
        <v>0</v>
      </c>
      <c r="F775" s="17" t="s">
        <v>8220</v>
      </c>
      <c r="G775" s="17" t="s">
        <v>8223</v>
      </c>
      <c r="H775" s="17" t="s">
        <v>8245</v>
      </c>
      <c r="I775" s="17">
        <v>1450389950</v>
      </c>
      <c r="J775" s="17">
        <v>1447797950</v>
      </c>
      <c r="K775" s="17" t="b">
        <v>0</v>
      </c>
      <c r="L775" s="17">
        <v>0</v>
      </c>
      <c r="M775" s="17" t="b">
        <v>0</v>
      </c>
      <c r="N775" s="17" t="s">
        <v>8273</v>
      </c>
      <c r="O775" s="17" t="s">
        <v>8274</v>
      </c>
      <c r="P775" s="17">
        <v>0</v>
      </c>
      <c r="Q775" s="17">
        <v>0</v>
      </c>
      <c r="R775" s="21">
        <v>42325.920717592591</v>
      </c>
      <c r="S775" s="21">
        <v>42355.920717592591</v>
      </c>
    </row>
    <row r="776" spans="1:19" ht="45" x14ac:dyDescent="0.25">
      <c r="A776" s="17">
        <v>3742</v>
      </c>
      <c r="B776" s="18" t="s">
        <v>3739</v>
      </c>
      <c r="C776" s="18" t="s">
        <v>7852</v>
      </c>
      <c r="D776" s="19">
        <v>5000</v>
      </c>
      <c r="E776" s="20">
        <v>100</v>
      </c>
      <c r="F776" s="17" t="s">
        <v>8220</v>
      </c>
      <c r="G776" s="17" t="s">
        <v>8223</v>
      </c>
      <c r="H776" s="17" t="s">
        <v>8245</v>
      </c>
      <c r="I776" s="17">
        <v>1409980144</v>
      </c>
      <c r="J776" s="17">
        <v>1407388144</v>
      </c>
      <c r="K776" s="17" t="b">
        <v>0</v>
      </c>
      <c r="L776" s="17">
        <v>4</v>
      </c>
      <c r="M776" s="17" t="b">
        <v>0</v>
      </c>
      <c r="N776" s="17" t="s">
        <v>8273</v>
      </c>
      <c r="O776" s="17" t="s">
        <v>8274</v>
      </c>
      <c r="P776" s="17">
        <v>2</v>
      </c>
      <c r="Q776" s="17">
        <v>25</v>
      </c>
      <c r="R776" s="21">
        <v>41858.214629629627</v>
      </c>
      <c r="S776" s="21">
        <v>41888.214629629627</v>
      </c>
    </row>
    <row r="777" spans="1:19" ht="30" x14ac:dyDescent="0.25">
      <c r="A777" s="17">
        <v>3743</v>
      </c>
      <c r="B777" s="18" t="s">
        <v>3740</v>
      </c>
      <c r="C777" s="18" t="s">
        <v>7853</v>
      </c>
      <c r="D777" s="19">
        <v>2200</v>
      </c>
      <c r="E777" s="20">
        <v>0</v>
      </c>
      <c r="F777" s="17" t="s">
        <v>8220</v>
      </c>
      <c r="G777" s="17" t="s">
        <v>8223</v>
      </c>
      <c r="H777" s="17" t="s">
        <v>8245</v>
      </c>
      <c r="I777" s="17">
        <v>1404406964</v>
      </c>
      <c r="J777" s="17">
        <v>1401814964</v>
      </c>
      <c r="K777" s="17" t="b">
        <v>0</v>
      </c>
      <c r="L777" s="17">
        <v>0</v>
      </c>
      <c r="M777" s="17" t="b">
        <v>0</v>
      </c>
      <c r="N777" s="17" t="s">
        <v>8273</v>
      </c>
      <c r="O777" s="17" t="s">
        <v>8274</v>
      </c>
      <c r="P777" s="17">
        <v>0</v>
      </c>
      <c r="Q777" s="17">
        <v>0</v>
      </c>
      <c r="R777" s="21">
        <v>41793.710231481484</v>
      </c>
      <c r="S777" s="21">
        <v>41823.710231481484</v>
      </c>
    </row>
    <row r="778" spans="1:19" ht="45" x14ac:dyDescent="0.25">
      <c r="A778" s="17">
        <v>3744</v>
      </c>
      <c r="B778" s="18" t="s">
        <v>3741</v>
      </c>
      <c r="C778" s="18" t="s">
        <v>7854</v>
      </c>
      <c r="D778" s="19">
        <v>1200</v>
      </c>
      <c r="E778" s="20">
        <v>0</v>
      </c>
      <c r="F778" s="17" t="s">
        <v>8220</v>
      </c>
      <c r="G778" s="17" t="s">
        <v>8223</v>
      </c>
      <c r="H778" s="17" t="s">
        <v>8245</v>
      </c>
      <c r="I778" s="17">
        <v>1404532740</v>
      </c>
      <c r="J778" s="17">
        <v>1401823952</v>
      </c>
      <c r="K778" s="17" t="b">
        <v>0</v>
      </c>
      <c r="L778" s="17">
        <v>0</v>
      </c>
      <c r="M778" s="17" t="b">
        <v>0</v>
      </c>
      <c r="N778" s="17" t="s">
        <v>8273</v>
      </c>
      <c r="O778" s="17" t="s">
        <v>8274</v>
      </c>
      <c r="P778" s="17">
        <v>0</v>
      </c>
      <c r="Q778" s="17">
        <v>0</v>
      </c>
      <c r="R778" s="21">
        <v>41793.814259259263</v>
      </c>
      <c r="S778" s="21">
        <v>41825.165972222225</v>
      </c>
    </row>
    <row r="779" spans="1:19" ht="45" x14ac:dyDescent="0.25">
      <c r="A779" s="17">
        <v>3745</v>
      </c>
      <c r="B779" s="18" t="s">
        <v>3742</v>
      </c>
      <c r="C779" s="18" t="s">
        <v>7855</v>
      </c>
      <c r="D779" s="19">
        <v>100</v>
      </c>
      <c r="E779" s="20">
        <v>10</v>
      </c>
      <c r="F779" s="17" t="s">
        <v>8220</v>
      </c>
      <c r="G779" s="17" t="s">
        <v>8223</v>
      </c>
      <c r="H779" s="17" t="s">
        <v>8245</v>
      </c>
      <c r="I779" s="17">
        <v>1407689102</v>
      </c>
      <c r="J779" s="17">
        <v>1405097102</v>
      </c>
      <c r="K779" s="17" t="b">
        <v>0</v>
      </c>
      <c r="L779" s="17">
        <v>1</v>
      </c>
      <c r="M779" s="17" t="b">
        <v>0</v>
      </c>
      <c r="N779" s="17" t="s">
        <v>8273</v>
      </c>
      <c r="O779" s="17" t="s">
        <v>8274</v>
      </c>
      <c r="P779" s="17">
        <v>10</v>
      </c>
      <c r="Q779" s="17">
        <v>10</v>
      </c>
      <c r="R779" s="21">
        <v>41831.697939814818</v>
      </c>
      <c r="S779" s="21">
        <v>41861.697939814818</v>
      </c>
    </row>
    <row r="780" spans="1:19" ht="30" x14ac:dyDescent="0.25">
      <c r="A780" s="17">
        <v>3746</v>
      </c>
      <c r="B780" s="18" t="s">
        <v>3743</v>
      </c>
      <c r="C780" s="18" t="s">
        <v>7856</v>
      </c>
      <c r="D780" s="19">
        <v>8500</v>
      </c>
      <c r="E780" s="20">
        <v>202</v>
      </c>
      <c r="F780" s="17" t="s">
        <v>8220</v>
      </c>
      <c r="G780" s="17" t="s">
        <v>8223</v>
      </c>
      <c r="H780" s="17" t="s">
        <v>8245</v>
      </c>
      <c r="I780" s="17">
        <v>1475918439</v>
      </c>
      <c r="J780" s="17">
        <v>1473326439</v>
      </c>
      <c r="K780" s="17" t="b">
        <v>0</v>
      </c>
      <c r="L780" s="17">
        <v>1</v>
      </c>
      <c r="M780" s="17" t="b">
        <v>0</v>
      </c>
      <c r="N780" s="17" t="s">
        <v>8273</v>
      </c>
      <c r="O780" s="17" t="s">
        <v>8274</v>
      </c>
      <c r="P780" s="17">
        <v>2</v>
      </c>
      <c r="Q780" s="17">
        <v>202</v>
      </c>
      <c r="R780" s="21">
        <v>42621.389340277776</v>
      </c>
      <c r="S780" s="21">
        <v>42651.389340277776</v>
      </c>
    </row>
    <row r="781" spans="1:19" ht="30" x14ac:dyDescent="0.25">
      <c r="A781" s="17">
        <v>3747</v>
      </c>
      <c r="B781" s="18" t="s">
        <v>3744</v>
      </c>
      <c r="C781" s="18" t="s">
        <v>7857</v>
      </c>
      <c r="D781" s="19">
        <v>2500</v>
      </c>
      <c r="E781" s="20">
        <v>25</v>
      </c>
      <c r="F781" s="17" t="s">
        <v>8220</v>
      </c>
      <c r="G781" s="17" t="s">
        <v>8224</v>
      </c>
      <c r="H781" s="17" t="s">
        <v>8246</v>
      </c>
      <c r="I781" s="17">
        <v>1436137140</v>
      </c>
      <c r="J781" s="17">
        <v>1433833896</v>
      </c>
      <c r="K781" s="17" t="b">
        <v>0</v>
      </c>
      <c r="L781" s="17">
        <v>1</v>
      </c>
      <c r="M781" s="17" t="b">
        <v>0</v>
      </c>
      <c r="N781" s="17" t="s">
        <v>8273</v>
      </c>
      <c r="O781" s="17" t="s">
        <v>8274</v>
      </c>
      <c r="P781" s="17">
        <v>1</v>
      </c>
      <c r="Q781" s="17">
        <v>25</v>
      </c>
      <c r="R781" s="21">
        <v>42164.299722222218</v>
      </c>
      <c r="S781" s="21">
        <v>42190.957638888889</v>
      </c>
    </row>
    <row r="782" spans="1:19" ht="45" hidden="1" x14ac:dyDescent="0.25">
      <c r="A782" s="17">
        <v>3808</v>
      </c>
      <c r="B782" s="18" t="s">
        <v>3805</v>
      </c>
      <c r="C782" s="18" t="s">
        <v>7918</v>
      </c>
      <c r="D782" s="19">
        <v>1000</v>
      </c>
      <c r="E782" s="20">
        <v>1000</v>
      </c>
      <c r="F782" s="17" t="s">
        <v>8218</v>
      </c>
      <c r="G782" s="17" t="s">
        <v>8224</v>
      </c>
      <c r="H782" s="17" t="s">
        <v>8246</v>
      </c>
      <c r="I782" s="17">
        <v>1429955619</v>
      </c>
      <c r="J782" s="17">
        <v>1424775219</v>
      </c>
      <c r="K782" s="17" t="b">
        <v>0</v>
      </c>
      <c r="L782" s="17">
        <v>24</v>
      </c>
      <c r="M782" s="17" t="b">
        <v>1</v>
      </c>
      <c r="N782" s="17" t="s">
        <v>8273</v>
      </c>
      <c r="O782" s="17" t="s">
        <v>8274</v>
      </c>
      <c r="P782" s="17">
        <v>100</v>
      </c>
      <c r="Q782" s="17">
        <v>41.67</v>
      </c>
      <c r="R782" s="21">
        <v>42059.453923611116</v>
      </c>
      <c r="S782" s="21">
        <v>42119.412256944444</v>
      </c>
    </row>
    <row r="783" spans="1:19" ht="45" hidden="1" x14ac:dyDescent="0.25">
      <c r="A783" s="17">
        <v>3809</v>
      </c>
      <c r="B783" s="18" t="s">
        <v>3806</v>
      </c>
      <c r="C783" s="18" t="s">
        <v>7919</v>
      </c>
      <c r="D783" s="19">
        <v>2000</v>
      </c>
      <c r="E783" s="20">
        <v>2025</v>
      </c>
      <c r="F783" s="17" t="s">
        <v>8218</v>
      </c>
      <c r="G783" s="17" t="s">
        <v>8224</v>
      </c>
      <c r="H783" s="17" t="s">
        <v>8246</v>
      </c>
      <c r="I783" s="17">
        <v>1406761200</v>
      </c>
      <c r="J783" s="17">
        <v>1402403907</v>
      </c>
      <c r="K783" s="17" t="b">
        <v>0</v>
      </c>
      <c r="L783" s="17">
        <v>38</v>
      </c>
      <c r="M783" s="17" t="b">
        <v>1</v>
      </c>
      <c r="N783" s="17" t="s">
        <v>8273</v>
      </c>
      <c r="O783" s="17" t="s">
        <v>8274</v>
      </c>
      <c r="P783" s="17">
        <v>101</v>
      </c>
      <c r="Q783" s="17">
        <v>53.29</v>
      </c>
      <c r="R783" s="21">
        <v>41800.526701388888</v>
      </c>
      <c r="S783" s="21">
        <v>41850.958333333336</v>
      </c>
    </row>
    <row r="784" spans="1:19" ht="45" hidden="1" x14ac:dyDescent="0.25">
      <c r="A784" s="17">
        <v>3810</v>
      </c>
      <c r="B784" s="18" t="s">
        <v>3807</v>
      </c>
      <c r="C784" s="18" t="s">
        <v>7920</v>
      </c>
      <c r="D784" s="19">
        <v>1500</v>
      </c>
      <c r="E784" s="20">
        <v>1826</v>
      </c>
      <c r="F784" s="17" t="s">
        <v>8218</v>
      </c>
      <c r="G784" s="17" t="s">
        <v>8223</v>
      </c>
      <c r="H784" s="17" t="s">
        <v>8245</v>
      </c>
      <c r="I784" s="17">
        <v>1426965758</v>
      </c>
      <c r="J784" s="17">
        <v>1424377358</v>
      </c>
      <c r="K784" s="17" t="b">
        <v>0</v>
      </c>
      <c r="L784" s="17">
        <v>26</v>
      </c>
      <c r="M784" s="17" t="b">
        <v>1</v>
      </c>
      <c r="N784" s="17" t="s">
        <v>8273</v>
      </c>
      <c r="O784" s="17" t="s">
        <v>8274</v>
      </c>
      <c r="P784" s="17">
        <v>122</v>
      </c>
      <c r="Q784" s="17">
        <v>70.23</v>
      </c>
      <c r="R784" s="21">
        <v>42054.849050925928</v>
      </c>
      <c r="S784" s="21">
        <v>42084.807384259257</v>
      </c>
    </row>
    <row r="785" spans="1:19" ht="45" hidden="1" x14ac:dyDescent="0.25">
      <c r="A785" s="17">
        <v>3811</v>
      </c>
      <c r="B785" s="18" t="s">
        <v>3808</v>
      </c>
      <c r="C785" s="18" t="s">
        <v>7921</v>
      </c>
      <c r="D785" s="19">
        <v>250</v>
      </c>
      <c r="E785" s="20">
        <v>825</v>
      </c>
      <c r="F785" s="17" t="s">
        <v>8218</v>
      </c>
      <c r="G785" s="17" t="s">
        <v>8224</v>
      </c>
      <c r="H785" s="17" t="s">
        <v>8246</v>
      </c>
      <c r="I785" s="17">
        <v>1464692400</v>
      </c>
      <c r="J785" s="17">
        <v>1461769373</v>
      </c>
      <c r="K785" s="17" t="b">
        <v>0</v>
      </c>
      <c r="L785" s="17">
        <v>19</v>
      </c>
      <c r="M785" s="17" t="b">
        <v>1</v>
      </c>
      <c r="N785" s="17" t="s">
        <v>8273</v>
      </c>
      <c r="O785" s="17" t="s">
        <v>8274</v>
      </c>
      <c r="P785" s="17">
        <v>330</v>
      </c>
      <c r="Q785" s="17">
        <v>43.42</v>
      </c>
      <c r="R785" s="21">
        <v>42487.62700231481</v>
      </c>
      <c r="S785" s="21">
        <v>42521.458333333328</v>
      </c>
    </row>
    <row r="786" spans="1:19" ht="45" hidden="1" x14ac:dyDescent="0.25">
      <c r="A786" s="17">
        <v>3812</v>
      </c>
      <c r="B786" s="18" t="s">
        <v>3809</v>
      </c>
      <c r="C786" s="18" t="s">
        <v>7922</v>
      </c>
      <c r="D786" s="19">
        <v>2000</v>
      </c>
      <c r="E786" s="20">
        <v>2191</v>
      </c>
      <c r="F786" s="17" t="s">
        <v>8218</v>
      </c>
      <c r="G786" s="17" t="s">
        <v>8228</v>
      </c>
      <c r="H786" s="17" t="s">
        <v>8250</v>
      </c>
      <c r="I786" s="17">
        <v>1433131140</v>
      </c>
      <c r="J786" s="17">
        <v>1429120908</v>
      </c>
      <c r="K786" s="17" t="b">
        <v>0</v>
      </c>
      <c r="L786" s="17">
        <v>11</v>
      </c>
      <c r="M786" s="17" t="b">
        <v>1</v>
      </c>
      <c r="N786" s="17" t="s">
        <v>8273</v>
      </c>
      <c r="O786" s="17" t="s">
        <v>8274</v>
      </c>
      <c r="P786" s="17">
        <v>110</v>
      </c>
      <c r="Q786" s="17">
        <v>199.18</v>
      </c>
      <c r="R786" s="21">
        <v>42109.751250000001</v>
      </c>
      <c r="S786" s="21">
        <v>42156.165972222225</v>
      </c>
    </row>
    <row r="787" spans="1:19" ht="45" hidden="1" x14ac:dyDescent="0.25">
      <c r="A787" s="17">
        <v>3813</v>
      </c>
      <c r="B787" s="18" t="s">
        <v>3810</v>
      </c>
      <c r="C787" s="18" t="s">
        <v>7923</v>
      </c>
      <c r="D787" s="19">
        <v>2100</v>
      </c>
      <c r="E787" s="20">
        <v>2119.9899999999998</v>
      </c>
      <c r="F787" s="17" t="s">
        <v>8218</v>
      </c>
      <c r="G787" s="17" t="s">
        <v>8223</v>
      </c>
      <c r="H787" s="17" t="s">
        <v>8245</v>
      </c>
      <c r="I787" s="17">
        <v>1465940580</v>
      </c>
      <c r="J787" s="17">
        <v>1462603021</v>
      </c>
      <c r="K787" s="17" t="b">
        <v>0</v>
      </c>
      <c r="L787" s="17">
        <v>27</v>
      </c>
      <c r="M787" s="17" t="b">
        <v>1</v>
      </c>
      <c r="N787" s="17" t="s">
        <v>8273</v>
      </c>
      <c r="O787" s="17" t="s">
        <v>8274</v>
      </c>
      <c r="P787" s="17">
        <v>101</v>
      </c>
      <c r="Q787" s="17">
        <v>78.52</v>
      </c>
      <c r="R787" s="21">
        <v>42497.275706018518</v>
      </c>
      <c r="S787" s="21">
        <v>42535.904861111107</v>
      </c>
    </row>
    <row r="788" spans="1:19" ht="45" hidden="1" x14ac:dyDescent="0.25">
      <c r="A788" s="17">
        <v>3814</v>
      </c>
      <c r="B788" s="18" t="s">
        <v>3811</v>
      </c>
      <c r="C788" s="18" t="s">
        <v>7924</v>
      </c>
      <c r="D788" s="19">
        <v>1500</v>
      </c>
      <c r="E788" s="20">
        <v>2102</v>
      </c>
      <c r="F788" s="17" t="s">
        <v>8218</v>
      </c>
      <c r="G788" s="17" t="s">
        <v>8223</v>
      </c>
      <c r="H788" s="17" t="s">
        <v>8245</v>
      </c>
      <c r="I788" s="17">
        <v>1427860740</v>
      </c>
      <c r="J788" s="17">
        <v>1424727712</v>
      </c>
      <c r="K788" s="17" t="b">
        <v>0</v>
      </c>
      <c r="L788" s="17">
        <v>34</v>
      </c>
      <c r="M788" s="17" t="b">
        <v>1</v>
      </c>
      <c r="N788" s="17" t="s">
        <v>8273</v>
      </c>
      <c r="O788" s="17" t="s">
        <v>8274</v>
      </c>
      <c r="P788" s="17">
        <v>140</v>
      </c>
      <c r="Q788" s="17">
        <v>61.82</v>
      </c>
      <c r="R788" s="21">
        <v>42058.904074074075</v>
      </c>
      <c r="S788" s="21">
        <v>42095.165972222225</v>
      </c>
    </row>
    <row r="789" spans="1:19" ht="30" hidden="1" x14ac:dyDescent="0.25">
      <c r="A789" s="17">
        <v>3815</v>
      </c>
      <c r="B789" s="18" t="s">
        <v>3812</v>
      </c>
      <c r="C789" s="18" t="s">
        <v>7925</v>
      </c>
      <c r="D789" s="19">
        <v>1000</v>
      </c>
      <c r="E789" s="20">
        <v>1000.01</v>
      </c>
      <c r="F789" s="17" t="s">
        <v>8218</v>
      </c>
      <c r="G789" s="17" t="s">
        <v>8224</v>
      </c>
      <c r="H789" s="17" t="s">
        <v>8246</v>
      </c>
      <c r="I789" s="17">
        <v>1440111600</v>
      </c>
      <c r="J789" s="17">
        <v>1437545657</v>
      </c>
      <c r="K789" s="17" t="b">
        <v>0</v>
      </c>
      <c r="L789" s="17">
        <v>20</v>
      </c>
      <c r="M789" s="17" t="b">
        <v>1</v>
      </c>
      <c r="N789" s="17" t="s">
        <v>8273</v>
      </c>
      <c r="O789" s="17" t="s">
        <v>8274</v>
      </c>
      <c r="P789" s="17">
        <v>100</v>
      </c>
      <c r="Q789" s="17">
        <v>50</v>
      </c>
      <c r="R789" s="21">
        <v>42207.259918981479</v>
      </c>
      <c r="S789" s="21">
        <v>42236.958333333328</v>
      </c>
    </row>
    <row r="790" spans="1:19" ht="60" hidden="1" x14ac:dyDescent="0.25">
      <c r="A790" s="17">
        <v>3816</v>
      </c>
      <c r="B790" s="18" t="s">
        <v>3813</v>
      </c>
      <c r="C790" s="18" t="s">
        <v>7926</v>
      </c>
      <c r="D790" s="19">
        <v>1500</v>
      </c>
      <c r="E790" s="20">
        <v>1788.57</v>
      </c>
      <c r="F790" s="17" t="s">
        <v>8218</v>
      </c>
      <c r="G790" s="17" t="s">
        <v>8223</v>
      </c>
      <c r="H790" s="17" t="s">
        <v>8245</v>
      </c>
      <c r="I790" s="17">
        <v>1405614823</v>
      </c>
      <c r="J790" s="17">
        <v>1403022823</v>
      </c>
      <c r="K790" s="17" t="b">
        <v>0</v>
      </c>
      <c r="L790" s="17">
        <v>37</v>
      </c>
      <c r="M790" s="17" t="b">
        <v>1</v>
      </c>
      <c r="N790" s="17" t="s">
        <v>8273</v>
      </c>
      <c r="O790" s="17" t="s">
        <v>8274</v>
      </c>
      <c r="P790" s="17">
        <v>119</v>
      </c>
      <c r="Q790" s="17">
        <v>48.34</v>
      </c>
      <c r="R790" s="21">
        <v>41807.690081018518</v>
      </c>
      <c r="S790" s="21">
        <v>41837.690081018518</v>
      </c>
    </row>
    <row r="791" spans="1:19" ht="45" hidden="1" x14ac:dyDescent="0.25">
      <c r="A791" s="17">
        <v>3817</v>
      </c>
      <c r="B791" s="18" t="s">
        <v>3814</v>
      </c>
      <c r="C791" s="18" t="s">
        <v>7927</v>
      </c>
      <c r="D791" s="19">
        <v>2000</v>
      </c>
      <c r="E791" s="20">
        <v>2145</v>
      </c>
      <c r="F791" s="17" t="s">
        <v>8218</v>
      </c>
      <c r="G791" s="17" t="s">
        <v>8223</v>
      </c>
      <c r="H791" s="17" t="s">
        <v>8245</v>
      </c>
      <c r="I791" s="17">
        <v>1445659140</v>
      </c>
      <c r="J791" s="17">
        <v>1444236216</v>
      </c>
      <c r="K791" s="17" t="b">
        <v>0</v>
      </c>
      <c r="L791" s="17">
        <v>20</v>
      </c>
      <c r="M791" s="17" t="b">
        <v>1</v>
      </c>
      <c r="N791" s="17" t="s">
        <v>8273</v>
      </c>
      <c r="O791" s="17" t="s">
        <v>8274</v>
      </c>
      <c r="P791" s="17">
        <v>107</v>
      </c>
      <c r="Q791" s="17">
        <v>107.25</v>
      </c>
      <c r="R791" s="21">
        <v>42284.69694444444</v>
      </c>
      <c r="S791" s="21">
        <v>42301.165972222225</v>
      </c>
    </row>
    <row r="792" spans="1:19" ht="45" hidden="1" x14ac:dyDescent="0.25">
      <c r="A792" s="17">
        <v>3818</v>
      </c>
      <c r="B792" s="18" t="s">
        <v>3815</v>
      </c>
      <c r="C792" s="18" t="s">
        <v>7928</v>
      </c>
      <c r="D792" s="19">
        <v>250</v>
      </c>
      <c r="E792" s="20">
        <v>570</v>
      </c>
      <c r="F792" s="17" t="s">
        <v>8218</v>
      </c>
      <c r="G792" s="17" t="s">
        <v>8223</v>
      </c>
      <c r="H792" s="17" t="s">
        <v>8245</v>
      </c>
      <c r="I792" s="17">
        <v>1426187582</v>
      </c>
      <c r="J792" s="17">
        <v>1423599182</v>
      </c>
      <c r="K792" s="17" t="b">
        <v>0</v>
      </c>
      <c r="L792" s="17">
        <v>10</v>
      </c>
      <c r="M792" s="17" t="b">
        <v>1</v>
      </c>
      <c r="N792" s="17" t="s">
        <v>8273</v>
      </c>
      <c r="O792" s="17" t="s">
        <v>8274</v>
      </c>
      <c r="P792" s="17">
        <v>228</v>
      </c>
      <c r="Q792" s="17">
        <v>57</v>
      </c>
      <c r="R792" s="21">
        <v>42045.84238425926</v>
      </c>
      <c r="S792" s="21">
        <v>42075.800717592589</v>
      </c>
    </row>
    <row r="793" spans="1:19" ht="30" hidden="1" x14ac:dyDescent="0.25">
      <c r="A793" s="17">
        <v>3819</v>
      </c>
      <c r="B793" s="18" t="s">
        <v>3816</v>
      </c>
      <c r="C793" s="18" t="s">
        <v>7817</v>
      </c>
      <c r="D793" s="19">
        <v>1000</v>
      </c>
      <c r="E793" s="20">
        <v>1064</v>
      </c>
      <c r="F793" s="17" t="s">
        <v>8218</v>
      </c>
      <c r="G793" s="17" t="s">
        <v>8223</v>
      </c>
      <c r="H793" s="17" t="s">
        <v>8245</v>
      </c>
      <c r="I793" s="17">
        <v>1437166920</v>
      </c>
      <c r="J793" s="17">
        <v>1435554104</v>
      </c>
      <c r="K793" s="17" t="b">
        <v>0</v>
      </c>
      <c r="L793" s="17">
        <v>26</v>
      </c>
      <c r="M793" s="17" t="b">
        <v>1</v>
      </c>
      <c r="N793" s="17" t="s">
        <v>8273</v>
      </c>
      <c r="O793" s="17" t="s">
        <v>8274</v>
      </c>
      <c r="P793" s="17">
        <v>106</v>
      </c>
      <c r="Q793" s="17">
        <v>40.92</v>
      </c>
      <c r="R793" s="21">
        <v>42184.209537037037</v>
      </c>
      <c r="S793" s="21">
        <v>42202.876388888893</v>
      </c>
    </row>
    <row r="794" spans="1:19" ht="45" hidden="1" x14ac:dyDescent="0.25">
      <c r="A794" s="17">
        <v>3820</v>
      </c>
      <c r="B794" s="18" t="s">
        <v>3817</v>
      </c>
      <c r="C794" s="18" t="s">
        <v>7929</v>
      </c>
      <c r="D794" s="19">
        <v>300</v>
      </c>
      <c r="E794" s="20">
        <v>430</v>
      </c>
      <c r="F794" s="17" t="s">
        <v>8218</v>
      </c>
      <c r="G794" s="17" t="s">
        <v>8224</v>
      </c>
      <c r="H794" s="17" t="s">
        <v>8246</v>
      </c>
      <c r="I794" s="17">
        <v>1436110717</v>
      </c>
      <c r="J794" s="17">
        <v>1433518717</v>
      </c>
      <c r="K794" s="17" t="b">
        <v>0</v>
      </c>
      <c r="L794" s="17">
        <v>20</v>
      </c>
      <c r="M794" s="17" t="b">
        <v>1</v>
      </c>
      <c r="N794" s="17" t="s">
        <v>8273</v>
      </c>
      <c r="O794" s="17" t="s">
        <v>8274</v>
      </c>
      <c r="P794" s="17">
        <v>143</v>
      </c>
      <c r="Q794" s="17">
        <v>21.5</v>
      </c>
      <c r="R794" s="21">
        <v>42160.651817129634</v>
      </c>
      <c r="S794" s="21">
        <v>42190.651817129634</v>
      </c>
    </row>
    <row r="795" spans="1:19" ht="45" hidden="1" x14ac:dyDescent="0.25">
      <c r="A795" s="17">
        <v>3821</v>
      </c>
      <c r="B795" s="18" t="s">
        <v>3818</v>
      </c>
      <c r="C795" s="18" t="s">
        <v>7930</v>
      </c>
      <c r="D795" s="19">
        <v>3500</v>
      </c>
      <c r="E795" s="20">
        <v>3659</v>
      </c>
      <c r="F795" s="17" t="s">
        <v>8218</v>
      </c>
      <c r="G795" s="17" t="s">
        <v>8223</v>
      </c>
      <c r="H795" s="17" t="s">
        <v>8245</v>
      </c>
      <c r="I795" s="17">
        <v>1451881207</v>
      </c>
      <c r="J795" s="17">
        <v>1449116407</v>
      </c>
      <c r="K795" s="17" t="b">
        <v>0</v>
      </c>
      <c r="L795" s="17">
        <v>46</v>
      </c>
      <c r="M795" s="17" t="b">
        <v>1</v>
      </c>
      <c r="N795" s="17" t="s">
        <v>8273</v>
      </c>
      <c r="O795" s="17" t="s">
        <v>8274</v>
      </c>
      <c r="P795" s="17">
        <v>105</v>
      </c>
      <c r="Q795" s="17">
        <v>79.540000000000006</v>
      </c>
      <c r="R795" s="21">
        <v>42341.180636574078</v>
      </c>
      <c r="S795" s="21">
        <v>42373.180636574078</v>
      </c>
    </row>
    <row r="796" spans="1:19" ht="45" hidden="1" x14ac:dyDescent="0.25">
      <c r="A796" s="17">
        <v>3822</v>
      </c>
      <c r="B796" s="18" t="s">
        <v>3819</v>
      </c>
      <c r="C796" s="18" t="s">
        <v>7931</v>
      </c>
      <c r="D796" s="19">
        <v>5000</v>
      </c>
      <c r="E796" s="20">
        <v>5501</v>
      </c>
      <c r="F796" s="17" t="s">
        <v>8218</v>
      </c>
      <c r="G796" s="17" t="s">
        <v>8235</v>
      </c>
      <c r="H796" s="17" t="s">
        <v>8248</v>
      </c>
      <c r="I796" s="17">
        <v>1453244340</v>
      </c>
      <c r="J796" s="17">
        <v>1448136417</v>
      </c>
      <c r="K796" s="17" t="b">
        <v>0</v>
      </c>
      <c r="L796" s="17">
        <v>76</v>
      </c>
      <c r="M796" s="17" t="b">
        <v>1</v>
      </c>
      <c r="N796" s="17" t="s">
        <v>8273</v>
      </c>
      <c r="O796" s="17" t="s">
        <v>8274</v>
      </c>
      <c r="P796" s="17">
        <v>110</v>
      </c>
      <c r="Q796" s="17">
        <v>72.38</v>
      </c>
      <c r="R796" s="21">
        <v>42329.838159722218</v>
      </c>
      <c r="S796" s="21">
        <v>42388.957638888889</v>
      </c>
    </row>
    <row r="797" spans="1:19" ht="45" hidden="1" x14ac:dyDescent="0.25">
      <c r="A797" s="17">
        <v>3823</v>
      </c>
      <c r="B797" s="18" t="s">
        <v>3820</v>
      </c>
      <c r="C797" s="18" t="s">
        <v>7932</v>
      </c>
      <c r="D797" s="19">
        <v>2500</v>
      </c>
      <c r="E797" s="20">
        <v>2650</v>
      </c>
      <c r="F797" s="17" t="s">
        <v>8218</v>
      </c>
      <c r="G797" s="17" t="s">
        <v>8223</v>
      </c>
      <c r="H797" s="17" t="s">
        <v>8245</v>
      </c>
      <c r="I797" s="17">
        <v>1437364740</v>
      </c>
      <c r="J797" s="17">
        <v>1434405044</v>
      </c>
      <c r="K797" s="17" t="b">
        <v>0</v>
      </c>
      <c r="L797" s="17">
        <v>41</v>
      </c>
      <c r="M797" s="17" t="b">
        <v>1</v>
      </c>
      <c r="N797" s="17" t="s">
        <v>8273</v>
      </c>
      <c r="O797" s="17" t="s">
        <v>8274</v>
      </c>
      <c r="P797" s="17">
        <v>106</v>
      </c>
      <c r="Q797" s="17">
        <v>64.63</v>
      </c>
      <c r="R797" s="21">
        <v>42170.910231481481</v>
      </c>
      <c r="S797" s="21">
        <v>42205.165972222225</v>
      </c>
    </row>
    <row r="798" spans="1:19" ht="45" hidden="1" x14ac:dyDescent="0.25">
      <c r="A798" s="17">
        <v>3824</v>
      </c>
      <c r="B798" s="18" t="s">
        <v>3821</v>
      </c>
      <c r="C798" s="18" t="s">
        <v>7933</v>
      </c>
      <c r="D798" s="19">
        <v>250</v>
      </c>
      <c r="E798" s="20">
        <v>270</v>
      </c>
      <c r="F798" s="17" t="s">
        <v>8218</v>
      </c>
      <c r="G798" s="17" t="s">
        <v>8224</v>
      </c>
      <c r="H798" s="17" t="s">
        <v>8246</v>
      </c>
      <c r="I798" s="17">
        <v>1470058860</v>
      </c>
      <c r="J798" s="17">
        <v>1469026903</v>
      </c>
      <c r="K798" s="17" t="b">
        <v>0</v>
      </c>
      <c r="L798" s="17">
        <v>7</v>
      </c>
      <c r="M798" s="17" t="b">
        <v>1</v>
      </c>
      <c r="N798" s="17" t="s">
        <v>8273</v>
      </c>
      <c r="O798" s="17" t="s">
        <v>8274</v>
      </c>
      <c r="P798" s="17">
        <v>108</v>
      </c>
      <c r="Q798" s="17">
        <v>38.57</v>
      </c>
      <c r="R798" s="21">
        <v>42571.626192129625</v>
      </c>
      <c r="S798" s="21">
        <v>42583.570138888885</v>
      </c>
    </row>
    <row r="799" spans="1:19" ht="45" hidden="1" x14ac:dyDescent="0.25">
      <c r="A799" s="17">
        <v>3825</v>
      </c>
      <c r="B799" s="18" t="s">
        <v>3822</v>
      </c>
      <c r="C799" s="18" t="s">
        <v>7934</v>
      </c>
      <c r="D799" s="19">
        <v>5000</v>
      </c>
      <c r="E799" s="20">
        <v>5271</v>
      </c>
      <c r="F799" s="17" t="s">
        <v>8218</v>
      </c>
      <c r="G799" s="17" t="s">
        <v>8223</v>
      </c>
      <c r="H799" s="17" t="s">
        <v>8245</v>
      </c>
      <c r="I799" s="17">
        <v>1434505214</v>
      </c>
      <c r="J799" s="17">
        <v>1432690814</v>
      </c>
      <c r="K799" s="17" t="b">
        <v>0</v>
      </c>
      <c r="L799" s="17">
        <v>49</v>
      </c>
      <c r="M799" s="17" t="b">
        <v>1</v>
      </c>
      <c r="N799" s="17" t="s">
        <v>8273</v>
      </c>
      <c r="O799" s="17" t="s">
        <v>8274</v>
      </c>
      <c r="P799" s="17">
        <v>105</v>
      </c>
      <c r="Q799" s="17">
        <v>107.57</v>
      </c>
      <c r="R799" s="21">
        <v>42151.069606481484</v>
      </c>
      <c r="S799" s="21">
        <v>42172.069606481484</v>
      </c>
    </row>
    <row r="800" spans="1:19" ht="30" hidden="1" x14ac:dyDescent="0.25">
      <c r="A800" s="17">
        <v>3826</v>
      </c>
      <c r="B800" s="18" t="s">
        <v>3823</v>
      </c>
      <c r="C800" s="18" t="s">
        <v>7935</v>
      </c>
      <c r="D800" s="19">
        <v>600</v>
      </c>
      <c r="E800" s="20">
        <v>715</v>
      </c>
      <c r="F800" s="17" t="s">
        <v>8218</v>
      </c>
      <c r="G800" s="17" t="s">
        <v>8224</v>
      </c>
      <c r="H800" s="17" t="s">
        <v>8246</v>
      </c>
      <c r="I800" s="17">
        <v>1430993394</v>
      </c>
      <c r="J800" s="17">
        <v>1428401394</v>
      </c>
      <c r="K800" s="17" t="b">
        <v>0</v>
      </c>
      <c r="L800" s="17">
        <v>26</v>
      </c>
      <c r="M800" s="17" t="b">
        <v>1</v>
      </c>
      <c r="N800" s="17" t="s">
        <v>8273</v>
      </c>
      <c r="O800" s="17" t="s">
        <v>8274</v>
      </c>
      <c r="P800" s="17">
        <v>119</v>
      </c>
      <c r="Q800" s="17">
        <v>27.5</v>
      </c>
      <c r="R800" s="21">
        <v>42101.423541666663</v>
      </c>
      <c r="S800" s="21">
        <v>42131.423541666663</v>
      </c>
    </row>
    <row r="801" spans="1:19" ht="60" hidden="1" x14ac:dyDescent="0.25">
      <c r="A801" s="17">
        <v>3827</v>
      </c>
      <c r="B801" s="18" t="s">
        <v>3824</v>
      </c>
      <c r="C801" s="18" t="s">
        <v>7936</v>
      </c>
      <c r="D801" s="19">
        <v>3000</v>
      </c>
      <c r="E801" s="20">
        <v>4580</v>
      </c>
      <c r="F801" s="17" t="s">
        <v>8218</v>
      </c>
      <c r="G801" s="17" t="s">
        <v>8224</v>
      </c>
      <c r="H801" s="17" t="s">
        <v>8246</v>
      </c>
      <c r="I801" s="17">
        <v>1427414400</v>
      </c>
      <c r="J801" s="17">
        <v>1422656201</v>
      </c>
      <c r="K801" s="17" t="b">
        <v>0</v>
      </c>
      <c r="L801" s="17">
        <v>65</v>
      </c>
      <c r="M801" s="17" t="b">
        <v>1</v>
      </c>
      <c r="N801" s="17" t="s">
        <v>8273</v>
      </c>
      <c r="O801" s="17" t="s">
        <v>8274</v>
      </c>
      <c r="P801" s="17">
        <v>153</v>
      </c>
      <c r="Q801" s="17">
        <v>70.459999999999994</v>
      </c>
      <c r="R801" s="21">
        <v>42034.928252314814</v>
      </c>
      <c r="S801" s="21">
        <v>42090</v>
      </c>
    </row>
    <row r="802" spans="1:19" ht="45" hidden="1" x14ac:dyDescent="0.25">
      <c r="A802" s="17">
        <v>3828</v>
      </c>
      <c r="B802" s="18" t="s">
        <v>3825</v>
      </c>
      <c r="C802" s="18" t="s">
        <v>7937</v>
      </c>
      <c r="D802" s="19">
        <v>5000</v>
      </c>
      <c r="E802" s="20">
        <v>5000</v>
      </c>
      <c r="F802" s="17" t="s">
        <v>8218</v>
      </c>
      <c r="G802" s="17" t="s">
        <v>8223</v>
      </c>
      <c r="H802" s="17" t="s">
        <v>8245</v>
      </c>
      <c r="I802" s="17">
        <v>1420033187</v>
      </c>
      <c r="J802" s="17">
        <v>1414845587</v>
      </c>
      <c r="K802" s="17" t="b">
        <v>0</v>
      </c>
      <c r="L802" s="17">
        <v>28</v>
      </c>
      <c r="M802" s="17" t="b">
        <v>1</v>
      </c>
      <c r="N802" s="17" t="s">
        <v>8273</v>
      </c>
      <c r="O802" s="17" t="s">
        <v>8274</v>
      </c>
      <c r="P802" s="17">
        <v>100</v>
      </c>
      <c r="Q802" s="17">
        <v>178.57</v>
      </c>
      <c r="R802" s="21">
        <v>41944.527627314819</v>
      </c>
      <c r="S802" s="21">
        <v>42004.569293981483</v>
      </c>
    </row>
    <row r="803" spans="1:19" ht="45" hidden="1" x14ac:dyDescent="0.25">
      <c r="A803" s="17">
        <v>3829</v>
      </c>
      <c r="B803" s="18" t="s">
        <v>3826</v>
      </c>
      <c r="C803" s="18" t="s">
        <v>7938</v>
      </c>
      <c r="D803" s="19">
        <v>500</v>
      </c>
      <c r="E803" s="20">
        <v>501</v>
      </c>
      <c r="F803" s="17" t="s">
        <v>8218</v>
      </c>
      <c r="G803" s="17" t="s">
        <v>8223</v>
      </c>
      <c r="H803" s="17" t="s">
        <v>8245</v>
      </c>
      <c r="I803" s="17">
        <v>1472676371</v>
      </c>
      <c r="J803" s="17">
        <v>1470948371</v>
      </c>
      <c r="K803" s="17" t="b">
        <v>0</v>
      </c>
      <c r="L803" s="17">
        <v>8</v>
      </c>
      <c r="M803" s="17" t="b">
        <v>1</v>
      </c>
      <c r="N803" s="17" t="s">
        <v>8273</v>
      </c>
      <c r="O803" s="17" t="s">
        <v>8274</v>
      </c>
      <c r="P803" s="17">
        <v>100</v>
      </c>
      <c r="Q803" s="17">
        <v>62.63</v>
      </c>
      <c r="R803" s="21">
        <v>42593.865405092598</v>
      </c>
      <c r="S803" s="21">
        <v>42613.865405092598</v>
      </c>
    </row>
    <row r="804" spans="1:19" ht="45" hidden="1" x14ac:dyDescent="0.25">
      <c r="A804" s="17">
        <v>3830</v>
      </c>
      <c r="B804" s="18" t="s">
        <v>3827</v>
      </c>
      <c r="C804" s="18" t="s">
        <v>7939</v>
      </c>
      <c r="D804" s="19">
        <v>100</v>
      </c>
      <c r="E804" s="20">
        <v>225</v>
      </c>
      <c r="F804" s="17" t="s">
        <v>8218</v>
      </c>
      <c r="G804" s="17" t="s">
        <v>8223</v>
      </c>
      <c r="H804" s="17" t="s">
        <v>8245</v>
      </c>
      <c r="I804" s="17">
        <v>1464371211</v>
      </c>
      <c r="J804" s="17">
        <v>1463161611</v>
      </c>
      <c r="K804" s="17" t="b">
        <v>0</v>
      </c>
      <c r="L804" s="17">
        <v>3</v>
      </c>
      <c r="M804" s="17" t="b">
        <v>1</v>
      </c>
      <c r="N804" s="17" t="s">
        <v>8273</v>
      </c>
      <c r="O804" s="17" t="s">
        <v>8274</v>
      </c>
      <c r="P804" s="17">
        <v>225</v>
      </c>
      <c r="Q804" s="17">
        <v>75</v>
      </c>
      <c r="R804" s="21">
        <v>42503.740868055553</v>
      </c>
      <c r="S804" s="21">
        <v>42517.740868055553</v>
      </c>
    </row>
    <row r="805" spans="1:19" ht="45" hidden="1" x14ac:dyDescent="0.25">
      <c r="A805" s="17">
        <v>3831</v>
      </c>
      <c r="B805" s="18" t="s">
        <v>3828</v>
      </c>
      <c r="C805" s="18" t="s">
        <v>7940</v>
      </c>
      <c r="D805" s="19">
        <v>500</v>
      </c>
      <c r="E805" s="20">
        <v>530.11</v>
      </c>
      <c r="F805" s="17" t="s">
        <v>8218</v>
      </c>
      <c r="G805" s="17" t="s">
        <v>8223</v>
      </c>
      <c r="H805" s="17" t="s">
        <v>8245</v>
      </c>
      <c r="I805" s="17">
        <v>1415222545</v>
      </c>
      <c r="J805" s="17">
        <v>1413404545</v>
      </c>
      <c r="K805" s="17" t="b">
        <v>0</v>
      </c>
      <c r="L805" s="17">
        <v>9</v>
      </c>
      <c r="M805" s="17" t="b">
        <v>1</v>
      </c>
      <c r="N805" s="17" t="s">
        <v>8273</v>
      </c>
      <c r="O805" s="17" t="s">
        <v>8274</v>
      </c>
      <c r="P805" s="17">
        <v>106</v>
      </c>
      <c r="Q805" s="17">
        <v>58.9</v>
      </c>
      <c r="R805" s="21">
        <v>41927.848900462966</v>
      </c>
      <c r="S805" s="21">
        <v>41948.890567129631</v>
      </c>
    </row>
    <row r="806" spans="1:19" ht="45" hidden="1" x14ac:dyDescent="0.25">
      <c r="A806" s="17">
        <v>3832</v>
      </c>
      <c r="B806" s="18" t="s">
        <v>3829</v>
      </c>
      <c r="C806" s="18" t="s">
        <v>7941</v>
      </c>
      <c r="D806" s="19">
        <v>1200</v>
      </c>
      <c r="E806" s="20">
        <v>1256</v>
      </c>
      <c r="F806" s="17" t="s">
        <v>8218</v>
      </c>
      <c r="G806" s="17" t="s">
        <v>8223</v>
      </c>
      <c r="H806" s="17" t="s">
        <v>8245</v>
      </c>
      <c r="I806" s="17">
        <v>1455936335</v>
      </c>
      <c r="J806" s="17">
        <v>1452048335</v>
      </c>
      <c r="K806" s="17" t="b">
        <v>0</v>
      </c>
      <c r="L806" s="17">
        <v>9</v>
      </c>
      <c r="M806" s="17" t="b">
        <v>1</v>
      </c>
      <c r="N806" s="17" t="s">
        <v>8273</v>
      </c>
      <c r="O806" s="17" t="s">
        <v>8274</v>
      </c>
      <c r="P806" s="17">
        <v>105</v>
      </c>
      <c r="Q806" s="17">
        <v>139.56</v>
      </c>
      <c r="R806" s="21">
        <v>42375.114988425921</v>
      </c>
      <c r="S806" s="21">
        <v>42420.114988425921</v>
      </c>
    </row>
    <row r="807" spans="1:19" ht="45" hidden="1" x14ac:dyDescent="0.25">
      <c r="A807" s="17">
        <v>3833</v>
      </c>
      <c r="B807" s="18" t="s">
        <v>3830</v>
      </c>
      <c r="C807" s="18" t="s">
        <v>7942</v>
      </c>
      <c r="D807" s="19">
        <v>1200</v>
      </c>
      <c r="E807" s="20">
        <v>1400</v>
      </c>
      <c r="F807" s="17" t="s">
        <v>8218</v>
      </c>
      <c r="G807" s="17" t="s">
        <v>8228</v>
      </c>
      <c r="H807" s="17" t="s">
        <v>8250</v>
      </c>
      <c r="I807" s="17">
        <v>1417460940</v>
      </c>
      <c r="J807" s="17">
        <v>1416516972</v>
      </c>
      <c r="K807" s="17" t="b">
        <v>0</v>
      </c>
      <c r="L807" s="17">
        <v>20</v>
      </c>
      <c r="M807" s="17" t="b">
        <v>1</v>
      </c>
      <c r="N807" s="17" t="s">
        <v>8273</v>
      </c>
      <c r="O807" s="17" t="s">
        <v>8274</v>
      </c>
      <c r="P807" s="17">
        <v>117</v>
      </c>
      <c r="Q807" s="17">
        <v>70</v>
      </c>
      <c r="R807" s="21">
        <v>41963.872361111105</v>
      </c>
      <c r="S807" s="21">
        <v>41974.797916666663</v>
      </c>
    </row>
    <row r="808" spans="1:19" ht="45" hidden="1" x14ac:dyDescent="0.25">
      <c r="A808" s="17">
        <v>3834</v>
      </c>
      <c r="B808" s="18" t="s">
        <v>3831</v>
      </c>
      <c r="C808" s="18" t="s">
        <v>7943</v>
      </c>
      <c r="D808" s="19">
        <v>3000</v>
      </c>
      <c r="E808" s="20">
        <v>3271</v>
      </c>
      <c r="F808" s="17" t="s">
        <v>8218</v>
      </c>
      <c r="G808" s="17" t="s">
        <v>8224</v>
      </c>
      <c r="H808" s="17" t="s">
        <v>8246</v>
      </c>
      <c r="I808" s="17">
        <v>1434624067</v>
      </c>
      <c r="J808" s="17">
        <v>1432032067</v>
      </c>
      <c r="K808" s="17" t="b">
        <v>0</v>
      </c>
      <c r="L808" s="17">
        <v>57</v>
      </c>
      <c r="M808" s="17" t="b">
        <v>1</v>
      </c>
      <c r="N808" s="17" t="s">
        <v>8273</v>
      </c>
      <c r="O808" s="17" t="s">
        <v>8274</v>
      </c>
      <c r="P808" s="17">
        <v>109</v>
      </c>
      <c r="Q808" s="17">
        <v>57.39</v>
      </c>
      <c r="R808" s="21">
        <v>42143.445219907408</v>
      </c>
      <c r="S808" s="21">
        <v>42173.445219907408</v>
      </c>
    </row>
    <row r="809" spans="1:19" ht="45" hidden="1" x14ac:dyDescent="0.25">
      <c r="A809" s="17">
        <v>3835</v>
      </c>
      <c r="B809" s="18" t="s">
        <v>3832</v>
      </c>
      <c r="C809" s="18" t="s">
        <v>7944</v>
      </c>
      <c r="D809" s="19">
        <v>200</v>
      </c>
      <c r="E809" s="20">
        <v>320</v>
      </c>
      <c r="F809" s="17" t="s">
        <v>8218</v>
      </c>
      <c r="G809" s="17" t="s">
        <v>8224</v>
      </c>
      <c r="H809" s="17" t="s">
        <v>8246</v>
      </c>
      <c r="I809" s="17">
        <v>1461278208</v>
      </c>
      <c r="J809" s="17">
        <v>1459463808</v>
      </c>
      <c r="K809" s="17" t="b">
        <v>0</v>
      </c>
      <c r="L809" s="17">
        <v>8</v>
      </c>
      <c r="M809" s="17" t="b">
        <v>1</v>
      </c>
      <c r="N809" s="17" t="s">
        <v>8273</v>
      </c>
      <c r="O809" s="17" t="s">
        <v>8274</v>
      </c>
      <c r="P809" s="17">
        <v>160</v>
      </c>
      <c r="Q809" s="17">
        <v>40</v>
      </c>
      <c r="R809" s="21">
        <v>42460.94222222222</v>
      </c>
      <c r="S809" s="21">
        <v>42481.94222222222</v>
      </c>
    </row>
    <row r="810" spans="1:19" ht="30" hidden="1" x14ac:dyDescent="0.25">
      <c r="A810" s="17">
        <v>3836</v>
      </c>
      <c r="B810" s="18" t="s">
        <v>3833</v>
      </c>
      <c r="C810" s="18" t="s">
        <v>7945</v>
      </c>
      <c r="D810" s="19">
        <v>800</v>
      </c>
      <c r="E810" s="20">
        <v>900</v>
      </c>
      <c r="F810" s="17" t="s">
        <v>8218</v>
      </c>
      <c r="G810" s="17" t="s">
        <v>8223</v>
      </c>
      <c r="H810" s="17" t="s">
        <v>8245</v>
      </c>
      <c r="I810" s="17">
        <v>1470197340</v>
      </c>
      <c r="J810" s="17">
        <v>1467497652</v>
      </c>
      <c r="K810" s="17" t="b">
        <v>0</v>
      </c>
      <c r="L810" s="17">
        <v>14</v>
      </c>
      <c r="M810" s="17" t="b">
        <v>1</v>
      </c>
      <c r="N810" s="17" t="s">
        <v>8273</v>
      </c>
      <c r="O810" s="17" t="s">
        <v>8274</v>
      </c>
      <c r="P810" s="17">
        <v>113</v>
      </c>
      <c r="Q810" s="17">
        <v>64.290000000000006</v>
      </c>
      <c r="R810" s="21">
        <v>42553.926527777774</v>
      </c>
      <c r="S810" s="21">
        <v>42585.172916666663</v>
      </c>
    </row>
    <row r="811" spans="1:19" ht="30" hidden="1" x14ac:dyDescent="0.25">
      <c r="A811" s="17">
        <v>3837</v>
      </c>
      <c r="B811" s="18" t="s">
        <v>3834</v>
      </c>
      <c r="C811" s="18" t="s">
        <v>7946</v>
      </c>
      <c r="D811" s="19">
        <v>2000</v>
      </c>
      <c r="E811" s="20">
        <v>2042</v>
      </c>
      <c r="F811" s="17" t="s">
        <v>8218</v>
      </c>
      <c r="G811" s="17" t="s">
        <v>8224</v>
      </c>
      <c r="H811" s="17" t="s">
        <v>8246</v>
      </c>
      <c r="I811" s="17">
        <v>1435947758</v>
      </c>
      <c r="J811" s="17">
        <v>1432837358</v>
      </c>
      <c r="K811" s="17" t="b">
        <v>0</v>
      </c>
      <c r="L811" s="17">
        <v>17</v>
      </c>
      <c r="M811" s="17" t="b">
        <v>1</v>
      </c>
      <c r="N811" s="17" t="s">
        <v>8273</v>
      </c>
      <c r="O811" s="17" t="s">
        <v>8274</v>
      </c>
      <c r="P811" s="17">
        <v>102</v>
      </c>
      <c r="Q811" s="17">
        <v>120.12</v>
      </c>
      <c r="R811" s="21">
        <v>42152.765717592592</v>
      </c>
      <c r="S811" s="21">
        <v>42188.765717592592</v>
      </c>
    </row>
    <row r="812" spans="1:19" ht="45" hidden="1" x14ac:dyDescent="0.25">
      <c r="A812" s="17">
        <v>3838</v>
      </c>
      <c r="B812" s="18" t="s">
        <v>3835</v>
      </c>
      <c r="C812" s="18" t="s">
        <v>7947</v>
      </c>
      <c r="D812" s="19">
        <v>100000</v>
      </c>
      <c r="E812" s="20">
        <v>100824</v>
      </c>
      <c r="F812" s="17" t="s">
        <v>8218</v>
      </c>
      <c r="G812" s="17" t="s">
        <v>8234</v>
      </c>
      <c r="H812" s="17" t="s">
        <v>8254</v>
      </c>
      <c r="I812" s="17">
        <v>1432314209</v>
      </c>
      <c r="J812" s="17">
        <v>1429722209</v>
      </c>
      <c r="K812" s="17" t="b">
        <v>0</v>
      </c>
      <c r="L812" s="17">
        <v>100</v>
      </c>
      <c r="M812" s="17" t="b">
        <v>1</v>
      </c>
      <c r="N812" s="17" t="s">
        <v>8273</v>
      </c>
      <c r="O812" s="17" t="s">
        <v>8274</v>
      </c>
      <c r="P812" s="17">
        <v>101</v>
      </c>
      <c r="Q812" s="17">
        <v>1008.24</v>
      </c>
      <c r="R812" s="21">
        <v>42116.710752314815</v>
      </c>
      <c r="S812" s="21">
        <v>42146.710752314815</v>
      </c>
    </row>
    <row r="813" spans="1:19" ht="45" hidden="1" x14ac:dyDescent="0.25">
      <c r="A813" s="17">
        <v>3839</v>
      </c>
      <c r="B813" s="18" t="s">
        <v>3836</v>
      </c>
      <c r="C813" s="18" t="s">
        <v>7948</v>
      </c>
      <c r="D813" s="19">
        <v>2000</v>
      </c>
      <c r="E813" s="20">
        <v>2025</v>
      </c>
      <c r="F813" s="17" t="s">
        <v>8218</v>
      </c>
      <c r="G813" s="17" t="s">
        <v>8223</v>
      </c>
      <c r="H813" s="17" t="s">
        <v>8245</v>
      </c>
      <c r="I813" s="17">
        <v>1438226724</v>
      </c>
      <c r="J813" s="17">
        <v>1433042724</v>
      </c>
      <c r="K813" s="17" t="b">
        <v>0</v>
      </c>
      <c r="L813" s="17">
        <v>32</v>
      </c>
      <c r="M813" s="17" t="b">
        <v>1</v>
      </c>
      <c r="N813" s="17" t="s">
        <v>8273</v>
      </c>
      <c r="O813" s="17" t="s">
        <v>8274</v>
      </c>
      <c r="P813" s="17">
        <v>101</v>
      </c>
      <c r="Q813" s="17">
        <v>63.28</v>
      </c>
      <c r="R813" s="21">
        <v>42155.142638888887</v>
      </c>
      <c r="S813" s="21">
        <v>42215.142638888887</v>
      </c>
    </row>
    <row r="814" spans="1:19" ht="45" hidden="1" x14ac:dyDescent="0.25">
      <c r="A814" s="17">
        <v>3840</v>
      </c>
      <c r="B814" s="18" t="s">
        <v>3837</v>
      </c>
      <c r="C814" s="18" t="s">
        <v>7949</v>
      </c>
      <c r="D814" s="19">
        <v>1</v>
      </c>
      <c r="E814" s="20">
        <v>65</v>
      </c>
      <c r="F814" s="17" t="s">
        <v>8218</v>
      </c>
      <c r="G814" s="17" t="s">
        <v>8224</v>
      </c>
      <c r="H814" s="17" t="s">
        <v>8246</v>
      </c>
      <c r="I814" s="17">
        <v>1459180229</v>
      </c>
      <c r="J814" s="17">
        <v>1457023829</v>
      </c>
      <c r="K814" s="17" t="b">
        <v>0</v>
      </c>
      <c r="L814" s="17">
        <v>3</v>
      </c>
      <c r="M814" s="17" t="b">
        <v>1</v>
      </c>
      <c r="N814" s="17" t="s">
        <v>8273</v>
      </c>
      <c r="O814" s="17" t="s">
        <v>8274</v>
      </c>
      <c r="P814" s="17">
        <v>6500</v>
      </c>
      <c r="Q814" s="17">
        <v>21.67</v>
      </c>
      <c r="R814" s="21">
        <v>42432.701724537037</v>
      </c>
      <c r="S814" s="21">
        <v>42457.660057870366</v>
      </c>
    </row>
    <row r="815" spans="1:19" ht="45" x14ac:dyDescent="0.25">
      <c r="A815" s="17">
        <v>3841</v>
      </c>
      <c r="B815" s="18" t="s">
        <v>3838</v>
      </c>
      <c r="C815" s="18" t="s">
        <v>7950</v>
      </c>
      <c r="D815" s="19">
        <v>10000</v>
      </c>
      <c r="E815" s="20">
        <v>872</v>
      </c>
      <c r="F815" s="17" t="s">
        <v>8220</v>
      </c>
      <c r="G815" s="17" t="s">
        <v>8223</v>
      </c>
      <c r="H815" s="17" t="s">
        <v>8245</v>
      </c>
      <c r="I815" s="17">
        <v>1405882287</v>
      </c>
      <c r="J815" s="17">
        <v>1400698287</v>
      </c>
      <c r="K815" s="17" t="b">
        <v>1</v>
      </c>
      <c r="L815" s="17">
        <v>34</v>
      </c>
      <c r="M815" s="17" t="b">
        <v>0</v>
      </c>
      <c r="N815" s="17" t="s">
        <v>8273</v>
      </c>
      <c r="O815" s="17" t="s">
        <v>8274</v>
      </c>
      <c r="P815" s="17">
        <v>9</v>
      </c>
      <c r="Q815" s="17">
        <v>25.65</v>
      </c>
      <c r="R815" s="21">
        <v>41780.785729166666</v>
      </c>
      <c r="S815" s="21">
        <v>41840.785729166666</v>
      </c>
    </row>
    <row r="816" spans="1:19" ht="45" x14ac:dyDescent="0.25">
      <c r="A816" s="17">
        <v>3842</v>
      </c>
      <c r="B816" s="18" t="s">
        <v>3839</v>
      </c>
      <c r="C816" s="18" t="s">
        <v>7951</v>
      </c>
      <c r="D816" s="19">
        <v>5000</v>
      </c>
      <c r="E816" s="20">
        <v>1097</v>
      </c>
      <c r="F816" s="17" t="s">
        <v>8220</v>
      </c>
      <c r="G816" s="17" t="s">
        <v>8224</v>
      </c>
      <c r="H816" s="17" t="s">
        <v>8246</v>
      </c>
      <c r="I816" s="17">
        <v>1399809052</v>
      </c>
      <c r="J816" s="17">
        <v>1397217052</v>
      </c>
      <c r="K816" s="17" t="b">
        <v>1</v>
      </c>
      <c r="L816" s="17">
        <v>23</v>
      </c>
      <c r="M816" s="17" t="b">
        <v>0</v>
      </c>
      <c r="N816" s="17" t="s">
        <v>8273</v>
      </c>
      <c r="O816" s="17" t="s">
        <v>8274</v>
      </c>
      <c r="P816" s="17">
        <v>22</v>
      </c>
      <c r="Q816" s="17">
        <v>47.7</v>
      </c>
      <c r="R816" s="21">
        <v>41740.493657407409</v>
      </c>
      <c r="S816" s="21">
        <v>41770.493657407409</v>
      </c>
    </row>
    <row r="817" spans="1:19" ht="45" x14ac:dyDescent="0.25">
      <c r="A817" s="17">
        <v>3843</v>
      </c>
      <c r="B817" s="18" t="s">
        <v>3840</v>
      </c>
      <c r="C817" s="18" t="s">
        <v>7952</v>
      </c>
      <c r="D817" s="19">
        <v>5000</v>
      </c>
      <c r="E817" s="20">
        <v>1065</v>
      </c>
      <c r="F817" s="17" t="s">
        <v>8220</v>
      </c>
      <c r="G817" s="17" t="s">
        <v>8223</v>
      </c>
      <c r="H817" s="17" t="s">
        <v>8245</v>
      </c>
      <c r="I817" s="17">
        <v>1401587064</v>
      </c>
      <c r="J817" s="17">
        <v>1399427064</v>
      </c>
      <c r="K817" s="17" t="b">
        <v>1</v>
      </c>
      <c r="L817" s="17">
        <v>19</v>
      </c>
      <c r="M817" s="17" t="b">
        <v>0</v>
      </c>
      <c r="N817" s="17" t="s">
        <v>8273</v>
      </c>
      <c r="O817" s="17" t="s">
        <v>8274</v>
      </c>
      <c r="P817" s="17">
        <v>21</v>
      </c>
      <c r="Q817" s="17">
        <v>56.05</v>
      </c>
      <c r="R817" s="21">
        <v>41766.072500000002</v>
      </c>
      <c r="S817" s="21">
        <v>41791.072500000002</v>
      </c>
    </row>
    <row r="818" spans="1:19" ht="45" x14ac:dyDescent="0.25">
      <c r="A818" s="17">
        <v>3844</v>
      </c>
      <c r="B818" s="18" t="s">
        <v>3841</v>
      </c>
      <c r="C818" s="18" t="s">
        <v>7953</v>
      </c>
      <c r="D818" s="19">
        <v>9800</v>
      </c>
      <c r="E818" s="20">
        <v>4066</v>
      </c>
      <c r="F818" s="17" t="s">
        <v>8220</v>
      </c>
      <c r="G818" s="17" t="s">
        <v>8223</v>
      </c>
      <c r="H818" s="17" t="s">
        <v>8245</v>
      </c>
      <c r="I818" s="17">
        <v>1401778740</v>
      </c>
      <c r="J818" s="17">
        <v>1399474134</v>
      </c>
      <c r="K818" s="17" t="b">
        <v>1</v>
      </c>
      <c r="L818" s="17">
        <v>50</v>
      </c>
      <c r="M818" s="17" t="b">
        <v>0</v>
      </c>
      <c r="N818" s="17" t="s">
        <v>8273</v>
      </c>
      <c r="O818" s="17" t="s">
        <v>8274</v>
      </c>
      <c r="P818" s="17">
        <v>41</v>
      </c>
      <c r="Q818" s="17">
        <v>81.319999999999993</v>
      </c>
      <c r="R818" s="21">
        <v>41766.617291666669</v>
      </c>
      <c r="S818" s="21">
        <v>41793.290972222225</v>
      </c>
    </row>
    <row r="819" spans="1:19" ht="60" x14ac:dyDescent="0.25">
      <c r="A819" s="17">
        <v>3845</v>
      </c>
      <c r="B819" s="18" t="s">
        <v>3842</v>
      </c>
      <c r="C819" s="18" t="s">
        <v>7954</v>
      </c>
      <c r="D819" s="19">
        <v>40000</v>
      </c>
      <c r="E819" s="20">
        <v>842</v>
      </c>
      <c r="F819" s="17" t="s">
        <v>8220</v>
      </c>
      <c r="G819" s="17" t="s">
        <v>8223</v>
      </c>
      <c r="H819" s="17" t="s">
        <v>8245</v>
      </c>
      <c r="I819" s="17">
        <v>1443711774</v>
      </c>
      <c r="J819" s="17">
        <v>1441119774</v>
      </c>
      <c r="K819" s="17" t="b">
        <v>1</v>
      </c>
      <c r="L819" s="17">
        <v>12</v>
      </c>
      <c r="M819" s="17" t="b">
        <v>0</v>
      </c>
      <c r="N819" s="17" t="s">
        <v>8273</v>
      </c>
      <c r="O819" s="17" t="s">
        <v>8274</v>
      </c>
      <c r="P819" s="17">
        <v>2</v>
      </c>
      <c r="Q819" s="17">
        <v>70.17</v>
      </c>
      <c r="R819" s="21">
        <v>42248.627013888887</v>
      </c>
      <c r="S819" s="21">
        <v>42278.627013888887</v>
      </c>
    </row>
    <row r="820" spans="1:19" ht="45" x14ac:dyDescent="0.25">
      <c r="A820" s="17">
        <v>3846</v>
      </c>
      <c r="B820" s="18" t="s">
        <v>3843</v>
      </c>
      <c r="C820" s="18" t="s">
        <v>7955</v>
      </c>
      <c r="D820" s="19">
        <v>7000</v>
      </c>
      <c r="E820" s="20">
        <v>189</v>
      </c>
      <c r="F820" s="17" t="s">
        <v>8220</v>
      </c>
      <c r="G820" s="17" t="s">
        <v>8223</v>
      </c>
      <c r="H820" s="17" t="s">
        <v>8245</v>
      </c>
      <c r="I820" s="17">
        <v>1412405940</v>
      </c>
      <c r="J820" s="17">
        <v>1409721542</v>
      </c>
      <c r="K820" s="17" t="b">
        <v>1</v>
      </c>
      <c r="L820" s="17">
        <v>8</v>
      </c>
      <c r="M820" s="17" t="b">
        <v>0</v>
      </c>
      <c r="N820" s="17" t="s">
        <v>8273</v>
      </c>
      <c r="O820" s="17" t="s">
        <v>8274</v>
      </c>
      <c r="P820" s="17">
        <v>3</v>
      </c>
      <c r="Q820" s="17">
        <v>23.63</v>
      </c>
      <c r="R820" s="21">
        <v>41885.221550925926</v>
      </c>
      <c r="S820" s="21">
        <v>41916.290972222225</v>
      </c>
    </row>
    <row r="821" spans="1:19" ht="45" x14ac:dyDescent="0.25">
      <c r="A821" s="17">
        <v>3847</v>
      </c>
      <c r="B821" s="18" t="s">
        <v>3844</v>
      </c>
      <c r="C821" s="18" t="s">
        <v>7956</v>
      </c>
      <c r="D821" s="19">
        <v>10500</v>
      </c>
      <c r="E821" s="20">
        <v>1697</v>
      </c>
      <c r="F821" s="17" t="s">
        <v>8220</v>
      </c>
      <c r="G821" s="17" t="s">
        <v>8223</v>
      </c>
      <c r="H821" s="17" t="s">
        <v>8245</v>
      </c>
      <c r="I821" s="17">
        <v>1437283391</v>
      </c>
      <c r="J821" s="17">
        <v>1433395391</v>
      </c>
      <c r="K821" s="17" t="b">
        <v>1</v>
      </c>
      <c r="L821" s="17">
        <v>9</v>
      </c>
      <c r="M821" s="17" t="b">
        <v>0</v>
      </c>
      <c r="N821" s="17" t="s">
        <v>8273</v>
      </c>
      <c r="O821" s="17" t="s">
        <v>8274</v>
      </c>
      <c r="P821" s="17">
        <v>16</v>
      </c>
      <c r="Q821" s="17">
        <v>188.56</v>
      </c>
      <c r="R821" s="21">
        <v>42159.224432870367</v>
      </c>
      <c r="S821" s="21">
        <v>42204.224432870367</v>
      </c>
    </row>
    <row r="822" spans="1:19" ht="45" x14ac:dyDescent="0.25">
      <c r="A822" s="17">
        <v>3848</v>
      </c>
      <c r="B822" s="18" t="s">
        <v>3845</v>
      </c>
      <c r="C822" s="18" t="s">
        <v>7957</v>
      </c>
      <c r="D822" s="19">
        <v>13000</v>
      </c>
      <c r="E822" s="20">
        <v>2129</v>
      </c>
      <c r="F822" s="17" t="s">
        <v>8220</v>
      </c>
      <c r="G822" s="17" t="s">
        <v>8223</v>
      </c>
      <c r="H822" s="17" t="s">
        <v>8245</v>
      </c>
      <c r="I822" s="17">
        <v>1445196989</v>
      </c>
      <c r="J822" s="17">
        <v>1442604989</v>
      </c>
      <c r="K822" s="17" t="b">
        <v>1</v>
      </c>
      <c r="L822" s="17">
        <v>43</v>
      </c>
      <c r="M822" s="17" t="b">
        <v>0</v>
      </c>
      <c r="N822" s="17" t="s">
        <v>8273</v>
      </c>
      <c r="O822" s="17" t="s">
        <v>8274</v>
      </c>
      <c r="P822" s="17">
        <v>16</v>
      </c>
      <c r="Q822" s="17">
        <v>49.51</v>
      </c>
      <c r="R822" s="21">
        <v>42265.817002314812</v>
      </c>
      <c r="S822" s="21">
        <v>42295.817002314812</v>
      </c>
    </row>
    <row r="823" spans="1:19" ht="45" x14ac:dyDescent="0.25">
      <c r="A823" s="17">
        <v>3849</v>
      </c>
      <c r="B823" s="18" t="s">
        <v>3846</v>
      </c>
      <c r="C823" s="18" t="s">
        <v>7958</v>
      </c>
      <c r="D823" s="19">
        <v>30000</v>
      </c>
      <c r="E823" s="20">
        <v>2113</v>
      </c>
      <c r="F823" s="17" t="s">
        <v>8220</v>
      </c>
      <c r="G823" s="17" t="s">
        <v>8235</v>
      </c>
      <c r="H823" s="17" t="s">
        <v>8248</v>
      </c>
      <c r="I823" s="17">
        <v>1434047084</v>
      </c>
      <c r="J823" s="17">
        <v>1431455084</v>
      </c>
      <c r="K823" s="17" t="b">
        <v>1</v>
      </c>
      <c r="L823" s="17">
        <v>28</v>
      </c>
      <c r="M823" s="17" t="b">
        <v>0</v>
      </c>
      <c r="N823" s="17" t="s">
        <v>8273</v>
      </c>
      <c r="O823" s="17" t="s">
        <v>8274</v>
      </c>
      <c r="P823" s="17">
        <v>7</v>
      </c>
      <c r="Q823" s="17">
        <v>75.459999999999994</v>
      </c>
      <c r="R823" s="21">
        <v>42136.767175925925</v>
      </c>
      <c r="S823" s="21">
        <v>42166.767175925925</v>
      </c>
    </row>
    <row r="824" spans="1:19" ht="30" x14ac:dyDescent="0.25">
      <c r="A824" s="17">
        <v>3850</v>
      </c>
      <c r="B824" s="18" t="s">
        <v>3847</v>
      </c>
      <c r="C824" s="18" t="s">
        <v>7959</v>
      </c>
      <c r="D824" s="19">
        <v>1000</v>
      </c>
      <c r="E824" s="20">
        <v>38</v>
      </c>
      <c r="F824" s="17" t="s">
        <v>8220</v>
      </c>
      <c r="G824" s="17" t="s">
        <v>8223</v>
      </c>
      <c r="H824" s="17" t="s">
        <v>8245</v>
      </c>
      <c r="I824" s="17">
        <v>1420081143</v>
      </c>
      <c r="J824" s="17">
        <v>1417489143</v>
      </c>
      <c r="K824" s="17" t="b">
        <v>1</v>
      </c>
      <c r="L824" s="17">
        <v>4</v>
      </c>
      <c r="M824" s="17" t="b">
        <v>0</v>
      </c>
      <c r="N824" s="17" t="s">
        <v>8273</v>
      </c>
      <c r="O824" s="17" t="s">
        <v>8274</v>
      </c>
      <c r="P824" s="17">
        <v>4</v>
      </c>
      <c r="Q824" s="17">
        <v>9.5</v>
      </c>
      <c r="R824" s="21">
        <v>41975.124340277776</v>
      </c>
      <c r="S824" s="21">
        <v>42005.124340277776</v>
      </c>
    </row>
    <row r="825" spans="1:19" ht="45" x14ac:dyDescent="0.25">
      <c r="A825" s="17">
        <v>3851</v>
      </c>
      <c r="B825" s="18" t="s">
        <v>3848</v>
      </c>
      <c r="C825" s="18" t="s">
        <v>7960</v>
      </c>
      <c r="D825" s="19">
        <v>2500</v>
      </c>
      <c r="E825" s="20">
        <v>852</v>
      </c>
      <c r="F825" s="17" t="s">
        <v>8220</v>
      </c>
      <c r="G825" s="17" t="s">
        <v>8224</v>
      </c>
      <c r="H825" s="17" t="s">
        <v>8246</v>
      </c>
      <c r="I825" s="17">
        <v>1437129179</v>
      </c>
      <c r="J825" s="17">
        <v>1434537179</v>
      </c>
      <c r="K825" s="17" t="b">
        <v>1</v>
      </c>
      <c r="L825" s="17">
        <v>24</v>
      </c>
      <c r="M825" s="17" t="b">
        <v>0</v>
      </c>
      <c r="N825" s="17" t="s">
        <v>8273</v>
      </c>
      <c r="O825" s="17" t="s">
        <v>8274</v>
      </c>
      <c r="P825" s="17">
        <v>34</v>
      </c>
      <c r="Q825" s="17">
        <v>35.5</v>
      </c>
      <c r="R825" s="21">
        <v>42172.439571759256</v>
      </c>
      <c r="S825" s="21">
        <v>42202.439571759256</v>
      </c>
    </row>
    <row r="826" spans="1:19" ht="45" x14ac:dyDescent="0.25">
      <c r="A826" s="17">
        <v>3852</v>
      </c>
      <c r="B826" s="18" t="s">
        <v>3849</v>
      </c>
      <c r="C826" s="18" t="s">
        <v>7961</v>
      </c>
      <c r="D826" s="19">
        <v>10000</v>
      </c>
      <c r="E826" s="20">
        <v>20</v>
      </c>
      <c r="F826" s="17" t="s">
        <v>8220</v>
      </c>
      <c r="G826" s="17" t="s">
        <v>8223</v>
      </c>
      <c r="H826" s="17" t="s">
        <v>8245</v>
      </c>
      <c r="I826" s="17">
        <v>1427427276</v>
      </c>
      <c r="J826" s="17">
        <v>1425270876</v>
      </c>
      <c r="K826" s="17" t="b">
        <v>0</v>
      </c>
      <c r="L826" s="17">
        <v>2</v>
      </c>
      <c r="M826" s="17" t="b">
        <v>0</v>
      </c>
      <c r="N826" s="17" t="s">
        <v>8273</v>
      </c>
      <c r="O826" s="17" t="s">
        <v>8274</v>
      </c>
      <c r="P826" s="17">
        <v>0</v>
      </c>
      <c r="Q826" s="17">
        <v>10</v>
      </c>
      <c r="R826" s="21">
        <v>42065.190694444449</v>
      </c>
      <c r="S826" s="21">
        <v>42090.149027777778</v>
      </c>
    </row>
    <row r="827" spans="1:19" ht="30" x14ac:dyDescent="0.25">
      <c r="A827" s="17">
        <v>3853</v>
      </c>
      <c r="B827" s="18" t="s">
        <v>3850</v>
      </c>
      <c r="C827" s="18" t="s">
        <v>7962</v>
      </c>
      <c r="D827" s="19">
        <v>100000</v>
      </c>
      <c r="E827" s="20">
        <v>26</v>
      </c>
      <c r="F827" s="17" t="s">
        <v>8220</v>
      </c>
      <c r="G827" s="17" t="s">
        <v>8223</v>
      </c>
      <c r="H827" s="17" t="s">
        <v>8245</v>
      </c>
      <c r="I827" s="17">
        <v>1409602178</v>
      </c>
      <c r="J827" s="17">
        <v>1406578178</v>
      </c>
      <c r="K827" s="17" t="b">
        <v>0</v>
      </c>
      <c r="L827" s="17">
        <v>2</v>
      </c>
      <c r="M827" s="17" t="b">
        <v>0</v>
      </c>
      <c r="N827" s="17" t="s">
        <v>8273</v>
      </c>
      <c r="O827" s="17" t="s">
        <v>8274</v>
      </c>
      <c r="P827" s="17">
        <v>0</v>
      </c>
      <c r="Q827" s="17">
        <v>13</v>
      </c>
      <c r="R827" s="21">
        <v>41848.84002314815</v>
      </c>
      <c r="S827" s="21">
        <v>41883.84002314815</v>
      </c>
    </row>
    <row r="828" spans="1:19" ht="30" x14ac:dyDescent="0.25">
      <c r="A828" s="17">
        <v>3854</v>
      </c>
      <c r="B828" s="18" t="s">
        <v>3851</v>
      </c>
      <c r="C828" s="18" t="s">
        <v>7963</v>
      </c>
      <c r="D828" s="19">
        <v>11000</v>
      </c>
      <c r="E828" s="20">
        <v>1788</v>
      </c>
      <c r="F828" s="17" t="s">
        <v>8220</v>
      </c>
      <c r="G828" s="17" t="s">
        <v>8223</v>
      </c>
      <c r="H828" s="17" t="s">
        <v>8245</v>
      </c>
      <c r="I828" s="17">
        <v>1431206058</v>
      </c>
      <c r="J828" s="17">
        <v>1428614058</v>
      </c>
      <c r="K828" s="17" t="b">
        <v>0</v>
      </c>
      <c r="L828" s="17">
        <v>20</v>
      </c>
      <c r="M828" s="17" t="b">
        <v>0</v>
      </c>
      <c r="N828" s="17" t="s">
        <v>8273</v>
      </c>
      <c r="O828" s="17" t="s">
        <v>8274</v>
      </c>
      <c r="P828" s="17">
        <v>16</v>
      </c>
      <c r="Q828" s="17">
        <v>89.4</v>
      </c>
      <c r="R828" s="21">
        <v>42103.884930555556</v>
      </c>
      <c r="S828" s="21">
        <v>42133.884930555556</v>
      </c>
    </row>
    <row r="829" spans="1:19" ht="45" x14ac:dyDescent="0.25">
      <c r="A829" s="17">
        <v>3855</v>
      </c>
      <c r="B829" s="18" t="s">
        <v>3852</v>
      </c>
      <c r="C829" s="18" t="s">
        <v>7964</v>
      </c>
      <c r="D829" s="19">
        <v>1000</v>
      </c>
      <c r="E829" s="20">
        <v>25</v>
      </c>
      <c r="F829" s="17" t="s">
        <v>8220</v>
      </c>
      <c r="G829" s="17" t="s">
        <v>8223</v>
      </c>
      <c r="H829" s="17" t="s">
        <v>8245</v>
      </c>
      <c r="I829" s="17">
        <v>1427408271</v>
      </c>
      <c r="J829" s="17">
        <v>1424819871</v>
      </c>
      <c r="K829" s="17" t="b">
        <v>0</v>
      </c>
      <c r="L829" s="17">
        <v>1</v>
      </c>
      <c r="M829" s="17" t="b">
        <v>0</v>
      </c>
      <c r="N829" s="17" t="s">
        <v>8273</v>
      </c>
      <c r="O829" s="17" t="s">
        <v>8274</v>
      </c>
      <c r="P829" s="17">
        <v>3</v>
      </c>
      <c r="Q829" s="17">
        <v>25</v>
      </c>
      <c r="R829" s="21">
        <v>42059.970729166671</v>
      </c>
      <c r="S829" s="21">
        <v>42089.929062499999</v>
      </c>
    </row>
    <row r="830" spans="1:19" ht="45" x14ac:dyDescent="0.25">
      <c r="A830" s="17">
        <v>3856</v>
      </c>
      <c r="B830" s="18" t="s">
        <v>3853</v>
      </c>
      <c r="C830" s="18" t="s">
        <v>7965</v>
      </c>
      <c r="D830" s="19">
        <v>5000</v>
      </c>
      <c r="E830" s="20">
        <v>1</v>
      </c>
      <c r="F830" s="17" t="s">
        <v>8220</v>
      </c>
      <c r="G830" s="17" t="s">
        <v>8223</v>
      </c>
      <c r="H830" s="17" t="s">
        <v>8245</v>
      </c>
      <c r="I830" s="17">
        <v>1425833403</v>
      </c>
      <c r="J830" s="17">
        <v>1423245003</v>
      </c>
      <c r="K830" s="17" t="b">
        <v>0</v>
      </c>
      <c r="L830" s="17">
        <v>1</v>
      </c>
      <c r="M830" s="17" t="b">
        <v>0</v>
      </c>
      <c r="N830" s="17" t="s">
        <v>8273</v>
      </c>
      <c r="O830" s="17" t="s">
        <v>8274</v>
      </c>
      <c r="P830" s="17">
        <v>0</v>
      </c>
      <c r="Q830" s="17">
        <v>1</v>
      </c>
      <c r="R830" s="21">
        <v>42041.743090277778</v>
      </c>
      <c r="S830" s="21">
        <v>42071.701423611114</v>
      </c>
    </row>
    <row r="831" spans="1:19" ht="45" x14ac:dyDescent="0.25">
      <c r="A831" s="17">
        <v>3857</v>
      </c>
      <c r="B831" s="18" t="s">
        <v>3854</v>
      </c>
      <c r="C831" s="18" t="s">
        <v>7966</v>
      </c>
      <c r="D831" s="19">
        <v>5000</v>
      </c>
      <c r="E831" s="20">
        <v>260</v>
      </c>
      <c r="F831" s="17" t="s">
        <v>8220</v>
      </c>
      <c r="G831" s="17" t="s">
        <v>8223</v>
      </c>
      <c r="H831" s="17" t="s">
        <v>8245</v>
      </c>
      <c r="I831" s="17">
        <v>1406913120</v>
      </c>
      <c r="J831" s="17">
        <v>1404927690</v>
      </c>
      <c r="K831" s="17" t="b">
        <v>0</v>
      </c>
      <c r="L831" s="17">
        <v>4</v>
      </c>
      <c r="M831" s="17" t="b">
        <v>0</v>
      </c>
      <c r="N831" s="17" t="s">
        <v>8273</v>
      </c>
      <c r="O831" s="17" t="s">
        <v>8274</v>
      </c>
      <c r="P831" s="17">
        <v>5</v>
      </c>
      <c r="Q831" s="17">
        <v>65</v>
      </c>
      <c r="R831" s="21">
        <v>41829.73715277778</v>
      </c>
      <c r="S831" s="21">
        <v>41852.716666666667</v>
      </c>
    </row>
    <row r="832" spans="1:19" ht="45" x14ac:dyDescent="0.25">
      <c r="A832" s="17">
        <v>3858</v>
      </c>
      <c r="B832" s="18" t="s">
        <v>3855</v>
      </c>
      <c r="C832" s="18" t="s">
        <v>7967</v>
      </c>
      <c r="D832" s="19">
        <v>500</v>
      </c>
      <c r="E832" s="20">
        <v>10</v>
      </c>
      <c r="F832" s="17" t="s">
        <v>8220</v>
      </c>
      <c r="G832" s="17" t="s">
        <v>8224</v>
      </c>
      <c r="H832" s="17" t="s">
        <v>8246</v>
      </c>
      <c r="I832" s="17">
        <v>1432328400</v>
      </c>
      <c r="J832" s="17">
        <v>1430734844</v>
      </c>
      <c r="K832" s="17" t="b">
        <v>0</v>
      </c>
      <c r="L832" s="17">
        <v>1</v>
      </c>
      <c r="M832" s="17" t="b">
        <v>0</v>
      </c>
      <c r="N832" s="17" t="s">
        <v>8273</v>
      </c>
      <c r="O832" s="17" t="s">
        <v>8274</v>
      </c>
      <c r="P832" s="17">
        <v>2</v>
      </c>
      <c r="Q832" s="17">
        <v>10</v>
      </c>
      <c r="R832" s="21">
        <v>42128.431064814817</v>
      </c>
      <c r="S832" s="21">
        <v>42146.875</v>
      </c>
    </row>
    <row r="833" spans="1:19" ht="45" x14ac:dyDescent="0.25">
      <c r="A833" s="17">
        <v>3859</v>
      </c>
      <c r="B833" s="18" t="s">
        <v>3856</v>
      </c>
      <c r="C833" s="18" t="s">
        <v>7968</v>
      </c>
      <c r="D833" s="19">
        <v>2500</v>
      </c>
      <c r="E833" s="20">
        <v>1</v>
      </c>
      <c r="F833" s="17" t="s">
        <v>8220</v>
      </c>
      <c r="G833" s="17" t="s">
        <v>8223</v>
      </c>
      <c r="H833" s="17" t="s">
        <v>8245</v>
      </c>
      <c r="I833" s="17">
        <v>1403730000</v>
      </c>
      <c r="J833" s="17">
        <v>1401485207</v>
      </c>
      <c r="K833" s="17" t="b">
        <v>0</v>
      </c>
      <c r="L833" s="17">
        <v>1</v>
      </c>
      <c r="M833" s="17" t="b">
        <v>0</v>
      </c>
      <c r="N833" s="17" t="s">
        <v>8273</v>
      </c>
      <c r="O833" s="17" t="s">
        <v>8274</v>
      </c>
      <c r="P833" s="17">
        <v>0</v>
      </c>
      <c r="Q833" s="17">
        <v>1</v>
      </c>
      <c r="R833" s="21">
        <v>41789.893599537041</v>
      </c>
      <c r="S833" s="21">
        <v>41815.875</v>
      </c>
    </row>
    <row r="834" spans="1:19" ht="45" x14ac:dyDescent="0.25">
      <c r="A834" s="17">
        <v>3860</v>
      </c>
      <c r="B834" s="18" t="s">
        <v>3857</v>
      </c>
      <c r="C834" s="18" t="s">
        <v>7969</v>
      </c>
      <c r="D834" s="19">
        <v>6000</v>
      </c>
      <c r="E834" s="20">
        <v>1060</v>
      </c>
      <c r="F834" s="17" t="s">
        <v>8220</v>
      </c>
      <c r="G834" s="17" t="s">
        <v>8223</v>
      </c>
      <c r="H834" s="17" t="s">
        <v>8245</v>
      </c>
      <c r="I834" s="17">
        <v>1407858710</v>
      </c>
      <c r="J834" s="17">
        <v>1405266710</v>
      </c>
      <c r="K834" s="17" t="b">
        <v>0</v>
      </c>
      <c r="L834" s="17">
        <v>13</v>
      </c>
      <c r="M834" s="17" t="b">
        <v>0</v>
      </c>
      <c r="N834" s="17" t="s">
        <v>8273</v>
      </c>
      <c r="O834" s="17" t="s">
        <v>8274</v>
      </c>
      <c r="P834" s="17">
        <v>18</v>
      </c>
      <c r="Q834" s="17">
        <v>81.540000000000006</v>
      </c>
      <c r="R834" s="21">
        <v>41833.660995370366</v>
      </c>
      <c r="S834" s="21">
        <v>41863.660995370366</v>
      </c>
    </row>
    <row r="835" spans="1:19" x14ac:dyDescent="0.25">
      <c r="A835" s="17">
        <v>3861</v>
      </c>
      <c r="B835" s="18" t="s">
        <v>3858</v>
      </c>
      <c r="C835" s="18" t="s">
        <v>7970</v>
      </c>
      <c r="D835" s="19">
        <v>2000</v>
      </c>
      <c r="E835" s="20">
        <v>100</v>
      </c>
      <c r="F835" s="17" t="s">
        <v>8220</v>
      </c>
      <c r="G835" s="17" t="s">
        <v>8223</v>
      </c>
      <c r="H835" s="17" t="s">
        <v>8245</v>
      </c>
      <c r="I835" s="17">
        <v>1415828820</v>
      </c>
      <c r="J835" s="17">
        <v>1412258977</v>
      </c>
      <c r="K835" s="17" t="b">
        <v>0</v>
      </c>
      <c r="L835" s="17">
        <v>1</v>
      </c>
      <c r="M835" s="17" t="b">
        <v>0</v>
      </c>
      <c r="N835" s="17" t="s">
        <v>8273</v>
      </c>
      <c r="O835" s="17" t="s">
        <v>8274</v>
      </c>
      <c r="P835" s="17">
        <v>5</v>
      </c>
      <c r="Q835" s="17">
        <v>100</v>
      </c>
      <c r="R835" s="21">
        <v>41914.590011574073</v>
      </c>
      <c r="S835" s="21">
        <v>41955.907638888893</v>
      </c>
    </row>
    <row r="836" spans="1:19" ht="30" x14ac:dyDescent="0.25">
      <c r="A836" s="17">
        <v>3862</v>
      </c>
      <c r="B836" s="18" t="s">
        <v>3859</v>
      </c>
      <c r="C836" s="18" t="s">
        <v>7971</v>
      </c>
      <c r="D836" s="19">
        <v>7500</v>
      </c>
      <c r="E836" s="20">
        <v>1</v>
      </c>
      <c r="F836" s="17" t="s">
        <v>8220</v>
      </c>
      <c r="G836" s="17" t="s">
        <v>8223</v>
      </c>
      <c r="H836" s="17" t="s">
        <v>8245</v>
      </c>
      <c r="I836" s="17">
        <v>1473699540</v>
      </c>
      <c r="J836" s="17">
        <v>1472451356</v>
      </c>
      <c r="K836" s="17" t="b">
        <v>0</v>
      </c>
      <c r="L836" s="17">
        <v>1</v>
      </c>
      <c r="M836" s="17" t="b">
        <v>0</v>
      </c>
      <c r="N836" s="17" t="s">
        <v>8273</v>
      </c>
      <c r="O836" s="17" t="s">
        <v>8274</v>
      </c>
      <c r="P836" s="17">
        <v>0</v>
      </c>
      <c r="Q836" s="17">
        <v>1</v>
      </c>
      <c r="R836" s="21">
        <v>42611.261064814811</v>
      </c>
      <c r="S836" s="21">
        <v>42625.707638888889</v>
      </c>
    </row>
    <row r="837" spans="1:19" ht="45" x14ac:dyDescent="0.25">
      <c r="A837" s="17">
        <v>3863</v>
      </c>
      <c r="B837" s="18" t="s">
        <v>3860</v>
      </c>
      <c r="C837" s="18" t="s">
        <v>7972</v>
      </c>
      <c r="D837" s="19">
        <v>6000</v>
      </c>
      <c r="E837" s="20">
        <v>0</v>
      </c>
      <c r="F837" s="17" t="s">
        <v>8220</v>
      </c>
      <c r="G837" s="17" t="s">
        <v>8223</v>
      </c>
      <c r="H837" s="17" t="s">
        <v>8245</v>
      </c>
      <c r="I837" s="17">
        <v>1446739905</v>
      </c>
      <c r="J837" s="17">
        <v>1441552305</v>
      </c>
      <c r="K837" s="17" t="b">
        <v>0</v>
      </c>
      <c r="L837" s="17">
        <v>0</v>
      </c>
      <c r="M837" s="17" t="b">
        <v>0</v>
      </c>
      <c r="N837" s="17" t="s">
        <v>8273</v>
      </c>
      <c r="O837" s="17" t="s">
        <v>8274</v>
      </c>
      <c r="P837" s="17">
        <v>0</v>
      </c>
      <c r="Q837" s="17">
        <v>0</v>
      </c>
      <c r="R837" s="21">
        <v>42253.633159722223</v>
      </c>
      <c r="S837" s="21">
        <v>42313.674826388888</v>
      </c>
    </row>
    <row r="838" spans="1:19" ht="45" x14ac:dyDescent="0.25">
      <c r="A838" s="17">
        <v>3864</v>
      </c>
      <c r="B838" s="18" t="s">
        <v>3861</v>
      </c>
      <c r="C838" s="18" t="s">
        <v>7973</v>
      </c>
      <c r="D838" s="19">
        <v>5000</v>
      </c>
      <c r="E838" s="20">
        <v>60</v>
      </c>
      <c r="F838" s="17" t="s">
        <v>8220</v>
      </c>
      <c r="G838" s="17" t="s">
        <v>8223</v>
      </c>
      <c r="H838" s="17" t="s">
        <v>8245</v>
      </c>
      <c r="I838" s="17">
        <v>1447799054</v>
      </c>
      <c r="J838" s="17">
        <v>1445203454</v>
      </c>
      <c r="K838" s="17" t="b">
        <v>0</v>
      </c>
      <c r="L838" s="17">
        <v>3</v>
      </c>
      <c r="M838" s="17" t="b">
        <v>0</v>
      </c>
      <c r="N838" s="17" t="s">
        <v>8273</v>
      </c>
      <c r="O838" s="17" t="s">
        <v>8274</v>
      </c>
      <c r="P838" s="17">
        <v>1</v>
      </c>
      <c r="Q838" s="17">
        <v>20</v>
      </c>
      <c r="R838" s="21">
        <v>42295.891828703709</v>
      </c>
      <c r="S838" s="21">
        <v>42325.933495370366</v>
      </c>
    </row>
    <row r="839" spans="1:19" ht="45" x14ac:dyDescent="0.25">
      <c r="A839" s="17">
        <v>3865</v>
      </c>
      <c r="B839" s="18" t="s">
        <v>3862</v>
      </c>
      <c r="C839" s="18" t="s">
        <v>7974</v>
      </c>
      <c r="D839" s="19">
        <v>2413</v>
      </c>
      <c r="E839" s="20">
        <v>650</v>
      </c>
      <c r="F839" s="17" t="s">
        <v>8220</v>
      </c>
      <c r="G839" s="17" t="s">
        <v>8228</v>
      </c>
      <c r="H839" s="17" t="s">
        <v>8250</v>
      </c>
      <c r="I839" s="17">
        <v>1409376600</v>
      </c>
      <c r="J839" s="17">
        <v>1405957098</v>
      </c>
      <c r="K839" s="17" t="b">
        <v>0</v>
      </c>
      <c r="L839" s="17">
        <v>14</v>
      </c>
      <c r="M839" s="17" t="b">
        <v>0</v>
      </c>
      <c r="N839" s="17" t="s">
        <v>8273</v>
      </c>
      <c r="O839" s="17" t="s">
        <v>8274</v>
      </c>
      <c r="P839" s="17">
        <v>27</v>
      </c>
      <c r="Q839" s="17">
        <v>46.43</v>
      </c>
      <c r="R839" s="21">
        <v>41841.651597222226</v>
      </c>
      <c r="S839" s="21">
        <v>41881.229166666664</v>
      </c>
    </row>
    <row r="840" spans="1:19" ht="30" x14ac:dyDescent="0.25">
      <c r="A840" s="17">
        <v>3866</v>
      </c>
      <c r="B840" s="18" t="s">
        <v>3863</v>
      </c>
      <c r="C840" s="18" t="s">
        <v>7975</v>
      </c>
      <c r="D840" s="19">
        <v>2000</v>
      </c>
      <c r="E840" s="20">
        <v>11</v>
      </c>
      <c r="F840" s="17" t="s">
        <v>8220</v>
      </c>
      <c r="G840" s="17" t="s">
        <v>8223</v>
      </c>
      <c r="H840" s="17" t="s">
        <v>8245</v>
      </c>
      <c r="I840" s="17">
        <v>1458703740</v>
      </c>
      <c r="J840" s="17">
        <v>1454453021</v>
      </c>
      <c r="K840" s="17" t="b">
        <v>0</v>
      </c>
      <c r="L840" s="17">
        <v>2</v>
      </c>
      <c r="M840" s="17" t="b">
        <v>0</v>
      </c>
      <c r="N840" s="17" t="s">
        <v>8273</v>
      </c>
      <c r="O840" s="17" t="s">
        <v>8274</v>
      </c>
      <c r="P840" s="17">
        <v>1</v>
      </c>
      <c r="Q840" s="17">
        <v>5.5</v>
      </c>
      <c r="R840" s="21">
        <v>42402.947002314817</v>
      </c>
      <c r="S840" s="21">
        <v>42452.145138888889</v>
      </c>
    </row>
    <row r="841" spans="1:19" ht="45" x14ac:dyDescent="0.25">
      <c r="A841" s="17">
        <v>3867</v>
      </c>
      <c r="B841" s="18" t="s">
        <v>3864</v>
      </c>
      <c r="C841" s="18" t="s">
        <v>7976</v>
      </c>
      <c r="D841" s="19">
        <v>2000</v>
      </c>
      <c r="E841" s="20">
        <v>251</v>
      </c>
      <c r="F841" s="17" t="s">
        <v>8220</v>
      </c>
      <c r="G841" s="17" t="s">
        <v>8223</v>
      </c>
      <c r="H841" s="17" t="s">
        <v>8245</v>
      </c>
      <c r="I841" s="17">
        <v>1466278339</v>
      </c>
      <c r="J841" s="17">
        <v>1463686339</v>
      </c>
      <c r="K841" s="17" t="b">
        <v>0</v>
      </c>
      <c r="L841" s="17">
        <v>5</v>
      </c>
      <c r="M841" s="17" t="b">
        <v>0</v>
      </c>
      <c r="N841" s="17" t="s">
        <v>8273</v>
      </c>
      <c r="O841" s="17" t="s">
        <v>8274</v>
      </c>
      <c r="P841" s="17">
        <v>13</v>
      </c>
      <c r="Q841" s="17">
        <v>50.2</v>
      </c>
      <c r="R841" s="21">
        <v>42509.814108796301</v>
      </c>
      <c r="S841" s="21">
        <v>42539.814108796301</v>
      </c>
    </row>
    <row r="842" spans="1:19" ht="45" x14ac:dyDescent="0.25">
      <c r="A842" s="17">
        <v>3888</v>
      </c>
      <c r="B842" s="18" t="s">
        <v>3885</v>
      </c>
      <c r="C842" s="18" t="s">
        <v>7996</v>
      </c>
      <c r="D842" s="19">
        <v>2000</v>
      </c>
      <c r="E842" s="20">
        <v>542</v>
      </c>
      <c r="F842" s="17" t="s">
        <v>8220</v>
      </c>
      <c r="G842" s="17" t="s">
        <v>8224</v>
      </c>
      <c r="H842" s="17" t="s">
        <v>8246</v>
      </c>
      <c r="I842" s="17">
        <v>1488114358</v>
      </c>
      <c r="J842" s="17">
        <v>1485522358</v>
      </c>
      <c r="K842" s="17" t="b">
        <v>0</v>
      </c>
      <c r="L842" s="17">
        <v>14</v>
      </c>
      <c r="M842" s="17" t="b">
        <v>0</v>
      </c>
      <c r="N842" s="17" t="s">
        <v>8273</v>
      </c>
      <c r="O842" s="17" t="s">
        <v>8274</v>
      </c>
      <c r="P842" s="17">
        <v>27</v>
      </c>
      <c r="Q842" s="17">
        <v>38.71</v>
      </c>
      <c r="R842" s="21">
        <v>42762.545810185184</v>
      </c>
      <c r="S842" s="21">
        <v>42792.545810185184</v>
      </c>
    </row>
    <row r="843" spans="1:19" ht="45" x14ac:dyDescent="0.25">
      <c r="A843" s="17">
        <v>3889</v>
      </c>
      <c r="B843" s="18" t="s">
        <v>3886</v>
      </c>
      <c r="C843" s="18" t="s">
        <v>7997</v>
      </c>
      <c r="D843" s="19">
        <v>8000</v>
      </c>
      <c r="E843" s="20">
        <v>118</v>
      </c>
      <c r="F843" s="17" t="s">
        <v>8220</v>
      </c>
      <c r="G843" s="17" t="s">
        <v>8223</v>
      </c>
      <c r="H843" s="17" t="s">
        <v>8245</v>
      </c>
      <c r="I843" s="17">
        <v>1420413960</v>
      </c>
      <c r="J843" s="17">
        <v>1417651630</v>
      </c>
      <c r="K843" s="17" t="b">
        <v>0</v>
      </c>
      <c r="L843" s="17">
        <v>9</v>
      </c>
      <c r="M843" s="17" t="b">
        <v>0</v>
      </c>
      <c r="N843" s="17" t="s">
        <v>8273</v>
      </c>
      <c r="O843" s="17" t="s">
        <v>8274</v>
      </c>
      <c r="P843" s="17">
        <v>1</v>
      </c>
      <c r="Q843" s="17">
        <v>13.11</v>
      </c>
      <c r="R843" s="21">
        <v>41977.004976851851</v>
      </c>
      <c r="S843" s="21">
        <v>42008.976388888885</v>
      </c>
    </row>
    <row r="844" spans="1:19" ht="45" x14ac:dyDescent="0.25">
      <c r="A844" s="17">
        <v>3890</v>
      </c>
      <c r="B844" s="18" t="s">
        <v>3887</v>
      </c>
      <c r="C844" s="18" t="s">
        <v>7998</v>
      </c>
      <c r="D844" s="19">
        <v>15000</v>
      </c>
      <c r="E844" s="20">
        <v>2524</v>
      </c>
      <c r="F844" s="17" t="s">
        <v>8220</v>
      </c>
      <c r="G844" s="17" t="s">
        <v>8223</v>
      </c>
      <c r="H844" s="17" t="s">
        <v>8245</v>
      </c>
      <c r="I844" s="17">
        <v>1439662344</v>
      </c>
      <c r="J844" s="17">
        <v>1434478344</v>
      </c>
      <c r="K844" s="17" t="b">
        <v>0</v>
      </c>
      <c r="L844" s="17">
        <v>8</v>
      </c>
      <c r="M844" s="17" t="b">
        <v>0</v>
      </c>
      <c r="N844" s="17" t="s">
        <v>8273</v>
      </c>
      <c r="O844" s="17" t="s">
        <v>8274</v>
      </c>
      <c r="P844" s="17">
        <v>17</v>
      </c>
      <c r="Q844" s="17">
        <v>315.5</v>
      </c>
      <c r="R844" s="21">
        <v>42171.758611111116</v>
      </c>
      <c r="S844" s="21">
        <v>42231.758611111116</v>
      </c>
    </row>
    <row r="845" spans="1:19" ht="30" x14ac:dyDescent="0.25">
      <c r="A845" s="17">
        <v>3891</v>
      </c>
      <c r="B845" s="18" t="s">
        <v>3888</v>
      </c>
      <c r="C845" s="18" t="s">
        <v>7999</v>
      </c>
      <c r="D845" s="19">
        <v>800</v>
      </c>
      <c r="E845" s="20">
        <v>260</v>
      </c>
      <c r="F845" s="17" t="s">
        <v>8220</v>
      </c>
      <c r="G845" s="17" t="s">
        <v>8223</v>
      </c>
      <c r="H845" s="17" t="s">
        <v>8245</v>
      </c>
      <c r="I845" s="17">
        <v>1427086740</v>
      </c>
      <c r="J845" s="17">
        <v>1424488244</v>
      </c>
      <c r="K845" s="17" t="b">
        <v>0</v>
      </c>
      <c r="L845" s="17">
        <v>7</v>
      </c>
      <c r="M845" s="17" t="b">
        <v>0</v>
      </c>
      <c r="N845" s="17" t="s">
        <v>8273</v>
      </c>
      <c r="O845" s="17" t="s">
        <v>8274</v>
      </c>
      <c r="P845" s="17">
        <v>33</v>
      </c>
      <c r="Q845" s="17">
        <v>37.14</v>
      </c>
      <c r="R845" s="21">
        <v>42056.1324537037</v>
      </c>
      <c r="S845" s="21">
        <v>42086.207638888889</v>
      </c>
    </row>
    <row r="846" spans="1:19" ht="45" x14ac:dyDescent="0.25">
      <c r="A846" s="17">
        <v>3892</v>
      </c>
      <c r="B846" s="18" t="s">
        <v>3889</v>
      </c>
      <c r="C846" s="18" t="s">
        <v>8000</v>
      </c>
      <c r="D846" s="19">
        <v>1000</v>
      </c>
      <c r="E846" s="20">
        <v>0</v>
      </c>
      <c r="F846" s="17" t="s">
        <v>8220</v>
      </c>
      <c r="G846" s="17" t="s">
        <v>8223</v>
      </c>
      <c r="H846" s="17" t="s">
        <v>8245</v>
      </c>
      <c r="I846" s="17">
        <v>1408863600</v>
      </c>
      <c r="J846" s="17">
        <v>1408203557</v>
      </c>
      <c r="K846" s="17" t="b">
        <v>0</v>
      </c>
      <c r="L846" s="17">
        <v>0</v>
      </c>
      <c r="M846" s="17" t="b">
        <v>0</v>
      </c>
      <c r="N846" s="17" t="s">
        <v>8273</v>
      </c>
      <c r="O846" s="17" t="s">
        <v>8274</v>
      </c>
      <c r="P846" s="17">
        <v>0</v>
      </c>
      <c r="Q846" s="17">
        <v>0</v>
      </c>
      <c r="R846" s="21">
        <v>41867.652280092596</v>
      </c>
      <c r="S846" s="21">
        <v>41875.291666666664</v>
      </c>
    </row>
    <row r="847" spans="1:19" ht="45" x14ac:dyDescent="0.25">
      <c r="A847" s="17">
        <v>3893</v>
      </c>
      <c r="B847" s="18" t="s">
        <v>3890</v>
      </c>
      <c r="C847" s="18" t="s">
        <v>8001</v>
      </c>
      <c r="D847" s="19">
        <v>50000</v>
      </c>
      <c r="E847" s="20">
        <v>10775</v>
      </c>
      <c r="F847" s="17" t="s">
        <v>8220</v>
      </c>
      <c r="G847" s="17" t="s">
        <v>8223</v>
      </c>
      <c r="H847" s="17" t="s">
        <v>8245</v>
      </c>
      <c r="I847" s="17">
        <v>1404194400</v>
      </c>
      <c r="J847" s="17">
        <v>1400600840</v>
      </c>
      <c r="K847" s="17" t="b">
        <v>0</v>
      </c>
      <c r="L847" s="17">
        <v>84</v>
      </c>
      <c r="M847" s="17" t="b">
        <v>0</v>
      </c>
      <c r="N847" s="17" t="s">
        <v>8273</v>
      </c>
      <c r="O847" s="17" t="s">
        <v>8274</v>
      </c>
      <c r="P847" s="17">
        <v>22</v>
      </c>
      <c r="Q847" s="17">
        <v>128.27000000000001</v>
      </c>
      <c r="R847" s="21">
        <v>41779.657870370371</v>
      </c>
      <c r="S847" s="21">
        <v>41821.25</v>
      </c>
    </row>
    <row r="848" spans="1:19" ht="45" x14ac:dyDescent="0.25">
      <c r="A848" s="17">
        <v>3894</v>
      </c>
      <c r="B848" s="18" t="s">
        <v>3891</v>
      </c>
      <c r="C848" s="18" t="s">
        <v>8002</v>
      </c>
      <c r="D848" s="19">
        <v>15000</v>
      </c>
      <c r="E848" s="20">
        <v>520</v>
      </c>
      <c r="F848" s="17" t="s">
        <v>8220</v>
      </c>
      <c r="G848" s="17" t="s">
        <v>8223</v>
      </c>
      <c r="H848" s="17" t="s">
        <v>8245</v>
      </c>
      <c r="I848" s="17">
        <v>1481000340</v>
      </c>
      <c r="J848" s="17">
        <v>1478386812</v>
      </c>
      <c r="K848" s="17" t="b">
        <v>0</v>
      </c>
      <c r="L848" s="17">
        <v>11</v>
      </c>
      <c r="M848" s="17" t="b">
        <v>0</v>
      </c>
      <c r="N848" s="17" t="s">
        <v>8273</v>
      </c>
      <c r="O848" s="17" t="s">
        <v>8274</v>
      </c>
      <c r="P848" s="17">
        <v>3</v>
      </c>
      <c r="Q848" s="17">
        <v>47.27</v>
      </c>
      <c r="R848" s="21">
        <v>42679.958472222221</v>
      </c>
      <c r="S848" s="21">
        <v>42710.207638888889</v>
      </c>
    </row>
    <row r="849" spans="1:19" ht="45" x14ac:dyDescent="0.25">
      <c r="A849" s="17">
        <v>3895</v>
      </c>
      <c r="B849" s="18" t="s">
        <v>3892</v>
      </c>
      <c r="C849" s="18" t="s">
        <v>8003</v>
      </c>
      <c r="D849" s="19">
        <v>1000</v>
      </c>
      <c r="E849" s="20">
        <v>50</v>
      </c>
      <c r="F849" s="17" t="s">
        <v>8220</v>
      </c>
      <c r="G849" s="17" t="s">
        <v>8223</v>
      </c>
      <c r="H849" s="17" t="s">
        <v>8245</v>
      </c>
      <c r="I849" s="17">
        <v>1425103218</v>
      </c>
      <c r="J849" s="17">
        <v>1422424818</v>
      </c>
      <c r="K849" s="17" t="b">
        <v>0</v>
      </c>
      <c r="L849" s="17">
        <v>1</v>
      </c>
      <c r="M849" s="17" t="b">
        <v>0</v>
      </c>
      <c r="N849" s="17" t="s">
        <v>8273</v>
      </c>
      <c r="O849" s="17" t="s">
        <v>8274</v>
      </c>
      <c r="P849" s="17">
        <v>5</v>
      </c>
      <c r="Q849" s="17">
        <v>50</v>
      </c>
      <c r="R849" s="21">
        <v>42032.250208333338</v>
      </c>
      <c r="S849" s="21">
        <v>42063.250208333338</v>
      </c>
    </row>
    <row r="850" spans="1:19" ht="45" x14ac:dyDescent="0.25">
      <c r="A850" s="17">
        <v>3896</v>
      </c>
      <c r="B850" s="18" t="s">
        <v>3893</v>
      </c>
      <c r="C850" s="18" t="s">
        <v>8004</v>
      </c>
      <c r="D850" s="19">
        <v>1600</v>
      </c>
      <c r="E850" s="20">
        <v>170</v>
      </c>
      <c r="F850" s="17" t="s">
        <v>8220</v>
      </c>
      <c r="G850" s="17" t="s">
        <v>8223</v>
      </c>
      <c r="H850" s="17" t="s">
        <v>8245</v>
      </c>
      <c r="I850" s="17">
        <v>1402979778</v>
      </c>
      <c r="J850" s="17">
        <v>1401770178</v>
      </c>
      <c r="K850" s="17" t="b">
        <v>0</v>
      </c>
      <c r="L850" s="17">
        <v>4</v>
      </c>
      <c r="M850" s="17" t="b">
        <v>0</v>
      </c>
      <c r="N850" s="17" t="s">
        <v>8273</v>
      </c>
      <c r="O850" s="17" t="s">
        <v>8274</v>
      </c>
      <c r="P850" s="17">
        <v>11</v>
      </c>
      <c r="Q850" s="17">
        <v>42.5</v>
      </c>
      <c r="R850" s="21">
        <v>41793.191875000004</v>
      </c>
      <c r="S850" s="21">
        <v>41807.191875000004</v>
      </c>
    </row>
    <row r="851" spans="1:19" ht="45" x14ac:dyDescent="0.25">
      <c r="A851" s="17">
        <v>3897</v>
      </c>
      <c r="B851" s="18" t="s">
        <v>3894</v>
      </c>
      <c r="C851" s="18" t="s">
        <v>8005</v>
      </c>
      <c r="D851" s="19">
        <v>2500</v>
      </c>
      <c r="E851" s="20">
        <v>440</v>
      </c>
      <c r="F851" s="17" t="s">
        <v>8220</v>
      </c>
      <c r="G851" s="17" t="s">
        <v>8227</v>
      </c>
      <c r="H851" s="17" t="s">
        <v>8249</v>
      </c>
      <c r="I851" s="17">
        <v>1420750683</v>
      </c>
      <c r="J851" s="17">
        <v>1418158683</v>
      </c>
      <c r="K851" s="17" t="b">
        <v>0</v>
      </c>
      <c r="L851" s="17">
        <v>10</v>
      </c>
      <c r="M851" s="17" t="b">
        <v>0</v>
      </c>
      <c r="N851" s="17" t="s">
        <v>8273</v>
      </c>
      <c r="O851" s="17" t="s">
        <v>8274</v>
      </c>
      <c r="P851" s="17">
        <v>18</v>
      </c>
      <c r="Q851" s="17">
        <v>44</v>
      </c>
      <c r="R851" s="21">
        <v>41982.87364583333</v>
      </c>
      <c r="S851" s="21">
        <v>42012.87364583333</v>
      </c>
    </row>
    <row r="852" spans="1:19" ht="60" x14ac:dyDescent="0.25">
      <c r="A852" s="17">
        <v>3898</v>
      </c>
      <c r="B852" s="18" t="s">
        <v>3895</v>
      </c>
      <c r="C852" s="18" t="s">
        <v>8006</v>
      </c>
      <c r="D852" s="19">
        <v>2500</v>
      </c>
      <c r="E852" s="20">
        <v>814</v>
      </c>
      <c r="F852" s="17" t="s">
        <v>8220</v>
      </c>
      <c r="G852" s="17" t="s">
        <v>8224</v>
      </c>
      <c r="H852" s="17" t="s">
        <v>8246</v>
      </c>
      <c r="I852" s="17">
        <v>1439827200</v>
      </c>
      <c r="J852" s="17">
        <v>1436355270</v>
      </c>
      <c r="K852" s="17" t="b">
        <v>0</v>
      </c>
      <c r="L852" s="17">
        <v>16</v>
      </c>
      <c r="M852" s="17" t="b">
        <v>0</v>
      </c>
      <c r="N852" s="17" t="s">
        <v>8273</v>
      </c>
      <c r="O852" s="17" t="s">
        <v>8274</v>
      </c>
      <c r="P852" s="17">
        <v>33</v>
      </c>
      <c r="Q852" s="17">
        <v>50.88</v>
      </c>
      <c r="R852" s="21">
        <v>42193.482291666667</v>
      </c>
      <c r="S852" s="21">
        <v>42233.666666666672</v>
      </c>
    </row>
    <row r="853" spans="1:19" ht="30" x14ac:dyDescent="0.25">
      <c r="A853" s="17">
        <v>3899</v>
      </c>
      <c r="B853" s="18" t="s">
        <v>3896</v>
      </c>
      <c r="C853" s="18" t="s">
        <v>8007</v>
      </c>
      <c r="D853" s="19">
        <v>10000</v>
      </c>
      <c r="E853" s="20">
        <v>125</v>
      </c>
      <c r="F853" s="17" t="s">
        <v>8220</v>
      </c>
      <c r="G853" s="17" t="s">
        <v>8223</v>
      </c>
      <c r="H853" s="17" t="s">
        <v>8245</v>
      </c>
      <c r="I853" s="17">
        <v>1407868561</v>
      </c>
      <c r="J853" s="17">
        <v>1406140561</v>
      </c>
      <c r="K853" s="17" t="b">
        <v>0</v>
      </c>
      <c r="L853" s="17">
        <v>2</v>
      </c>
      <c r="M853" s="17" t="b">
        <v>0</v>
      </c>
      <c r="N853" s="17" t="s">
        <v>8273</v>
      </c>
      <c r="O853" s="17" t="s">
        <v>8274</v>
      </c>
      <c r="P853" s="17">
        <v>1</v>
      </c>
      <c r="Q853" s="17">
        <v>62.5</v>
      </c>
      <c r="R853" s="21">
        <v>41843.775011574071</v>
      </c>
      <c r="S853" s="21">
        <v>41863.775011574071</v>
      </c>
    </row>
    <row r="854" spans="1:19" ht="30" x14ac:dyDescent="0.25">
      <c r="A854" s="17">
        <v>3900</v>
      </c>
      <c r="B854" s="18" t="s">
        <v>3897</v>
      </c>
      <c r="C854" s="18" t="s">
        <v>8008</v>
      </c>
      <c r="D854" s="19">
        <v>2500</v>
      </c>
      <c r="E854" s="20">
        <v>135</v>
      </c>
      <c r="F854" s="17" t="s">
        <v>8220</v>
      </c>
      <c r="G854" s="17" t="s">
        <v>8223</v>
      </c>
      <c r="H854" s="17" t="s">
        <v>8245</v>
      </c>
      <c r="I854" s="17">
        <v>1433988791</v>
      </c>
      <c r="J854" s="17">
        <v>1431396791</v>
      </c>
      <c r="K854" s="17" t="b">
        <v>0</v>
      </c>
      <c r="L854" s="17">
        <v>5</v>
      </c>
      <c r="M854" s="17" t="b">
        <v>0</v>
      </c>
      <c r="N854" s="17" t="s">
        <v>8273</v>
      </c>
      <c r="O854" s="17" t="s">
        <v>8274</v>
      </c>
      <c r="P854" s="17">
        <v>5</v>
      </c>
      <c r="Q854" s="17">
        <v>27</v>
      </c>
      <c r="R854" s="21">
        <v>42136.092488425929</v>
      </c>
      <c r="S854" s="21">
        <v>42166.092488425929</v>
      </c>
    </row>
    <row r="855" spans="1:19" ht="45" x14ac:dyDescent="0.25">
      <c r="A855" s="17">
        <v>3901</v>
      </c>
      <c r="B855" s="18" t="s">
        <v>3898</v>
      </c>
      <c r="C855" s="18" t="s">
        <v>8009</v>
      </c>
      <c r="D855" s="19">
        <v>3000</v>
      </c>
      <c r="E855" s="20">
        <v>25</v>
      </c>
      <c r="F855" s="17" t="s">
        <v>8220</v>
      </c>
      <c r="G855" s="17" t="s">
        <v>8223</v>
      </c>
      <c r="H855" s="17" t="s">
        <v>8245</v>
      </c>
      <c r="I855" s="17">
        <v>1450554599</v>
      </c>
      <c r="J855" s="17">
        <v>1447098599</v>
      </c>
      <c r="K855" s="17" t="b">
        <v>0</v>
      </c>
      <c r="L855" s="17">
        <v>1</v>
      </c>
      <c r="M855" s="17" t="b">
        <v>0</v>
      </c>
      <c r="N855" s="17" t="s">
        <v>8273</v>
      </c>
      <c r="O855" s="17" t="s">
        <v>8274</v>
      </c>
      <c r="P855" s="17">
        <v>1</v>
      </c>
      <c r="Q855" s="17">
        <v>25</v>
      </c>
      <c r="R855" s="21">
        <v>42317.826377314821</v>
      </c>
      <c r="S855" s="21">
        <v>42357.826377314821</v>
      </c>
    </row>
    <row r="856" spans="1:19" ht="45" x14ac:dyDescent="0.25">
      <c r="A856" s="17">
        <v>3902</v>
      </c>
      <c r="B856" s="18" t="s">
        <v>3899</v>
      </c>
      <c r="C856" s="18" t="s">
        <v>8010</v>
      </c>
      <c r="D856" s="19">
        <v>3000</v>
      </c>
      <c r="E856" s="20">
        <v>1465</v>
      </c>
      <c r="F856" s="17" t="s">
        <v>8220</v>
      </c>
      <c r="G856" s="17" t="s">
        <v>8224</v>
      </c>
      <c r="H856" s="17" t="s">
        <v>8246</v>
      </c>
      <c r="I856" s="17">
        <v>1479125642</v>
      </c>
      <c r="J856" s="17">
        <v>1476962042</v>
      </c>
      <c r="K856" s="17" t="b">
        <v>0</v>
      </c>
      <c r="L856" s="17">
        <v>31</v>
      </c>
      <c r="M856" s="17" t="b">
        <v>0</v>
      </c>
      <c r="N856" s="17" t="s">
        <v>8273</v>
      </c>
      <c r="O856" s="17" t="s">
        <v>8274</v>
      </c>
      <c r="P856" s="17">
        <v>49</v>
      </c>
      <c r="Q856" s="17">
        <v>47.26</v>
      </c>
      <c r="R856" s="21">
        <v>42663.468078703707</v>
      </c>
      <c r="S856" s="21">
        <v>42688.509745370371</v>
      </c>
    </row>
    <row r="857" spans="1:19" ht="45" x14ac:dyDescent="0.25">
      <c r="A857" s="17">
        <v>3903</v>
      </c>
      <c r="B857" s="18" t="s">
        <v>3900</v>
      </c>
      <c r="C857" s="18" t="s">
        <v>8011</v>
      </c>
      <c r="D857" s="19">
        <v>1500</v>
      </c>
      <c r="E857" s="20">
        <v>0</v>
      </c>
      <c r="F857" s="17" t="s">
        <v>8220</v>
      </c>
      <c r="G857" s="17" t="s">
        <v>8223</v>
      </c>
      <c r="H857" s="17" t="s">
        <v>8245</v>
      </c>
      <c r="I857" s="17">
        <v>1439581080</v>
      </c>
      <c r="J857" s="17">
        <v>1435709765</v>
      </c>
      <c r="K857" s="17" t="b">
        <v>0</v>
      </c>
      <c r="L857" s="17">
        <v>0</v>
      </c>
      <c r="M857" s="17" t="b">
        <v>0</v>
      </c>
      <c r="N857" s="17" t="s">
        <v>8273</v>
      </c>
      <c r="O857" s="17" t="s">
        <v>8274</v>
      </c>
      <c r="P857" s="17">
        <v>0</v>
      </c>
      <c r="Q857" s="17">
        <v>0</v>
      </c>
      <c r="R857" s="21">
        <v>42186.01116898148</v>
      </c>
      <c r="S857" s="21">
        <v>42230.818055555559</v>
      </c>
    </row>
    <row r="858" spans="1:19" x14ac:dyDescent="0.25">
      <c r="A858" s="17">
        <v>3904</v>
      </c>
      <c r="B858" s="18" t="s">
        <v>3901</v>
      </c>
      <c r="C858" s="18" t="s">
        <v>8012</v>
      </c>
      <c r="D858" s="19">
        <v>10000</v>
      </c>
      <c r="E858" s="20">
        <v>3</v>
      </c>
      <c r="F858" s="17" t="s">
        <v>8220</v>
      </c>
      <c r="G858" s="17" t="s">
        <v>8223</v>
      </c>
      <c r="H858" s="17" t="s">
        <v>8245</v>
      </c>
      <c r="I858" s="17">
        <v>1429074240</v>
      </c>
      <c r="J858" s="17">
        <v>1427866200</v>
      </c>
      <c r="K858" s="17" t="b">
        <v>0</v>
      </c>
      <c r="L858" s="17">
        <v>2</v>
      </c>
      <c r="M858" s="17" t="b">
        <v>0</v>
      </c>
      <c r="N858" s="17" t="s">
        <v>8273</v>
      </c>
      <c r="O858" s="17" t="s">
        <v>8274</v>
      </c>
      <c r="P858" s="17">
        <v>0</v>
      </c>
      <c r="Q858" s="17">
        <v>1.5</v>
      </c>
      <c r="R858" s="21">
        <v>42095.229166666672</v>
      </c>
      <c r="S858" s="21">
        <v>42109.211111111115</v>
      </c>
    </row>
    <row r="859" spans="1:19" ht="45" x14ac:dyDescent="0.25">
      <c r="A859" s="17">
        <v>3905</v>
      </c>
      <c r="B859" s="18" t="s">
        <v>3902</v>
      </c>
      <c r="C859" s="18" t="s">
        <v>8013</v>
      </c>
      <c r="D859" s="19">
        <v>1500</v>
      </c>
      <c r="E859" s="20">
        <v>173</v>
      </c>
      <c r="F859" s="17" t="s">
        <v>8220</v>
      </c>
      <c r="G859" s="17" t="s">
        <v>8224</v>
      </c>
      <c r="H859" s="17" t="s">
        <v>8246</v>
      </c>
      <c r="I859" s="17">
        <v>1434063600</v>
      </c>
      <c r="J859" s="17">
        <v>1430405903</v>
      </c>
      <c r="K859" s="17" t="b">
        <v>0</v>
      </c>
      <c r="L859" s="17">
        <v>7</v>
      </c>
      <c r="M859" s="17" t="b">
        <v>0</v>
      </c>
      <c r="N859" s="17" t="s">
        <v>8273</v>
      </c>
      <c r="O859" s="17" t="s">
        <v>8274</v>
      </c>
      <c r="P859" s="17">
        <v>12</v>
      </c>
      <c r="Q859" s="17">
        <v>24.71</v>
      </c>
      <c r="R859" s="21">
        <v>42124.623877314814</v>
      </c>
      <c r="S859" s="21">
        <v>42166.958333333328</v>
      </c>
    </row>
    <row r="860" spans="1:19" ht="45" x14ac:dyDescent="0.25">
      <c r="A860" s="17">
        <v>3906</v>
      </c>
      <c r="B860" s="18" t="s">
        <v>3903</v>
      </c>
      <c r="C860" s="18" t="s">
        <v>8014</v>
      </c>
      <c r="D860" s="19">
        <v>1500</v>
      </c>
      <c r="E860" s="20">
        <v>1010</v>
      </c>
      <c r="F860" s="17" t="s">
        <v>8220</v>
      </c>
      <c r="G860" s="17" t="s">
        <v>8224</v>
      </c>
      <c r="H860" s="17" t="s">
        <v>8246</v>
      </c>
      <c r="I860" s="17">
        <v>1435325100</v>
      </c>
      <c r="J860" s="17">
        <v>1432072893</v>
      </c>
      <c r="K860" s="17" t="b">
        <v>0</v>
      </c>
      <c r="L860" s="17">
        <v>16</v>
      </c>
      <c r="M860" s="17" t="b">
        <v>0</v>
      </c>
      <c r="N860" s="17" t="s">
        <v>8273</v>
      </c>
      <c r="O860" s="17" t="s">
        <v>8274</v>
      </c>
      <c r="P860" s="17">
        <v>67</v>
      </c>
      <c r="Q860" s="17">
        <v>63.13</v>
      </c>
      <c r="R860" s="21">
        <v>42143.917743055557</v>
      </c>
      <c r="S860" s="21">
        <v>42181.559027777781</v>
      </c>
    </row>
    <row r="861" spans="1:19" ht="30" x14ac:dyDescent="0.25">
      <c r="A861" s="17">
        <v>3907</v>
      </c>
      <c r="B861" s="18" t="s">
        <v>3904</v>
      </c>
      <c r="C861" s="18" t="s">
        <v>8015</v>
      </c>
      <c r="D861" s="19">
        <v>1000</v>
      </c>
      <c r="E861" s="20">
        <v>153</v>
      </c>
      <c r="F861" s="17" t="s">
        <v>8220</v>
      </c>
      <c r="G861" s="17" t="s">
        <v>8223</v>
      </c>
      <c r="H861" s="17" t="s">
        <v>8245</v>
      </c>
      <c r="I861" s="17">
        <v>1414354080</v>
      </c>
      <c r="J861" s="17">
        <v>1411587606</v>
      </c>
      <c r="K861" s="17" t="b">
        <v>0</v>
      </c>
      <c r="L861" s="17">
        <v>4</v>
      </c>
      <c r="M861" s="17" t="b">
        <v>0</v>
      </c>
      <c r="N861" s="17" t="s">
        <v>8273</v>
      </c>
      <c r="O861" s="17" t="s">
        <v>8274</v>
      </c>
      <c r="P861" s="17">
        <v>15</v>
      </c>
      <c r="Q861" s="17">
        <v>38.25</v>
      </c>
      <c r="R861" s="21">
        <v>41906.819513888891</v>
      </c>
      <c r="S861" s="21">
        <v>41938.838888888888</v>
      </c>
    </row>
    <row r="862" spans="1:19" ht="45" x14ac:dyDescent="0.25">
      <c r="A862" s="17">
        <v>3908</v>
      </c>
      <c r="B862" s="18" t="s">
        <v>3905</v>
      </c>
      <c r="C862" s="18" t="s">
        <v>8016</v>
      </c>
      <c r="D862" s="19">
        <v>750</v>
      </c>
      <c r="E862" s="20">
        <v>65</v>
      </c>
      <c r="F862" s="17" t="s">
        <v>8220</v>
      </c>
      <c r="G862" s="17" t="s">
        <v>8223</v>
      </c>
      <c r="H862" s="17" t="s">
        <v>8245</v>
      </c>
      <c r="I862" s="17">
        <v>1406603696</v>
      </c>
      <c r="J862" s="17">
        <v>1405307696</v>
      </c>
      <c r="K862" s="17" t="b">
        <v>0</v>
      </c>
      <c r="L862" s="17">
        <v>4</v>
      </c>
      <c r="M862" s="17" t="b">
        <v>0</v>
      </c>
      <c r="N862" s="17" t="s">
        <v>8273</v>
      </c>
      <c r="O862" s="17" t="s">
        <v>8274</v>
      </c>
      <c r="P862" s="17">
        <v>9</v>
      </c>
      <c r="Q862" s="17">
        <v>16.25</v>
      </c>
      <c r="R862" s="21">
        <v>41834.135370370372</v>
      </c>
      <c r="S862" s="21">
        <v>41849.135370370372</v>
      </c>
    </row>
    <row r="863" spans="1:19" ht="45" x14ac:dyDescent="0.25">
      <c r="A863" s="17">
        <v>3909</v>
      </c>
      <c r="B863" s="18" t="s">
        <v>3906</v>
      </c>
      <c r="C863" s="18" t="s">
        <v>8017</v>
      </c>
      <c r="D863" s="19">
        <v>60000</v>
      </c>
      <c r="E863" s="20">
        <v>135</v>
      </c>
      <c r="F863" s="17" t="s">
        <v>8220</v>
      </c>
      <c r="G863" s="17" t="s">
        <v>8223</v>
      </c>
      <c r="H863" s="17" t="s">
        <v>8245</v>
      </c>
      <c r="I863" s="17">
        <v>1410424642</v>
      </c>
      <c r="J863" s="17">
        <v>1407832642</v>
      </c>
      <c r="K863" s="17" t="b">
        <v>0</v>
      </c>
      <c r="L863" s="17">
        <v>4</v>
      </c>
      <c r="M863" s="17" t="b">
        <v>0</v>
      </c>
      <c r="N863" s="17" t="s">
        <v>8273</v>
      </c>
      <c r="O863" s="17" t="s">
        <v>8274</v>
      </c>
      <c r="P863" s="17">
        <v>0</v>
      </c>
      <c r="Q863" s="17">
        <v>33.75</v>
      </c>
      <c r="R863" s="21">
        <v>41863.359282407408</v>
      </c>
      <c r="S863" s="21">
        <v>41893.359282407408</v>
      </c>
    </row>
    <row r="864" spans="1:19" ht="45" x14ac:dyDescent="0.25">
      <c r="A864" s="17">
        <v>3910</v>
      </c>
      <c r="B864" s="18" t="s">
        <v>3907</v>
      </c>
      <c r="C864" s="18" t="s">
        <v>8018</v>
      </c>
      <c r="D864" s="19">
        <v>6000</v>
      </c>
      <c r="E864" s="20">
        <v>185</v>
      </c>
      <c r="F864" s="17" t="s">
        <v>8220</v>
      </c>
      <c r="G864" s="17" t="s">
        <v>8223</v>
      </c>
      <c r="H864" s="17" t="s">
        <v>8245</v>
      </c>
      <c r="I864" s="17">
        <v>1441649397</v>
      </c>
      <c r="J864" s="17">
        <v>1439057397</v>
      </c>
      <c r="K864" s="17" t="b">
        <v>0</v>
      </c>
      <c r="L864" s="17">
        <v>3</v>
      </c>
      <c r="M864" s="17" t="b">
        <v>0</v>
      </c>
      <c r="N864" s="17" t="s">
        <v>8273</v>
      </c>
      <c r="O864" s="17" t="s">
        <v>8274</v>
      </c>
      <c r="P864" s="17">
        <v>3</v>
      </c>
      <c r="Q864" s="17">
        <v>61.67</v>
      </c>
      <c r="R864" s="21">
        <v>42224.756909722222</v>
      </c>
      <c r="S864" s="21">
        <v>42254.756909722222</v>
      </c>
    </row>
    <row r="865" spans="1:19" ht="45" x14ac:dyDescent="0.25">
      <c r="A865" s="17">
        <v>3911</v>
      </c>
      <c r="B865" s="18" t="s">
        <v>3908</v>
      </c>
      <c r="C865" s="18" t="s">
        <v>8019</v>
      </c>
      <c r="D865" s="19">
        <v>8000</v>
      </c>
      <c r="E865" s="20">
        <v>2993</v>
      </c>
      <c r="F865" s="17" t="s">
        <v>8220</v>
      </c>
      <c r="G865" s="17" t="s">
        <v>8223</v>
      </c>
      <c r="H865" s="17" t="s">
        <v>8245</v>
      </c>
      <c r="I865" s="17">
        <v>1417033777</v>
      </c>
      <c r="J865" s="17">
        <v>1414438177</v>
      </c>
      <c r="K865" s="17" t="b">
        <v>0</v>
      </c>
      <c r="L865" s="17">
        <v>36</v>
      </c>
      <c r="M865" s="17" t="b">
        <v>0</v>
      </c>
      <c r="N865" s="17" t="s">
        <v>8273</v>
      </c>
      <c r="O865" s="17" t="s">
        <v>8274</v>
      </c>
      <c r="P865" s="17">
        <v>37</v>
      </c>
      <c r="Q865" s="17">
        <v>83.14</v>
      </c>
      <c r="R865" s="21">
        <v>41939.8122337963</v>
      </c>
      <c r="S865" s="21">
        <v>41969.853900462964</v>
      </c>
    </row>
    <row r="866" spans="1:19" ht="45" x14ac:dyDescent="0.25">
      <c r="A866" s="17">
        <v>3912</v>
      </c>
      <c r="B866" s="18" t="s">
        <v>3909</v>
      </c>
      <c r="C866" s="18" t="s">
        <v>8020</v>
      </c>
      <c r="D866" s="19">
        <v>15000</v>
      </c>
      <c r="E866" s="20">
        <v>1</v>
      </c>
      <c r="F866" s="17" t="s">
        <v>8220</v>
      </c>
      <c r="G866" s="17" t="s">
        <v>8223</v>
      </c>
      <c r="H866" s="17" t="s">
        <v>8245</v>
      </c>
      <c r="I866" s="17">
        <v>1429936500</v>
      </c>
      <c r="J866" s="17">
        <v>1424759330</v>
      </c>
      <c r="K866" s="17" t="b">
        <v>0</v>
      </c>
      <c r="L866" s="17">
        <v>1</v>
      </c>
      <c r="M866" s="17" t="b">
        <v>0</v>
      </c>
      <c r="N866" s="17" t="s">
        <v>8273</v>
      </c>
      <c r="O866" s="17" t="s">
        <v>8274</v>
      </c>
      <c r="P866" s="17">
        <v>0</v>
      </c>
      <c r="Q866" s="17">
        <v>1</v>
      </c>
      <c r="R866" s="21">
        <v>42059.270023148143</v>
      </c>
      <c r="S866" s="21">
        <v>42119.190972222219</v>
      </c>
    </row>
    <row r="867" spans="1:19" ht="45" x14ac:dyDescent="0.25">
      <c r="A867" s="17">
        <v>3913</v>
      </c>
      <c r="B867" s="18" t="s">
        <v>3910</v>
      </c>
      <c r="C867" s="18" t="s">
        <v>8021</v>
      </c>
      <c r="D867" s="19">
        <v>10000</v>
      </c>
      <c r="E867" s="20">
        <v>1000</v>
      </c>
      <c r="F867" s="17" t="s">
        <v>8220</v>
      </c>
      <c r="G867" s="17" t="s">
        <v>8223</v>
      </c>
      <c r="H867" s="17" t="s">
        <v>8245</v>
      </c>
      <c r="I867" s="17">
        <v>1448863449</v>
      </c>
      <c r="J867" s="17">
        <v>1446267849</v>
      </c>
      <c r="K867" s="17" t="b">
        <v>0</v>
      </c>
      <c r="L867" s="17">
        <v>7</v>
      </c>
      <c r="M867" s="17" t="b">
        <v>0</v>
      </c>
      <c r="N867" s="17" t="s">
        <v>8273</v>
      </c>
      <c r="O867" s="17" t="s">
        <v>8274</v>
      </c>
      <c r="P867" s="17">
        <v>10</v>
      </c>
      <c r="Q867" s="17">
        <v>142.86000000000001</v>
      </c>
      <c r="R867" s="21">
        <v>42308.211215277777</v>
      </c>
      <c r="S867" s="21">
        <v>42338.252881944441</v>
      </c>
    </row>
    <row r="868" spans="1:19" ht="45" x14ac:dyDescent="0.25">
      <c r="A868" s="17">
        <v>3914</v>
      </c>
      <c r="B868" s="18" t="s">
        <v>3911</v>
      </c>
      <c r="C868" s="18" t="s">
        <v>8022</v>
      </c>
      <c r="D868" s="19">
        <v>2500</v>
      </c>
      <c r="E868" s="20">
        <v>909</v>
      </c>
      <c r="F868" s="17" t="s">
        <v>8220</v>
      </c>
      <c r="G868" s="17" t="s">
        <v>8224</v>
      </c>
      <c r="H868" s="17" t="s">
        <v>8246</v>
      </c>
      <c r="I868" s="17">
        <v>1431298740</v>
      </c>
      <c r="J868" s="17">
        <v>1429558756</v>
      </c>
      <c r="K868" s="17" t="b">
        <v>0</v>
      </c>
      <c r="L868" s="17">
        <v>27</v>
      </c>
      <c r="M868" s="17" t="b">
        <v>0</v>
      </c>
      <c r="N868" s="17" t="s">
        <v>8273</v>
      </c>
      <c r="O868" s="17" t="s">
        <v>8274</v>
      </c>
      <c r="P868" s="17">
        <v>36</v>
      </c>
      <c r="Q868" s="17">
        <v>33.67</v>
      </c>
      <c r="R868" s="21">
        <v>42114.818935185183</v>
      </c>
      <c r="S868" s="21">
        <v>42134.957638888889</v>
      </c>
    </row>
    <row r="869" spans="1:19" ht="45" x14ac:dyDescent="0.25">
      <c r="A869" s="17">
        <v>3915</v>
      </c>
      <c r="B869" s="18" t="s">
        <v>3912</v>
      </c>
      <c r="C869" s="18" t="s">
        <v>8023</v>
      </c>
      <c r="D869" s="19">
        <v>1500</v>
      </c>
      <c r="E869" s="20">
        <v>5</v>
      </c>
      <c r="F869" s="17" t="s">
        <v>8220</v>
      </c>
      <c r="G869" s="17" t="s">
        <v>8224</v>
      </c>
      <c r="H869" s="17" t="s">
        <v>8246</v>
      </c>
      <c r="I869" s="17">
        <v>1464824309</v>
      </c>
      <c r="J869" s="17">
        <v>1462232309</v>
      </c>
      <c r="K869" s="17" t="b">
        <v>0</v>
      </c>
      <c r="L869" s="17">
        <v>1</v>
      </c>
      <c r="M869" s="17" t="b">
        <v>0</v>
      </c>
      <c r="N869" s="17" t="s">
        <v>8273</v>
      </c>
      <c r="O869" s="17" t="s">
        <v>8274</v>
      </c>
      <c r="P869" s="17">
        <v>0</v>
      </c>
      <c r="Q869" s="17">
        <v>5</v>
      </c>
      <c r="R869" s="21">
        <v>42492.98505787037</v>
      </c>
      <c r="S869" s="21">
        <v>42522.98505787037</v>
      </c>
    </row>
    <row r="870" spans="1:19" ht="45" x14ac:dyDescent="0.25">
      <c r="A870" s="17">
        <v>3916</v>
      </c>
      <c r="B870" s="18" t="s">
        <v>3913</v>
      </c>
      <c r="C870" s="18" t="s">
        <v>8024</v>
      </c>
      <c r="D870" s="19">
        <v>2000</v>
      </c>
      <c r="E870" s="20">
        <v>0</v>
      </c>
      <c r="F870" s="17" t="s">
        <v>8220</v>
      </c>
      <c r="G870" s="17" t="s">
        <v>8231</v>
      </c>
      <c r="H870" s="17" t="s">
        <v>8252</v>
      </c>
      <c r="I870" s="17">
        <v>1464952752</v>
      </c>
      <c r="J870" s="17">
        <v>1462360752</v>
      </c>
      <c r="K870" s="17" t="b">
        <v>0</v>
      </c>
      <c r="L870" s="17">
        <v>0</v>
      </c>
      <c r="M870" s="17" t="b">
        <v>0</v>
      </c>
      <c r="N870" s="17" t="s">
        <v>8273</v>
      </c>
      <c r="O870" s="17" t="s">
        <v>8274</v>
      </c>
      <c r="P870" s="17">
        <v>0</v>
      </c>
      <c r="Q870" s="17">
        <v>0</v>
      </c>
      <c r="R870" s="21">
        <v>42494.471666666665</v>
      </c>
      <c r="S870" s="21">
        <v>42524.471666666665</v>
      </c>
    </row>
    <row r="871" spans="1:19" ht="45" x14ac:dyDescent="0.25">
      <c r="A871" s="17">
        <v>3917</v>
      </c>
      <c r="B871" s="18" t="s">
        <v>3914</v>
      </c>
      <c r="C871" s="18" t="s">
        <v>8025</v>
      </c>
      <c r="D871" s="19">
        <v>3500</v>
      </c>
      <c r="E871" s="20">
        <v>10</v>
      </c>
      <c r="F871" s="17" t="s">
        <v>8220</v>
      </c>
      <c r="G871" s="17" t="s">
        <v>8224</v>
      </c>
      <c r="H871" s="17" t="s">
        <v>8246</v>
      </c>
      <c r="I871" s="17">
        <v>1410439161</v>
      </c>
      <c r="J871" s="17">
        <v>1407847161</v>
      </c>
      <c r="K871" s="17" t="b">
        <v>0</v>
      </c>
      <c r="L871" s="17">
        <v>1</v>
      </c>
      <c r="M871" s="17" t="b">
        <v>0</v>
      </c>
      <c r="N871" s="17" t="s">
        <v>8273</v>
      </c>
      <c r="O871" s="17" t="s">
        <v>8274</v>
      </c>
      <c r="P871" s="17">
        <v>0</v>
      </c>
      <c r="Q871" s="17">
        <v>10</v>
      </c>
      <c r="R871" s="21">
        <v>41863.527326388888</v>
      </c>
      <c r="S871" s="21">
        <v>41893.527326388888</v>
      </c>
    </row>
    <row r="872" spans="1:19" ht="45" x14ac:dyDescent="0.25">
      <c r="A872" s="17">
        <v>3918</v>
      </c>
      <c r="B872" s="18" t="s">
        <v>3915</v>
      </c>
      <c r="C872" s="18" t="s">
        <v>8026</v>
      </c>
      <c r="D872" s="19">
        <v>60000</v>
      </c>
      <c r="E872" s="20">
        <v>120</v>
      </c>
      <c r="F872" s="17" t="s">
        <v>8220</v>
      </c>
      <c r="G872" s="17" t="s">
        <v>8224</v>
      </c>
      <c r="H872" s="17" t="s">
        <v>8246</v>
      </c>
      <c r="I872" s="17">
        <v>1407168000</v>
      </c>
      <c r="J872" s="17">
        <v>1406131023</v>
      </c>
      <c r="K872" s="17" t="b">
        <v>0</v>
      </c>
      <c r="L872" s="17">
        <v>3</v>
      </c>
      <c r="M872" s="17" t="b">
        <v>0</v>
      </c>
      <c r="N872" s="17" t="s">
        <v>8273</v>
      </c>
      <c r="O872" s="17" t="s">
        <v>8274</v>
      </c>
      <c r="P872" s="17">
        <v>0</v>
      </c>
      <c r="Q872" s="17">
        <v>40</v>
      </c>
      <c r="R872" s="21">
        <v>41843.664618055554</v>
      </c>
      <c r="S872" s="21">
        <v>41855.666666666664</v>
      </c>
    </row>
    <row r="873" spans="1:19" ht="45" x14ac:dyDescent="0.25">
      <c r="A873" s="17">
        <v>3919</v>
      </c>
      <c r="B873" s="18" t="s">
        <v>3916</v>
      </c>
      <c r="C873" s="18" t="s">
        <v>8027</v>
      </c>
      <c r="D873" s="19">
        <v>5000</v>
      </c>
      <c r="E873" s="20">
        <v>90</v>
      </c>
      <c r="F873" s="17" t="s">
        <v>8220</v>
      </c>
      <c r="G873" s="17" t="s">
        <v>8224</v>
      </c>
      <c r="H873" s="17" t="s">
        <v>8246</v>
      </c>
      <c r="I873" s="17">
        <v>1453075200</v>
      </c>
      <c r="J873" s="17">
        <v>1450628773</v>
      </c>
      <c r="K873" s="17" t="b">
        <v>0</v>
      </c>
      <c r="L873" s="17">
        <v>3</v>
      </c>
      <c r="M873" s="17" t="b">
        <v>0</v>
      </c>
      <c r="N873" s="17" t="s">
        <v>8273</v>
      </c>
      <c r="O873" s="17" t="s">
        <v>8274</v>
      </c>
      <c r="P873" s="17">
        <v>2</v>
      </c>
      <c r="Q873" s="17">
        <v>30</v>
      </c>
      <c r="R873" s="21">
        <v>42358.684872685189</v>
      </c>
      <c r="S873" s="21">
        <v>42387</v>
      </c>
    </row>
    <row r="874" spans="1:19" ht="45" x14ac:dyDescent="0.25">
      <c r="A874" s="17">
        <v>3920</v>
      </c>
      <c r="B874" s="18" t="s">
        <v>3917</v>
      </c>
      <c r="C874" s="18" t="s">
        <v>8028</v>
      </c>
      <c r="D874" s="19">
        <v>2500</v>
      </c>
      <c r="E874" s="20">
        <v>135</v>
      </c>
      <c r="F874" s="17" t="s">
        <v>8220</v>
      </c>
      <c r="G874" s="17" t="s">
        <v>8224</v>
      </c>
      <c r="H874" s="17" t="s">
        <v>8246</v>
      </c>
      <c r="I874" s="17">
        <v>1479032260</v>
      </c>
      <c r="J874" s="17">
        <v>1476436660</v>
      </c>
      <c r="K874" s="17" t="b">
        <v>0</v>
      </c>
      <c r="L874" s="17">
        <v>3</v>
      </c>
      <c r="M874" s="17" t="b">
        <v>0</v>
      </c>
      <c r="N874" s="17" t="s">
        <v>8273</v>
      </c>
      <c r="O874" s="17" t="s">
        <v>8274</v>
      </c>
      <c r="P874" s="17">
        <v>5</v>
      </c>
      <c r="Q874" s="17">
        <v>45</v>
      </c>
      <c r="R874" s="21">
        <v>42657.38726851852</v>
      </c>
      <c r="S874" s="21">
        <v>42687.428935185191</v>
      </c>
    </row>
    <row r="875" spans="1:19" ht="45" x14ac:dyDescent="0.25">
      <c r="A875" s="17">
        <v>3921</v>
      </c>
      <c r="B875" s="18" t="s">
        <v>3918</v>
      </c>
      <c r="C875" s="18" t="s">
        <v>8029</v>
      </c>
      <c r="D875" s="19">
        <v>3000</v>
      </c>
      <c r="E875" s="20">
        <v>0</v>
      </c>
      <c r="F875" s="17" t="s">
        <v>8220</v>
      </c>
      <c r="G875" s="17" t="s">
        <v>8224</v>
      </c>
      <c r="H875" s="17" t="s">
        <v>8246</v>
      </c>
      <c r="I875" s="17">
        <v>1414346400</v>
      </c>
      <c r="J875" s="17">
        <v>1413291655</v>
      </c>
      <c r="K875" s="17" t="b">
        <v>0</v>
      </c>
      <c r="L875" s="17">
        <v>0</v>
      </c>
      <c r="M875" s="17" t="b">
        <v>0</v>
      </c>
      <c r="N875" s="17" t="s">
        <v>8273</v>
      </c>
      <c r="O875" s="17" t="s">
        <v>8274</v>
      </c>
      <c r="P875" s="17">
        <v>0</v>
      </c>
      <c r="Q875" s="17">
        <v>0</v>
      </c>
      <c r="R875" s="21">
        <v>41926.542303240742</v>
      </c>
      <c r="S875" s="21">
        <v>41938.75</v>
      </c>
    </row>
    <row r="876" spans="1:19" ht="45" x14ac:dyDescent="0.25">
      <c r="A876" s="17">
        <v>3922</v>
      </c>
      <c r="B876" s="18" t="s">
        <v>3919</v>
      </c>
      <c r="C876" s="18" t="s">
        <v>8030</v>
      </c>
      <c r="D876" s="19">
        <v>750</v>
      </c>
      <c r="E876" s="20">
        <v>61</v>
      </c>
      <c r="F876" s="17" t="s">
        <v>8220</v>
      </c>
      <c r="G876" s="17" t="s">
        <v>8223</v>
      </c>
      <c r="H876" s="17" t="s">
        <v>8245</v>
      </c>
      <c r="I876" s="17">
        <v>1425337200</v>
      </c>
      <c r="J876" s="17">
        <v>1421432810</v>
      </c>
      <c r="K876" s="17" t="b">
        <v>0</v>
      </c>
      <c r="L876" s="17">
        <v>6</v>
      </c>
      <c r="M876" s="17" t="b">
        <v>0</v>
      </c>
      <c r="N876" s="17" t="s">
        <v>8273</v>
      </c>
      <c r="O876" s="17" t="s">
        <v>8274</v>
      </c>
      <c r="P876" s="17">
        <v>8</v>
      </c>
      <c r="Q876" s="17">
        <v>10.17</v>
      </c>
      <c r="R876" s="21">
        <v>42020.768634259264</v>
      </c>
      <c r="S876" s="21">
        <v>42065.958333333328</v>
      </c>
    </row>
    <row r="877" spans="1:19" ht="45" x14ac:dyDescent="0.25">
      <c r="A877" s="17">
        <v>3923</v>
      </c>
      <c r="B877" s="18" t="s">
        <v>3920</v>
      </c>
      <c r="C877" s="18" t="s">
        <v>8031</v>
      </c>
      <c r="D877" s="19">
        <v>11500</v>
      </c>
      <c r="E877" s="20">
        <v>1384</v>
      </c>
      <c r="F877" s="17" t="s">
        <v>8220</v>
      </c>
      <c r="G877" s="17" t="s">
        <v>8224</v>
      </c>
      <c r="H877" s="17" t="s">
        <v>8246</v>
      </c>
      <c r="I877" s="17">
        <v>1428622271</v>
      </c>
      <c r="J877" s="17">
        <v>1426203071</v>
      </c>
      <c r="K877" s="17" t="b">
        <v>0</v>
      </c>
      <c r="L877" s="17">
        <v>17</v>
      </c>
      <c r="M877" s="17" t="b">
        <v>0</v>
      </c>
      <c r="N877" s="17" t="s">
        <v>8273</v>
      </c>
      <c r="O877" s="17" t="s">
        <v>8274</v>
      </c>
      <c r="P877" s="17">
        <v>12</v>
      </c>
      <c r="Q877" s="17">
        <v>81.41</v>
      </c>
      <c r="R877" s="21">
        <v>42075.979988425926</v>
      </c>
      <c r="S877" s="21">
        <v>42103.979988425926</v>
      </c>
    </row>
    <row r="878" spans="1:19" ht="45" x14ac:dyDescent="0.25">
      <c r="A878" s="17">
        <v>3924</v>
      </c>
      <c r="B878" s="18" t="s">
        <v>3921</v>
      </c>
      <c r="C878" s="18" t="s">
        <v>8032</v>
      </c>
      <c r="D878" s="19">
        <v>15000</v>
      </c>
      <c r="E878" s="20">
        <v>2290</v>
      </c>
      <c r="F878" s="17" t="s">
        <v>8220</v>
      </c>
      <c r="G878" s="17" t="s">
        <v>8223</v>
      </c>
      <c r="H878" s="17" t="s">
        <v>8245</v>
      </c>
      <c r="I878" s="17">
        <v>1403823722</v>
      </c>
      <c r="J878" s="17">
        <v>1401231722</v>
      </c>
      <c r="K878" s="17" t="b">
        <v>0</v>
      </c>
      <c r="L878" s="17">
        <v>40</v>
      </c>
      <c r="M878" s="17" t="b">
        <v>0</v>
      </c>
      <c r="N878" s="17" t="s">
        <v>8273</v>
      </c>
      <c r="O878" s="17" t="s">
        <v>8274</v>
      </c>
      <c r="P878" s="17">
        <v>15</v>
      </c>
      <c r="Q878" s="17">
        <v>57.25</v>
      </c>
      <c r="R878" s="21">
        <v>41786.959745370368</v>
      </c>
      <c r="S878" s="21">
        <v>41816.959745370368</v>
      </c>
    </row>
    <row r="879" spans="1:19" ht="45" x14ac:dyDescent="0.25">
      <c r="A879" s="17">
        <v>3925</v>
      </c>
      <c r="B879" s="18" t="s">
        <v>3922</v>
      </c>
      <c r="C879" s="18" t="s">
        <v>8033</v>
      </c>
      <c r="D879" s="19">
        <v>150</v>
      </c>
      <c r="E879" s="20">
        <v>15</v>
      </c>
      <c r="F879" s="17" t="s">
        <v>8220</v>
      </c>
      <c r="G879" s="17" t="s">
        <v>8223</v>
      </c>
      <c r="H879" s="17" t="s">
        <v>8245</v>
      </c>
      <c r="I879" s="17">
        <v>1406753639</v>
      </c>
      <c r="J879" s="17">
        <v>1404161639</v>
      </c>
      <c r="K879" s="17" t="b">
        <v>0</v>
      </c>
      <c r="L879" s="17">
        <v>3</v>
      </c>
      <c r="M879" s="17" t="b">
        <v>0</v>
      </c>
      <c r="N879" s="17" t="s">
        <v>8273</v>
      </c>
      <c r="O879" s="17" t="s">
        <v>8274</v>
      </c>
      <c r="P879" s="17">
        <v>10</v>
      </c>
      <c r="Q879" s="17">
        <v>5</v>
      </c>
      <c r="R879" s="21">
        <v>41820.870821759258</v>
      </c>
      <c r="S879" s="21">
        <v>41850.870821759258</v>
      </c>
    </row>
    <row r="880" spans="1:19" ht="30" x14ac:dyDescent="0.25">
      <c r="A880" s="17">
        <v>3926</v>
      </c>
      <c r="B880" s="18" t="s">
        <v>3923</v>
      </c>
      <c r="C880" s="18" t="s">
        <v>8034</v>
      </c>
      <c r="D880" s="19">
        <v>5000</v>
      </c>
      <c r="E880" s="20">
        <v>15</v>
      </c>
      <c r="F880" s="17" t="s">
        <v>8220</v>
      </c>
      <c r="G880" s="17" t="s">
        <v>8225</v>
      </c>
      <c r="H880" s="17" t="s">
        <v>8247</v>
      </c>
      <c r="I880" s="17">
        <v>1419645748</v>
      </c>
      <c r="J880" s="17">
        <v>1417053748</v>
      </c>
      <c r="K880" s="17" t="b">
        <v>0</v>
      </c>
      <c r="L880" s="17">
        <v>1</v>
      </c>
      <c r="M880" s="17" t="b">
        <v>0</v>
      </c>
      <c r="N880" s="17" t="s">
        <v>8273</v>
      </c>
      <c r="O880" s="17" t="s">
        <v>8274</v>
      </c>
      <c r="P880" s="17">
        <v>0</v>
      </c>
      <c r="Q880" s="17">
        <v>15</v>
      </c>
      <c r="R880" s="21">
        <v>41970.085046296299</v>
      </c>
      <c r="S880" s="21">
        <v>42000.085046296299</v>
      </c>
    </row>
    <row r="881" spans="1:19" ht="45" x14ac:dyDescent="0.25">
      <c r="A881" s="17">
        <v>3927</v>
      </c>
      <c r="B881" s="18" t="s">
        <v>3924</v>
      </c>
      <c r="C881" s="18" t="s">
        <v>8035</v>
      </c>
      <c r="D881" s="19">
        <v>2500</v>
      </c>
      <c r="E881" s="20">
        <v>25</v>
      </c>
      <c r="F881" s="17" t="s">
        <v>8220</v>
      </c>
      <c r="G881" s="17" t="s">
        <v>8224</v>
      </c>
      <c r="H881" s="17" t="s">
        <v>8246</v>
      </c>
      <c r="I881" s="17">
        <v>1407565504</v>
      </c>
      <c r="J881" s="17">
        <v>1404973504</v>
      </c>
      <c r="K881" s="17" t="b">
        <v>0</v>
      </c>
      <c r="L881" s="17">
        <v>2</v>
      </c>
      <c r="M881" s="17" t="b">
        <v>0</v>
      </c>
      <c r="N881" s="17" t="s">
        <v>8273</v>
      </c>
      <c r="O881" s="17" t="s">
        <v>8274</v>
      </c>
      <c r="P881" s="17">
        <v>1</v>
      </c>
      <c r="Q881" s="17">
        <v>12.5</v>
      </c>
      <c r="R881" s="21">
        <v>41830.267407407409</v>
      </c>
      <c r="S881" s="21">
        <v>41860.267407407409</v>
      </c>
    </row>
    <row r="882" spans="1:19" ht="45" x14ac:dyDescent="0.25">
      <c r="A882" s="17">
        <v>3928</v>
      </c>
      <c r="B882" s="18" t="s">
        <v>3925</v>
      </c>
      <c r="C882" s="18" t="s">
        <v>8036</v>
      </c>
      <c r="D882" s="19">
        <v>5000</v>
      </c>
      <c r="E882" s="20">
        <v>651</v>
      </c>
      <c r="F882" s="17" t="s">
        <v>8220</v>
      </c>
      <c r="G882" s="17" t="s">
        <v>8223</v>
      </c>
      <c r="H882" s="17" t="s">
        <v>8245</v>
      </c>
      <c r="I882" s="17">
        <v>1444971540</v>
      </c>
      <c r="J882" s="17">
        <v>1442593427</v>
      </c>
      <c r="K882" s="17" t="b">
        <v>0</v>
      </c>
      <c r="L882" s="17">
        <v>7</v>
      </c>
      <c r="M882" s="17" t="b">
        <v>0</v>
      </c>
      <c r="N882" s="17" t="s">
        <v>8273</v>
      </c>
      <c r="O882" s="17" t="s">
        <v>8274</v>
      </c>
      <c r="P882" s="17">
        <v>13</v>
      </c>
      <c r="Q882" s="17">
        <v>93</v>
      </c>
      <c r="R882" s="21">
        <v>42265.683182870373</v>
      </c>
      <c r="S882" s="21">
        <v>42293.207638888889</v>
      </c>
    </row>
    <row r="883" spans="1:19" ht="45" x14ac:dyDescent="0.25">
      <c r="A883" s="17">
        <v>3929</v>
      </c>
      <c r="B883" s="18" t="s">
        <v>3926</v>
      </c>
      <c r="C883" s="18" t="s">
        <v>8037</v>
      </c>
      <c r="D883" s="19">
        <v>20000</v>
      </c>
      <c r="E883" s="20">
        <v>453</v>
      </c>
      <c r="F883" s="17" t="s">
        <v>8220</v>
      </c>
      <c r="G883" s="17" t="s">
        <v>8223</v>
      </c>
      <c r="H883" s="17" t="s">
        <v>8245</v>
      </c>
      <c r="I883" s="17">
        <v>1474228265</v>
      </c>
      <c r="J883" s="17">
        <v>1471636265</v>
      </c>
      <c r="K883" s="17" t="b">
        <v>0</v>
      </c>
      <c r="L883" s="17">
        <v>14</v>
      </c>
      <c r="M883" s="17" t="b">
        <v>0</v>
      </c>
      <c r="N883" s="17" t="s">
        <v>8273</v>
      </c>
      <c r="O883" s="17" t="s">
        <v>8274</v>
      </c>
      <c r="P883" s="17">
        <v>2</v>
      </c>
      <c r="Q883" s="17">
        <v>32.36</v>
      </c>
      <c r="R883" s="21">
        <v>42601.827141203699</v>
      </c>
      <c r="S883" s="21">
        <v>42631.827141203699</v>
      </c>
    </row>
    <row r="884" spans="1:19" ht="45" x14ac:dyDescent="0.25">
      <c r="A884" s="17">
        <v>3930</v>
      </c>
      <c r="B884" s="18" t="s">
        <v>3927</v>
      </c>
      <c r="C884" s="18" t="s">
        <v>8038</v>
      </c>
      <c r="D884" s="19">
        <v>10000</v>
      </c>
      <c r="E884" s="20">
        <v>0</v>
      </c>
      <c r="F884" s="17" t="s">
        <v>8220</v>
      </c>
      <c r="G884" s="17" t="s">
        <v>8225</v>
      </c>
      <c r="H884" s="17" t="s">
        <v>8247</v>
      </c>
      <c r="I884" s="17">
        <v>1459490400</v>
      </c>
      <c r="J884" s="17">
        <v>1457078868</v>
      </c>
      <c r="K884" s="17" t="b">
        <v>0</v>
      </c>
      <c r="L884" s="17">
        <v>0</v>
      </c>
      <c r="M884" s="17" t="b">
        <v>0</v>
      </c>
      <c r="N884" s="17" t="s">
        <v>8273</v>
      </c>
      <c r="O884" s="17" t="s">
        <v>8274</v>
      </c>
      <c r="P884" s="17">
        <v>0</v>
      </c>
      <c r="Q884" s="17">
        <v>0</v>
      </c>
      <c r="R884" s="21">
        <v>42433.338749999995</v>
      </c>
      <c r="S884" s="21">
        <v>42461.25</v>
      </c>
    </row>
    <row r="885" spans="1:19" ht="45" x14ac:dyDescent="0.25">
      <c r="A885" s="17">
        <v>3931</v>
      </c>
      <c r="B885" s="18" t="s">
        <v>3928</v>
      </c>
      <c r="C885" s="18" t="s">
        <v>8039</v>
      </c>
      <c r="D885" s="19">
        <v>8000</v>
      </c>
      <c r="E885" s="20">
        <v>0</v>
      </c>
      <c r="F885" s="17" t="s">
        <v>8220</v>
      </c>
      <c r="G885" s="17" t="s">
        <v>8223</v>
      </c>
      <c r="H885" s="17" t="s">
        <v>8245</v>
      </c>
      <c r="I885" s="17">
        <v>1441510707</v>
      </c>
      <c r="J885" s="17">
        <v>1439350707</v>
      </c>
      <c r="K885" s="17" t="b">
        <v>0</v>
      </c>
      <c r="L885" s="17">
        <v>0</v>
      </c>
      <c r="M885" s="17" t="b">
        <v>0</v>
      </c>
      <c r="N885" s="17" t="s">
        <v>8273</v>
      </c>
      <c r="O885" s="17" t="s">
        <v>8274</v>
      </c>
      <c r="P885" s="17">
        <v>0</v>
      </c>
      <c r="Q885" s="17">
        <v>0</v>
      </c>
      <c r="R885" s="21">
        <v>42228.151701388888</v>
      </c>
      <c r="S885" s="21">
        <v>42253.151701388888</v>
      </c>
    </row>
    <row r="886" spans="1:19" ht="45" x14ac:dyDescent="0.25">
      <c r="A886" s="17">
        <v>3932</v>
      </c>
      <c r="B886" s="18" t="s">
        <v>3929</v>
      </c>
      <c r="C886" s="18" t="s">
        <v>8040</v>
      </c>
      <c r="D886" s="19">
        <v>12000</v>
      </c>
      <c r="E886" s="20">
        <v>1</v>
      </c>
      <c r="F886" s="17" t="s">
        <v>8220</v>
      </c>
      <c r="G886" s="17" t="s">
        <v>8223</v>
      </c>
      <c r="H886" s="17" t="s">
        <v>8245</v>
      </c>
      <c r="I886" s="17">
        <v>1458097364</v>
      </c>
      <c r="J886" s="17">
        <v>1455508964</v>
      </c>
      <c r="K886" s="17" t="b">
        <v>0</v>
      </c>
      <c r="L886" s="17">
        <v>1</v>
      </c>
      <c r="M886" s="17" t="b">
        <v>0</v>
      </c>
      <c r="N886" s="17" t="s">
        <v>8273</v>
      </c>
      <c r="O886" s="17" t="s">
        <v>8274</v>
      </c>
      <c r="P886" s="17">
        <v>0</v>
      </c>
      <c r="Q886" s="17">
        <v>1</v>
      </c>
      <c r="R886" s="21">
        <v>42415.168564814812</v>
      </c>
      <c r="S886" s="21">
        <v>42445.126898148148</v>
      </c>
    </row>
    <row r="887" spans="1:19" ht="45" x14ac:dyDescent="0.25">
      <c r="A887" s="17">
        <v>3933</v>
      </c>
      <c r="B887" s="18" t="s">
        <v>3930</v>
      </c>
      <c r="C887" s="18" t="s">
        <v>8041</v>
      </c>
      <c r="D887" s="19">
        <v>7000</v>
      </c>
      <c r="E887" s="20">
        <v>1102</v>
      </c>
      <c r="F887" s="17" t="s">
        <v>8220</v>
      </c>
      <c r="G887" s="17" t="s">
        <v>8223</v>
      </c>
      <c r="H887" s="17" t="s">
        <v>8245</v>
      </c>
      <c r="I887" s="17">
        <v>1468716180</v>
      </c>
      <c r="J887" s="17">
        <v>1466205262</v>
      </c>
      <c r="K887" s="17" t="b">
        <v>0</v>
      </c>
      <c r="L887" s="17">
        <v>12</v>
      </c>
      <c r="M887" s="17" t="b">
        <v>0</v>
      </c>
      <c r="N887" s="17" t="s">
        <v>8273</v>
      </c>
      <c r="O887" s="17" t="s">
        <v>8274</v>
      </c>
      <c r="P887" s="17">
        <v>16</v>
      </c>
      <c r="Q887" s="17">
        <v>91.83</v>
      </c>
      <c r="R887" s="21">
        <v>42538.968310185184</v>
      </c>
      <c r="S887" s="21">
        <v>42568.029861111107</v>
      </c>
    </row>
    <row r="888" spans="1:19" ht="45" x14ac:dyDescent="0.25">
      <c r="A888" s="17">
        <v>3934</v>
      </c>
      <c r="B888" s="18" t="s">
        <v>3931</v>
      </c>
      <c r="C888" s="18" t="s">
        <v>8042</v>
      </c>
      <c r="D888" s="19">
        <v>5000</v>
      </c>
      <c r="E888" s="20">
        <v>550</v>
      </c>
      <c r="F888" s="17" t="s">
        <v>8220</v>
      </c>
      <c r="G888" s="17" t="s">
        <v>8223</v>
      </c>
      <c r="H888" s="17" t="s">
        <v>8245</v>
      </c>
      <c r="I888" s="17">
        <v>1443704400</v>
      </c>
      <c r="J888" s="17">
        <v>1439827639</v>
      </c>
      <c r="K888" s="17" t="b">
        <v>0</v>
      </c>
      <c r="L888" s="17">
        <v>12</v>
      </c>
      <c r="M888" s="17" t="b">
        <v>0</v>
      </c>
      <c r="N888" s="17" t="s">
        <v>8273</v>
      </c>
      <c r="O888" s="17" t="s">
        <v>8274</v>
      </c>
      <c r="P888" s="17">
        <v>11</v>
      </c>
      <c r="Q888" s="17">
        <v>45.83</v>
      </c>
      <c r="R888" s="21">
        <v>42233.671747685185</v>
      </c>
      <c r="S888" s="21">
        <v>42278.541666666672</v>
      </c>
    </row>
    <row r="889" spans="1:19" ht="60" x14ac:dyDescent="0.25">
      <c r="A889" s="17">
        <v>3935</v>
      </c>
      <c r="B889" s="18" t="s">
        <v>3932</v>
      </c>
      <c r="C889" s="18" t="s">
        <v>8043</v>
      </c>
      <c r="D889" s="19">
        <v>3000</v>
      </c>
      <c r="E889" s="20">
        <v>1315</v>
      </c>
      <c r="F889" s="17" t="s">
        <v>8220</v>
      </c>
      <c r="G889" s="17" t="s">
        <v>8224</v>
      </c>
      <c r="H889" s="17" t="s">
        <v>8246</v>
      </c>
      <c r="I889" s="17">
        <v>1443973546</v>
      </c>
      <c r="J889" s="17">
        <v>1438789546</v>
      </c>
      <c r="K889" s="17" t="b">
        <v>0</v>
      </c>
      <c r="L889" s="17">
        <v>23</v>
      </c>
      <c r="M889" s="17" t="b">
        <v>0</v>
      </c>
      <c r="N889" s="17" t="s">
        <v>8273</v>
      </c>
      <c r="O889" s="17" t="s">
        <v>8274</v>
      </c>
      <c r="P889" s="17">
        <v>44</v>
      </c>
      <c r="Q889" s="17">
        <v>57.17</v>
      </c>
      <c r="R889" s="21">
        <v>42221.656782407401</v>
      </c>
      <c r="S889" s="21">
        <v>42281.656782407401</v>
      </c>
    </row>
    <row r="890" spans="1:19" ht="45" x14ac:dyDescent="0.25">
      <c r="A890" s="17">
        <v>3936</v>
      </c>
      <c r="B890" s="18" t="s">
        <v>3933</v>
      </c>
      <c r="C890" s="18" t="s">
        <v>8044</v>
      </c>
      <c r="D890" s="19">
        <v>20000</v>
      </c>
      <c r="E890" s="20">
        <v>0</v>
      </c>
      <c r="F890" s="17" t="s">
        <v>8220</v>
      </c>
      <c r="G890" s="17" t="s">
        <v>8223</v>
      </c>
      <c r="H890" s="17" t="s">
        <v>8245</v>
      </c>
      <c r="I890" s="17">
        <v>1480576720</v>
      </c>
      <c r="J890" s="17">
        <v>1477981120</v>
      </c>
      <c r="K890" s="17" t="b">
        <v>0</v>
      </c>
      <c r="L890" s="17">
        <v>0</v>
      </c>
      <c r="M890" s="17" t="b">
        <v>0</v>
      </c>
      <c r="N890" s="17" t="s">
        <v>8273</v>
      </c>
      <c r="O890" s="17" t="s">
        <v>8274</v>
      </c>
      <c r="P890" s="17">
        <v>0</v>
      </c>
      <c r="Q890" s="17">
        <v>0</v>
      </c>
      <c r="R890" s="21">
        <v>42675.262962962966</v>
      </c>
      <c r="S890" s="21">
        <v>42705.304629629631</v>
      </c>
    </row>
    <row r="891" spans="1:19" ht="45" x14ac:dyDescent="0.25">
      <c r="A891" s="17">
        <v>3937</v>
      </c>
      <c r="B891" s="18" t="s">
        <v>3934</v>
      </c>
      <c r="C891" s="18" t="s">
        <v>8045</v>
      </c>
      <c r="D891" s="19">
        <v>2885</v>
      </c>
      <c r="E891" s="20">
        <v>2485</v>
      </c>
      <c r="F891" s="17" t="s">
        <v>8220</v>
      </c>
      <c r="G891" s="17" t="s">
        <v>8223</v>
      </c>
      <c r="H891" s="17" t="s">
        <v>8245</v>
      </c>
      <c r="I891" s="17">
        <v>1468249760</v>
      </c>
      <c r="J891" s="17">
        <v>1465830560</v>
      </c>
      <c r="K891" s="17" t="b">
        <v>0</v>
      </c>
      <c r="L891" s="17">
        <v>10</v>
      </c>
      <c r="M891" s="17" t="b">
        <v>0</v>
      </c>
      <c r="N891" s="17" t="s">
        <v>8273</v>
      </c>
      <c r="O891" s="17" t="s">
        <v>8274</v>
      </c>
      <c r="P891" s="17">
        <v>86</v>
      </c>
      <c r="Q891" s="17">
        <v>248.5</v>
      </c>
      <c r="R891" s="21">
        <v>42534.631481481483</v>
      </c>
      <c r="S891" s="21">
        <v>42562.631481481483</v>
      </c>
    </row>
    <row r="892" spans="1:19" ht="45" x14ac:dyDescent="0.25">
      <c r="A892" s="17">
        <v>3938</v>
      </c>
      <c r="B892" s="18" t="s">
        <v>3935</v>
      </c>
      <c r="C892" s="18" t="s">
        <v>8046</v>
      </c>
      <c r="D892" s="19">
        <v>3255</v>
      </c>
      <c r="E892" s="20">
        <v>397</v>
      </c>
      <c r="F892" s="17" t="s">
        <v>8220</v>
      </c>
      <c r="G892" s="17" t="s">
        <v>8223</v>
      </c>
      <c r="H892" s="17" t="s">
        <v>8245</v>
      </c>
      <c r="I892" s="17">
        <v>1435441454</v>
      </c>
      <c r="J892" s="17">
        <v>1432763054</v>
      </c>
      <c r="K892" s="17" t="b">
        <v>0</v>
      </c>
      <c r="L892" s="17">
        <v>5</v>
      </c>
      <c r="M892" s="17" t="b">
        <v>0</v>
      </c>
      <c r="N892" s="17" t="s">
        <v>8273</v>
      </c>
      <c r="O892" s="17" t="s">
        <v>8274</v>
      </c>
      <c r="P892" s="17">
        <v>12</v>
      </c>
      <c r="Q892" s="17">
        <v>79.400000000000006</v>
      </c>
      <c r="R892" s="21">
        <v>42151.905717592599</v>
      </c>
      <c r="S892" s="21">
        <v>42182.905717592599</v>
      </c>
    </row>
    <row r="893" spans="1:19" ht="45" x14ac:dyDescent="0.25">
      <c r="A893" s="17">
        <v>3939</v>
      </c>
      <c r="B893" s="18" t="s">
        <v>3936</v>
      </c>
      <c r="C893" s="18" t="s">
        <v>8047</v>
      </c>
      <c r="D893" s="19">
        <v>5000</v>
      </c>
      <c r="E893" s="20">
        <v>5</v>
      </c>
      <c r="F893" s="17" t="s">
        <v>8220</v>
      </c>
      <c r="G893" s="17" t="s">
        <v>8225</v>
      </c>
      <c r="H893" s="17" t="s">
        <v>8247</v>
      </c>
      <c r="I893" s="17">
        <v>1412656200</v>
      </c>
      <c r="J893" s="17">
        <v>1412328979</v>
      </c>
      <c r="K893" s="17" t="b">
        <v>0</v>
      </c>
      <c r="L893" s="17">
        <v>1</v>
      </c>
      <c r="M893" s="17" t="b">
        <v>0</v>
      </c>
      <c r="N893" s="17" t="s">
        <v>8273</v>
      </c>
      <c r="O893" s="17" t="s">
        <v>8274</v>
      </c>
      <c r="P893" s="17">
        <v>0</v>
      </c>
      <c r="Q893" s="17">
        <v>5</v>
      </c>
      <c r="R893" s="21">
        <v>41915.400219907409</v>
      </c>
      <c r="S893" s="21">
        <v>41919.1875</v>
      </c>
    </row>
    <row r="894" spans="1:19" ht="45" x14ac:dyDescent="0.25">
      <c r="A894" s="17">
        <v>3940</v>
      </c>
      <c r="B894" s="18" t="s">
        <v>3937</v>
      </c>
      <c r="C894" s="18" t="s">
        <v>8048</v>
      </c>
      <c r="D894" s="19">
        <v>5000</v>
      </c>
      <c r="E894" s="20">
        <v>11</v>
      </c>
      <c r="F894" s="17" t="s">
        <v>8220</v>
      </c>
      <c r="G894" s="17" t="s">
        <v>8223</v>
      </c>
      <c r="H894" s="17" t="s">
        <v>8245</v>
      </c>
      <c r="I894" s="17">
        <v>1420199351</v>
      </c>
      <c r="J894" s="17">
        <v>1416311351</v>
      </c>
      <c r="K894" s="17" t="b">
        <v>0</v>
      </c>
      <c r="L894" s="17">
        <v>2</v>
      </c>
      <c r="M894" s="17" t="b">
        <v>0</v>
      </c>
      <c r="N894" s="17" t="s">
        <v>8273</v>
      </c>
      <c r="O894" s="17" t="s">
        <v>8274</v>
      </c>
      <c r="P894" s="17">
        <v>0</v>
      </c>
      <c r="Q894" s="17">
        <v>5.5</v>
      </c>
      <c r="R894" s="21">
        <v>41961.492488425924</v>
      </c>
      <c r="S894" s="21">
        <v>42006.492488425924</v>
      </c>
    </row>
    <row r="895" spans="1:19" ht="45" x14ac:dyDescent="0.25">
      <c r="A895" s="17">
        <v>3941</v>
      </c>
      <c r="B895" s="18" t="s">
        <v>3938</v>
      </c>
      <c r="C895" s="18" t="s">
        <v>8049</v>
      </c>
      <c r="D895" s="19">
        <v>5500</v>
      </c>
      <c r="E895" s="20">
        <v>50</v>
      </c>
      <c r="F895" s="17" t="s">
        <v>8220</v>
      </c>
      <c r="G895" s="17" t="s">
        <v>8223</v>
      </c>
      <c r="H895" s="17" t="s">
        <v>8245</v>
      </c>
      <c r="I895" s="17">
        <v>1416877200</v>
      </c>
      <c r="J895" s="17">
        <v>1414505137</v>
      </c>
      <c r="K895" s="17" t="b">
        <v>0</v>
      </c>
      <c r="L895" s="17">
        <v>2</v>
      </c>
      <c r="M895" s="17" t="b">
        <v>0</v>
      </c>
      <c r="N895" s="17" t="s">
        <v>8273</v>
      </c>
      <c r="O895" s="17" t="s">
        <v>8274</v>
      </c>
      <c r="P895" s="17">
        <v>1</v>
      </c>
      <c r="Q895" s="17">
        <v>25</v>
      </c>
      <c r="R895" s="21">
        <v>41940.587233796294</v>
      </c>
      <c r="S895" s="21">
        <v>41968.041666666672</v>
      </c>
    </row>
    <row r="896" spans="1:19" ht="45" x14ac:dyDescent="0.25">
      <c r="A896" s="17">
        <v>3942</v>
      </c>
      <c r="B896" s="18" t="s">
        <v>3939</v>
      </c>
      <c r="C896" s="18" t="s">
        <v>8050</v>
      </c>
      <c r="D896" s="19">
        <v>1200</v>
      </c>
      <c r="E896" s="20">
        <v>0</v>
      </c>
      <c r="F896" s="17" t="s">
        <v>8220</v>
      </c>
      <c r="G896" s="17" t="s">
        <v>8223</v>
      </c>
      <c r="H896" s="17" t="s">
        <v>8245</v>
      </c>
      <c r="I896" s="17">
        <v>1434490914</v>
      </c>
      <c r="J896" s="17">
        <v>1429306914</v>
      </c>
      <c r="K896" s="17" t="b">
        <v>0</v>
      </c>
      <c r="L896" s="17">
        <v>0</v>
      </c>
      <c r="M896" s="17" t="b">
        <v>0</v>
      </c>
      <c r="N896" s="17" t="s">
        <v>8273</v>
      </c>
      <c r="O896" s="17" t="s">
        <v>8274</v>
      </c>
      <c r="P896" s="17">
        <v>0</v>
      </c>
      <c r="Q896" s="17">
        <v>0</v>
      </c>
      <c r="R896" s="21">
        <v>42111.904097222221</v>
      </c>
      <c r="S896" s="21">
        <v>42171.904097222221</v>
      </c>
    </row>
    <row r="897" spans="1:19" ht="45" x14ac:dyDescent="0.25">
      <c r="A897" s="17">
        <v>3943</v>
      </c>
      <c r="B897" s="18" t="s">
        <v>3940</v>
      </c>
      <c r="C897" s="18" t="s">
        <v>8051</v>
      </c>
      <c r="D897" s="19">
        <v>5000</v>
      </c>
      <c r="E897" s="20">
        <v>1782</v>
      </c>
      <c r="F897" s="17" t="s">
        <v>8220</v>
      </c>
      <c r="G897" s="17" t="s">
        <v>8223</v>
      </c>
      <c r="H897" s="17" t="s">
        <v>8245</v>
      </c>
      <c r="I897" s="17">
        <v>1446483000</v>
      </c>
      <c r="J897" s="17">
        <v>1443811268</v>
      </c>
      <c r="K897" s="17" t="b">
        <v>0</v>
      </c>
      <c r="L897" s="17">
        <v>13</v>
      </c>
      <c r="M897" s="17" t="b">
        <v>0</v>
      </c>
      <c r="N897" s="17" t="s">
        <v>8273</v>
      </c>
      <c r="O897" s="17" t="s">
        <v>8274</v>
      </c>
      <c r="P897" s="17">
        <v>36</v>
      </c>
      <c r="Q897" s="17">
        <v>137.08000000000001</v>
      </c>
      <c r="R897" s="21">
        <v>42279.778564814813</v>
      </c>
      <c r="S897" s="21">
        <v>42310.701388888891</v>
      </c>
    </row>
    <row r="898" spans="1:19" ht="45" x14ac:dyDescent="0.25">
      <c r="A898" s="17">
        <v>3944</v>
      </c>
      <c r="B898" s="18" t="s">
        <v>3941</v>
      </c>
      <c r="C898" s="18" t="s">
        <v>8052</v>
      </c>
      <c r="D898" s="19">
        <v>5000</v>
      </c>
      <c r="E898" s="20">
        <v>0</v>
      </c>
      <c r="F898" s="17" t="s">
        <v>8220</v>
      </c>
      <c r="G898" s="17" t="s">
        <v>8223</v>
      </c>
      <c r="H898" s="17" t="s">
        <v>8245</v>
      </c>
      <c r="I898" s="17">
        <v>1440690875</v>
      </c>
      <c r="J898" s="17">
        <v>1438098875</v>
      </c>
      <c r="K898" s="17" t="b">
        <v>0</v>
      </c>
      <c r="L898" s="17">
        <v>0</v>
      </c>
      <c r="M898" s="17" t="b">
        <v>0</v>
      </c>
      <c r="N898" s="17" t="s">
        <v>8273</v>
      </c>
      <c r="O898" s="17" t="s">
        <v>8274</v>
      </c>
      <c r="P898" s="17">
        <v>0</v>
      </c>
      <c r="Q898" s="17">
        <v>0</v>
      </c>
      <c r="R898" s="21">
        <v>42213.662905092591</v>
      </c>
      <c r="S898" s="21">
        <v>42243.662905092591</v>
      </c>
    </row>
    <row r="899" spans="1:19" ht="45" x14ac:dyDescent="0.25">
      <c r="A899" s="17">
        <v>3945</v>
      </c>
      <c r="B899" s="18" t="s">
        <v>3942</v>
      </c>
      <c r="C899" s="18" t="s">
        <v>8053</v>
      </c>
      <c r="D899" s="19">
        <v>2000</v>
      </c>
      <c r="E899" s="20">
        <v>5</v>
      </c>
      <c r="F899" s="17" t="s">
        <v>8220</v>
      </c>
      <c r="G899" s="17" t="s">
        <v>8223</v>
      </c>
      <c r="H899" s="17" t="s">
        <v>8245</v>
      </c>
      <c r="I899" s="17">
        <v>1431717268</v>
      </c>
      <c r="J899" s="17">
        <v>1429125268</v>
      </c>
      <c r="K899" s="17" t="b">
        <v>0</v>
      </c>
      <c r="L899" s="17">
        <v>1</v>
      </c>
      <c r="M899" s="17" t="b">
        <v>0</v>
      </c>
      <c r="N899" s="17" t="s">
        <v>8273</v>
      </c>
      <c r="O899" s="17" t="s">
        <v>8274</v>
      </c>
      <c r="P899" s="17">
        <v>0</v>
      </c>
      <c r="Q899" s="17">
        <v>5</v>
      </c>
      <c r="R899" s="21">
        <v>42109.801712962959</v>
      </c>
      <c r="S899" s="21">
        <v>42139.801712962959</v>
      </c>
    </row>
    <row r="900" spans="1:19" ht="30" x14ac:dyDescent="0.25">
      <c r="A900" s="17">
        <v>3946</v>
      </c>
      <c r="B900" s="18" t="s">
        <v>3943</v>
      </c>
      <c r="C900" s="18" t="s">
        <v>8054</v>
      </c>
      <c r="D900" s="19">
        <v>6000</v>
      </c>
      <c r="E900" s="20">
        <v>195</v>
      </c>
      <c r="F900" s="17" t="s">
        <v>8220</v>
      </c>
      <c r="G900" s="17" t="s">
        <v>8223</v>
      </c>
      <c r="H900" s="17" t="s">
        <v>8245</v>
      </c>
      <c r="I900" s="17">
        <v>1425110400</v>
      </c>
      <c r="J900" s="17">
        <v>1422388822</v>
      </c>
      <c r="K900" s="17" t="b">
        <v>0</v>
      </c>
      <c r="L900" s="17">
        <v>5</v>
      </c>
      <c r="M900" s="17" t="b">
        <v>0</v>
      </c>
      <c r="N900" s="17" t="s">
        <v>8273</v>
      </c>
      <c r="O900" s="17" t="s">
        <v>8274</v>
      </c>
      <c r="P900" s="17">
        <v>3</v>
      </c>
      <c r="Q900" s="17">
        <v>39</v>
      </c>
      <c r="R900" s="21">
        <v>42031.833587962959</v>
      </c>
      <c r="S900" s="21">
        <v>42063.333333333328</v>
      </c>
    </row>
    <row r="901" spans="1:19" ht="45" x14ac:dyDescent="0.25">
      <c r="A901" s="17">
        <v>3947</v>
      </c>
      <c r="B901" s="18" t="s">
        <v>3944</v>
      </c>
      <c r="C901" s="18" t="s">
        <v>8055</v>
      </c>
      <c r="D901" s="19">
        <v>3000</v>
      </c>
      <c r="E901" s="20">
        <v>101</v>
      </c>
      <c r="F901" s="17" t="s">
        <v>8220</v>
      </c>
      <c r="G901" s="17" t="s">
        <v>8223</v>
      </c>
      <c r="H901" s="17" t="s">
        <v>8245</v>
      </c>
      <c r="I901" s="17">
        <v>1475378744</v>
      </c>
      <c r="J901" s="17">
        <v>1472786744</v>
      </c>
      <c r="K901" s="17" t="b">
        <v>0</v>
      </c>
      <c r="L901" s="17">
        <v>2</v>
      </c>
      <c r="M901" s="17" t="b">
        <v>0</v>
      </c>
      <c r="N901" s="17" t="s">
        <v>8273</v>
      </c>
      <c r="O901" s="17" t="s">
        <v>8274</v>
      </c>
      <c r="P901" s="17">
        <v>3</v>
      </c>
      <c r="Q901" s="17">
        <v>50.5</v>
      </c>
      <c r="R901" s="21">
        <v>42615.142870370371</v>
      </c>
      <c r="S901" s="21">
        <v>42645.142870370371</v>
      </c>
    </row>
    <row r="902" spans="1:19" ht="45" x14ac:dyDescent="0.25">
      <c r="A902" s="17">
        <v>3948</v>
      </c>
      <c r="B902" s="18" t="s">
        <v>3945</v>
      </c>
      <c r="C902" s="18" t="s">
        <v>8056</v>
      </c>
      <c r="D902" s="19">
        <v>30000</v>
      </c>
      <c r="E902" s="20">
        <v>0</v>
      </c>
      <c r="F902" s="17" t="s">
        <v>8220</v>
      </c>
      <c r="G902" s="17" t="s">
        <v>8225</v>
      </c>
      <c r="H902" s="17" t="s">
        <v>8247</v>
      </c>
      <c r="I902" s="17">
        <v>1410076123</v>
      </c>
      <c r="J902" s="17">
        <v>1404892123</v>
      </c>
      <c r="K902" s="17" t="b">
        <v>0</v>
      </c>
      <c r="L902" s="17">
        <v>0</v>
      </c>
      <c r="M902" s="17" t="b">
        <v>0</v>
      </c>
      <c r="N902" s="17" t="s">
        <v>8273</v>
      </c>
      <c r="O902" s="17" t="s">
        <v>8274</v>
      </c>
      <c r="P902" s="17">
        <v>0</v>
      </c>
      <c r="Q902" s="17">
        <v>0</v>
      </c>
      <c r="R902" s="21">
        <v>41829.325497685182</v>
      </c>
      <c r="S902" s="21">
        <v>41889.325497685182</v>
      </c>
    </row>
    <row r="903" spans="1:19" ht="45" x14ac:dyDescent="0.25">
      <c r="A903" s="17">
        <v>3949</v>
      </c>
      <c r="B903" s="18" t="s">
        <v>3946</v>
      </c>
      <c r="C903" s="18" t="s">
        <v>8057</v>
      </c>
      <c r="D903" s="19">
        <v>10000</v>
      </c>
      <c r="E903" s="20">
        <v>1577</v>
      </c>
      <c r="F903" s="17" t="s">
        <v>8220</v>
      </c>
      <c r="G903" s="17" t="s">
        <v>8225</v>
      </c>
      <c r="H903" s="17" t="s">
        <v>8247</v>
      </c>
      <c r="I903" s="17">
        <v>1423623221</v>
      </c>
      <c r="J903" s="17">
        <v>1421031221</v>
      </c>
      <c r="K903" s="17" t="b">
        <v>0</v>
      </c>
      <c r="L903" s="17">
        <v>32</v>
      </c>
      <c r="M903" s="17" t="b">
        <v>0</v>
      </c>
      <c r="N903" s="17" t="s">
        <v>8273</v>
      </c>
      <c r="O903" s="17" t="s">
        <v>8274</v>
      </c>
      <c r="P903" s="17">
        <v>16</v>
      </c>
      <c r="Q903" s="17">
        <v>49.28</v>
      </c>
      <c r="R903" s="21">
        <v>42016.120613425926</v>
      </c>
      <c r="S903" s="21">
        <v>42046.120613425926</v>
      </c>
    </row>
    <row r="904" spans="1:19" ht="45" x14ac:dyDescent="0.25">
      <c r="A904" s="17">
        <v>3950</v>
      </c>
      <c r="B904" s="18" t="s">
        <v>3947</v>
      </c>
      <c r="C904" s="18" t="s">
        <v>8058</v>
      </c>
      <c r="D904" s="19">
        <v>4000</v>
      </c>
      <c r="E904" s="20">
        <v>25</v>
      </c>
      <c r="F904" s="17" t="s">
        <v>8220</v>
      </c>
      <c r="G904" s="17" t="s">
        <v>8223</v>
      </c>
      <c r="H904" s="17" t="s">
        <v>8245</v>
      </c>
      <c r="I904" s="17">
        <v>1460140500</v>
      </c>
      <c r="J904" s="17">
        <v>1457628680</v>
      </c>
      <c r="K904" s="17" t="b">
        <v>0</v>
      </c>
      <c r="L904" s="17">
        <v>1</v>
      </c>
      <c r="M904" s="17" t="b">
        <v>0</v>
      </c>
      <c r="N904" s="17" t="s">
        <v>8273</v>
      </c>
      <c r="O904" s="17" t="s">
        <v>8274</v>
      </c>
      <c r="P904" s="17">
        <v>1</v>
      </c>
      <c r="Q904" s="17">
        <v>25</v>
      </c>
      <c r="R904" s="21">
        <v>42439.702314814815</v>
      </c>
      <c r="S904" s="21">
        <v>42468.774305555555</v>
      </c>
    </row>
    <row r="905" spans="1:19" ht="45" x14ac:dyDescent="0.25">
      <c r="A905" s="17">
        <v>3951</v>
      </c>
      <c r="B905" s="18" t="s">
        <v>3948</v>
      </c>
      <c r="C905" s="18" t="s">
        <v>6961</v>
      </c>
      <c r="D905" s="19">
        <v>200000</v>
      </c>
      <c r="E905" s="20">
        <v>1</v>
      </c>
      <c r="F905" s="17" t="s">
        <v>8220</v>
      </c>
      <c r="G905" s="17" t="s">
        <v>8240</v>
      </c>
      <c r="H905" s="17" t="s">
        <v>8248</v>
      </c>
      <c r="I905" s="17">
        <v>1462301342</v>
      </c>
      <c r="J905" s="17">
        <v>1457120942</v>
      </c>
      <c r="K905" s="17" t="b">
        <v>0</v>
      </c>
      <c r="L905" s="17">
        <v>1</v>
      </c>
      <c r="M905" s="17" t="b">
        <v>0</v>
      </c>
      <c r="N905" s="17" t="s">
        <v>8273</v>
      </c>
      <c r="O905" s="17" t="s">
        <v>8274</v>
      </c>
      <c r="P905" s="17">
        <v>0</v>
      </c>
      <c r="Q905" s="17">
        <v>1</v>
      </c>
      <c r="R905" s="21">
        <v>42433.825717592597</v>
      </c>
      <c r="S905" s="21">
        <v>42493.784050925926</v>
      </c>
    </row>
    <row r="906" spans="1:19" ht="45" x14ac:dyDescent="0.25">
      <c r="A906" s="17">
        <v>3952</v>
      </c>
      <c r="B906" s="18" t="s">
        <v>3949</v>
      </c>
      <c r="C906" s="18" t="s">
        <v>8059</v>
      </c>
      <c r="D906" s="19">
        <v>26000</v>
      </c>
      <c r="E906" s="20">
        <v>25</v>
      </c>
      <c r="F906" s="17" t="s">
        <v>8220</v>
      </c>
      <c r="G906" s="17" t="s">
        <v>8223</v>
      </c>
      <c r="H906" s="17" t="s">
        <v>8245</v>
      </c>
      <c r="I906" s="17">
        <v>1445885890</v>
      </c>
      <c r="J906" s="17">
        <v>1440701890</v>
      </c>
      <c r="K906" s="17" t="b">
        <v>0</v>
      </c>
      <c r="L906" s="17">
        <v>1</v>
      </c>
      <c r="M906" s="17" t="b">
        <v>0</v>
      </c>
      <c r="N906" s="17" t="s">
        <v>8273</v>
      </c>
      <c r="O906" s="17" t="s">
        <v>8274</v>
      </c>
      <c r="P906" s="17">
        <v>0</v>
      </c>
      <c r="Q906" s="17">
        <v>25</v>
      </c>
      <c r="R906" s="21">
        <v>42243.790393518517</v>
      </c>
      <c r="S906" s="21">
        <v>42303.790393518517</v>
      </c>
    </row>
    <row r="907" spans="1:19" ht="45" x14ac:dyDescent="0.25">
      <c r="A907" s="17">
        <v>3953</v>
      </c>
      <c r="B907" s="18" t="s">
        <v>3950</v>
      </c>
      <c r="C907" s="18" t="s">
        <v>8060</v>
      </c>
      <c r="D907" s="19">
        <v>17600</v>
      </c>
      <c r="E907" s="20">
        <v>0</v>
      </c>
      <c r="F907" s="17" t="s">
        <v>8220</v>
      </c>
      <c r="G907" s="17" t="s">
        <v>8223</v>
      </c>
      <c r="H907" s="17" t="s">
        <v>8245</v>
      </c>
      <c r="I907" s="17">
        <v>1469834940</v>
      </c>
      <c r="J907" s="17">
        <v>1467162586</v>
      </c>
      <c r="K907" s="17" t="b">
        <v>0</v>
      </c>
      <c r="L907" s="17">
        <v>0</v>
      </c>
      <c r="M907" s="17" t="b">
        <v>0</v>
      </c>
      <c r="N907" s="17" t="s">
        <v>8273</v>
      </c>
      <c r="O907" s="17" t="s">
        <v>8274</v>
      </c>
      <c r="P907" s="17">
        <v>0</v>
      </c>
      <c r="Q907" s="17">
        <v>0</v>
      </c>
      <c r="R907" s="21">
        <v>42550.048449074078</v>
      </c>
      <c r="S907" s="21">
        <v>42580.978472222225</v>
      </c>
    </row>
    <row r="908" spans="1:19" ht="45" x14ac:dyDescent="0.25">
      <c r="A908" s="17">
        <v>3954</v>
      </c>
      <c r="B908" s="18" t="s">
        <v>3951</v>
      </c>
      <c r="C908" s="18" t="s">
        <v>8061</v>
      </c>
      <c r="D908" s="19">
        <v>25000</v>
      </c>
      <c r="E908" s="20">
        <v>0</v>
      </c>
      <c r="F908" s="17" t="s">
        <v>8220</v>
      </c>
      <c r="G908" s="17" t="s">
        <v>8228</v>
      </c>
      <c r="H908" s="17" t="s">
        <v>8250</v>
      </c>
      <c r="I908" s="17">
        <v>1405352264</v>
      </c>
      <c r="J908" s="17">
        <v>1400168264</v>
      </c>
      <c r="K908" s="17" t="b">
        <v>0</v>
      </c>
      <c r="L908" s="17">
        <v>0</v>
      </c>
      <c r="M908" s="17" t="b">
        <v>0</v>
      </c>
      <c r="N908" s="17" t="s">
        <v>8273</v>
      </c>
      <c r="O908" s="17" t="s">
        <v>8274</v>
      </c>
      <c r="P908" s="17">
        <v>0</v>
      </c>
      <c r="Q908" s="17">
        <v>0</v>
      </c>
      <c r="R908" s="21">
        <v>41774.651203703703</v>
      </c>
      <c r="S908" s="21">
        <v>41834.651203703703</v>
      </c>
    </row>
    <row r="909" spans="1:19" ht="45" x14ac:dyDescent="0.25">
      <c r="A909" s="17">
        <v>3955</v>
      </c>
      <c r="B909" s="18" t="s">
        <v>3952</v>
      </c>
      <c r="C909" s="18" t="s">
        <v>8062</v>
      </c>
      <c r="D909" s="19">
        <v>1750</v>
      </c>
      <c r="E909" s="20">
        <v>425</v>
      </c>
      <c r="F909" s="17" t="s">
        <v>8220</v>
      </c>
      <c r="G909" s="17" t="s">
        <v>8223</v>
      </c>
      <c r="H909" s="17" t="s">
        <v>8245</v>
      </c>
      <c r="I909" s="17">
        <v>1448745741</v>
      </c>
      <c r="J909" s="17">
        <v>1446150141</v>
      </c>
      <c r="K909" s="17" t="b">
        <v>0</v>
      </c>
      <c r="L909" s="17">
        <v>8</v>
      </c>
      <c r="M909" s="17" t="b">
        <v>0</v>
      </c>
      <c r="N909" s="17" t="s">
        <v>8273</v>
      </c>
      <c r="O909" s="17" t="s">
        <v>8274</v>
      </c>
      <c r="P909" s="17">
        <v>24</v>
      </c>
      <c r="Q909" s="17">
        <v>53.13</v>
      </c>
      <c r="R909" s="21">
        <v>42306.848854166667</v>
      </c>
      <c r="S909" s="21">
        <v>42336.890520833331</v>
      </c>
    </row>
    <row r="910" spans="1:19" ht="45" x14ac:dyDescent="0.25">
      <c r="A910" s="17">
        <v>3956</v>
      </c>
      <c r="B910" s="18" t="s">
        <v>3953</v>
      </c>
      <c r="C910" s="18" t="s">
        <v>8063</v>
      </c>
      <c r="D910" s="19">
        <v>5500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1461543600</v>
      </c>
      <c r="J910" s="17">
        <v>1459203727</v>
      </c>
      <c r="K910" s="17" t="b">
        <v>0</v>
      </c>
      <c r="L910" s="17">
        <v>0</v>
      </c>
      <c r="M910" s="17" t="b">
        <v>0</v>
      </c>
      <c r="N910" s="17" t="s">
        <v>8273</v>
      </c>
      <c r="O910" s="17" t="s">
        <v>8274</v>
      </c>
      <c r="P910" s="17">
        <v>0</v>
      </c>
      <c r="Q910" s="17">
        <v>0</v>
      </c>
      <c r="R910" s="21">
        <v>42457.932025462964</v>
      </c>
      <c r="S910" s="21">
        <v>42485.013888888891</v>
      </c>
    </row>
    <row r="911" spans="1:19" ht="45" x14ac:dyDescent="0.25">
      <c r="A911" s="17">
        <v>3957</v>
      </c>
      <c r="B911" s="18" t="s">
        <v>3954</v>
      </c>
      <c r="C911" s="18" t="s">
        <v>8064</v>
      </c>
      <c r="D911" s="19">
        <v>28000</v>
      </c>
      <c r="E911" s="20">
        <v>7</v>
      </c>
      <c r="F911" s="17" t="s">
        <v>8220</v>
      </c>
      <c r="G911" s="17" t="s">
        <v>8223</v>
      </c>
      <c r="H911" s="17" t="s">
        <v>8245</v>
      </c>
      <c r="I911" s="17">
        <v>1468020354</v>
      </c>
      <c r="J911" s="17">
        <v>1464045954</v>
      </c>
      <c r="K911" s="17" t="b">
        <v>0</v>
      </c>
      <c r="L911" s="17">
        <v>1</v>
      </c>
      <c r="M911" s="17" t="b">
        <v>0</v>
      </c>
      <c r="N911" s="17" t="s">
        <v>8273</v>
      </c>
      <c r="O911" s="17" t="s">
        <v>8274</v>
      </c>
      <c r="P911" s="17">
        <v>0</v>
      </c>
      <c r="Q911" s="17">
        <v>7</v>
      </c>
      <c r="R911" s="21">
        <v>42513.976319444439</v>
      </c>
      <c r="S911" s="21">
        <v>42559.976319444439</v>
      </c>
    </row>
    <row r="912" spans="1:19" ht="45" x14ac:dyDescent="0.25">
      <c r="A912" s="17">
        <v>3958</v>
      </c>
      <c r="B912" s="18" t="s">
        <v>3955</v>
      </c>
      <c r="C912" s="18" t="s">
        <v>8065</v>
      </c>
      <c r="D912" s="19">
        <v>2000</v>
      </c>
      <c r="E912" s="20">
        <v>641</v>
      </c>
      <c r="F912" s="17" t="s">
        <v>8220</v>
      </c>
      <c r="G912" s="17" t="s">
        <v>8223</v>
      </c>
      <c r="H912" s="17" t="s">
        <v>8245</v>
      </c>
      <c r="I912" s="17">
        <v>1406988000</v>
      </c>
      <c r="J912" s="17">
        <v>1403822912</v>
      </c>
      <c r="K912" s="17" t="b">
        <v>0</v>
      </c>
      <c r="L912" s="17">
        <v>16</v>
      </c>
      <c r="M912" s="17" t="b">
        <v>0</v>
      </c>
      <c r="N912" s="17" t="s">
        <v>8273</v>
      </c>
      <c r="O912" s="17" t="s">
        <v>8274</v>
      </c>
      <c r="P912" s="17">
        <v>32</v>
      </c>
      <c r="Q912" s="17">
        <v>40.06</v>
      </c>
      <c r="R912" s="21">
        <v>41816.950370370374</v>
      </c>
      <c r="S912" s="21">
        <v>41853.583333333336</v>
      </c>
    </row>
    <row r="913" spans="1:19" ht="45" x14ac:dyDescent="0.25">
      <c r="A913" s="17">
        <v>3959</v>
      </c>
      <c r="B913" s="18" t="s">
        <v>3956</v>
      </c>
      <c r="C913" s="18" t="s">
        <v>8066</v>
      </c>
      <c r="D913" s="19">
        <v>1200</v>
      </c>
      <c r="E913" s="20">
        <v>292</v>
      </c>
      <c r="F913" s="17" t="s">
        <v>8220</v>
      </c>
      <c r="G913" s="17" t="s">
        <v>8223</v>
      </c>
      <c r="H913" s="17" t="s">
        <v>8245</v>
      </c>
      <c r="I913" s="17">
        <v>1411930556</v>
      </c>
      <c r="J913" s="17">
        <v>1409338556</v>
      </c>
      <c r="K913" s="17" t="b">
        <v>0</v>
      </c>
      <c r="L913" s="17">
        <v>12</v>
      </c>
      <c r="M913" s="17" t="b">
        <v>0</v>
      </c>
      <c r="N913" s="17" t="s">
        <v>8273</v>
      </c>
      <c r="O913" s="17" t="s">
        <v>8274</v>
      </c>
      <c r="P913" s="17">
        <v>24</v>
      </c>
      <c r="Q913" s="17">
        <v>24.33</v>
      </c>
      <c r="R913" s="21">
        <v>41880.788842592592</v>
      </c>
      <c r="S913" s="21">
        <v>41910.788842592592</v>
      </c>
    </row>
    <row r="914" spans="1:19" ht="45" x14ac:dyDescent="0.25">
      <c r="A914" s="17">
        <v>3960</v>
      </c>
      <c r="B914" s="18" t="s">
        <v>3957</v>
      </c>
      <c r="C914" s="18" t="s">
        <v>8067</v>
      </c>
      <c r="D914" s="19">
        <v>3000</v>
      </c>
      <c r="E914" s="20">
        <v>45</v>
      </c>
      <c r="F914" s="17" t="s">
        <v>8220</v>
      </c>
      <c r="G914" s="17" t="s">
        <v>8223</v>
      </c>
      <c r="H914" s="17" t="s">
        <v>8245</v>
      </c>
      <c r="I914" s="17">
        <v>1451852256</v>
      </c>
      <c r="J914" s="17">
        <v>1449260256</v>
      </c>
      <c r="K914" s="17" t="b">
        <v>0</v>
      </c>
      <c r="L914" s="17">
        <v>4</v>
      </c>
      <c r="M914" s="17" t="b">
        <v>0</v>
      </c>
      <c r="N914" s="17" t="s">
        <v>8273</v>
      </c>
      <c r="O914" s="17" t="s">
        <v>8274</v>
      </c>
      <c r="P914" s="17">
        <v>2</v>
      </c>
      <c r="Q914" s="17">
        <v>11.25</v>
      </c>
      <c r="R914" s="21">
        <v>42342.845555555556</v>
      </c>
      <c r="S914" s="21">
        <v>42372.845555555556</v>
      </c>
    </row>
    <row r="915" spans="1:19" ht="45" x14ac:dyDescent="0.25">
      <c r="A915" s="17">
        <v>3961</v>
      </c>
      <c r="B915" s="18" t="s">
        <v>3958</v>
      </c>
      <c r="C915" s="18" t="s">
        <v>8068</v>
      </c>
      <c r="D915" s="19">
        <v>5000</v>
      </c>
      <c r="E915" s="20">
        <v>21</v>
      </c>
      <c r="F915" s="17" t="s">
        <v>8220</v>
      </c>
      <c r="G915" s="17" t="s">
        <v>8224</v>
      </c>
      <c r="H915" s="17" t="s">
        <v>8246</v>
      </c>
      <c r="I915" s="17">
        <v>1399584210</v>
      </c>
      <c r="J915" s="17">
        <v>1397683410</v>
      </c>
      <c r="K915" s="17" t="b">
        <v>0</v>
      </c>
      <c r="L915" s="17">
        <v>2</v>
      </c>
      <c r="M915" s="17" t="b">
        <v>0</v>
      </c>
      <c r="N915" s="17" t="s">
        <v>8273</v>
      </c>
      <c r="O915" s="17" t="s">
        <v>8274</v>
      </c>
      <c r="P915" s="17">
        <v>0</v>
      </c>
      <c r="Q915" s="17">
        <v>10.5</v>
      </c>
      <c r="R915" s="21">
        <v>41745.891319444447</v>
      </c>
      <c r="S915" s="21">
        <v>41767.891319444447</v>
      </c>
    </row>
    <row r="916" spans="1:19" ht="45" x14ac:dyDescent="0.25">
      <c r="A916" s="17">
        <v>3962</v>
      </c>
      <c r="B916" s="18" t="s">
        <v>3959</v>
      </c>
      <c r="C916" s="18" t="s">
        <v>8069</v>
      </c>
      <c r="D916" s="19">
        <v>1400</v>
      </c>
      <c r="E916" s="20">
        <v>45</v>
      </c>
      <c r="F916" s="17" t="s">
        <v>8220</v>
      </c>
      <c r="G916" s="17" t="s">
        <v>8224</v>
      </c>
      <c r="H916" s="17" t="s">
        <v>8246</v>
      </c>
      <c r="I916" s="17">
        <v>1448722494</v>
      </c>
      <c r="J916" s="17">
        <v>1446562494</v>
      </c>
      <c r="K916" s="17" t="b">
        <v>0</v>
      </c>
      <c r="L916" s="17">
        <v>3</v>
      </c>
      <c r="M916" s="17" t="b">
        <v>0</v>
      </c>
      <c r="N916" s="17" t="s">
        <v>8273</v>
      </c>
      <c r="O916" s="17" t="s">
        <v>8274</v>
      </c>
      <c r="P916" s="17">
        <v>3</v>
      </c>
      <c r="Q916" s="17">
        <v>15</v>
      </c>
      <c r="R916" s="21">
        <v>42311.621458333335</v>
      </c>
      <c r="S916" s="21">
        <v>42336.621458333335</v>
      </c>
    </row>
    <row r="917" spans="1:19" ht="45" x14ac:dyDescent="0.25">
      <c r="A917" s="17">
        <v>3963</v>
      </c>
      <c r="B917" s="18" t="s">
        <v>3960</v>
      </c>
      <c r="C917" s="18" t="s">
        <v>8070</v>
      </c>
      <c r="D917" s="19">
        <v>10000</v>
      </c>
      <c r="E917" s="20">
        <v>0</v>
      </c>
      <c r="F917" s="17" t="s">
        <v>8220</v>
      </c>
      <c r="G917" s="17" t="s">
        <v>8228</v>
      </c>
      <c r="H917" s="17" t="s">
        <v>8250</v>
      </c>
      <c r="I917" s="17">
        <v>1447821717</v>
      </c>
      <c r="J917" s="17">
        <v>1445226117</v>
      </c>
      <c r="K917" s="17" t="b">
        <v>0</v>
      </c>
      <c r="L917" s="17">
        <v>0</v>
      </c>
      <c r="M917" s="17" t="b">
        <v>0</v>
      </c>
      <c r="N917" s="17" t="s">
        <v>8273</v>
      </c>
      <c r="O917" s="17" t="s">
        <v>8274</v>
      </c>
      <c r="P917" s="17">
        <v>0</v>
      </c>
      <c r="Q917" s="17">
        <v>0</v>
      </c>
      <c r="R917" s="21">
        <v>42296.154131944444</v>
      </c>
      <c r="S917" s="21">
        <v>42326.195798611108</v>
      </c>
    </row>
    <row r="918" spans="1:19" ht="45" x14ac:dyDescent="0.25">
      <c r="A918" s="17">
        <v>3964</v>
      </c>
      <c r="B918" s="18" t="s">
        <v>3961</v>
      </c>
      <c r="C918" s="18" t="s">
        <v>8071</v>
      </c>
      <c r="D918" s="19">
        <v>2000</v>
      </c>
      <c r="E918" s="20">
        <v>126</v>
      </c>
      <c r="F918" s="17" t="s">
        <v>8220</v>
      </c>
      <c r="G918" s="17" t="s">
        <v>8223</v>
      </c>
      <c r="H918" s="17" t="s">
        <v>8245</v>
      </c>
      <c r="I918" s="17">
        <v>1429460386</v>
      </c>
      <c r="J918" s="17">
        <v>1424279986</v>
      </c>
      <c r="K918" s="17" t="b">
        <v>0</v>
      </c>
      <c r="L918" s="17">
        <v>3</v>
      </c>
      <c r="M918" s="17" t="b">
        <v>0</v>
      </c>
      <c r="N918" s="17" t="s">
        <v>8273</v>
      </c>
      <c r="O918" s="17" t="s">
        <v>8274</v>
      </c>
      <c r="P918" s="17">
        <v>6</v>
      </c>
      <c r="Q918" s="17">
        <v>42</v>
      </c>
      <c r="R918" s="21">
        <v>42053.722060185188</v>
      </c>
      <c r="S918" s="21">
        <v>42113.680393518516</v>
      </c>
    </row>
    <row r="919" spans="1:19" ht="45" x14ac:dyDescent="0.25">
      <c r="A919" s="17">
        <v>3965</v>
      </c>
      <c r="B919" s="18" t="s">
        <v>3962</v>
      </c>
      <c r="C919" s="18" t="s">
        <v>8072</v>
      </c>
      <c r="D919" s="19">
        <v>2000</v>
      </c>
      <c r="E919" s="20">
        <v>285</v>
      </c>
      <c r="F919" s="17" t="s">
        <v>8220</v>
      </c>
      <c r="G919" s="17" t="s">
        <v>8223</v>
      </c>
      <c r="H919" s="17" t="s">
        <v>8245</v>
      </c>
      <c r="I919" s="17">
        <v>1460608780</v>
      </c>
      <c r="J919" s="17">
        <v>1455428380</v>
      </c>
      <c r="K919" s="17" t="b">
        <v>0</v>
      </c>
      <c r="L919" s="17">
        <v>4</v>
      </c>
      <c r="M919" s="17" t="b">
        <v>0</v>
      </c>
      <c r="N919" s="17" t="s">
        <v>8273</v>
      </c>
      <c r="O919" s="17" t="s">
        <v>8274</v>
      </c>
      <c r="P919" s="17">
        <v>14</v>
      </c>
      <c r="Q919" s="17">
        <v>71.25</v>
      </c>
      <c r="R919" s="21">
        <v>42414.235879629632</v>
      </c>
      <c r="S919" s="21">
        <v>42474.194212962961</v>
      </c>
    </row>
    <row r="920" spans="1:19" ht="45" x14ac:dyDescent="0.25">
      <c r="A920" s="17">
        <v>3966</v>
      </c>
      <c r="B920" s="18" t="s">
        <v>3963</v>
      </c>
      <c r="C920" s="18" t="s">
        <v>8073</v>
      </c>
      <c r="D920" s="19">
        <v>7500</v>
      </c>
      <c r="E920" s="20">
        <v>45</v>
      </c>
      <c r="F920" s="17" t="s">
        <v>8220</v>
      </c>
      <c r="G920" s="17" t="s">
        <v>8223</v>
      </c>
      <c r="H920" s="17" t="s">
        <v>8245</v>
      </c>
      <c r="I920" s="17">
        <v>1406170740</v>
      </c>
      <c r="J920" s="17">
        <v>1402506278</v>
      </c>
      <c r="K920" s="17" t="b">
        <v>0</v>
      </c>
      <c r="L920" s="17">
        <v>2</v>
      </c>
      <c r="M920" s="17" t="b">
        <v>0</v>
      </c>
      <c r="N920" s="17" t="s">
        <v>8273</v>
      </c>
      <c r="O920" s="17" t="s">
        <v>8274</v>
      </c>
      <c r="P920" s="17">
        <v>1</v>
      </c>
      <c r="Q920" s="17">
        <v>22.5</v>
      </c>
      <c r="R920" s="21">
        <v>41801.711550925924</v>
      </c>
      <c r="S920" s="21">
        <v>41844.124305555553</v>
      </c>
    </row>
    <row r="921" spans="1:19" ht="45" x14ac:dyDescent="0.25">
      <c r="A921" s="17">
        <v>3967</v>
      </c>
      <c r="B921" s="18" t="s">
        <v>3964</v>
      </c>
      <c r="C921" s="18" t="s">
        <v>8074</v>
      </c>
      <c r="D921" s="19">
        <v>1700</v>
      </c>
      <c r="E921" s="20">
        <v>410</v>
      </c>
      <c r="F921" s="17" t="s">
        <v>8220</v>
      </c>
      <c r="G921" s="17" t="s">
        <v>8223</v>
      </c>
      <c r="H921" s="17" t="s">
        <v>8245</v>
      </c>
      <c r="I921" s="17">
        <v>1488783507</v>
      </c>
      <c r="J921" s="17">
        <v>1486191507</v>
      </c>
      <c r="K921" s="17" t="b">
        <v>0</v>
      </c>
      <c r="L921" s="17">
        <v>10</v>
      </c>
      <c r="M921" s="17" t="b">
        <v>0</v>
      </c>
      <c r="N921" s="17" t="s">
        <v>8273</v>
      </c>
      <c r="O921" s="17" t="s">
        <v>8274</v>
      </c>
      <c r="P921" s="17">
        <v>24</v>
      </c>
      <c r="Q921" s="17">
        <v>41</v>
      </c>
      <c r="R921" s="21">
        <v>42770.290590277778</v>
      </c>
      <c r="S921" s="21">
        <v>42800.290590277778</v>
      </c>
    </row>
    <row r="922" spans="1:19" ht="45" x14ac:dyDescent="0.25">
      <c r="A922" s="17">
        <v>3968</v>
      </c>
      <c r="B922" s="18" t="s">
        <v>3965</v>
      </c>
      <c r="C922" s="18" t="s">
        <v>8075</v>
      </c>
      <c r="D922" s="19">
        <v>5000</v>
      </c>
      <c r="E922" s="20">
        <v>527</v>
      </c>
      <c r="F922" s="17" t="s">
        <v>8220</v>
      </c>
      <c r="G922" s="17" t="s">
        <v>8223</v>
      </c>
      <c r="H922" s="17" t="s">
        <v>8245</v>
      </c>
      <c r="I922" s="17">
        <v>1463945673</v>
      </c>
      <c r="J922" s="17">
        <v>1458761673</v>
      </c>
      <c r="K922" s="17" t="b">
        <v>0</v>
      </c>
      <c r="L922" s="17">
        <v>11</v>
      </c>
      <c r="M922" s="17" t="b">
        <v>0</v>
      </c>
      <c r="N922" s="17" t="s">
        <v>8273</v>
      </c>
      <c r="O922" s="17" t="s">
        <v>8274</v>
      </c>
      <c r="P922" s="17">
        <v>11</v>
      </c>
      <c r="Q922" s="17">
        <v>47.91</v>
      </c>
      <c r="R922" s="21">
        <v>42452.815659722226</v>
      </c>
      <c r="S922" s="21">
        <v>42512.815659722226</v>
      </c>
    </row>
    <row r="923" spans="1:19" ht="45" x14ac:dyDescent="0.25">
      <c r="A923" s="17">
        <v>3969</v>
      </c>
      <c r="B923" s="18" t="s">
        <v>3966</v>
      </c>
      <c r="C923" s="18" t="s">
        <v>8076</v>
      </c>
      <c r="D923" s="19">
        <v>2825</v>
      </c>
      <c r="E923" s="20">
        <v>211</v>
      </c>
      <c r="F923" s="17" t="s">
        <v>8220</v>
      </c>
      <c r="G923" s="17" t="s">
        <v>8223</v>
      </c>
      <c r="H923" s="17" t="s">
        <v>8245</v>
      </c>
      <c r="I923" s="17">
        <v>1472442900</v>
      </c>
      <c r="J923" s="17">
        <v>1471638646</v>
      </c>
      <c r="K923" s="17" t="b">
        <v>0</v>
      </c>
      <c r="L923" s="17">
        <v>6</v>
      </c>
      <c r="M923" s="17" t="b">
        <v>0</v>
      </c>
      <c r="N923" s="17" t="s">
        <v>8273</v>
      </c>
      <c r="O923" s="17" t="s">
        <v>8274</v>
      </c>
      <c r="P923" s="17">
        <v>7</v>
      </c>
      <c r="Q923" s="17">
        <v>35.17</v>
      </c>
      <c r="R923" s="21">
        <v>42601.854699074072</v>
      </c>
      <c r="S923" s="21">
        <v>42611.163194444445</v>
      </c>
    </row>
    <row r="924" spans="1:19" ht="45" x14ac:dyDescent="0.25">
      <c r="A924" s="17">
        <v>3970</v>
      </c>
      <c r="B924" s="18" t="s">
        <v>3967</v>
      </c>
      <c r="C924" s="18" t="s">
        <v>8077</v>
      </c>
      <c r="D924" s="19">
        <v>15000</v>
      </c>
      <c r="E924" s="20">
        <v>11</v>
      </c>
      <c r="F924" s="17" t="s">
        <v>8220</v>
      </c>
      <c r="G924" s="17" t="s">
        <v>8223</v>
      </c>
      <c r="H924" s="17" t="s">
        <v>8245</v>
      </c>
      <c r="I924" s="17">
        <v>1460925811</v>
      </c>
      <c r="J924" s="17">
        <v>1458333811</v>
      </c>
      <c r="K924" s="17" t="b">
        <v>0</v>
      </c>
      <c r="L924" s="17">
        <v>2</v>
      </c>
      <c r="M924" s="17" t="b">
        <v>0</v>
      </c>
      <c r="N924" s="17" t="s">
        <v>8273</v>
      </c>
      <c r="O924" s="17" t="s">
        <v>8274</v>
      </c>
      <c r="P924" s="17">
        <v>0</v>
      </c>
      <c r="Q924" s="17">
        <v>5.5</v>
      </c>
      <c r="R924" s="21">
        <v>42447.863553240735</v>
      </c>
      <c r="S924" s="21">
        <v>42477.863553240735</v>
      </c>
    </row>
    <row r="925" spans="1:19" ht="45" x14ac:dyDescent="0.25">
      <c r="A925" s="17">
        <v>3971</v>
      </c>
      <c r="B925" s="18" t="s">
        <v>3968</v>
      </c>
      <c r="C925" s="18" t="s">
        <v>8078</v>
      </c>
      <c r="D925" s="19">
        <v>14000</v>
      </c>
      <c r="E925" s="20">
        <v>136</v>
      </c>
      <c r="F925" s="17" t="s">
        <v>8220</v>
      </c>
      <c r="G925" s="17" t="s">
        <v>8223</v>
      </c>
      <c r="H925" s="17" t="s">
        <v>8245</v>
      </c>
      <c r="I925" s="17">
        <v>1405947126</v>
      </c>
      <c r="J925" s="17">
        <v>1403355126</v>
      </c>
      <c r="K925" s="17" t="b">
        <v>0</v>
      </c>
      <c r="L925" s="17">
        <v>6</v>
      </c>
      <c r="M925" s="17" t="b">
        <v>0</v>
      </c>
      <c r="N925" s="17" t="s">
        <v>8273</v>
      </c>
      <c r="O925" s="17" t="s">
        <v>8274</v>
      </c>
      <c r="P925" s="17">
        <v>1</v>
      </c>
      <c r="Q925" s="17">
        <v>22.67</v>
      </c>
      <c r="R925" s="21">
        <v>41811.536180555559</v>
      </c>
      <c r="S925" s="21">
        <v>41841.536180555559</v>
      </c>
    </row>
    <row r="926" spans="1:19" ht="30" x14ac:dyDescent="0.25">
      <c r="A926" s="17">
        <v>3972</v>
      </c>
      <c r="B926" s="18" t="s">
        <v>3969</v>
      </c>
      <c r="C926" s="18" t="s">
        <v>8079</v>
      </c>
      <c r="D926" s="19">
        <v>1000</v>
      </c>
      <c r="E926" s="20">
        <v>211</v>
      </c>
      <c r="F926" s="17" t="s">
        <v>8220</v>
      </c>
      <c r="G926" s="17" t="s">
        <v>8223</v>
      </c>
      <c r="H926" s="17" t="s">
        <v>8245</v>
      </c>
      <c r="I926" s="17">
        <v>1423186634</v>
      </c>
      <c r="J926" s="17">
        <v>1418002634</v>
      </c>
      <c r="K926" s="17" t="b">
        <v>0</v>
      </c>
      <c r="L926" s="17">
        <v>8</v>
      </c>
      <c r="M926" s="17" t="b">
        <v>0</v>
      </c>
      <c r="N926" s="17" t="s">
        <v>8273</v>
      </c>
      <c r="O926" s="17" t="s">
        <v>8274</v>
      </c>
      <c r="P926" s="17">
        <v>21</v>
      </c>
      <c r="Q926" s="17">
        <v>26.38</v>
      </c>
      <c r="R926" s="21">
        <v>41981.067523148144</v>
      </c>
      <c r="S926" s="21">
        <v>42041.067523148144</v>
      </c>
    </row>
    <row r="927" spans="1:19" ht="45" x14ac:dyDescent="0.25">
      <c r="A927" s="17">
        <v>3973</v>
      </c>
      <c r="B927" s="18" t="s">
        <v>3970</v>
      </c>
      <c r="C927" s="18" t="s">
        <v>8080</v>
      </c>
      <c r="D927" s="19">
        <v>5000</v>
      </c>
      <c r="E927" s="20">
        <v>3905</v>
      </c>
      <c r="F927" s="17" t="s">
        <v>8220</v>
      </c>
      <c r="G927" s="17" t="s">
        <v>8223</v>
      </c>
      <c r="H927" s="17" t="s">
        <v>8245</v>
      </c>
      <c r="I927" s="17">
        <v>1462766400</v>
      </c>
      <c r="J927" s="17">
        <v>1460219110</v>
      </c>
      <c r="K927" s="17" t="b">
        <v>0</v>
      </c>
      <c r="L927" s="17">
        <v>37</v>
      </c>
      <c r="M927" s="17" t="b">
        <v>0</v>
      </c>
      <c r="N927" s="17" t="s">
        <v>8273</v>
      </c>
      <c r="O927" s="17" t="s">
        <v>8274</v>
      </c>
      <c r="P927" s="17">
        <v>78</v>
      </c>
      <c r="Q927" s="17">
        <v>105.54</v>
      </c>
      <c r="R927" s="21">
        <v>42469.68414351852</v>
      </c>
      <c r="S927" s="21">
        <v>42499.166666666672</v>
      </c>
    </row>
    <row r="928" spans="1:19" ht="45" x14ac:dyDescent="0.25">
      <c r="A928" s="17">
        <v>3974</v>
      </c>
      <c r="B928" s="18" t="s">
        <v>3971</v>
      </c>
      <c r="C928" s="18" t="s">
        <v>8081</v>
      </c>
      <c r="D928" s="19">
        <v>1000</v>
      </c>
      <c r="E928" s="20">
        <v>320</v>
      </c>
      <c r="F928" s="17" t="s">
        <v>8220</v>
      </c>
      <c r="G928" s="17" t="s">
        <v>8224</v>
      </c>
      <c r="H928" s="17" t="s">
        <v>8246</v>
      </c>
      <c r="I928" s="17">
        <v>1464872848</v>
      </c>
      <c r="J928" s="17">
        <v>1462280848</v>
      </c>
      <c r="K928" s="17" t="b">
        <v>0</v>
      </c>
      <c r="L928" s="17">
        <v>11</v>
      </c>
      <c r="M928" s="17" t="b">
        <v>0</v>
      </c>
      <c r="N928" s="17" t="s">
        <v>8273</v>
      </c>
      <c r="O928" s="17" t="s">
        <v>8274</v>
      </c>
      <c r="P928" s="17">
        <v>32</v>
      </c>
      <c r="Q928" s="17">
        <v>29.09</v>
      </c>
      <c r="R928" s="21">
        <v>42493.546851851846</v>
      </c>
      <c r="S928" s="21">
        <v>42523.546851851846</v>
      </c>
    </row>
    <row r="929" spans="1:19" ht="45" x14ac:dyDescent="0.25">
      <c r="A929" s="17">
        <v>3975</v>
      </c>
      <c r="B929" s="18" t="s">
        <v>3972</v>
      </c>
      <c r="C929" s="18" t="s">
        <v>8082</v>
      </c>
      <c r="D929" s="19">
        <v>678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1468442898</v>
      </c>
      <c r="J929" s="17">
        <v>1465850898</v>
      </c>
      <c r="K929" s="17" t="b">
        <v>0</v>
      </c>
      <c r="L929" s="17">
        <v>0</v>
      </c>
      <c r="M929" s="17" t="b">
        <v>0</v>
      </c>
      <c r="N929" s="17" t="s">
        <v>8273</v>
      </c>
      <c r="O929" s="17" t="s">
        <v>8274</v>
      </c>
      <c r="P929" s="17">
        <v>0</v>
      </c>
      <c r="Q929" s="17">
        <v>0</v>
      </c>
      <c r="R929" s="21">
        <v>42534.866875</v>
      </c>
      <c r="S929" s="21">
        <v>42564.866875</v>
      </c>
    </row>
    <row r="930" spans="1:19" ht="45" x14ac:dyDescent="0.25">
      <c r="A930" s="17">
        <v>3976</v>
      </c>
      <c r="B930" s="18" t="s">
        <v>3973</v>
      </c>
      <c r="C930" s="18" t="s">
        <v>8083</v>
      </c>
      <c r="D930" s="19">
        <v>1300</v>
      </c>
      <c r="E930" s="20">
        <v>620</v>
      </c>
      <c r="F930" s="17" t="s">
        <v>8220</v>
      </c>
      <c r="G930" s="17" t="s">
        <v>8223</v>
      </c>
      <c r="H930" s="17" t="s">
        <v>8245</v>
      </c>
      <c r="I930" s="17">
        <v>1406876400</v>
      </c>
      <c r="J930" s="17">
        <v>1405024561</v>
      </c>
      <c r="K930" s="17" t="b">
        <v>0</v>
      </c>
      <c r="L930" s="17">
        <v>10</v>
      </c>
      <c r="M930" s="17" t="b">
        <v>0</v>
      </c>
      <c r="N930" s="17" t="s">
        <v>8273</v>
      </c>
      <c r="O930" s="17" t="s">
        <v>8274</v>
      </c>
      <c r="P930" s="17">
        <v>48</v>
      </c>
      <c r="Q930" s="17">
        <v>62</v>
      </c>
      <c r="R930" s="21">
        <v>41830.858344907407</v>
      </c>
      <c r="S930" s="21">
        <v>41852.291666666664</v>
      </c>
    </row>
    <row r="931" spans="1:19" ht="45" x14ac:dyDescent="0.25">
      <c r="A931" s="17">
        <v>3977</v>
      </c>
      <c r="B931" s="18" t="s">
        <v>3974</v>
      </c>
      <c r="C931" s="18" t="s">
        <v>8084</v>
      </c>
      <c r="D931" s="19">
        <v>90000</v>
      </c>
      <c r="E931" s="20">
        <v>1305</v>
      </c>
      <c r="F931" s="17" t="s">
        <v>8220</v>
      </c>
      <c r="G931" s="17" t="s">
        <v>8223</v>
      </c>
      <c r="H931" s="17" t="s">
        <v>8245</v>
      </c>
      <c r="I931" s="17">
        <v>1469213732</v>
      </c>
      <c r="J931" s="17">
        <v>1466621732</v>
      </c>
      <c r="K931" s="17" t="b">
        <v>0</v>
      </c>
      <c r="L931" s="17">
        <v>6</v>
      </c>
      <c r="M931" s="17" t="b">
        <v>0</v>
      </c>
      <c r="N931" s="17" t="s">
        <v>8273</v>
      </c>
      <c r="O931" s="17" t="s">
        <v>8274</v>
      </c>
      <c r="P931" s="17">
        <v>1</v>
      </c>
      <c r="Q931" s="17">
        <v>217.5</v>
      </c>
      <c r="R931" s="21">
        <v>42543.788564814815</v>
      </c>
      <c r="S931" s="21">
        <v>42573.788564814815</v>
      </c>
    </row>
    <row r="932" spans="1:19" ht="45" x14ac:dyDescent="0.25">
      <c r="A932" s="17">
        <v>3978</v>
      </c>
      <c r="B932" s="18" t="s">
        <v>3975</v>
      </c>
      <c r="C932" s="18" t="s">
        <v>8085</v>
      </c>
      <c r="D932" s="19">
        <v>2000</v>
      </c>
      <c r="E932" s="20">
        <v>214</v>
      </c>
      <c r="F932" s="17" t="s">
        <v>8220</v>
      </c>
      <c r="G932" s="17" t="s">
        <v>8223</v>
      </c>
      <c r="H932" s="17" t="s">
        <v>8245</v>
      </c>
      <c r="I932" s="17">
        <v>1422717953</v>
      </c>
      <c r="J932" s="17">
        <v>1417533953</v>
      </c>
      <c r="K932" s="17" t="b">
        <v>0</v>
      </c>
      <c r="L932" s="17">
        <v>8</v>
      </c>
      <c r="M932" s="17" t="b">
        <v>0</v>
      </c>
      <c r="N932" s="17" t="s">
        <v>8273</v>
      </c>
      <c r="O932" s="17" t="s">
        <v>8274</v>
      </c>
      <c r="P932" s="17">
        <v>11</v>
      </c>
      <c r="Q932" s="17">
        <v>26.75</v>
      </c>
      <c r="R932" s="21">
        <v>41975.642974537041</v>
      </c>
      <c r="S932" s="21">
        <v>42035.642974537041</v>
      </c>
    </row>
    <row r="933" spans="1:19" ht="45" x14ac:dyDescent="0.25">
      <c r="A933" s="17">
        <v>3979</v>
      </c>
      <c r="B933" s="18" t="s">
        <v>3976</v>
      </c>
      <c r="C933" s="18" t="s">
        <v>8086</v>
      </c>
      <c r="D933" s="19">
        <v>6000</v>
      </c>
      <c r="E933" s="20">
        <v>110</v>
      </c>
      <c r="F933" s="17" t="s">
        <v>8220</v>
      </c>
      <c r="G933" s="17" t="s">
        <v>8224</v>
      </c>
      <c r="H933" s="17" t="s">
        <v>8246</v>
      </c>
      <c r="I933" s="17">
        <v>1427659200</v>
      </c>
      <c r="J933" s="17">
        <v>1425678057</v>
      </c>
      <c r="K933" s="17" t="b">
        <v>0</v>
      </c>
      <c r="L933" s="17">
        <v>6</v>
      </c>
      <c r="M933" s="17" t="b">
        <v>0</v>
      </c>
      <c r="N933" s="17" t="s">
        <v>8273</v>
      </c>
      <c r="O933" s="17" t="s">
        <v>8274</v>
      </c>
      <c r="P933" s="17">
        <v>2</v>
      </c>
      <c r="Q933" s="17">
        <v>18.329999999999998</v>
      </c>
      <c r="R933" s="21">
        <v>42069.903437500005</v>
      </c>
      <c r="S933" s="21">
        <v>42092.833333333328</v>
      </c>
    </row>
    <row r="934" spans="1:19" ht="45" x14ac:dyDescent="0.25">
      <c r="A934" s="17">
        <v>3980</v>
      </c>
      <c r="B934" s="18" t="s">
        <v>3977</v>
      </c>
      <c r="C934" s="18" t="s">
        <v>8087</v>
      </c>
      <c r="D934" s="19">
        <v>2500</v>
      </c>
      <c r="E934" s="20">
        <v>450</v>
      </c>
      <c r="F934" s="17" t="s">
        <v>8220</v>
      </c>
      <c r="G934" s="17" t="s">
        <v>8223</v>
      </c>
      <c r="H934" s="17" t="s">
        <v>8245</v>
      </c>
      <c r="I934" s="17">
        <v>1404570147</v>
      </c>
      <c r="J934" s="17">
        <v>1401978147</v>
      </c>
      <c r="K934" s="17" t="b">
        <v>0</v>
      </c>
      <c r="L934" s="17">
        <v>7</v>
      </c>
      <c r="M934" s="17" t="b">
        <v>0</v>
      </c>
      <c r="N934" s="17" t="s">
        <v>8273</v>
      </c>
      <c r="O934" s="17" t="s">
        <v>8274</v>
      </c>
      <c r="P934" s="17">
        <v>18</v>
      </c>
      <c r="Q934" s="17">
        <v>64.290000000000006</v>
      </c>
      <c r="R934" s="21">
        <v>41795.598923611113</v>
      </c>
      <c r="S934" s="21">
        <v>41825.598923611113</v>
      </c>
    </row>
    <row r="935" spans="1:19" ht="30" x14ac:dyDescent="0.25">
      <c r="A935" s="17">
        <v>3981</v>
      </c>
      <c r="B935" s="18" t="s">
        <v>3358</v>
      </c>
      <c r="C935" s="18" t="s">
        <v>7469</v>
      </c>
      <c r="D935" s="19">
        <v>30000</v>
      </c>
      <c r="E935" s="20">
        <v>1225</v>
      </c>
      <c r="F935" s="17" t="s">
        <v>8220</v>
      </c>
      <c r="G935" s="17" t="s">
        <v>8223</v>
      </c>
      <c r="H935" s="17" t="s">
        <v>8245</v>
      </c>
      <c r="I935" s="17">
        <v>1468729149</v>
      </c>
      <c r="J935" s="17">
        <v>1463545149</v>
      </c>
      <c r="K935" s="17" t="b">
        <v>0</v>
      </c>
      <c r="L935" s="17">
        <v>7</v>
      </c>
      <c r="M935" s="17" t="b">
        <v>0</v>
      </c>
      <c r="N935" s="17" t="s">
        <v>8273</v>
      </c>
      <c r="O935" s="17" t="s">
        <v>8274</v>
      </c>
      <c r="P935" s="17">
        <v>4</v>
      </c>
      <c r="Q935" s="17">
        <v>175</v>
      </c>
      <c r="R935" s="21">
        <v>42508.179965277777</v>
      </c>
      <c r="S935" s="21">
        <v>42568.179965277777</v>
      </c>
    </row>
    <row r="936" spans="1:19" ht="60" x14ac:dyDescent="0.25">
      <c r="A936" s="17">
        <v>3982</v>
      </c>
      <c r="B936" s="18" t="s">
        <v>3978</v>
      </c>
      <c r="C936" s="18" t="s">
        <v>8088</v>
      </c>
      <c r="D936" s="19">
        <v>850</v>
      </c>
      <c r="E936" s="20">
        <v>170</v>
      </c>
      <c r="F936" s="17" t="s">
        <v>8220</v>
      </c>
      <c r="G936" s="17" t="s">
        <v>8224</v>
      </c>
      <c r="H936" s="17" t="s">
        <v>8246</v>
      </c>
      <c r="I936" s="17">
        <v>1436297180</v>
      </c>
      <c r="J936" s="17">
        <v>1431113180</v>
      </c>
      <c r="K936" s="17" t="b">
        <v>0</v>
      </c>
      <c r="L936" s="17">
        <v>5</v>
      </c>
      <c r="M936" s="17" t="b">
        <v>0</v>
      </c>
      <c r="N936" s="17" t="s">
        <v>8273</v>
      </c>
      <c r="O936" s="17" t="s">
        <v>8274</v>
      </c>
      <c r="P936" s="17">
        <v>20</v>
      </c>
      <c r="Q936" s="17">
        <v>34</v>
      </c>
      <c r="R936" s="21">
        <v>42132.809953703705</v>
      </c>
      <c r="S936" s="21">
        <v>42192.809953703705</v>
      </c>
    </row>
    <row r="937" spans="1:19" ht="45" x14ac:dyDescent="0.25">
      <c r="A937" s="17">
        <v>3983</v>
      </c>
      <c r="B937" s="18" t="s">
        <v>3979</v>
      </c>
      <c r="C937" s="18" t="s">
        <v>8089</v>
      </c>
      <c r="D937" s="19">
        <v>11140</v>
      </c>
      <c r="E937" s="20">
        <v>3877</v>
      </c>
      <c r="F937" s="17" t="s">
        <v>8220</v>
      </c>
      <c r="G937" s="17" t="s">
        <v>8223</v>
      </c>
      <c r="H937" s="17" t="s">
        <v>8245</v>
      </c>
      <c r="I937" s="17">
        <v>1400569140</v>
      </c>
      <c r="J937" s="17">
        <v>1397854356</v>
      </c>
      <c r="K937" s="17" t="b">
        <v>0</v>
      </c>
      <c r="L937" s="17">
        <v>46</v>
      </c>
      <c r="M937" s="17" t="b">
        <v>0</v>
      </c>
      <c r="N937" s="17" t="s">
        <v>8273</v>
      </c>
      <c r="O937" s="17" t="s">
        <v>8274</v>
      </c>
      <c r="P937" s="17">
        <v>35</v>
      </c>
      <c r="Q937" s="17">
        <v>84.28</v>
      </c>
      <c r="R937" s="21">
        <v>41747.86986111111</v>
      </c>
      <c r="S937" s="21">
        <v>41779.290972222225</v>
      </c>
    </row>
    <row r="938" spans="1:19" ht="45" x14ac:dyDescent="0.25">
      <c r="A938" s="17">
        <v>3984</v>
      </c>
      <c r="B938" s="18" t="s">
        <v>3980</v>
      </c>
      <c r="C938" s="18" t="s">
        <v>8090</v>
      </c>
      <c r="D938" s="19">
        <v>1500</v>
      </c>
      <c r="E938" s="20">
        <v>95</v>
      </c>
      <c r="F938" s="17" t="s">
        <v>8220</v>
      </c>
      <c r="G938" s="17" t="s">
        <v>8224</v>
      </c>
      <c r="H938" s="17" t="s">
        <v>8246</v>
      </c>
      <c r="I938" s="17">
        <v>1415404800</v>
      </c>
      <c r="J938" s="17">
        <v>1412809644</v>
      </c>
      <c r="K938" s="17" t="b">
        <v>0</v>
      </c>
      <c r="L938" s="17">
        <v>10</v>
      </c>
      <c r="M938" s="17" t="b">
        <v>0</v>
      </c>
      <c r="N938" s="17" t="s">
        <v>8273</v>
      </c>
      <c r="O938" s="17" t="s">
        <v>8274</v>
      </c>
      <c r="P938" s="17">
        <v>6</v>
      </c>
      <c r="Q938" s="17">
        <v>9.5</v>
      </c>
      <c r="R938" s="21">
        <v>41920.963472222218</v>
      </c>
      <c r="S938" s="21">
        <v>41951</v>
      </c>
    </row>
    <row r="939" spans="1:19" ht="45" x14ac:dyDescent="0.25">
      <c r="A939" s="17">
        <v>3985</v>
      </c>
      <c r="B939" s="18" t="s">
        <v>3981</v>
      </c>
      <c r="C939" s="18" t="s">
        <v>8091</v>
      </c>
      <c r="D939" s="19">
        <v>2000</v>
      </c>
      <c r="E939" s="20">
        <v>641</v>
      </c>
      <c r="F939" s="17" t="s">
        <v>8220</v>
      </c>
      <c r="G939" s="17" t="s">
        <v>8223</v>
      </c>
      <c r="H939" s="17" t="s">
        <v>8245</v>
      </c>
      <c r="I939" s="17">
        <v>1456002300</v>
      </c>
      <c r="J939" s="17">
        <v>1454173120</v>
      </c>
      <c r="K939" s="17" t="b">
        <v>0</v>
      </c>
      <c r="L939" s="17">
        <v>19</v>
      </c>
      <c r="M939" s="17" t="b">
        <v>0</v>
      </c>
      <c r="N939" s="17" t="s">
        <v>8273</v>
      </c>
      <c r="O939" s="17" t="s">
        <v>8274</v>
      </c>
      <c r="P939" s="17">
        <v>32</v>
      </c>
      <c r="Q939" s="17">
        <v>33.74</v>
      </c>
      <c r="R939" s="21">
        <v>42399.707407407404</v>
      </c>
      <c r="S939" s="21">
        <v>42420.878472222219</v>
      </c>
    </row>
    <row r="940" spans="1:19" ht="45" x14ac:dyDescent="0.25">
      <c r="A940" s="17">
        <v>3986</v>
      </c>
      <c r="B940" s="18" t="s">
        <v>3982</v>
      </c>
      <c r="C940" s="18" t="s">
        <v>8092</v>
      </c>
      <c r="D940" s="19">
        <v>5000</v>
      </c>
      <c r="E940" s="20">
        <v>488</v>
      </c>
      <c r="F940" s="17" t="s">
        <v>8220</v>
      </c>
      <c r="G940" s="17" t="s">
        <v>8224</v>
      </c>
      <c r="H940" s="17" t="s">
        <v>8246</v>
      </c>
      <c r="I940" s="17">
        <v>1462539840</v>
      </c>
      <c r="J940" s="17">
        <v>1460034594</v>
      </c>
      <c r="K940" s="17" t="b">
        <v>0</v>
      </c>
      <c r="L940" s="17">
        <v>13</v>
      </c>
      <c r="M940" s="17" t="b">
        <v>0</v>
      </c>
      <c r="N940" s="17" t="s">
        <v>8273</v>
      </c>
      <c r="O940" s="17" t="s">
        <v>8274</v>
      </c>
      <c r="P940" s="17">
        <v>10</v>
      </c>
      <c r="Q940" s="17">
        <v>37.54</v>
      </c>
      <c r="R940" s="21">
        <v>42467.548541666663</v>
      </c>
      <c r="S940" s="21">
        <v>42496.544444444444</v>
      </c>
    </row>
    <row r="941" spans="1:19" ht="45" x14ac:dyDescent="0.25">
      <c r="A941" s="17">
        <v>3987</v>
      </c>
      <c r="B941" s="18" t="s">
        <v>3983</v>
      </c>
      <c r="C941" s="18" t="s">
        <v>8093</v>
      </c>
      <c r="D941" s="19">
        <v>400</v>
      </c>
      <c r="E941" s="20">
        <v>151</v>
      </c>
      <c r="F941" s="17" t="s">
        <v>8220</v>
      </c>
      <c r="G941" s="17" t="s">
        <v>8224</v>
      </c>
      <c r="H941" s="17" t="s">
        <v>8246</v>
      </c>
      <c r="I941" s="17">
        <v>1400278290</v>
      </c>
      <c r="J941" s="17">
        <v>1399414290</v>
      </c>
      <c r="K941" s="17" t="b">
        <v>0</v>
      </c>
      <c r="L941" s="17">
        <v>13</v>
      </c>
      <c r="M941" s="17" t="b">
        <v>0</v>
      </c>
      <c r="N941" s="17" t="s">
        <v>8273</v>
      </c>
      <c r="O941" s="17" t="s">
        <v>8274</v>
      </c>
      <c r="P941" s="17">
        <v>38</v>
      </c>
      <c r="Q941" s="17">
        <v>11.62</v>
      </c>
      <c r="R941" s="21">
        <v>41765.92465277778</v>
      </c>
      <c r="S941" s="21">
        <v>41775.92465277778</v>
      </c>
    </row>
    <row r="942" spans="1:19" ht="30" x14ac:dyDescent="0.25">
      <c r="A942" s="17">
        <v>3988</v>
      </c>
      <c r="B942" s="18" t="s">
        <v>3984</v>
      </c>
      <c r="C942" s="18" t="s">
        <v>8094</v>
      </c>
      <c r="D942" s="19">
        <v>1500</v>
      </c>
      <c r="E942" s="20">
        <v>32</v>
      </c>
      <c r="F942" s="17" t="s">
        <v>8220</v>
      </c>
      <c r="G942" s="17" t="s">
        <v>8223</v>
      </c>
      <c r="H942" s="17" t="s">
        <v>8245</v>
      </c>
      <c r="I942" s="17">
        <v>1440813413</v>
      </c>
      <c r="J942" s="17">
        <v>1439517413</v>
      </c>
      <c r="K942" s="17" t="b">
        <v>0</v>
      </c>
      <c r="L942" s="17">
        <v>4</v>
      </c>
      <c r="M942" s="17" t="b">
        <v>0</v>
      </c>
      <c r="N942" s="17" t="s">
        <v>8273</v>
      </c>
      <c r="O942" s="17" t="s">
        <v>8274</v>
      </c>
      <c r="P942" s="17">
        <v>2</v>
      </c>
      <c r="Q942" s="17">
        <v>8</v>
      </c>
      <c r="R942" s="21">
        <v>42230.08116898148</v>
      </c>
      <c r="S942" s="21">
        <v>42245.08116898148</v>
      </c>
    </row>
    <row r="943" spans="1:19" ht="45" x14ac:dyDescent="0.25">
      <c r="A943" s="17">
        <v>3989</v>
      </c>
      <c r="B943" s="18" t="s">
        <v>3985</v>
      </c>
      <c r="C943" s="18" t="s">
        <v>8095</v>
      </c>
      <c r="D943" s="19">
        <v>3000</v>
      </c>
      <c r="E943" s="20">
        <v>0</v>
      </c>
      <c r="F943" s="17" t="s">
        <v>8220</v>
      </c>
      <c r="G943" s="17" t="s">
        <v>8223</v>
      </c>
      <c r="H943" s="17" t="s">
        <v>8245</v>
      </c>
      <c r="I943" s="17">
        <v>1447009181</v>
      </c>
      <c r="J943" s="17">
        <v>1444413581</v>
      </c>
      <c r="K943" s="17" t="b">
        <v>0</v>
      </c>
      <c r="L943" s="17">
        <v>0</v>
      </c>
      <c r="M943" s="17" t="b">
        <v>0</v>
      </c>
      <c r="N943" s="17" t="s">
        <v>8273</v>
      </c>
      <c r="O943" s="17" t="s">
        <v>8274</v>
      </c>
      <c r="P943" s="17">
        <v>0</v>
      </c>
      <c r="Q943" s="17">
        <v>0</v>
      </c>
      <c r="R943" s="21">
        <v>42286.749780092592</v>
      </c>
      <c r="S943" s="21">
        <v>42316.791446759264</v>
      </c>
    </row>
    <row r="944" spans="1:19" ht="45" x14ac:dyDescent="0.25">
      <c r="A944" s="17">
        <v>3990</v>
      </c>
      <c r="B944" s="18" t="s">
        <v>3986</v>
      </c>
      <c r="C944" s="18" t="s">
        <v>8096</v>
      </c>
      <c r="D944" s="19">
        <v>1650</v>
      </c>
      <c r="E944" s="20">
        <v>69</v>
      </c>
      <c r="F944" s="17" t="s">
        <v>8220</v>
      </c>
      <c r="G944" s="17" t="s">
        <v>8224</v>
      </c>
      <c r="H944" s="17" t="s">
        <v>8246</v>
      </c>
      <c r="I944" s="17">
        <v>1456934893</v>
      </c>
      <c r="J944" s="17">
        <v>1454342893</v>
      </c>
      <c r="K944" s="17" t="b">
        <v>0</v>
      </c>
      <c r="L944" s="17">
        <v>3</v>
      </c>
      <c r="M944" s="17" t="b">
        <v>0</v>
      </c>
      <c r="N944" s="17" t="s">
        <v>8273</v>
      </c>
      <c r="O944" s="17" t="s">
        <v>8274</v>
      </c>
      <c r="P944" s="17">
        <v>4</v>
      </c>
      <c r="Q944" s="17">
        <v>23</v>
      </c>
      <c r="R944" s="21">
        <v>42401.672372685185</v>
      </c>
      <c r="S944" s="21">
        <v>42431.672372685185</v>
      </c>
    </row>
    <row r="945" spans="1:19" ht="30" x14ac:dyDescent="0.25">
      <c r="A945" s="17">
        <v>3991</v>
      </c>
      <c r="B945" s="18" t="s">
        <v>3987</v>
      </c>
      <c r="C945" s="18" t="s">
        <v>8097</v>
      </c>
      <c r="D945" s="19">
        <v>500</v>
      </c>
      <c r="E945" s="20">
        <v>100</v>
      </c>
      <c r="F945" s="17" t="s">
        <v>8220</v>
      </c>
      <c r="G945" s="17" t="s">
        <v>8223</v>
      </c>
      <c r="H945" s="17" t="s">
        <v>8245</v>
      </c>
      <c r="I945" s="17">
        <v>1433086082</v>
      </c>
      <c r="J945" s="17">
        <v>1430494082</v>
      </c>
      <c r="K945" s="17" t="b">
        <v>0</v>
      </c>
      <c r="L945" s="17">
        <v>1</v>
      </c>
      <c r="M945" s="17" t="b">
        <v>0</v>
      </c>
      <c r="N945" s="17" t="s">
        <v>8273</v>
      </c>
      <c r="O945" s="17" t="s">
        <v>8274</v>
      </c>
      <c r="P945" s="17">
        <v>20</v>
      </c>
      <c r="Q945" s="17">
        <v>100</v>
      </c>
      <c r="R945" s="21">
        <v>42125.644467592589</v>
      </c>
      <c r="S945" s="21">
        <v>42155.644467592589</v>
      </c>
    </row>
    <row r="946" spans="1:19" ht="30" x14ac:dyDescent="0.25">
      <c r="A946" s="17">
        <v>3992</v>
      </c>
      <c r="B946" s="18" t="s">
        <v>3988</v>
      </c>
      <c r="C946" s="18" t="s">
        <v>8098</v>
      </c>
      <c r="D946" s="19">
        <v>10000</v>
      </c>
      <c r="E946" s="20">
        <v>541</v>
      </c>
      <c r="F946" s="17" t="s">
        <v>8220</v>
      </c>
      <c r="G946" s="17" t="s">
        <v>8223</v>
      </c>
      <c r="H946" s="17" t="s">
        <v>8245</v>
      </c>
      <c r="I946" s="17">
        <v>1449876859</v>
      </c>
      <c r="J946" s="17">
        <v>1444689259</v>
      </c>
      <c r="K946" s="17" t="b">
        <v>0</v>
      </c>
      <c r="L946" s="17">
        <v>9</v>
      </c>
      <c r="M946" s="17" t="b">
        <v>0</v>
      </c>
      <c r="N946" s="17" t="s">
        <v>8273</v>
      </c>
      <c r="O946" s="17" t="s">
        <v>8274</v>
      </c>
      <c r="P946" s="17">
        <v>5</v>
      </c>
      <c r="Q946" s="17">
        <v>60.11</v>
      </c>
      <c r="R946" s="21">
        <v>42289.94049768518</v>
      </c>
      <c r="S946" s="21">
        <v>42349.982164351852</v>
      </c>
    </row>
    <row r="947" spans="1:19" ht="45" x14ac:dyDescent="0.25">
      <c r="A947" s="17">
        <v>3993</v>
      </c>
      <c r="B947" s="18" t="s">
        <v>3989</v>
      </c>
      <c r="C947" s="18" t="s">
        <v>8099</v>
      </c>
      <c r="D947" s="19">
        <v>50000</v>
      </c>
      <c r="E947" s="20">
        <v>3</v>
      </c>
      <c r="F947" s="17" t="s">
        <v>8220</v>
      </c>
      <c r="G947" s="17" t="s">
        <v>8223</v>
      </c>
      <c r="H947" s="17" t="s">
        <v>8245</v>
      </c>
      <c r="I947" s="17">
        <v>1431549912</v>
      </c>
      <c r="J947" s="17">
        <v>1428957912</v>
      </c>
      <c r="K947" s="17" t="b">
        <v>0</v>
      </c>
      <c r="L947" s="17">
        <v>1</v>
      </c>
      <c r="M947" s="17" t="b">
        <v>0</v>
      </c>
      <c r="N947" s="17" t="s">
        <v>8273</v>
      </c>
      <c r="O947" s="17" t="s">
        <v>8274</v>
      </c>
      <c r="P947" s="17">
        <v>0</v>
      </c>
      <c r="Q947" s="17">
        <v>3</v>
      </c>
      <c r="R947" s="21">
        <v>42107.864722222221</v>
      </c>
      <c r="S947" s="21">
        <v>42137.864722222221</v>
      </c>
    </row>
    <row r="948" spans="1:19" ht="30" x14ac:dyDescent="0.25">
      <c r="A948" s="17">
        <v>3994</v>
      </c>
      <c r="B948" s="18" t="s">
        <v>3990</v>
      </c>
      <c r="C948" s="18" t="s">
        <v>8100</v>
      </c>
      <c r="D948" s="19">
        <v>2000</v>
      </c>
      <c r="E948" s="20">
        <v>5</v>
      </c>
      <c r="F948" s="17" t="s">
        <v>8220</v>
      </c>
      <c r="G948" s="17" t="s">
        <v>8223</v>
      </c>
      <c r="H948" s="17" t="s">
        <v>8245</v>
      </c>
      <c r="I948" s="17">
        <v>1405761690</v>
      </c>
      <c r="J948" s="17">
        <v>1403169690</v>
      </c>
      <c r="K948" s="17" t="b">
        <v>0</v>
      </c>
      <c r="L948" s="17">
        <v>1</v>
      </c>
      <c r="M948" s="17" t="b">
        <v>0</v>
      </c>
      <c r="N948" s="17" t="s">
        <v>8273</v>
      </c>
      <c r="O948" s="17" t="s">
        <v>8274</v>
      </c>
      <c r="P948" s="17">
        <v>0</v>
      </c>
      <c r="Q948" s="17">
        <v>5</v>
      </c>
      <c r="R948" s="21">
        <v>41809.389930555553</v>
      </c>
      <c r="S948" s="21">
        <v>41839.389930555553</v>
      </c>
    </row>
    <row r="949" spans="1:19" ht="45" x14ac:dyDescent="0.25">
      <c r="A949" s="17">
        <v>3995</v>
      </c>
      <c r="B949" s="18" t="s">
        <v>3991</v>
      </c>
      <c r="C949" s="18" t="s">
        <v>8101</v>
      </c>
      <c r="D949" s="19">
        <v>200</v>
      </c>
      <c r="E949" s="20">
        <v>70</v>
      </c>
      <c r="F949" s="17" t="s">
        <v>8220</v>
      </c>
      <c r="G949" s="17" t="s">
        <v>8224</v>
      </c>
      <c r="H949" s="17" t="s">
        <v>8246</v>
      </c>
      <c r="I949" s="17">
        <v>1423913220</v>
      </c>
      <c r="J949" s="17">
        <v>1421339077</v>
      </c>
      <c r="K949" s="17" t="b">
        <v>0</v>
      </c>
      <c r="L949" s="17">
        <v>4</v>
      </c>
      <c r="M949" s="17" t="b">
        <v>0</v>
      </c>
      <c r="N949" s="17" t="s">
        <v>8273</v>
      </c>
      <c r="O949" s="17" t="s">
        <v>8274</v>
      </c>
      <c r="P949" s="17">
        <v>35</v>
      </c>
      <c r="Q949" s="17">
        <v>17.5</v>
      </c>
      <c r="R949" s="21">
        <v>42019.683761574073</v>
      </c>
      <c r="S949" s="21">
        <v>42049.477083333331</v>
      </c>
    </row>
    <row r="950" spans="1:19" ht="45" x14ac:dyDescent="0.25">
      <c r="A950" s="17">
        <v>3996</v>
      </c>
      <c r="B950" s="18" t="s">
        <v>3992</v>
      </c>
      <c r="C950" s="18" t="s">
        <v>8102</v>
      </c>
      <c r="D950" s="19">
        <v>3000</v>
      </c>
      <c r="E950" s="20">
        <v>497</v>
      </c>
      <c r="F950" s="17" t="s">
        <v>8220</v>
      </c>
      <c r="G950" s="17" t="s">
        <v>8223</v>
      </c>
      <c r="H950" s="17" t="s">
        <v>8245</v>
      </c>
      <c r="I950" s="17">
        <v>1416499440</v>
      </c>
      <c r="J950" s="17">
        <v>1415341464</v>
      </c>
      <c r="K950" s="17" t="b">
        <v>0</v>
      </c>
      <c r="L950" s="17">
        <v>17</v>
      </c>
      <c r="M950" s="17" t="b">
        <v>0</v>
      </c>
      <c r="N950" s="17" t="s">
        <v>8273</v>
      </c>
      <c r="O950" s="17" t="s">
        <v>8274</v>
      </c>
      <c r="P950" s="17">
        <v>17</v>
      </c>
      <c r="Q950" s="17">
        <v>29.24</v>
      </c>
      <c r="R950" s="21">
        <v>41950.26694444444</v>
      </c>
      <c r="S950" s="21">
        <v>41963.669444444444</v>
      </c>
    </row>
    <row r="951" spans="1:19" ht="45" x14ac:dyDescent="0.25">
      <c r="A951" s="17">
        <v>3997</v>
      </c>
      <c r="B951" s="18" t="s">
        <v>3993</v>
      </c>
      <c r="C951" s="18" t="s">
        <v>8103</v>
      </c>
      <c r="D951" s="19">
        <v>3000</v>
      </c>
      <c r="E951" s="20">
        <v>0</v>
      </c>
      <c r="F951" s="17" t="s">
        <v>8220</v>
      </c>
      <c r="G951" s="17" t="s">
        <v>8224</v>
      </c>
      <c r="H951" s="17" t="s">
        <v>8246</v>
      </c>
      <c r="I951" s="17">
        <v>1428222221</v>
      </c>
      <c r="J951" s="17">
        <v>1425633821</v>
      </c>
      <c r="K951" s="17" t="b">
        <v>0</v>
      </c>
      <c r="L951" s="17">
        <v>0</v>
      </c>
      <c r="M951" s="17" t="b">
        <v>0</v>
      </c>
      <c r="N951" s="17" t="s">
        <v>8273</v>
      </c>
      <c r="O951" s="17" t="s">
        <v>8274</v>
      </c>
      <c r="P951" s="17">
        <v>0</v>
      </c>
      <c r="Q951" s="17">
        <v>0</v>
      </c>
      <c r="R951" s="21">
        <v>42069.391446759255</v>
      </c>
      <c r="S951" s="21">
        <v>42099.349780092598</v>
      </c>
    </row>
    <row r="952" spans="1:19" ht="45" x14ac:dyDescent="0.25">
      <c r="A952" s="17">
        <v>3998</v>
      </c>
      <c r="B952" s="18" t="s">
        <v>3994</v>
      </c>
      <c r="C952" s="18" t="s">
        <v>8104</v>
      </c>
      <c r="D952" s="19">
        <v>1250</v>
      </c>
      <c r="E952" s="20">
        <v>715</v>
      </c>
      <c r="F952" s="17" t="s">
        <v>8220</v>
      </c>
      <c r="G952" s="17" t="s">
        <v>8223</v>
      </c>
      <c r="H952" s="17" t="s">
        <v>8245</v>
      </c>
      <c r="I952" s="17">
        <v>1427580426</v>
      </c>
      <c r="J952" s="17">
        <v>1424992026</v>
      </c>
      <c r="K952" s="17" t="b">
        <v>0</v>
      </c>
      <c r="L952" s="17">
        <v>12</v>
      </c>
      <c r="M952" s="17" t="b">
        <v>0</v>
      </c>
      <c r="N952" s="17" t="s">
        <v>8273</v>
      </c>
      <c r="O952" s="17" t="s">
        <v>8274</v>
      </c>
      <c r="P952" s="17">
        <v>57</v>
      </c>
      <c r="Q952" s="17">
        <v>59.58</v>
      </c>
      <c r="R952" s="21">
        <v>42061.963263888887</v>
      </c>
      <c r="S952" s="21">
        <v>42091.921597222223</v>
      </c>
    </row>
    <row r="953" spans="1:19" ht="45" x14ac:dyDescent="0.25">
      <c r="A953" s="17">
        <v>3999</v>
      </c>
      <c r="B953" s="18" t="s">
        <v>3995</v>
      </c>
      <c r="C953" s="18" t="s">
        <v>8105</v>
      </c>
      <c r="D953" s="19">
        <v>7000</v>
      </c>
      <c r="E953" s="20">
        <v>1156</v>
      </c>
      <c r="F953" s="17" t="s">
        <v>8220</v>
      </c>
      <c r="G953" s="17" t="s">
        <v>8223</v>
      </c>
      <c r="H953" s="17" t="s">
        <v>8245</v>
      </c>
      <c r="I953" s="17">
        <v>1409514709</v>
      </c>
      <c r="J953" s="17">
        <v>1406058798</v>
      </c>
      <c r="K953" s="17" t="b">
        <v>0</v>
      </c>
      <c r="L953" s="17">
        <v>14</v>
      </c>
      <c r="M953" s="17" t="b">
        <v>0</v>
      </c>
      <c r="N953" s="17" t="s">
        <v>8273</v>
      </c>
      <c r="O953" s="17" t="s">
        <v>8274</v>
      </c>
      <c r="P953" s="17">
        <v>17</v>
      </c>
      <c r="Q953" s="17">
        <v>82.57</v>
      </c>
      <c r="R953" s="21">
        <v>41842.828680555554</v>
      </c>
      <c r="S953" s="21">
        <v>41882.827650462961</v>
      </c>
    </row>
    <row r="954" spans="1:19" x14ac:dyDescent="0.25">
      <c r="A954" s="17">
        <v>4000</v>
      </c>
      <c r="B954" s="18" t="s">
        <v>3996</v>
      </c>
      <c r="C954" s="18" t="s">
        <v>8106</v>
      </c>
      <c r="D954" s="19">
        <v>8000</v>
      </c>
      <c r="E954" s="20">
        <v>10</v>
      </c>
      <c r="F954" s="17" t="s">
        <v>8220</v>
      </c>
      <c r="G954" s="17" t="s">
        <v>8223</v>
      </c>
      <c r="H954" s="17" t="s">
        <v>8245</v>
      </c>
      <c r="I954" s="17">
        <v>1462631358</v>
      </c>
      <c r="J954" s="17">
        <v>1457450958</v>
      </c>
      <c r="K954" s="17" t="b">
        <v>0</v>
      </c>
      <c r="L954" s="17">
        <v>1</v>
      </c>
      <c r="M954" s="17" t="b">
        <v>0</v>
      </c>
      <c r="N954" s="17" t="s">
        <v>8273</v>
      </c>
      <c r="O954" s="17" t="s">
        <v>8274</v>
      </c>
      <c r="P954" s="17">
        <v>0</v>
      </c>
      <c r="Q954" s="17">
        <v>10</v>
      </c>
      <c r="R954" s="21">
        <v>42437.64534722222</v>
      </c>
      <c r="S954" s="21">
        <v>42497.603680555556</v>
      </c>
    </row>
    <row r="955" spans="1:19" ht="45" x14ac:dyDescent="0.25">
      <c r="A955" s="17">
        <v>4001</v>
      </c>
      <c r="B955" s="18" t="s">
        <v>3997</v>
      </c>
      <c r="C955" s="18" t="s">
        <v>8107</v>
      </c>
      <c r="D955" s="19">
        <v>1200</v>
      </c>
      <c r="E955" s="20">
        <v>453</v>
      </c>
      <c r="F955" s="17" t="s">
        <v>8220</v>
      </c>
      <c r="G955" s="17" t="s">
        <v>8224</v>
      </c>
      <c r="H955" s="17" t="s">
        <v>8246</v>
      </c>
      <c r="I955" s="17">
        <v>1488394800</v>
      </c>
      <c r="J955" s="17">
        <v>1486681708</v>
      </c>
      <c r="K955" s="17" t="b">
        <v>0</v>
      </c>
      <c r="L955" s="17">
        <v>14</v>
      </c>
      <c r="M955" s="17" t="b">
        <v>0</v>
      </c>
      <c r="N955" s="17" t="s">
        <v>8273</v>
      </c>
      <c r="O955" s="17" t="s">
        <v>8274</v>
      </c>
      <c r="P955" s="17">
        <v>38</v>
      </c>
      <c r="Q955" s="17">
        <v>32.36</v>
      </c>
      <c r="R955" s="21">
        <v>42775.964212962965</v>
      </c>
      <c r="S955" s="21">
        <v>42795.791666666672</v>
      </c>
    </row>
    <row r="956" spans="1:19" ht="45" x14ac:dyDescent="0.25">
      <c r="A956" s="17">
        <v>4002</v>
      </c>
      <c r="B956" s="18" t="s">
        <v>3998</v>
      </c>
      <c r="C956" s="18" t="s">
        <v>8108</v>
      </c>
      <c r="D956" s="19">
        <v>1250</v>
      </c>
      <c r="E956" s="20">
        <v>23</v>
      </c>
      <c r="F956" s="17" t="s">
        <v>8220</v>
      </c>
      <c r="G956" s="17" t="s">
        <v>8223</v>
      </c>
      <c r="H956" s="17" t="s">
        <v>8245</v>
      </c>
      <c r="I956" s="17">
        <v>1411779761</v>
      </c>
      <c r="J956" s="17">
        <v>1409187761</v>
      </c>
      <c r="K956" s="17" t="b">
        <v>0</v>
      </c>
      <c r="L956" s="17">
        <v>4</v>
      </c>
      <c r="M956" s="17" t="b">
        <v>0</v>
      </c>
      <c r="N956" s="17" t="s">
        <v>8273</v>
      </c>
      <c r="O956" s="17" t="s">
        <v>8274</v>
      </c>
      <c r="P956" s="17">
        <v>2</v>
      </c>
      <c r="Q956" s="17">
        <v>5.75</v>
      </c>
      <c r="R956" s="21">
        <v>41879.043530092589</v>
      </c>
      <c r="S956" s="21">
        <v>41909.043530092589</v>
      </c>
    </row>
    <row r="957" spans="1:19" ht="45" x14ac:dyDescent="0.25">
      <c r="A957" s="17">
        <v>4003</v>
      </c>
      <c r="B957" s="18" t="s">
        <v>3999</v>
      </c>
      <c r="C957" s="18" t="s">
        <v>8071</v>
      </c>
      <c r="D957" s="19">
        <v>2000</v>
      </c>
      <c r="E957" s="20">
        <v>201</v>
      </c>
      <c r="F957" s="17" t="s">
        <v>8220</v>
      </c>
      <c r="G957" s="17" t="s">
        <v>8223</v>
      </c>
      <c r="H957" s="17" t="s">
        <v>8245</v>
      </c>
      <c r="I957" s="17">
        <v>1424009147</v>
      </c>
      <c r="J957" s="17">
        <v>1421417147</v>
      </c>
      <c r="K957" s="17" t="b">
        <v>0</v>
      </c>
      <c r="L957" s="17">
        <v>2</v>
      </c>
      <c r="M957" s="17" t="b">
        <v>0</v>
      </c>
      <c r="N957" s="17" t="s">
        <v>8273</v>
      </c>
      <c r="O957" s="17" t="s">
        <v>8274</v>
      </c>
      <c r="P957" s="17">
        <v>10</v>
      </c>
      <c r="Q957" s="17">
        <v>100.5</v>
      </c>
      <c r="R957" s="21">
        <v>42020.587349537032</v>
      </c>
      <c r="S957" s="21">
        <v>42050.587349537032</v>
      </c>
    </row>
    <row r="958" spans="1:19" x14ac:dyDescent="0.25">
      <c r="A958" s="17">
        <v>4004</v>
      </c>
      <c r="B958" s="18" t="s">
        <v>4000</v>
      </c>
      <c r="C958" s="18" t="s">
        <v>8109</v>
      </c>
      <c r="D958" s="19">
        <v>500</v>
      </c>
      <c r="E958" s="20">
        <v>1</v>
      </c>
      <c r="F958" s="17" t="s">
        <v>8220</v>
      </c>
      <c r="G958" s="17" t="s">
        <v>8223</v>
      </c>
      <c r="H958" s="17" t="s">
        <v>8245</v>
      </c>
      <c r="I958" s="17">
        <v>1412740457</v>
      </c>
      <c r="J958" s="17">
        <v>1410148457</v>
      </c>
      <c r="K958" s="17" t="b">
        <v>0</v>
      </c>
      <c r="L958" s="17">
        <v>1</v>
      </c>
      <c r="M958" s="17" t="b">
        <v>0</v>
      </c>
      <c r="N958" s="17" t="s">
        <v>8273</v>
      </c>
      <c r="O958" s="17" t="s">
        <v>8274</v>
      </c>
      <c r="P958" s="17">
        <v>0</v>
      </c>
      <c r="Q958" s="17">
        <v>1</v>
      </c>
      <c r="R958" s="21">
        <v>41890.16269675926</v>
      </c>
      <c r="S958" s="21">
        <v>41920.16269675926</v>
      </c>
    </row>
    <row r="959" spans="1:19" ht="45" x14ac:dyDescent="0.25">
      <c r="A959" s="17">
        <v>4005</v>
      </c>
      <c r="B959" s="18" t="s">
        <v>4001</v>
      </c>
      <c r="C959" s="18" t="s">
        <v>8110</v>
      </c>
      <c r="D959" s="19">
        <v>3000</v>
      </c>
      <c r="E959" s="20">
        <v>40</v>
      </c>
      <c r="F959" s="17" t="s">
        <v>8220</v>
      </c>
      <c r="G959" s="17" t="s">
        <v>8223</v>
      </c>
      <c r="H959" s="17" t="s">
        <v>8245</v>
      </c>
      <c r="I959" s="17">
        <v>1413832985</v>
      </c>
      <c r="J959" s="17">
        <v>1408648985</v>
      </c>
      <c r="K959" s="17" t="b">
        <v>0</v>
      </c>
      <c r="L959" s="17">
        <v>2</v>
      </c>
      <c r="M959" s="17" t="b">
        <v>0</v>
      </c>
      <c r="N959" s="17" t="s">
        <v>8273</v>
      </c>
      <c r="O959" s="17" t="s">
        <v>8274</v>
      </c>
      <c r="P959" s="17">
        <v>1</v>
      </c>
      <c r="Q959" s="17">
        <v>20</v>
      </c>
      <c r="R959" s="21">
        <v>41872.807696759257</v>
      </c>
      <c r="S959" s="21">
        <v>41932.807696759257</v>
      </c>
    </row>
    <row r="960" spans="1:19" ht="45" x14ac:dyDescent="0.25">
      <c r="A960" s="17">
        <v>4006</v>
      </c>
      <c r="B960" s="18" t="s">
        <v>4002</v>
      </c>
      <c r="C960" s="18" t="s">
        <v>8111</v>
      </c>
      <c r="D960" s="19">
        <v>30000</v>
      </c>
      <c r="E960" s="20">
        <v>2</v>
      </c>
      <c r="F960" s="17" t="s">
        <v>8220</v>
      </c>
      <c r="G960" s="17" t="s">
        <v>8223</v>
      </c>
      <c r="H960" s="17" t="s">
        <v>8245</v>
      </c>
      <c r="I960" s="17">
        <v>1455647587</v>
      </c>
      <c r="J960" s="17">
        <v>1453487587</v>
      </c>
      <c r="K960" s="17" t="b">
        <v>0</v>
      </c>
      <c r="L960" s="17">
        <v>1</v>
      </c>
      <c r="M960" s="17" t="b">
        <v>0</v>
      </c>
      <c r="N960" s="17" t="s">
        <v>8273</v>
      </c>
      <c r="O960" s="17" t="s">
        <v>8274</v>
      </c>
      <c r="P960" s="17">
        <v>0</v>
      </c>
      <c r="Q960" s="17">
        <v>2</v>
      </c>
      <c r="R960" s="21">
        <v>42391.772997685184</v>
      </c>
      <c r="S960" s="21">
        <v>42416.772997685184</v>
      </c>
    </row>
    <row r="961" spans="1:19" ht="45" x14ac:dyDescent="0.25">
      <c r="A961" s="17">
        <v>4007</v>
      </c>
      <c r="B961" s="18" t="s">
        <v>4003</v>
      </c>
      <c r="C961" s="18" t="s">
        <v>8112</v>
      </c>
      <c r="D961" s="19">
        <v>2000</v>
      </c>
      <c r="E961" s="20">
        <v>5</v>
      </c>
      <c r="F961" s="17" t="s">
        <v>8220</v>
      </c>
      <c r="G961" s="17" t="s">
        <v>8223</v>
      </c>
      <c r="H961" s="17" t="s">
        <v>8245</v>
      </c>
      <c r="I961" s="17">
        <v>1409070480</v>
      </c>
      <c r="J961" s="17">
        <v>1406572381</v>
      </c>
      <c r="K961" s="17" t="b">
        <v>0</v>
      </c>
      <c r="L961" s="17">
        <v>1</v>
      </c>
      <c r="M961" s="17" t="b">
        <v>0</v>
      </c>
      <c r="N961" s="17" t="s">
        <v>8273</v>
      </c>
      <c r="O961" s="17" t="s">
        <v>8274</v>
      </c>
      <c r="P961" s="17">
        <v>0</v>
      </c>
      <c r="Q961" s="17">
        <v>5</v>
      </c>
      <c r="R961" s="21">
        <v>41848.772928240738</v>
      </c>
      <c r="S961" s="21">
        <v>41877.686111111114</v>
      </c>
    </row>
    <row r="962" spans="1:19" ht="45" x14ac:dyDescent="0.25">
      <c r="A962" s="17">
        <v>4008</v>
      </c>
      <c r="B962" s="18" t="s">
        <v>4004</v>
      </c>
      <c r="C962" s="18" t="s">
        <v>8113</v>
      </c>
      <c r="D962" s="19">
        <v>1000</v>
      </c>
      <c r="E962" s="20">
        <v>60</v>
      </c>
      <c r="F962" s="17" t="s">
        <v>8220</v>
      </c>
      <c r="G962" s="17" t="s">
        <v>8224</v>
      </c>
      <c r="H962" s="17" t="s">
        <v>8246</v>
      </c>
      <c r="I962" s="17">
        <v>1437606507</v>
      </c>
      <c r="J962" s="17">
        <v>1435014507</v>
      </c>
      <c r="K962" s="17" t="b">
        <v>0</v>
      </c>
      <c r="L962" s="17">
        <v>4</v>
      </c>
      <c r="M962" s="17" t="b">
        <v>0</v>
      </c>
      <c r="N962" s="17" t="s">
        <v>8273</v>
      </c>
      <c r="O962" s="17" t="s">
        <v>8274</v>
      </c>
      <c r="P962" s="17">
        <v>6</v>
      </c>
      <c r="Q962" s="17">
        <v>15</v>
      </c>
      <c r="R962" s="21">
        <v>42177.964201388888</v>
      </c>
      <c r="S962" s="21">
        <v>42207.964201388888</v>
      </c>
    </row>
    <row r="963" spans="1:19" ht="45" x14ac:dyDescent="0.25">
      <c r="A963" s="17">
        <v>4009</v>
      </c>
      <c r="B963" s="18" t="s">
        <v>4005</v>
      </c>
      <c r="C963" s="18" t="s">
        <v>8114</v>
      </c>
      <c r="D963" s="19">
        <v>1930</v>
      </c>
      <c r="E963" s="20">
        <v>75</v>
      </c>
      <c r="F963" s="17" t="s">
        <v>8220</v>
      </c>
      <c r="G963" s="17" t="s">
        <v>8224</v>
      </c>
      <c r="H963" s="17" t="s">
        <v>8246</v>
      </c>
      <c r="I963" s="17">
        <v>1410281360</v>
      </c>
      <c r="J963" s="17">
        <v>1406825360</v>
      </c>
      <c r="K963" s="17" t="b">
        <v>0</v>
      </c>
      <c r="L963" s="17">
        <v>3</v>
      </c>
      <c r="M963" s="17" t="b">
        <v>0</v>
      </c>
      <c r="N963" s="17" t="s">
        <v>8273</v>
      </c>
      <c r="O963" s="17" t="s">
        <v>8274</v>
      </c>
      <c r="P963" s="17">
        <v>4</v>
      </c>
      <c r="Q963" s="17">
        <v>25</v>
      </c>
      <c r="R963" s="21">
        <v>41851.700925925928</v>
      </c>
      <c r="S963" s="21">
        <v>41891.700925925928</v>
      </c>
    </row>
    <row r="964" spans="1:19" ht="45" x14ac:dyDescent="0.25">
      <c r="A964" s="17">
        <v>4010</v>
      </c>
      <c r="B964" s="18" t="s">
        <v>4006</v>
      </c>
      <c r="C964" s="18" t="s">
        <v>8115</v>
      </c>
      <c r="D964" s="19">
        <v>7200</v>
      </c>
      <c r="E964" s="20">
        <v>1742</v>
      </c>
      <c r="F964" s="17" t="s">
        <v>8220</v>
      </c>
      <c r="G964" s="17" t="s">
        <v>8223</v>
      </c>
      <c r="H964" s="17" t="s">
        <v>8245</v>
      </c>
      <c r="I964" s="17">
        <v>1414348166</v>
      </c>
      <c r="J964" s="17">
        <v>1412879366</v>
      </c>
      <c r="K964" s="17" t="b">
        <v>0</v>
      </c>
      <c r="L964" s="17">
        <v>38</v>
      </c>
      <c r="M964" s="17" t="b">
        <v>0</v>
      </c>
      <c r="N964" s="17" t="s">
        <v>8273</v>
      </c>
      <c r="O964" s="17" t="s">
        <v>8274</v>
      </c>
      <c r="P964" s="17">
        <v>24</v>
      </c>
      <c r="Q964" s="17">
        <v>45.84</v>
      </c>
      <c r="R964" s="21">
        <v>41921.770439814813</v>
      </c>
      <c r="S964" s="21">
        <v>41938.770439814813</v>
      </c>
    </row>
    <row r="965" spans="1:19" ht="45" x14ac:dyDescent="0.25">
      <c r="A965" s="17">
        <v>4011</v>
      </c>
      <c r="B965" s="18" t="s">
        <v>4007</v>
      </c>
      <c r="C965" s="18" t="s">
        <v>8116</v>
      </c>
      <c r="D965" s="19">
        <v>250</v>
      </c>
      <c r="E965" s="20">
        <v>19</v>
      </c>
      <c r="F965" s="17" t="s">
        <v>8220</v>
      </c>
      <c r="G965" s="17" t="s">
        <v>8224</v>
      </c>
      <c r="H965" s="17" t="s">
        <v>8246</v>
      </c>
      <c r="I965" s="17">
        <v>1422450278</v>
      </c>
      <c r="J965" s="17">
        <v>1419858278</v>
      </c>
      <c r="K965" s="17" t="b">
        <v>0</v>
      </c>
      <c r="L965" s="17">
        <v>4</v>
      </c>
      <c r="M965" s="17" t="b">
        <v>0</v>
      </c>
      <c r="N965" s="17" t="s">
        <v>8273</v>
      </c>
      <c r="O965" s="17" t="s">
        <v>8274</v>
      </c>
      <c r="P965" s="17">
        <v>8</v>
      </c>
      <c r="Q965" s="17">
        <v>4.75</v>
      </c>
      <c r="R965" s="21">
        <v>42002.54488425926</v>
      </c>
      <c r="S965" s="21">
        <v>42032.54488425926</v>
      </c>
    </row>
    <row r="966" spans="1:19" ht="45" x14ac:dyDescent="0.25">
      <c r="A966" s="17">
        <v>4012</v>
      </c>
      <c r="B966" s="18" t="s">
        <v>4008</v>
      </c>
      <c r="C966" s="18" t="s">
        <v>8117</v>
      </c>
      <c r="D966" s="19">
        <v>575</v>
      </c>
      <c r="E966" s="20">
        <v>0</v>
      </c>
      <c r="F966" s="17" t="s">
        <v>8220</v>
      </c>
      <c r="G966" s="17" t="s">
        <v>8224</v>
      </c>
      <c r="H966" s="17" t="s">
        <v>8246</v>
      </c>
      <c r="I966" s="17">
        <v>1430571849</v>
      </c>
      <c r="J966" s="17">
        <v>1427979849</v>
      </c>
      <c r="K966" s="17" t="b">
        <v>0</v>
      </c>
      <c r="L966" s="17">
        <v>0</v>
      </c>
      <c r="M966" s="17" t="b">
        <v>0</v>
      </c>
      <c r="N966" s="17" t="s">
        <v>8273</v>
      </c>
      <c r="O966" s="17" t="s">
        <v>8274</v>
      </c>
      <c r="P966" s="17">
        <v>0</v>
      </c>
      <c r="Q966" s="17">
        <v>0</v>
      </c>
      <c r="R966" s="21">
        <v>42096.544548611113</v>
      </c>
      <c r="S966" s="21">
        <v>42126.544548611113</v>
      </c>
    </row>
    <row r="967" spans="1:19" ht="45" x14ac:dyDescent="0.25">
      <c r="A967" s="17">
        <v>4013</v>
      </c>
      <c r="B967" s="18" t="s">
        <v>4009</v>
      </c>
      <c r="C967" s="18" t="s">
        <v>8118</v>
      </c>
      <c r="D967" s="19">
        <v>2000</v>
      </c>
      <c r="E967" s="20">
        <v>26</v>
      </c>
      <c r="F967" s="17" t="s">
        <v>8220</v>
      </c>
      <c r="G967" s="17" t="s">
        <v>8223</v>
      </c>
      <c r="H967" s="17" t="s">
        <v>8245</v>
      </c>
      <c r="I967" s="17">
        <v>1424070823</v>
      </c>
      <c r="J967" s="17">
        <v>1421478823</v>
      </c>
      <c r="K967" s="17" t="b">
        <v>0</v>
      </c>
      <c r="L967" s="17">
        <v>2</v>
      </c>
      <c r="M967" s="17" t="b">
        <v>0</v>
      </c>
      <c r="N967" s="17" t="s">
        <v>8273</v>
      </c>
      <c r="O967" s="17" t="s">
        <v>8274</v>
      </c>
      <c r="P967" s="17">
        <v>1</v>
      </c>
      <c r="Q967" s="17">
        <v>13</v>
      </c>
      <c r="R967" s="21">
        <v>42021.301192129627</v>
      </c>
      <c r="S967" s="21">
        <v>42051.301192129627</v>
      </c>
    </row>
    <row r="968" spans="1:19" ht="45" x14ac:dyDescent="0.25">
      <c r="A968" s="17">
        <v>4014</v>
      </c>
      <c r="B968" s="18" t="s">
        <v>4010</v>
      </c>
      <c r="C968" s="18" t="s">
        <v>8119</v>
      </c>
      <c r="D968" s="19">
        <v>9000</v>
      </c>
      <c r="E968" s="20">
        <v>0</v>
      </c>
      <c r="F968" s="17" t="s">
        <v>8220</v>
      </c>
      <c r="G968" s="17" t="s">
        <v>8223</v>
      </c>
      <c r="H968" s="17" t="s">
        <v>8245</v>
      </c>
      <c r="I968" s="17">
        <v>1457157269</v>
      </c>
      <c r="J968" s="17">
        <v>1455861269</v>
      </c>
      <c r="K968" s="17" t="b">
        <v>0</v>
      </c>
      <c r="L968" s="17">
        <v>0</v>
      </c>
      <c r="M968" s="17" t="b">
        <v>0</v>
      </c>
      <c r="N968" s="17" t="s">
        <v>8273</v>
      </c>
      <c r="O968" s="17" t="s">
        <v>8274</v>
      </c>
      <c r="P968" s="17">
        <v>0</v>
      </c>
      <c r="Q968" s="17">
        <v>0</v>
      </c>
      <c r="R968" s="21">
        <v>42419.246168981481</v>
      </c>
      <c r="S968" s="21">
        <v>42434.246168981481</v>
      </c>
    </row>
    <row r="969" spans="1:19" ht="45" x14ac:dyDescent="0.25">
      <c r="A969" s="17">
        <v>4015</v>
      </c>
      <c r="B969" s="18" t="s">
        <v>4011</v>
      </c>
      <c r="C969" s="18" t="s">
        <v>8120</v>
      </c>
      <c r="D969" s="19">
        <v>7000</v>
      </c>
      <c r="E969" s="20">
        <v>1</v>
      </c>
      <c r="F969" s="17" t="s">
        <v>8220</v>
      </c>
      <c r="G969" s="17" t="s">
        <v>8223</v>
      </c>
      <c r="H969" s="17" t="s">
        <v>8245</v>
      </c>
      <c r="I969" s="17">
        <v>1437331463</v>
      </c>
      <c r="J969" s="17">
        <v>1434739463</v>
      </c>
      <c r="K969" s="17" t="b">
        <v>0</v>
      </c>
      <c r="L969" s="17">
        <v>1</v>
      </c>
      <c r="M969" s="17" t="b">
        <v>0</v>
      </c>
      <c r="N969" s="17" t="s">
        <v>8273</v>
      </c>
      <c r="O969" s="17" t="s">
        <v>8274</v>
      </c>
      <c r="P969" s="17">
        <v>0</v>
      </c>
      <c r="Q969" s="17">
        <v>1</v>
      </c>
      <c r="R969" s="21">
        <v>42174.780821759254</v>
      </c>
      <c r="S969" s="21">
        <v>42204.780821759254</v>
      </c>
    </row>
    <row r="970" spans="1:19" ht="45" x14ac:dyDescent="0.25">
      <c r="A970" s="17">
        <v>4016</v>
      </c>
      <c r="B970" s="18" t="s">
        <v>4012</v>
      </c>
      <c r="C970" s="18" t="s">
        <v>8121</v>
      </c>
      <c r="D970" s="19">
        <v>500</v>
      </c>
      <c r="E970" s="20">
        <v>70</v>
      </c>
      <c r="F970" s="17" t="s">
        <v>8220</v>
      </c>
      <c r="G970" s="17" t="s">
        <v>8224</v>
      </c>
      <c r="H970" s="17" t="s">
        <v>8246</v>
      </c>
      <c r="I970" s="17">
        <v>1410987400</v>
      </c>
      <c r="J970" s="17">
        <v>1408395400</v>
      </c>
      <c r="K970" s="17" t="b">
        <v>0</v>
      </c>
      <c r="L970" s="17">
        <v>7</v>
      </c>
      <c r="M970" s="17" t="b">
        <v>0</v>
      </c>
      <c r="N970" s="17" t="s">
        <v>8273</v>
      </c>
      <c r="O970" s="17" t="s">
        <v>8274</v>
      </c>
      <c r="P970" s="17">
        <v>14</v>
      </c>
      <c r="Q970" s="17">
        <v>10</v>
      </c>
      <c r="R970" s="21">
        <v>41869.872685185182</v>
      </c>
      <c r="S970" s="21">
        <v>41899.872685185182</v>
      </c>
    </row>
    <row r="971" spans="1:19" ht="45" x14ac:dyDescent="0.25">
      <c r="A971" s="17">
        <v>4017</v>
      </c>
      <c r="B971" s="18" t="s">
        <v>4013</v>
      </c>
      <c r="C971" s="18" t="s">
        <v>8122</v>
      </c>
      <c r="D971" s="19">
        <v>10000</v>
      </c>
      <c r="E971" s="20">
        <v>105</v>
      </c>
      <c r="F971" s="17" t="s">
        <v>8220</v>
      </c>
      <c r="G971" s="17" t="s">
        <v>8223</v>
      </c>
      <c r="H971" s="17" t="s">
        <v>8245</v>
      </c>
      <c r="I971" s="17">
        <v>1409846874</v>
      </c>
      <c r="J971" s="17">
        <v>1407254874</v>
      </c>
      <c r="K971" s="17" t="b">
        <v>0</v>
      </c>
      <c r="L971" s="17">
        <v>2</v>
      </c>
      <c r="M971" s="17" t="b">
        <v>0</v>
      </c>
      <c r="N971" s="17" t="s">
        <v>8273</v>
      </c>
      <c r="O971" s="17" t="s">
        <v>8274</v>
      </c>
      <c r="P971" s="17">
        <v>1</v>
      </c>
      <c r="Q971" s="17">
        <v>52.5</v>
      </c>
      <c r="R971" s="21">
        <v>41856.672152777777</v>
      </c>
      <c r="S971" s="21">
        <v>41886.672152777777</v>
      </c>
    </row>
    <row r="972" spans="1:19" ht="30" x14ac:dyDescent="0.25">
      <c r="A972" s="17">
        <v>4018</v>
      </c>
      <c r="B972" s="18" t="s">
        <v>4014</v>
      </c>
      <c r="C972" s="18" t="s">
        <v>8123</v>
      </c>
      <c r="D972" s="19">
        <v>1500</v>
      </c>
      <c r="E972" s="20">
        <v>130</v>
      </c>
      <c r="F972" s="17" t="s">
        <v>8220</v>
      </c>
      <c r="G972" s="17" t="s">
        <v>8224</v>
      </c>
      <c r="H972" s="17" t="s">
        <v>8246</v>
      </c>
      <c r="I972" s="17">
        <v>1475877108</v>
      </c>
      <c r="J972" s="17">
        <v>1473285108</v>
      </c>
      <c r="K972" s="17" t="b">
        <v>0</v>
      </c>
      <c r="L972" s="17">
        <v>4</v>
      </c>
      <c r="M972" s="17" t="b">
        <v>0</v>
      </c>
      <c r="N972" s="17" t="s">
        <v>8273</v>
      </c>
      <c r="O972" s="17" t="s">
        <v>8274</v>
      </c>
      <c r="P972" s="17">
        <v>9</v>
      </c>
      <c r="Q972" s="17">
        <v>32.5</v>
      </c>
      <c r="R972" s="21">
        <v>42620.91097222222</v>
      </c>
      <c r="S972" s="21">
        <v>42650.91097222222</v>
      </c>
    </row>
    <row r="973" spans="1:19" ht="45" x14ac:dyDescent="0.25">
      <c r="A973" s="17">
        <v>4019</v>
      </c>
      <c r="B973" s="18" t="s">
        <v>4015</v>
      </c>
      <c r="C973" s="18" t="s">
        <v>8124</v>
      </c>
      <c r="D973" s="19">
        <v>3500</v>
      </c>
      <c r="E973" s="20">
        <v>29</v>
      </c>
      <c r="F973" s="17" t="s">
        <v>8220</v>
      </c>
      <c r="G973" s="17" t="s">
        <v>8223</v>
      </c>
      <c r="H973" s="17" t="s">
        <v>8245</v>
      </c>
      <c r="I973" s="17">
        <v>1460737680</v>
      </c>
      <c r="J973" s="17">
        <v>1455725596</v>
      </c>
      <c r="K973" s="17" t="b">
        <v>0</v>
      </c>
      <c r="L973" s="17">
        <v>4</v>
      </c>
      <c r="M973" s="17" t="b">
        <v>0</v>
      </c>
      <c r="N973" s="17" t="s">
        <v>8273</v>
      </c>
      <c r="O973" s="17" t="s">
        <v>8274</v>
      </c>
      <c r="P973" s="17">
        <v>1</v>
      </c>
      <c r="Q973" s="17">
        <v>7.25</v>
      </c>
      <c r="R973" s="21">
        <v>42417.675879629634</v>
      </c>
      <c r="S973" s="21">
        <v>42475.686111111107</v>
      </c>
    </row>
    <row r="974" spans="1:19" ht="45" x14ac:dyDescent="0.25">
      <c r="A974" s="17">
        <v>4020</v>
      </c>
      <c r="B974" s="18" t="s">
        <v>4016</v>
      </c>
      <c r="C974" s="18" t="s">
        <v>8125</v>
      </c>
      <c r="D974" s="19">
        <v>600</v>
      </c>
      <c r="E974" s="20">
        <v>100</v>
      </c>
      <c r="F974" s="17" t="s">
        <v>8220</v>
      </c>
      <c r="G974" s="17" t="s">
        <v>8223</v>
      </c>
      <c r="H974" s="17" t="s">
        <v>8245</v>
      </c>
      <c r="I974" s="17">
        <v>1427168099</v>
      </c>
      <c r="J974" s="17">
        <v>1424579699</v>
      </c>
      <c r="K974" s="17" t="b">
        <v>0</v>
      </c>
      <c r="L974" s="17">
        <v>3</v>
      </c>
      <c r="M974" s="17" t="b">
        <v>0</v>
      </c>
      <c r="N974" s="17" t="s">
        <v>8273</v>
      </c>
      <c r="O974" s="17" t="s">
        <v>8274</v>
      </c>
      <c r="P974" s="17">
        <v>17</v>
      </c>
      <c r="Q974" s="17">
        <v>33.33</v>
      </c>
      <c r="R974" s="21">
        <v>42057.190960648149</v>
      </c>
      <c r="S974" s="21">
        <v>42087.149293981478</v>
      </c>
    </row>
    <row r="975" spans="1:19" ht="30" x14ac:dyDescent="0.25">
      <c r="A975" s="17">
        <v>4021</v>
      </c>
      <c r="B975" s="18" t="s">
        <v>4017</v>
      </c>
      <c r="C975" s="18" t="s">
        <v>8126</v>
      </c>
      <c r="D975" s="19">
        <v>15000</v>
      </c>
      <c r="E975" s="20">
        <v>125</v>
      </c>
      <c r="F975" s="17" t="s">
        <v>8220</v>
      </c>
      <c r="G975" s="17" t="s">
        <v>8223</v>
      </c>
      <c r="H975" s="17" t="s">
        <v>8245</v>
      </c>
      <c r="I975" s="17">
        <v>1414360358</v>
      </c>
      <c r="J975" s="17">
        <v>1409176358</v>
      </c>
      <c r="K975" s="17" t="b">
        <v>0</v>
      </c>
      <c r="L975" s="17">
        <v>2</v>
      </c>
      <c r="M975" s="17" t="b">
        <v>0</v>
      </c>
      <c r="N975" s="17" t="s">
        <v>8273</v>
      </c>
      <c r="O975" s="17" t="s">
        <v>8274</v>
      </c>
      <c r="P975" s="17">
        <v>1</v>
      </c>
      <c r="Q975" s="17">
        <v>62.5</v>
      </c>
      <c r="R975" s="21">
        <v>41878.911550925928</v>
      </c>
      <c r="S975" s="21">
        <v>41938.911550925928</v>
      </c>
    </row>
    <row r="976" spans="1:19" ht="30" x14ac:dyDescent="0.25">
      <c r="A976" s="17">
        <v>4022</v>
      </c>
      <c r="B976" s="18" t="s">
        <v>4018</v>
      </c>
      <c r="C976" s="18" t="s">
        <v>8127</v>
      </c>
      <c r="D976" s="19">
        <v>18000</v>
      </c>
      <c r="E976" s="20">
        <v>12521</v>
      </c>
      <c r="F976" s="17" t="s">
        <v>8220</v>
      </c>
      <c r="G976" s="17" t="s">
        <v>8223</v>
      </c>
      <c r="H976" s="17" t="s">
        <v>8245</v>
      </c>
      <c r="I976" s="17">
        <v>1422759240</v>
      </c>
      <c r="J976" s="17">
        <v>1418824867</v>
      </c>
      <c r="K976" s="17" t="b">
        <v>0</v>
      </c>
      <c r="L976" s="17">
        <v>197</v>
      </c>
      <c r="M976" s="17" t="b">
        <v>0</v>
      </c>
      <c r="N976" s="17" t="s">
        <v>8273</v>
      </c>
      <c r="O976" s="17" t="s">
        <v>8274</v>
      </c>
      <c r="P976" s="17">
        <v>70</v>
      </c>
      <c r="Q976" s="17">
        <v>63.56</v>
      </c>
      <c r="R976" s="21">
        <v>41990.584108796291</v>
      </c>
      <c r="S976" s="21">
        <v>42036.120833333334</v>
      </c>
    </row>
    <row r="977" spans="1:19" ht="45" x14ac:dyDescent="0.25">
      <c r="A977" s="17">
        <v>4023</v>
      </c>
      <c r="B977" s="18" t="s">
        <v>4019</v>
      </c>
      <c r="C977" s="18" t="s">
        <v>8128</v>
      </c>
      <c r="D977" s="19">
        <v>7000</v>
      </c>
      <c r="E977" s="20">
        <v>0</v>
      </c>
      <c r="F977" s="17" t="s">
        <v>8220</v>
      </c>
      <c r="G977" s="17" t="s">
        <v>8223</v>
      </c>
      <c r="H977" s="17" t="s">
        <v>8245</v>
      </c>
      <c r="I977" s="17">
        <v>1458860363</v>
      </c>
      <c r="J977" s="17">
        <v>1454975963</v>
      </c>
      <c r="K977" s="17" t="b">
        <v>0</v>
      </c>
      <c r="L977" s="17">
        <v>0</v>
      </c>
      <c r="M977" s="17" t="b">
        <v>0</v>
      </c>
      <c r="N977" s="17" t="s">
        <v>8273</v>
      </c>
      <c r="O977" s="17" t="s">
        <v>8274</v>
      </c>
      <c r="P977" s="17">
        <v>0</v>
      </c>
      <c r="Q977" s="17">
        <v>0</v>
      </c>
      <c r="R977" s="21">
        <v>42408.999571759254</v>
      </c>
      <c r="S977" s="21">
        <v>42453.957905092597</v>
      </c>
    </row>
    <row r="978" spans="1:19" ht="45" x14ac:dyDescent="0.25">
      <c r="A978" s="17">
        <v>4024</v>
      </c>
      <c r="B978" s="18" t="s">
        <v>4020</v>
      </c>
      <c r="C978" s="18" t="s">
        <v>8129</v>
      </c>
      <c r="D978" s="19">
        <v>800</v>
      </c>
      <c r="E978" s="20">
        <v>10</v>
      </c>
      <c r="F978" s="17" t="s">
        <v>8220</v>
      </c>
      <c r="G978" s="17" t="s">
        <v>8223</v>
      </c>
      <c r="H978" s="17" t="s">
        <v>8245</v>
      </c>
      <c r="I978" s="17">
        <v>1441037097</v>
      </c>
      <c r="J978" s="17">
        <v>1438445097</v>
      </c>
      <c r="K978" s="17" t="b">
        <v>0</v>
      </c>
      <c r="L978" s="17">
        <v>1</v>
      </c>
      <c r="M978" s="17" t="b">
        <v>0</v>
      </c>
      <c r="N978" s="17" t="s">
        <v>8273</v>
      </c>
      <c r="O978" s="17" t="s">
        <v>8274</v>
      </c>
      <c r="P978" s="17">
        <v>1</v>
      </c>
      <c r="Q978" s="17">
        <v>10</v>
      </c>
      <c r="R978" s="21">
        <v>42217.670104166667</v>
      </c>
      <c r="S978" s="21">
        <v>42247.670104166667</v>
      </c>
    </row>
    <row r="979" spans="1:19" ht="45" x14ac:dyDescent="0.25">
      <c r="A979" s="17">
        <v>4025</v>
      </c>
      <c r="B979" s="18" t="s">
        <v>4021</v>
      </c>
      <c r="C979" s="18" t="s">
        <v>8130</v>
      </c>
      <c r="D979" s="19">
        <v>5000</v>
      </c>
      <c r="E979" s="20">
        <v>250</v>
      </c>
      <c r="F979" s="17" t="s">
        <v>8220</v>
      </c>
      <c r="G979" s="17" t="s">
        <v>8229</v>
      </c>
      <c r="H979" s="17" t="s">
        <v>8248</v>
      </c>
      <c r="I979" s="17">
        <v>1437889336</v>
      </c>
      <c r="J979" s="17">
        <v>1432705336</v>
      </c>
      <c r="K979" s="17" t="b">
        <v>0</v>
      </c>
      <c r="L979" s="17">
        <v>4</v>
      </c>
      <c r="M979" s="17" t="b">
        <v>0</v>
      </c>
      <c r="N979" s="17" t="s">
        <v>8273</v>
      </c>
      <c r="O979" s="17" t="s">
        <v>8274</v>
      </c>
      <c r="P979" s="17">
        <v>5</v>
      </c>
      <c r="Q979" s="17">
        <v>62.5</v>
      </c>
      <c r="R979" s="21">
        <v>42151.237685185188</v>
      </c>
      <c r="S979" s="21">
        <v>42211.237685185188</v>
      </c>
    </row>
    <row r="980" spans="1:19" ht="45" x14ac:dyDescent="0.25">
      <c r="A980" s="17">
        <v>4026</v>
      </c>
      <c r="B980" s="18" t="s">
        <v>4022</v>
      </c>
      <c r="C980" s="18" t="s">
        <v>8131</v>
      </c>
      <c r="D980" s="19">
        <v>4000</v>
      </c>
      <c r="E980" s="20">
        <v>0</v>
      </c>
      <c r="F980" s="17" t="s">
        <v>8220</v>
      </c>
      <c r="G980" s="17" t="s">
        <v>8223</v>
      </c>
      <c r="H980" s="17" t="s">
        <v>8245</v>
      </c>
      <c r="I980" s="17">
        <v>1449247439</v>
      </c>
      <c r="J980" s="17">
        <v>1444059839</v>
      </c>
      <c r="K980" s="17" t="b">
        <v>0</v>
      </c>
      <c r="L980" s="17">
        <v>0</v>
      </c>
      <c r="M980" s="17" t="b">
        <v>0</v>
      </c>
      <c r="N980" s="17" t="s">
        <v>8273</v>
      </c>
      <c r="O980" s="17" t="s">
        <v>8274</v>
      </c>
      <c r="P980" s="17">
        <v>0</v>
      </c>
      <c r="Q980" s="17">
        <v>0</v>
      </c>
      <c r="R980" s="21">
        <v>42282.655543981484</v>
      </c>
      <c r="S980" s="21">
        <v>42342.697210648148</v>
      </c>
    </row>
    <row r="981" spans="1:19" ht="45" x14ac:dyDescent="0.25">
      <c r="A981" s="17">
        <v>4027</v>
      </c>
      <c r="B981" s="18" t="s">
        <v>4023</v>
      </c>
      <c r="C981" s="18" t="s">
        <v>8132</v>
      </c>
      <c r="D981" s="19">
        <v>3000</v>
      </c>
      <c r="E981" s="20">
        <v>215</v>
      </c>
      <c r="F981" s="17" t="s">
        <v>8220</v>
      </c>
      <c r="G981" s="17" t="s">
        <v>8223</v>
      </c>
      <c r="H981" s="17" t="s">
        <v>8245</v>
      </c>
      <c r="I981" s="17">
        <v>1487811600</v>
      </c>
      <c r="J981" s="17">
        <v>1486077481</v>
      </c>
      <c r="K981" s="17" t="b">
        <v>0</v>
      </c>
      <c r="L981" s="17">
        <v>7</v>
      </c>
      <c r="M981" s="17" t="b">
        <v>0</v>
      </c>
      <c r="N981" s="17" t="s">
        <v>8273</v>
      </c>
      <c r="O981" s="17" t="s">
        <v>8274</v>
      </c>
      <c r="P981" s="17">
        <v>7</v>
      </c>
      <c r="Q981" s="17">
        <v>30.71</v>
      </c>
      <c r="R981" s="21">
        <v>42768.97084490741</v>
      </c>
      <c r="S981" s="21">
        <v>42789.041666666672</v>
      </c>
    </row>
    <row r="982" spans="1:19" ht="45" x14ac:dyDescent="0.25">
      <c r="A982" s="17">
        <v>4028</v>
      </c>
      <c r="B982" s="18" t="s">
        <v>4024</v>
      </c>
      <c r="C982" s="18" t="s">
        <v>8133</v>
      </c>
      <c r="D982" s="19">
        <v>2000</v>
      </c>
      <c r="E982" s="20">
        <v>561</v>
      </c>
      <c r="F982" s="17" t="s">
        <v>8220</v>
      </c>
      <c r="G982" s="17" t="s">
        <v>8223</v>
      </c>
      <c r="H982" s="17" t="s">
        <v>8245</v>
      </c>
      <c r="I982" s="17">
        <v>1402007500</v>
      </c>
      <c r="J982" s="17">
        <v>1399415500</v>
      </c>
      <c r="K982" s="17" t="b">
        <v>0</v>
      </c>
      <c r="L982" s="17">
        <v>11</v>
      </c>
      <c r="M982" s="17" t="b">
        <v>0</v>
      </c>
      <c r="N982" s="17" t="s">
        <v>8273</v>
      </c>
      <c r="O982" s="17" t="s">
        <v>8274</v>
      </c>
      <c r="P982" s="17">
        <v>28</v>
      </c>
      <c r="Q982" s="17">
        <v>51</v>
      </c>
      <c r="R982" s="21">
        <v>41765.938657407409</v>
      </c>
      <c r="S982" s="21">
        <v>41795.938657407409</v>
      </c>
    </row>
    <row r="983" spans="1:19" ht="45" x14ac:dyDescent="0.25">
      <c r="A983" s="17">
        <v>4029</v>
      </c>
      <c r="B983" s="18" t="s">
        <v>4025</v>
      </c>
      <c r="C983" s="18" t="s">
        <v>8134</v>
      </c>
      <c r="D983" s="19">
        <v>20000</v>
      </c>
      <c r="E983" s="20">
        <v>0</v>
      </c>
      <c r="F983" s="17" t="s">
        <v>8220</v>
      </c>
      <c r="G983" s="17" t="s">
        <v>8223</v>
      </c>
      <c r="H983" s="17" t="s">
        <v>8245</v>
      </c>
      <c r="I983" s="17">
        <v>1450053370</v>
      </c>
      <c r="J983" s="17">
        <v>1447461370</v>
      </c>
      <c r="K983" s="17" t="b">
        <v>0</v>
      </c>
      <c r="L983" s="17">
        <v>0</v>
      </c>
      <c r="M983" s="17" t="b">
        <v>0</v>
      </c>
      <c r="N983" s="17" t="s">
        <v>8273</v>
      </c>
      <c r="O983" s="17" t="s">
        <v>8274</v>
      </c>
      <c r="P983" s="17">
        <v>0</v>
      </c>
      <c r="Q983" s="17">
        <v>0</v>
      </c>
      <c r="R983" s="21">
        <v>42322.025115740747</v>
      </c>
      <c r="S983" s="21">
        <v>42352.025115740747</v>
      </c>
    </row>
    <row r="984" spans="1:19" ht="45" x14ac:dyDescent="0.25">
      <c r="A984" s="17">
        <v>4030</v>
      </c>
      <c r="B984" s="18" t="s">
        <v>4026</v>
      </c>
      <c r="C984" s="18" t="s">
        <v>8135</v>
      </c>
      <c r="D984" s="19">
        <v>2500</v>
      </c>
      <c r="E984" s="20">
        <v>400</v>
      </c>
      <c r="F984" s="17" t="s">
        <v>8220</v>
      </c>
      <c r="G984" s="17" t="s">
        <v>8223</v>
      </c>
      <c r="H984" s="17" t="s">
        <v>8245</v>
      </c>
      <c r="I984" s="17">
        <v>1454525340</v>
      </c>
      <c r="J984" s="17">
        <v>1452008599</v>
      </c>
      <c r="K984" s="17" t="b">
        <v>0</v>
      </c>
      <c r="L984" s="17">
        <v>6</v>
      </c>
      <c r="M984" s="17" t="b">
        <v>0</v>
      </c>
      <c r="N984" s="17" t="s">
        <v>8273</v>
      </c>
      <c r="O984" s="17" t="s">
        <v>8274</v>
      </c>
      <c r="P984" s="17">
        <v>16</v>
      </c>
      <c r="Q984" s="17">
        <v>66.67</v>
      </c>
      <c r="R984" s="21">
        <v>42374.655081018514</v>
      </c>
      <c r="S984" s="21">
        <v>42403.784027777772</v>
      </c>
    </row>
    <row r="985" spans="1:19" ht="45" x14ac:dyDescent="0.25">
      <c r="A985" s="17">
        <v>4031</v>
      </c>
      <c r="B985" s="18" t="s">
        <v>4027</v>
      </c>
      <c r="C985" s="18" t="s">
        <v>8136</v>
      </c>
      <c r="D985" s="19">
        <v>5000</v>
      </c>
      <c r="E985" s="20">
        <v>0</v>
      </c>
      <c r="F985" s="17" t="s">
        <v>8220</v>
      </c>
      <c r="G985" s="17" t="s">
        <v>8223</v>
      </c>
      <c r="H985" s="17" t="s">
        <v>8245</v>
      </c>
      <c r="I985" s="17">
        <v>1418914964</v>
      </c>
      <c r="J985" s="17">
        <v>1414591364</v>
      </c>
      <c r="K985" s="17" t="b">
        <v>0</v>
      </c>
      <c r="L985" s="17">
        <v>0</v>
      </c>
      <c r="M985" s="17" t="b">
        <v>0</v>
      </c>
      <c r="N985" s="17" t="s">
        <v>8273</v>
      </c>
      <c r="O985" s="17" t="s">
        <v>8274</v>
      </c>
      <c r="P985" s="17">
        <v>0</v>
      </c>
      <c r="Q985" s="17">
        <v>0</v>
      </c>
      <c r="R985" s="21">
        <v>41941.585231481484</v>
      </c>
      <c r="S985" s="21">
        <v>41991.626898148148</v>
      </c>
    </row>
    <row r="986" spans="1:19" ht="45" x14ac:dyDescent="0.25">
      <c r="A986" s="17">
        <v>4032</v>
      </c>
      <c r="B986" s="18" t="s">
        <v>4028</v>
      </c>
      <c r="C986" s="18" t="s">
        <v>8137</v>
      </c>
      <c r="D986" s="19">
        <v>6048</v>
      </c>
      <c r="E986" s="20">
        <v>413</v>
      </c>
      <c r="F986" s="17" t="s">
        <v>8220</v>
      </c>
      <c r="G986" s="17" t="s">
        <v>8223</v>
      </c>
      <c r="H986" s="17" t="s">
        <v>8245</v>
      </c>
      <c r="I986" s="17">
        <v>1450211116</v>
      </c>
      <c r="J986" s="17">
        <v>1445023516</v>
      </c>
      <c r="K986" s="17" t="b">
        <v>0</v>
      </c>
      <c r="L986" s="17">
        <v>7</v>
      </c>
      <c r="M986" s="17" t="b">
        <v>0</v>
      </c>
      <c r="N986" s="17" t="s">
        <v>8273</v>
      </c>
      <c r="O986" s="17" t="s">
        <v>8274</v>
      </c>
      <c r="P986" s="17">
        <v>7</v>
      </c>
      <c r="Q986" s="17">
        <v>59</v>
      </c>
      <c r="R986" s="21">
        <v>42293.809212962966</v>
      </c>
      <c r="S986" s="21">
        <v>42353.85087962963</v>
      </c>
    </row>
    <row r="987" spans="1:19" ht="45" x14ac:dyDescent="0.25">
      <c r="A987" s="17">
        <v>4033</v>
      </c>
      <c r="B987" s="18" t="s">
        <v>4029</v>
      </c>
      <c r="C987" s="18" t="s">
        <v>8138</v>
      </c>
      <c r="D987" s="19">
        <v>23900</v>
      </c>
      <c r="E987" s="20">
        <v>6141.99</v>
      </c>
      <c r="F987" s="17" t="s">
        <v>8220</v>
      </c>
      <c r="G987" s="17" t="s">
        <v>8224</v>
      </c>
      <c r="H987" s="17" t="s">
        <v>8246</v>
      </c>
      <c r="I987" s="17">
        <v>1475398800</v>
      </c>
      <c r="J987" s="17">
        <v>1472711224</v>
      </c>
      <c r="K987" s="17" t="b">
        <v>0</v>
      </c>
      <c r="L987" s="17">
        <v>94</v>
      </c>
      <c r="M987" s="17" t="b">
        <v>0</v>
      </c>
      <c r="N987" s="17" t="s">
        <v>8273</v>
      </c>
      <c r="O987" s="17" t="s">
        <v>8274</v>
      </c>
      <c r="P987" s="17">
        <v>26</v>
      </c>
      <c r="Q987" s="17">
        <v>65.34</v>
      </c>
      <c r="R987" s="21">
        <v>42614.268796296295</v>
      </c>
      <c r="S987" s="21">
        <v>42645.375</v>
      </c>
    </row>
    <row r="988" spans="1:19" ht="45" x14ac:dyDescent="0.25">
      <c r="A988" s="17">
        <v>4034</v>
      </c>
      <c r="B988" s="18" t="s">
        <v>4030</v>
      </c>
      <c r="C988" s="18" t="s">
        <v>8139</v>
      </c>
      <c r="D988" s="19">
        <v>13500</v>
      </c>
      <c r="E988" s="20">
        <v>200</v>
      </c>
      <c r="F988" s="17" t="s">
        <v>8220</v>
      </c>
      <c r="G988" s="17" t="s">
        <v>8223</v>
      </c>
      <c r="H988" s="17" t="s">
        <v>8245</v>
      </c>
      <c r="I988" s="17">
        <v>1428097450</v>
      </c>
      <c r="J988" s="17">
        <v>1425509050</v>
      </c>
      <c r="K988" s="17" t="b">
        <v>0</v>
      </c>
      <c r="L988" s="17">
        <v>2</v>
      </c>
      <c r="M988" s="17" t="b">
        <v>0</v>
      </c>
      <c r="N988" s="17" t="s">
        <v>8273</v>
      </c>
      <c r="O988" s="17" t="s">
        <v>8274</v>
      </c>
      <c r="P988" s="17">
        <v>1</v>
      </c>
      <c r="Q988" s="17">
        <v>100</v>
      </c>
      <c r="R988" s="21">
        <v>42067.947337962964</v>
      </c>
      <c r="S988" s="21">
        <v>42097.905671296292</v>
      </c>
    </row>
    <row r="989" spans="1:19" ht="30" x14ac:dyDescent="0.25">
      <c r="A989" s="17">
        <v>4035</v>
      </c>
      <c r="B989" s="18" t="s">
        <v>4031</v>
      </c>
      <c r="C989" s="18" t="s">
        <v>8140</v>
      </c>
      <c r="D989" s="19">
        <v>10000</v>
      </c>
      <c r="E989" s="20">
        <v>3685</v>
      </c>
      <c r="F989" s="17" t="s">
        <v>8220</v>
      </c>
      <c r="G989" s="17" t="s">
        <v>8223</v>
      </c>
      <c r="H989" s="17" t="s">
        <v>8245</v>
      </c>
      <c r="I989" s="17">
        <v>1413925887</v>
      </c>
      <c r="J989" s="17">
        <v>1411333887</v>
      </c>
      <c r="K989" s="17" t="b">
        <v>0</v>
      </c>
      <c r="L989" s="17">
        <v>25</v>
      </c>
      <c r="M989" s="17" t="b">
        <v>0</v>
      </c>
      <c r="N989" s="17" t="s">
        <v>8273</v>
      </c>
      <c r="O989" s="17" t="s">
        <v>8274</v>
      </c>
      <c r="P989" s="17">
        <v>37</v>
      </c>
      <c r="Q989" s="17">
        <v>147.4</v>
      </c>
      <c r="R989" s="21">
        <v>41903.882951388885</v>
      </c>
      <c r="S989" s="21">
        <v>41933.882951388885</v>
      </c>
    </row>
    <row r="990" spans="1:19" ht="45" x14ac:dyDescent="0.25">
      <c r="A990" s="17">
        <v>4036</v>
      </c>
      <c r="B990" s="18" t="s">
        <v>4032</v>
      </c>
      <c r="C990" s="18" t="s">
        <v>7438</v>
      </c>
      <c r="D990" s="19">
        <v>6000</v>
      </c>
      <c r="E990" s="20">
        <v>2823</v>
      </c>
      <c r="F990" s="17" t="s">
        <v>8220</v>
      </c>
      <c r="G990" s="17" t="s">
        <v>8223</v>
      </c>
      <c r="H990" s="17" t="s">
        <v>8245</v>
      </c>
      <c r="I990" s="17">
        <v>1404253800</v>
      </c>
      <c r="J990" s="17">
        <v>1402784964</v>
      </c>
      <c r="K990" s="17" t="b">
        <v>0</v>
      </c>
      <c r="L990" s="17">
        <v>17</v>
      </c>
      <c r="M990" s="17" t="b">
        <v>0</v>
      </c>
      <c r="N990" s="17" t="s">
        <v>8273</v>
      </c>
      <c r="O990" s="17" t="s">
        <v>8274</v>
      </c>
      <c r="P990" s="17">
        <v>47</v>
      </c>
      <c r="Q990" s="17">
        <v>166.06</v>
      </c>
      <c r="R990" s="21">
        <v>41804.937083333331</v>
      </c>
      <c r="S990" s="21">
        <v>41821.9375</v>
      </c>
    </row>
    <row r="991" spans="1:19" ht="45" x14ac:dyDescent="0.25">
      <c r="A991" s="17">
        <v>4037</v>
      </c>
      <c r="B991" s="18" t="s">
        <v>4033</v>
      </c>
      <c r="C991" s="18" t="s">
        <v>8141</v>
      </c>
      <c r="D991" s="19">
        <v>700</v>
      </c>
      <c r="E991" s="20">
        <v>80</v>
      </c>
      <c r="F991" s="17" t="s">
        <v>8220</v>
      </c>
      <c r="G991" s="17" t="s">
        <v>8223</v>
      </c>
      <c r="H991" s="17" t="s">
        <v>8245</v>
      </c>
      <c r="I991" s="17">
        <v>1464099900</v>
      </c>
      <c r="J991" s="17">
        <v>1462585315</v>
      </c>
      <c r="K991" s="17" t="b">
        <v>0</v>
      </c>
      <c r="L991" s="17">
        <v>2</v>
      </c>
      <c r="M991" s="17" t="b">
        <v>0</v>
      </c>
      <c r="N991" s="17" t="s">
        <v>8273</v>
      </c>
      <c r="O991" s="17" t="s">
        <v>8274</v>
      </c>
      <c r="P991" s="17">
        <v>11</v>
      </c>
      <c r="Q991" s="17">
        <v>40</v>
      </c>
      <c r="R991" s="21">
        <v>42497.070775462969</v>
      </c>
      <c r="S991" s="21">
        <v>42514.600694444445</v>
      </c>
    </row>
    <row r="992" spans="1:19" ht="45" x14ac:dyDescent="0.25">
      <c r="A992" s="17">
        <v>4038</v>
      </c>
      <c r="B992" s="18" t="s">
        <v>4034</v>
      </c>
      <c r="C992" s="18" t="s">
        <v>8142</v>
      </c>
      <c r="D992" s="19">
        <v>2500</v>
      </c>
      <c r="E992" s="20">
        <v>301</v>
      </c>
      <c r="F992" s="17" t="s">
        <v>8220</v>
      </c>
      <c r="G992" s="17" t="s">
        <v>8223</v>
      </c>
      <c r="H992" s="17" t="s">
        <v>8245</v>
      </c>
      <c r="I992" s="17">
        <v>1413573010</v>
      </c>
      <c r="J992" s="17">
        <v>1408389010</v>
      </c>
      <c r="K992" s="17" t="b">
        <v>0</v>
      </c>
      <c r="L992" s="17">
        <v>4</v>
      </c>
      <c r="M992" s="17" t="b">
        <v>0</v>
      </c>
      <c r="N992" s="17" t="s">
        <v>8273</v>
      </c>
      <c r="O992" s="17" t="s">
        <v>8274</v>
      </c>
      <c r="P992" s="17">
        <v>12</v>
      </c>
      <c r="Q992" s="17">
        <v>75.25</v>
      </c>
      <c r="R992" s="21">
        <v>41869.798726851855</v>
      </c>
      <c r="S992" s="21">
        <v>41929.798726851855</v>
      </c>
    </row>
    <row r="993" spans="1:19" ht="30" x14ac:dyDescent="0.25">
      <c r="A993" s="17">
        <v>4039</v>
      </c>
      <c r="B993" s="18" t="s">
        <v>4035</v>
      </c>
      <c r="C993" s="18" t="s">
        <v>8143</v>
      </c>
      <c r="D993" s="19">
        <v>500</v>
      </c>
      <c r="E993" s="20">
        <v>300</v>
      </c>
      <c r="F993" s="17" t="s">
        <v>8220</v>
      </c>
      <c r="G993" s="17" t="s">
        <v>8223</v>
      </c>
      <c r="H993" s="17" t="s">
        <v>8245</v>
      </c>
      <c r="I993" s="17">
        <v>1448949540</v>
      </c>
      <c r="J993" s="17">
        <v>1446048367</v>
      </c>
      <c r="K993" s="17" t="b">
        <v>0</v>
      </c>
      <c r="L993" s="17">
        <v>5</v>
      </c>
      <c r="M993" s="17" t="b">
        <v>0</v>
      </c>
      <c r="N993" s="17" t="s">
        <v>8273</v>
      </c>
      <c r="O993" s="17" t="s">
        <v>8274</v>
      </c>
      <c r="P993" s="17">
        <v>60</v>
      </c>
      <c r="Q993" s="17">
        <v>60</v>
      </c>
      <c r="R993" s="21">
        <v>42305.670914351853</v>
      </c>
      <c r="S993" s="21">
        <v>42339.249305555553</v>
      </c>
    </row>
    <row r="994" spans="1:19" ht="45" x14ac:dyDescent="0.25">
      <c r="A994" s="17">
        <v>4040</v>
      </c>
      <c r="B994" s="18" t="s">
        <v>4036</v>
      </c>
      <c r="C994" s="18" t="s">
        <v>8144</v>
      </c>
      <c r="D994" s="19">
        <v>8000</v>
      </c>
      <c r="E994" s="20">
        <v>2500</v>
      </c>
      <c r="F994" s="17" t="s">
        <v>8220</v>
      </c>
      <c r="G994" s="17" t="s">
        <v>8223</v>
      </c>
      <c r="H994" s="17" t="s">
        <v>8245</v>
      </c>
      <c r="I994" s="17">
        <v>1437188400</v>
      </c>
      <c r="J994" s="17">
        <v>1432100004</v>
      </c>
      <c r="K994" s="17" t="b">
        <v>0</v>
      </c>
      <c r="L994" s="17">
        <v>2</v>
      </c>
      <c r="M994" s="17" t="b">
        <v>0</v>
      </c>
      <c r="N994" s="17" t="s">
        <v>8273</v>
      </c>
      <c r="O994" s="17" t="s">
        <v>8274</v>
      </c>
      <c r="P994" s="17">
        <v>31</v>
      </c>
      <c r="Q994" s="17">
        <v>1250</v>
      </c>
      <c r="R994" s="21">
        <v>42144.231527777782</v>
      </c>
      <c r="S994" s="21">
        <v>42203.125</v>
      </c>
    </row>
    <row r="995" spans="1:19" ht="30" x14ac:dyDescent="0.25">
      <c r="A995" s="17">
        <v>4041</v>
      </c>
      <c r="B995" s="18" t="s">
        <v>4037</v>
      </c>
      <c r="C995" s="18" t="s">
        <v>8145</v>
      </c>
      <c r="D995" s="19">
        <v>5000</v>
      </c>
      <c r="E995" s="20">
        <v>21</v>
      </c>
      <c r="F995" s="17" t="s">
        <v>8220</v>
      </c>
      <c r="G995" s="17" t="s">
        <v>8224</v>
      </c>
      <c r="H995" s="17" t="s">
        <v>8246</v>
      </c>
      <c r="I995" s="17">
        <v>1473160954</v>
      </c>
      <c r="J995" s="17">
        <v>1467976954</v>
      </c>
      <c r="K995" s="17" t="b">
        <v>0</v>
      </c>
      <c r="L995" s="17">
        <v>2</v>
      </c>
      <c r="M995" s="17" t="b">
        <v>0</v>
      </c>
      <c r="N995" s="17" t="s">
        <v>8273</v>
      </c>
      <c r="O995" s="17" t="s">
        <v>8274</v>
      </c>
      <c r="P995" s="17">
        <v>0</v>
      </c>
      <c r="Q995" s="17">
        <v>10.5</v>
      </c>
      <c r="R995" s="21">
        <v>42559.474004629628</v>
      </c>
      <c r="S995" s="21">
        <v>42619.474004629628</v>
      </c>
    </row>
    <row r="996" spans="1:19" ht="45" x14ac:dyDescent="0.25">
      <c r="A996" s="17">
        <v>4042</v>
      </c>
      <c r="B996" s="18" t="s">
        <v>4038</v>
      </c>
      <c r="C996" s="18" t="s">
        <v>8146</v>
      </c>
      <c r="D996" s="19">
        <v>10000</v>
      </c>
      <c r="E996" s="20">
        <v>21</v>
      </c>
      <c r="F996" s="17" t="s">
        <v>8220</v>
      </c>
      <c r="G996" s="17" t="s">
        <v>8223</v>
      </c>
      <c r="H996" s="17" t="s">
        <v>8245</v>
      </c>
      <c r="I996" s="17">
        <v>1421781360</v>
      </c>
      <c r="J996" s="17">
        <v>1419213664</v>
      </c>
      <c r="K996" s="17" t="b">
        <v>0</v>
      </c>
      <c r="L996" s="17">
        <v>3</v>
      </c>
      <c r="M996" s="17" t="b">
        <v>0</v>
      </c>
      <c r="N996" s="17" t="s">
        <v>8273</v>
      </c>
      <c r="O996" s="17" t="s">
        <v>8274</v>
      </c>
      <c r="P996" s="17">
        <v>0</v>
      </c>
      <c r="Q996" s="17">
        <v>7</v>
      </c>
      <c r="R996" s="21">
        <v>41995.084074074075</v>
      </c>
      <c r="S996" s="21">
        <v>42024.802777777775</v>
      </c>
    </row>
    <row r="997" spans="1:19" ht="45" x14ac:dyDescent="0.25">
      <c r="A997" s="17">
        <v>4043</v>
      </c>
      <c r="B997" s="18" t="s">
        <v>4039</v>
      </c>
      <c r="C997" s="18" t="s">
        <v>8147</v>
      </c>
      <c r="D997" s="19">
        <v>300</v>
      </c>
      <c r="E997" s="20">
        <v>0</v>
      </c>
      <c r="F997" s="17" t="s">
        <v>8220</v>
      </c>
      <c r="G997" s="17" t="s">
        <v>8228</v>
      </c>
      <c r="H997" s="17" t="s">
        <v>8250</v>
      </c>
      <c r="I997" s="17">
        <v>1416524325</v>
      </c>
      <c r="J997" s="17">
        <v>1415228325</v>
      </c>
      <c r="K997" s="17" t="b">
        <v>0</v>
      </c>
      <c r="L997" s="17">
        <v>0</v>
      </c>
      <c r="M997" s="17" t="b">
        <v>0</v>
      </c>
      <c r="N997" s="17" t="s">
        <v>8273</v>
      </c>
      <c r="O997" s="17" t="s">
        <v>8274</v>
      </c>
      <c r="P997" s="17">
        <v>0</v>
      </c>
      <c r="Q997" s="17">
        <v>0</v>
      </c>
      <c r="R997" s="21">
        <v>41948.957465277781</v>
      </c>
      <c r="S997" s="21">
        <v>41963.957465277781</v>
      </c>
    </row>
    <row r="998" spans="1:19" ht="45" x14ac:dyDescent="0.25">
      <c r="A998" s="17">
        <v>4044</v>
      </c>
      <c r="B998" s="18" t="s">
        <v>4040</v>
      </c>
      <c r="C998" s="18" t="s">
        <v>8148</v>
      </c>
      <c r="D998" s="19">
        <v>600</v>
      </c>
      <c r="E998" s="20">
        <v>225</v>
      </c>
      <c r="F998" s="17" t="s">
        <v>8220</v>
      </c>
      <c r="G998" s="17" t="s">
        <v>8223</v>
      </c>
      <c r="H998" s="17" t="s">
        <v>8245</v>
      </c>
      <c r="I998" s="17">
        <v>1428642000</v>
      </c>
      <c r="J998" s="17">
        <v>1426050982</v>
      </c>
      <c r="K998" s="17" t="b">
        <v>0</v>
      </c>
      <c r="L998" s="17">
        <v>4</v>
      </c>
      <c r="M998" s="17" t="b">
        <v>0</v>
      </c>
      <c r="N998" s="17" t="s">
        <v>8273</v>
      </c>
      <c r="O998" s="17" t="s">
        <v>8274</v>
      </c>
      <c r="P998" s="17">
        <v>38</v>
      </c>
      <c r="Q998" s="17">
        <v>56.25</v>
      </c>
      <c r="R998" s="21">
        <v>42074.219699074078</v>
      </c>
      <c r="S998" s="21">
        <v>42104.208333333328</v>
      </c>
    </row>
    <row r="999" spans="1:19" ht="45" x14ac:dyDescent="0.25">
      <c r="A999" s="17">
        <v>4045</v>
      </c>
      <c r="B999" s="18" t="s">
        <v>4041</v>
      </c>
      <c r="C999" s="18" t="s">
        <v>8149</v>
      </c>
      <c r="D999" s="19">
        <v>5000</v>
      </c>
      <c r="E999" s="20">
        <v>1</v>
      </c>
      <c r="F999" s="17" t="s">
        <v>8220</v>
      </c>
      <c r="G999" s="17" t="s">
        <v>8225</v>
      </c>
      <c r="H999" s="17" t="s">
        <v>8247</v>
      </c>
      <c r="I999" s="17">
        <v>1408596589</v>
      </c>
      <c r="J999" s="17">
        <v>1406004589</v>
      </c>
      <c r="K999" s="17" t="b">
        <v>0</v>
      </c>
      <c r="L999" s="17">
        <v>1</v>
      </c>
      <c r="M999" s="17" t="b">
        <v>0</v>
      </c>
      <c r="N999" s="17" t="s">
        <v>8273</v>
      </c>
      <c r="O999" s="17" t="s">
        <v>8274</v>
      </c>
      <c r="P999" s="17">
        <v>0</v>
      </c>
      <c r="Q999" s="17">
        <v>1</v>
      </c>
      <c r="R999" s="21">
        <v>41842.201261574075</v>
      </c>
      <c r="S999" s="21">
        <v>41872.201261574075</v>
      </c>
    </row>
    <row r="1000" spans="1:19" ht="45" x14ac:dyDescent="0.25">
      <c r="A1000" s="17">
        <v>4046</v>
      </c>
      <c r="B1000" s="18" t="s">
        <v>4042</v>
      </c>
      <c r="C1000" s="18" t="s">
        <v>8150</v>
      </c>
      <c r="D1000" s="19">
        <v>5600</v>
      </c>
      <c r="E1000" s="20">
        <v>460</v>
      </c>
      <c r="F1000" s="17" t="s">
        <v>8220</v>
      </c>
      <c r="G1000" s="17" t="s">
        <v>8223</v>
      </c>
      <c r="H1000" s="17" t="s">
        <v>8245</v>
      </c>
      <c r="I1000" s="17">
        <v>1413992210</v>
      </c>
      <c r="J1000" s="17">
        <v>1411400210</v>
      </c>
      <c r="K1000" s="17" t="b">
        <v>0</v>
      </c>
      <c r="L1000" s="17">
        <v>12</v>
      </c>
      <c r="M1000" s="17" t="b">
        <v>0</v>
      </c>
      <c r="N1000" s="17" t="s">
        <v>8273</v>
      </c>
      <c r="O1000" s="17" t="s">
        <v>8274</v>
      </c>
      <c r="P1000" s="17">
        <v>8</v>
      </c>
      <c r="Q1000" s="17">
        <v>38.33</v>
      </c>
      <c r="R1000" s="21">
        <v>41904.650578703702</v>
      </c>
      <c r="S1000" s="21">
        <v>41934.650578703702</v>
      </c>
    </row>
    <row r="1001" spans="1:19" ht="45" x14ac:dyDescent="0.25">
      <c r="A1001" s="17">
        <v>4047</v>
      </c>
      <c r="B1001" s="18" t="s">
        <v>4043</v>
      </c>
      <c r="C1001" s="18" t="s">
        <v>8151</v>
      </c>
      <c r="D1001" s="19">
        <v>5000</v>
      </c>
      <c r="E1001" s="20">
        <v>110</v>
      </c>
      <c r="F1001" s="17" t="s">
        <v>8220</v>
      </c>
      <c r="G1001" s="17" t="s">
        <v>8223</v>
      </c>
      <c r="H1001" s="17" t="s">
        <v>8245</v>
      </c>
      <c r="I1001" s="17">
        <v>1420938000</v>
      </c>
      <c r="J1001" s="17">
        <v>1418862743</v>
      </c>
      <c r="K1001" s="17" t="b">
        <v>0</v>
      </c>
      <c r="L1001" s="17">
        <v>4</v>
      </c>
      <c r="M1001" s="17" t="b">
        <v>0</v>
      </c>
      <c r="N1001" s="17" t="s">
        <v>8273</v>
      </c>
      <c r="O1001" s="17" t="s">
        <v>8274</v>
      </c>
      <c r="P1001" s="17">
        <v>2</v>
      </c>
      <c r="Q1001" s="17">
        <v>27.5</v>
      </c>
      <c r="R1001" s="21">
        <v>41991.022488425922</v>
      </c>
      <c r="S1001" s="21">
        <v>42015.041666666672</v>
      </c>
    </row>
    <row r="1002" spans="1:19" ht="45" x14ac:dyDescent="0.25">
      <c r="A1002" s="17">
        <v>4048</v>
      </c>
      <c r="B1002" s="18" t="s">
        <v>4044</v>
      </c>
      <c r="C1002" s="18" t="s">
        <v>8152</v>
      </c>
      <c r="D1002" s="19">
        <v>17000</v>
      </c>
      <c r="E1002" s="20">
        <v>3001</v>
      </c>
      <c r="F1002" s="17" t="s">
        <v>8220</v>
      </c>
      <c r="G1002" s="17" t="s">
        <v>8224</v>
      </c>
      <c r="H1002" s="17" t="s">
        <v>8246</v>
      </c>
      <c r="I1002" s="17">
        <v>1460373187</v>
      </c>
      <c r="J1002" s="17">
        <v>1457352787</v>
      </c>
      <c r="K1002" s="17" t="b">
        <v>0</v>
      </c>
      <c r="L1002" s="17">
        <v>91</v>
      </c>
      <c r="M1002" s="17" t="b">
        <v>0</v>
      </c>
      <c r="N1002" s="17" t="s">
        <v>8273</v>
      </c>
      <c r="O1002" s="17" t="s">
        <v>8274</v>
      </c>
      <c r="P1002" s="17">
        <v>18</v>
      </c>
      <c r="Q1002" s="17">
        <v>32.979999999999997</v>
      </c>
      <c r="R1002" s="21">
        <v>42436.509108796294</v>
      </c>
      <c r="S1002" s="21">
        <v>42471.467442129629</v>
      </c>
    </row>
    <row r="1003" spans="1:19" ht="45" x14ac:dyDescent="0.25">
      <c r="A1003" s="17">
        <v>4049</v>
      </c>
      <c r="B1003" s="18" t="s">
        <v>4045</v>
      </c>
      <c r="C1003" s="18" t="s">
        <v>8153</v>
      </c>
      <c r="D1003" s="19">
        <v>20000</v>
      </c>
      <c r="E1003" s="20">
        <v>16</v>
      </c>
      <c r="F1003" s="17" t="s">
        <v>8220</v>
      </c>
      <c r="G1003" s="17" t="s">
        <v>8223</v>
      </c>
      <c r="H1003" s="17" t="s">
        <v>8245</v>
      </c>
      <c r="I1003" s="17">
        <v>1436914815</v>
      </c>
      <c r="J1003" s="17">
        <v>1434322815</v>
      </c>
      <c r="K1003" s="17" t="b">
        <v>0</v>
      </c>
      <c r="L1003" s="17">
        <v>1</v>
      </c>
      <c r="M1003" s="17" t="b">
        <v>0</v>
      </c>
      <c r="N1003" s="17" t="s">
        <v>8273</v>
      </c>
      <c r="O1003" s="17" t="s">
        <v>8274</v>
      </c>
      <c r="P1003" s="17">
        <v>0</v>
      </c>
      <c r="Q1003" s="17">
        <v>16</v>
      </c>
      <c r="R1003" s="21">
        <v>42169.958506944444</v>
      </c>
      <c r="S1003" s="21">
        <v>42199.958506944444</v>
      </c>
    </row>
    <row r="1004" spans="1:19" ht="45" x14ac:dyDescent="0.25">
      <c r="A1004" s="17">
        <v>4050</v>
      </c>
      <c r="B1004" s="18" t="s">
        <v>4046</v>
      </c>
      <c r="C1004" s="18" t="s">
        <v>8154</v>
      </c>
      <c r="D1004" s="19">
        <v>1500</v>
      </c>
      <c r="E1004" s="20">
        <v>1</v>
      </c>
      <c r="F1004" s="17" t="s">
        <v>8220</v>
      </c>
      <c r="G1004" s="17" t="s">
        <v>8223</v>
      </c>
      <c r="H1004" s="17" t="s">
        <v>8245</v>
      </c>
      <c r="I1004" s="17">
        <v>1414077391</v>
      </c>
      <c r="J1004" s="17">
        <v>1411485391</v>
      </c>
      <c r="K1004" s="17" t="b">
        <v>0</v>
      </c>
      <c r="L1004" s="17">
        <v>1</v>
      </c>
      <c r="M1004" s="17" t="b">
        <v>0</v>
      </c>
      <c r="N1004" s="17" t="s">
        <v>8273</v>
      </c>
      <c r="O1004" s="17" t="s">
        <v>8274</v>
      </c>
      <c r="P1004" s="17">
        <v>0</v>
      </c>
      <c r="Q1004" s="17">
        <v>1</v>
      </c>
      <c r="R1004" s="21">
        <v>41905.636469907404</v>
      </c>
      <c r="S1004" s="21">
        <v>41935.636469907404</v>
      </c>
    </row>
    <row r="1005" spans="1:19" ht="45" x14ac:dyDescent="0.25">
      <c r="A1005" s="17">
        <v>4051</v>
      </c>
      <c r="B1005" s="18" t="s">
        <v>4047</v>
      </c>
      <c r="C1005" s="18" t="s">
        <v>8155</v>
      </c>
      <c r="D1005" s="19">
        <v>500</v>
      </c>
      <c r="E1005" s="20">
        <v>0</v>
      </c>
      <c r="F1005" s="17" t="s">
        <v>8220</v>
      </c>
      <c r="G1005" s="17" t="s">
        <v>8223</v>
      </c>
      <c r="H1005" s="17" t="s">
        <v>8245</v>
      </c>
      <c r="I1005" s="17">
        <v>1399618380</v>
      </c>
      <c r="J1005" s="17">
        <v>1399058797</v>
      </c>
      <c r="K1005" s="17" t="b">
        <v>0</v>
      </c>
      <c r="L1005" s="17">
        <v>0</v>
      </c>
      <c r="M1005" s="17" t="b">
        <v>0</v>
      </c>
      <c r="N1005" s="17" t="s">
        <v>8273</v>
      </c>
      <c r="O1005" s="17" t="s">
        <v>8274</v>
      </c>
      <c r="P1005" s="17">
        <v>0</v>
      </c>
      <c r="Q1005" s="17">
        <v>0</v>
      </c>
      <c r="R1005" s="21">
        <v>41761.810150462967</v>
      </c>
      <c r="S1005" s="21">
        <v>41768.286805555559</v>
      </c>
    </row>
    <row r="1006" spans="1:19" ht="60" x14ac:dyDescent="0.25">
      <c r="A1006" s="17">
        <v>4052</v>
      </c>
      <c r="B1006" s="18" t="s">
        <v>4048</v>
      </c>
      <c r="C1006" s="18" t="s">
        <v>8156</v>
      </c>
      <c r="D1006" s="19">
        <v>3000</v>
      </c>
      <c r="E1006" s="20">
        <v>1126</v>
      </c>
      <c r="F1006" s="17" t="s">
        <v>8220</v>
      </c>
      <c r="G1006" s="17" t="s">
        <v>8223</v>
      </c>
      <c r="H1006" s="17" t="s">
        <v>8245</v>
      </c>
      <c r="I1006" s="17">
        <v>1413234316</v>
      </c>
      <c r="J1006" s="17">
        <v>1408050316</v>
      </c>
      <c r="K1006" s="17" t="b">
        <v>0</v>
      </c>
      <c r="L1006" s="17">
        <v>13</v>
      </c>
      <c r="M1006" s="17" t="b">
        <v>0</v>
      </c>
      <c r="N1006" s="17" t="s">
        <v>8273</v>
      </c>
      <c r="O1006" s="17" t="s">
        <v>8274</v>
      </c>
      <c r="P1006" s="17">
        <v>38</v>
      </c>
      <c r="Q1006" s="17">
        <v>86.62</v>
      </c>
      <c r="R1006" s="21">
        <v>41865.878657407404</v>
      </c>
      <c r="S1006" s="21">
        <v>41925.878657407404</v>
      </c>
    </row>
    <row r="1007" spans="1:19" ht="45" x14ac:dyDescent="0.25">
      <c r="A1007" s="17">
        <v>4053</v>
      </c>
      <c r="B1007" s="18" t="s">
        <v>4049</v>
      </c>
      <c r="C1007" s="18" t="s">
        <v>8157</v>
      </c>
      <c r="D1007" s="19">
        <v>500</v>
      </c>
      <c r="E1007" s="20">
        <v>110</v>
      </c>
      <c r="F1007" s="17" t="s">
        <v>8220</v>
      </c>
      <c r="G1007" s="17" t="s">
        <v>8224</v>
      </c>
      <c r="H1007" s="17" t="s">
        <v>8246</v>
      </c>
      <c r="I1007" s="17">
        <v>1416081600</v>
      </c>
      <c r="J1007" s="17">
        <v>1413477228</v>
      </c>
      <c r="K1007" s="17" t="b">
        <v>0</v>
      </c>
      <c r="L1007" s="17">
        <v>2</v>
      </c>
      <c r="M1007" s="17" t="b">
        <v>0</v>
      </c>
      <c r="N1007" s="17" t="s">
        <v>8273</v>
      </c>
      <c r="O1007" s="17" t="s">
        <v>8274</v>
      </c>
      <c r="P1007" s="17">
        <v>22</v>
      </c>
      <c r="Q1007" s="17">
        <v>55</v>
      </c>
      <c r="R1007" s="21">
        <v>41928.690138888887</v>
      </c>
      <c r="S1007" s="21">
        <v>41958.833333333328</v>
      </c>
    </row>
    <row r="1008" spans="1:19" ht="45" x14ac:dyDescent="0.25">
      <c r="A1008" s="17">
        <v>4054</v>
      </c>
      <c r="B1008" s="18" t="s">
        <v>4050</v>
      </c>
      <c r="C1008" s="18" t="s">
        <v>8158</v>
      </c>
      <c r="D1008" s="19">
        <v>8880</v>
      </c>
      <c r="E1008" s="20">
        <v>0</v>
      </c>
      <c r="F1008" s="17" t="s">
        <v>8220</v>
      </c>
      <c r="G1008" s="17" t="s">
        <v>8223</v>
      </c>
      <c r="H1008" s="17" t="s">
        <v>8245</v>
      </c>
      <c r="I1008" s="17">
        <v>1475294400</v>
      </c>
      <c r="J1008" s="17">
        <v>1472674285</v>
      </c>
      <c r="K1008" s="17" t="b">
        <v>0</v>
      </c>
      <c r="L1008" s="17">
        <v>0</v>
      </c>
      <c r="M1008" s="17" t="b">
        <v>0</v>
      </c>
      <c r="N1008" s="17" t="s">
        <v>8273</v>
      </c>
      <c r="O1008" s="17" t="s">
        <v>8274</v>
      </c>
      <c r="P1008" s="17">
        <v>0</v>
      </c>
      <c r="Q1008" s="17">
        <v>0</v>
      </c>
      <c r="R1008" s="21">
        <v>42613.841261574074</v>
      </c>
      <c r="S1008" s="21">
        <v>42644.166666666672</v>
      </c>
    </row>
    <row r="1009" spans="1:19" ht="45" x14ac:dyDescent="0.25">
      <c r="A1009" s="17">
        <v>4055</v>
      </c>
      <c r="B1009" s="18" t="s">
        <v>4051</v>
      </c>
      <c r="C1009" s="18" t="s">
        <v>8159</v>
      </c>
      <c r="D1009" s="19">
        <v>5000</v>
      </c>
      <c r="E1009" s="20">
        <v>881</v>
      </c>
      <c r="F1009" s="17" t="s">
        <v>8220</v>
      </c>
      <c r="G1009" s="17" t="s">
        <v>8224</v>
      </c>
      <c r="H1009" s="17" t="s">
        <v>8246</v>
      </c>
      <c r="I1009" s="17">
        <v>1403192031</v>
      </c>
      <c r="J1009" s="17">
        <v>1400600031</v>
      </c>
      <c r="K1009" s="17" t="b">
        <v>0</v>
      </c>
      <c r="L1009" s="17">
        <v>21</v>
      </c>
      <c r="M1009" s="17" t="b">
        <v>0</v>
      </c>
      <c r="N1009" s="17" t="s">
        <v>8273</v>
      </c>
      <c r="O1009" s="17" t="s">
        <v>8274</v>
      </c>
      <c r="P1009" s="17">
        <v>18</v>
      </c>
      <c r="Q1009" s="17">
        <v>41.95</v>
      </c>
      <c r="R1009" s="21">
        <v>41779.648506944446</v>
      </c>
      <c r="S1009" s="21">
        <v>41809.648506944446</v>
      </c>
    </row>
    <row r="1010" spans="1:19" ht="45" x14ac:dyDescent="0.25">
      <c r="A1010" s="17">
        <v>4056</v>
      </c>
      <c r="B1010" s="18" t="s">
        <v>4052</v>
      </c>
      <c r="C1010" s="18" t="s">
        <v>8160</v>
      </c>
      <c r="D1010" s="19">
        <v>1500</v>
      </c>
      <c r="E1010" s="20">
        <v>795</v>
      </c>
      <c r="F1010" s="17" t="s">
        <v>8220</v>
      </c>
      <c r="G1010" s="17" t="s">
        <v>8223</v>
      </c>
      <c r="H1010" s="17" t="s">
        <v>8245</v>
      </c>
      <c r="I1010" s="17">
        <v>1467575940</v>
      </c>
      <c r="J1010" s="17">
        <v>1465856639</v>
      </c>
      <c r="K1010" s="17" t="b">
        <v>0</v>
      </c>
      <c r="L1010" s="17">
        <v>9</v>
      </c>
      <c r="M1010" s="17" t="b">
        <v>0</v>
      </c>
      <c r="N1010" s="17" t="s">
        <v>8273</v>
      </c>
      <c r="O1010" s="17" t="s">
        <v>8274</v>
      </c>
      <c r="P1010" s="17">
        <v>53</v>
      </c>
      <c r="Q1010" s="17">
        <v>88.33</v>
      </c>
      <c r="R1010" s="21">
        <v>42534.933321759265</v>
      </c>
      <c r="S1010" s="21">
        <v>42554.832638888889</v>
      </c>
    </row>
    <row r="1011" spans="1:19" ht="45" x14ac:dyDescent="0.25">
      <c r="A1011" s="17">
        <v>4057</v>
      </c>
      <c r="B1011" s="18" t="s">
        <v>4053</v>
      </c>
      <c r="C1011" s="18" t="s">
        <v>8161</v>
      </c>
      <c r="D1011" s="19">
        <v>3500</v>
      </c>
      <c r="E1011" s="20">
        <v>775</v>
      </c>
      <c r="F1011" s="17" t="s">
        <v>8220</v>
      </c>
      <c r="G1011" s="17" t="s">
        <v>8224</v>
      </c>
      <c r="H1011" s="17" t="s">
        <v>8246</v>
      </c>
      <c r="I1011" s="17">
        <v>1448492400</v>
      </c>
      <c r="J1011" s="17">
        <v>1446506080</v>
      </c>
      <c r="K1011" s="17" t="b">
        <v>0</v>
      </c>
      <c r="L1011" s="17">
        <v>6</v>
      </c>
      <c r="M1011" s="17" t="b">
        <v>0</v>
      </c>
      <c r="N1011" s="17" t="s">
        <v>8273</v>
      </c>
      <c r="O1011" s="17" t="s">
        <v>8274</v>
      </c>
      <c r="P1011" s="17">
        <v>22</v>
      </c>
      <c r="Q1011" s="17">
        <v>129.16999999999999</v>
      </c>
      <c r="R1011" s="21">
        <v>42310.968518518523</v>
      </c>
      <c r="S1011" s="21">
        <v>42333.958333333328</v>
      </c>
    </row>
    <row r="1012" spans="1:19" ht="45" x14ac:dyDescent="0.25">
      <c r="A1012" s="17">
        <v>4058</v>
      </c>
      <c r="B1012" s="18" t="s">
        <v>4054</v>
      </c>
      <c r="C1012" s="18" t="s">
        <v>8162</v>
      </c>
      <c r="D1012" s="19">
        <v>3750</v>
      </c>
      <c r="E1012" s="20">
        <v>95</v>
      </c>
      <c r="F1012" s="17" t="s">
        <v>8220</v>
      </c>
      <c r="G1012" s="17" t="s">
        <v>8223</v>
      </c>
      <c r="H1012" s="17" t="s">
        <v>8245</v>
      </c>
      <c r="I1012" s="17">
        <v>1459483140</v>
      </c>
      <c r="J1012" s="17">
        <v>1458178044</v>
      </c>
      <c r="K1012" s="17" t="b">
        <v>0</v>
      </c>
      <c r="L1012" s="17">
        <v>4</v>
      </c>
      <c r="M1012" s="17" t="b">
        <v>0</v>
      </c>
      <c r="N1012" s="17" t="s">
        <v>8273</v>
      </c>
      <c r="O1012" s="17" t="s">
        <v>8274</v>
      </c>
      <c r="P1012" s="17">
        <v>3</v>
      </c>
      <c r="Q1012" s="17">
        <v>23.75</v>
      </c>
      <c r="R1012" s="21">
        <v>42446.060694444444</v>
      </c>
      <c r="S1012" s="21">
        <v>42461.165972222225</v>
      </c>
    </row>
    <row r="1013" spans="1:19" ht="45" x14ac:dyDescent="0.25">
      <c r="A1013" s="17">
        <v>4059</v>
      </c>
      <c r="B1013" s="18" t="s">
        <v>4055</v>
      </c>
      <c r="C1013" s="18" t="s">
        <v>8163</v>
      </c>
      <c r="D1013" s="19">
        <v>10000</v>
      </c>
      <c r="E1013" s="20">
        <v>250</v>
      </c>
      <c r="F1013" s="17" t="s">
        <v>8220</v>
      </c>
      <c r="G1013" s="17" t="s">
        <v>8228</v>
      </c>
      <c r="H1013" s="17" t="s">
        <v>8250</v>
      </c>
      <c r="I1013" s="17">
        <v>1410836400</v>
      </c>
      <c r="J1013" s="17">
        <v>1408116152</v>
      </c>
      <c r="K1013" s="17" t="b">
        <v>0</v>
      </c>
      <c r="L1013" s="17">
        <v>7</v>
      </c>
      <c r="M1013" s="17" t="b">
        <v>0</v>
      </c>
      <c r="N1013" s="17" t="s">
        <v>8273</v>
      </c>
      <c r="O1013" s="17" t="s">
        <v>8274</v>
      </c>
      <c r="P1013" s="17">
        <v>3</v>
      </c>
      <c r="Q1013" s="17">
        <v>35.71</v>
      </c>
      <c r="R1013" s="21">
        <v>41866.640648148146</v>
      </c>
      <c r="S1013" s="21">
        <v>41898.125</v>
      </c>
    </row>
    <row r="1014" spans="1:19" ht="45" x14ac:dyDescent="0.25">
      <c r="A1014" s="17">
        <v>4060</v>
      </c>
      <c r="B1014" s="18" t="s">
        <v>4056</v>
      </c>
      <c r="C1014" s="18" t="s">
        <v>8164</v>
      </c>
      <c r="D1014" s="19">
        <v>10000</v>
      </c>
      <c r="E1014" s="20">
        <v>285</v>
      </c>
      <c r="F1014" s="17" t="s">
        <v>8220</v>
      </c>
      <c r="G1014" s="17" t="s">
        <v>8228</v>
      </c>
      <c r="H1014" s="17" t="s">
        <v>8250</v>
      </c>
      <c r="I1014" s="17">
        <v>1403539200</v>
      </c>
      <c r="J1014" s="17">
        <v>1400604056</v>
      </c>
      <c r="K1014" s="17" t="b">
        <v>0</v>
      </c>
      <c r="L1014" s="17">
        <v>5</v>
      </c>
      <c r="M1014" s="17" t="b">
        <v>0</v>
      </c>
      <c r="N1014" s="17" t="s">
        <v>8273</v>
      </c>
      <c r="O1014" s="17" t="s">
        <v>8274</v>
      </c>
      <c r="P1014" s="17">
        <v>3</v>
      </c>
      <c r="Q1014" s="17">
        <v>57</v>
      </c>
      <c r="R1014" s="21">
        <v>41779.695092592592</v>
      </c>
      <c r="S1014" s="21">
        <v>41813.666666666664</v>
      </c>
    </row>
    <row r="1015" spans="1:19" ht="30" x14ac:dyDescent="0.25">
      <c r="A1015" s="17">
        <v>4061</v>
      </c>
      <c r="B1015" s="18" t="s">
        <v>4057</v>
      </c>
      <c r="C1015" s="18" t="s">
        <v>8165</v>
      </c>
      <c r="D1015" s="19">
        <v>525</v>
      </c>
      <c r="E1015" s="20">
        <v>0</v>
      </c>
      <c r="F1015" s="17" t="s">
        <v>8220</v>
      </c>
      <c r="G1015" s="17" t="s">
        <v>8223</v>
      </c>
      <c r="H1015" s="17" t="s">
        <v>8245</v>
      </c>
      <c r="I1015" s="17">
        <v>1461205423</v>
      </c>
      <c r="J1015" s="17">
        <v>1456025023</v>
      </c>
      <c r="K1015" s="17" t="b">
        <v>0</v>
      </c>
      <c r="L1015" s="17">
        <v>0</v>
      </c>
      <c r="M1015" s="17" t="b">
        <v>0</v>
      </c>
      <c r="N1015" s="17" t="s">
        <v>8273</v>
      </c>
      <c r="O1015" s="17" t="s">
        <v>8274</v>
      </c>
      <c r="P1015" s="17">
        <v>0</v>
      </c>
      <c r="Q1015" s="17">
        <v>0</v>
      </c>
      <c r="R1015" s="21">
        <v>42421.141469907408</v>
      </c>
      <c r="S1015" s="21">
        <v>42481.099803240737</v>
      </c>
    </row>
    <row r="1016" spans="1:19" ht="45" x14ac:dyDescent="0.25">
      <c r="A1016" s="17">
        <v>4062</v>
      </c>
      <c r="B1016" s="18" t="s">
        <v>4058</v>
      </c>
      <c r="C1016" s="18" t="s">
        <v>8166</v>
      </c>
      <c r="D1016" s="19">
        <v>20000</v>
      </c>
      <c r="E1016" s="20">
        <v>490</v>
      </c>
      <c r="F1016" s="17" t="s">
        <v>8220</v>
      </c>
      <c r="G1016" s="17" t="s">
        <v>8223</v>
      </c>
      <c r="H1016" s="17" t="s">
        <v>8245</v>
      </c>
      <c r="I1016" s="17">
        <v>1467481468</v>
      </c>
      <c r="J1016" s="17">
        <v>1464889468</v>
      </c>
      <c r="K1016" s="17" t="b">
        <v>0</v>
      </c>
      <c r="L1016" s="17">
        <v>3</v>
      </c>
      <c r="M1016" s="17" t="b">
        <v>0</v>
      </c>
      <c r="N1016" s="17" t="s">
        <v>8273</v>
      </c>
      <c r="O1016" s="17" t="s">
        <v>8274</v>
      </c>
      <c r="P1016" s="17">
        <v>2</v>
      </c>
      <c r="Q1016" s="17">
        <v>163.33000000000001</v>
      </c>
      <c r="R1016" s="21">
        <v>42523.739212962959</v>
      </c>
      <c r="S1016" s="21">
        <v>42553.739212962959</v>
      </c>
    </row>
    <row r="1017" spans="1:19" ht="45" x14ac:dyDescent="0.25">
      <c r="A1017" s="17">
        <v>4063</v>
      </c>
      <c r="B1017" s="18" t="s">
        <v>4059</v>
      </c>
      <c r="C1017" s="18" t="s">
        <v>8167</v>
      </c>
      <c r="D1017" s="19">
        <v>9500</v>
      </c>
      <c r="E1017" s="20">
        <v>135</v>
      </c>
      <c r="F1017" s="17" t="s">
        <v>8220</v>
      </c>
      <c r="G1017" s="17" t="s">
        <v>8224</v>
      </c>
      <c r="H1017" s="17" t="s">
        <v>8246</v>
      </c>
      <c r="I1017" s="17">
        <v>1403886084</v>
      </c>
      <c r="J1017" s="17">
        <v>1401294084</v>
      </c>
      <c r="K1017" s="17" t="b">
        <v>0</v>
      </c>
      <c r="L1017" s="17">
        <v>9</v>
      </c>
      <c r="M1017" s="17" t="b">
        <v>0</v>
      </c>
      <c r="N1017" s="17" t="s">
        <v>8273</v>
      </c>
      <c r="O1017" s="17" t="s">
        <v>8274</v>
      </c>
      <c r="P1017" s="17">
        <v>1</v>
      </c>
      <c r="Q1017" s="17">
        <v>15</v>
      </c>
      <c r="R1017" s="21">
        <v>41787.681527777779</v>
      </c>
      <c r="S1017" s="21">
        <v>41817.681527777779</v>
      </c>
    </row>
    <row r="1018" spans="1:19" ht="45" x14ac:dyDescent="0.25">
      <c r="A1018" s="17">
        <v>4064</v>
      </c>
      <c r="B1018" s="18" t="s">
        <v>4060</v>
      </c>
      <c r="C1018" s="18" t="s">
        <v>8168</v>
      </c>
      <c r="D1018" s="19">
        <v>2000</v>
      </c>
      <c r="E1018" s="20">
        <v>385</v>
      </c>
      <c r="F1018" s="17" t="s">
        <v>8220</v>
      </c>
      <c r="G1018" s="17" t="s">
        <v>8225</v>
      </c>
      <c r="H1018" s="17" t="s">
        <v>8247</v>
      </c>
      <c r="I1018" s="17">
        <v>1430316426</v>
      </c>
      <c r="J1018" s="17">
        <v>1427724426</v>
      </c>
      <c r="K1018" s="17" t="b">
        <v>0</v>
      </c>
      <c r="L1018" s="17">
        <v>6</v>
      </c>
      <c r="M1018" s="17" t="b">
        <v>0</v>
      </c>
      <c r="N1018" s="17" t="s">
        <v>8273</v>
      </c>
      <c r="O1018" s="17" t="s">
        <v>8274</v>
      </c>
      <c r="P1018" s="17">
        <v>19</v>
      </c>
      <c r="Q1018" s="17">
        <v>64.17</v>
      </c>
      <c r="R1018" s="21">
        <v>42093.588263888887</v>
      </c>
      <c r="S1018" s="21">
        <v>42123.588263888887</v>
      </c>
    </row>
    <row r="1019" spans="1:19" ht="30" x14ac:dyDescent="0.25">
      <c r="A1019" s="17">
        <v>4065</v>
      </c>
      <c r="B1019" s="18" t="s">
        <v>4061</v>
      </c>
      <c r="C1019" s="18" t="s">
        <v>8169</v>
      </c>
      <c r="D1019" s="19">
        <v>4000</v>
      </c>
      <c r="E1019" s="20">
        <v>27</v>
      </c>
      <c r="F1019" s="17" t="s">
        <v>8220</v>
      </c>
      <c r="G1019" s="17" t="s">
        <v>8223</v>
      </c>
      <c r="H1019" s="17" t="s">
        <v>8245</v>
      </c>
      <c r="I1019" s="17">
        <v>1407883811</v>
      </c>
      <c r="J1019" s="17">
        <v>1405291811</v>
      </c>
      <c r="K1019" s="17" t="b">
        <v>0</v>
      </c>
      <c r="L1019" s="17">
        <v>4</v>
      </c>
      <c r="M1019" s="17" t="b">
        <v>0</v>
      </c>
      <c r="N1019" s="17" t="s">
        <v>8273</v>
      </c>
      <c r="O1019" s="17" t="s">
        <v>8274</v>
      </c>
      <c r="P1019" s="17">
        <v>1</v>
      </c>
      <c r="Q1019" s="17">
        <v>6.75</v>
      </c>
      <c r="R1019" s="21">
        <v>41833.951516203706</v>
      </c>
      <c r="S1019" s="21">
        <v>41863.951516203706</v>
      </c>
    </row>
    <row r="1020" spans="1:19" ht="45" x14ac:dyDescent="0.25">
      <c r="A1020" s="17">
        <v>4066</v>
      </c>
      <c r="B1020" s="18" t="s">
        <v>4062</v>
      </c>
      <c r="C1020" s="18" t="s">
        <v>8170</v>
      </c>
      <c r="D1020" s="19">
        <v>15000</v>
      </c>
      <c r="E1020" s="20">
        <v>25</v>
      </c>
      <c r="F1020" s="17" t="s">
        <v>8220</v>
      </c>
      <c r="G1020" s="17" t="s">
        <v>8223</v>
      </c>
      <c r="H1020" s="17" t="s">
        <v>8245</v>
      </c>
      <c r="I1020" s="17">
        <v>1463619388</v>
      </c>
      <c r="J1020" s="17">
        <v>1461027388</v>
      </c>
      <c r="K1020" s="17" t="b">
        <v>0</v>
      </c>
      <c r="L1020" s="17">
        <v>1</v>
      </c>
      <c r="M1020" s="17" t="b">
        <v>0</v>
      </c>
      <c r="N1020" s="17" t="s">
        <v>8273</v>
      </c>
      <c r="O1020" s="17" t="s">
        <v>8274</v>
      </c>
      <c r="P1020" s="17">
        <v>0</v>
      </c>
      <c r="Q1020" s="17">
        <v>25</v>
      </c>
      <c r="R1020" s="21">
        <v>42479.039212962962</v>
      </c>
      <c r="S1020" s="21">
        <v>42509.039212962962</v>
      </c>
    </row>
    <row r="1021" spans="1:19" ht="45" x14ac:dyDescent="0.25">
      <c r="A1021" s="17">
        <v>4067</v>
      </c>
      <c r="B1021" s="18" t="s">
        <v>4063</v>
      </c>
      <c r="C1021" s="18" t="s">
        <v>7998</v>
      </c>
      <c r="D1021" s="19">
        <v>5000</v>
      </c>
      <c r="E1021" s="20">
        <v>3045</v>
      </c>
      <c r="F1021" s="17" t="s">
        <v>8220</v>
      </c>
      <c r="G1021" s="17" t="s">
        <v>8223</v>
      </c>
      <c r="H1021" s="17" t="s">
        <v>8245</v>
      </c>
      <c r="I1021" s="17">
        <v>1443408550</v>
      </c>
      <c r="J1021" s="17">
        <v>1439952550</v>
      </c>
      <c r="K1021" s="17" t="b">
        <v>0</v>
      </c>
      <c r="L1021" s="17">
        <v>17</v>
      </c>
      <c r="M1021" s="17" t="b">
        <v>0</v>
      </c>
      <c r="N1021" s="17" t="s">
        <v>8273</v>
      </c>
      <c r="O1021" s="17" t="s">
        <v>8274</v>
      </c>
      <c r="P1021" s="17">
        <v>61</v>
      </c>
      <c r="Q1021" s="17">
        <v>179.12</v>
      </c>
      <c r="R1021" s="21">
        <v>42235.117476851854</v>
      </c>
      <c r="S1021" s="21">
        <v>42275.117476851854</v>
      </c>
    </row>
    <row r="1022" spans="1:19" ht="30" x14ac:dyDescent="0.25">
      <c r="A1022" s="17">
        <v>4068</v>
      </c>
      <c r="B1022" s="18" t="s">
        <v>4064</v>
      </c>
      <c r="C1022" s="18" t="s">
        <v>8171</v>
      </c>
      <c r="D1022" s="19">
        <v>3495</v>
      </c>
      <c r="E1022" s="20">
        <v>34.950000000000003</v>
      </c>
      <c r="F1022" s="17" t="s">
        <v>8220</v>
      </c>
      <c r="G1022" s="17" t="s">
        <v>8223</v>
      </c>
      <c r="H1022" s="17" t="s">
        <v>8245</v>
      </c>
      <c r="I1022" s="17">
        <v>1484348700</v>
      </c>
      <c r="J1022" s="17">
        <v>1481756855</v>
      </c>
      <c r="K1022" s="17" t="b">
        <v>0</v>
      </c>
      <c r="L1022" s="17">
        <v>1</v>
      </c>
      <c r="M1022" s="17" t="b">
        <v>0</v>
      </c>
      <c r="N1022" s="17" t="s">
        <v>8273</v>
      </c>
      <c r="O1022" s="17" t="s">
        <v>8274</v>
      </c>
      <c r="P1022" s="17">
        <v>1</v>
      </c>
      <c r="Q1022" s="17">
        <v>34.950000000000003</v>
      </c>
      <c r="R1022" s="21">
        <v>42718.963599537034</v>
      </c>
      <c r="S1022" s="21">
        <v>42748.961805555555</v>
      </c>
    </row>
    <row r="1023" spans="1:19" ht="45" x14ac:dyDescent="0.25">
      <c r="A1023" s="17">
        <v>4069</v>
      </c>
      <c r="B1023" s="18" t="s">
        <v>4065</v>
      </c>
      <c r="C1023" s="18" t="s">
        <v>8172</v>
      </c>
      <c r="D1023" s="19">
        <v>1250</v>
      </c>
      <c r="E1023" s="20">
        <v>430</v>
      </c>
      <c r="F1023" s="17" t="s">
        <v>8220</v>
      </c>
      <c r="G1023" s="17" t="s">
        <v>8224</v>
      </c>
      <c r="H1023" s="17" t="s">
        <v>8246</v>
      </c>
      <c r="I1023" s="17">
        <v>1425124800</v>
      </c>
      <c r="J1023" s="17">
        <v>1421596356</v>
      </c>
      <c r="K1023" s="17" t="b">
        <v>0</v>
      </c>
      <c r="L1023" s="17">
        <v>13</v>
      </c>
      <c r="M1023" s="17" t="b">
        <v>0</v>
      </c>
      <c r="N1023" s="17" t="s">
        <v>8273</v>
      </c>
      <c r="O1023" s="17" t="s">
        <v>8274</v>
      </c>
      <c r="P1023" s="17">
        <v>34</v>
      </c>
      <c r="Q1023" s="17">
        <v>33.08</v>
      </c>
      <c r="R1023" s="21">
        <v>42022.661527777775</v>
      </c>
      <c r="S1023" s="21">
        <v>42063.5</v>
      </c>
    </row>
    <row r="1024" spans="1:19" ht="30" x14ac:dyDescent="0.25">
      <c r="A1024" s="17">
        <v>4070</v>
      </c>
      <c r="B1024" s="18" t="s">
        <v>4066</v>
      </c>
      <c r="C1024" s="18" t="s">
        <v>8173</v>
      </c>
      <c r="D1024" s="19">
        <v>1000</v>
      </c>
      <c r="E1024" s="20">
        <v>165</v>
      </c>
      <c r="F1024" s="17" t="s">
        <v>8220</v>
      </c>
      <c r="G1024" s="17" t="s">
        <v>8223</v>
      </c>
      <c r="H1024" s="17" t="s">
        <v>8245</v>
      </c>
      <c r="I1024" s="17">
        <v>1425178800</v>
      </c>
      <c r="J1024" s="17">
        <v>1422374420</v>
      </c>
      <c r="K1024" s="17" t="b">
        <v>0</v>
      </c>
      <c r="L1024" s="17">
        <v>6</v>
      </c>
      <c r="M1024" s="17" t="b">
        <v>0</v>
      </c>
      <c r="N1024" s="17" t="s">
        <v>8273</v>
      </c>
      <c r="O1024" s="17" t="s">
        <v>8274</v>
      </c>
      <c r="P1024" s="17">
        <v>17</v>
      </c>
      <c r="Q1024" s="17">
        <v>27.5</v>
      </c>
      <c r="R1024" s="21">
        <v>42031.666898148149</v>
      </c>
      <c r="S1024" s="21">
        <v>42064.125</v>
      </c>
    </row>
    <row r="1025" spans="1:19" ht="45" x14ac:dyDescent="0.25">
      <c r="A1025" s="17">
        <v>4071</v>
      </c>
      <c r="B1025" s="18" t="s">
        <v>4067</v>
      </c>
      <c r="C1025" s="18" t="s">
        <v>8174</v>
      </c>
      <c r="D1025" s="19">
        <v>20000</v>
      </c>
      <c r="E1025" s="20">
        <v>0</v>
      </c>
      <c r="F1025" s="17" t="s">
        <v>8220</v>
      </c>
      <c r="G1025" s="17" t="s">
        <v>8237</v>
      </c>
      <c r="H1025" s="17" t="s">
        <v>8255</v>
      </c>
      <c r="I1025" s="17">
        <v>1482779931</v>
      </c>
      <c r="J1025" s="17">
        <v>1480187931</v>
      </c>
      <c r="K1025" s="17" t="b">
        <v>0</v>
      </c>
      <c r="L1025" s="17">
        <v>0</v>
      </c>
      <c r="M1025" s="17" t="b">
        <v>0</v>
      </c>
      <c r="N1025" s="17" t="s">
        <v>8273</v>
      </c>
      <c r="O1025" s="17" t="s">
        <v>8274</v>
      </c>
      <c r="P1025" s="17">
        <v>0</v>
      </c>
      <c r="Q1025" s="17">
        <v>0</v>
      </c>
      <c r="R1025" s="21">
        <v>42700.804756944446</v>
      </c>
      <c r="S1025" s="21">
        <v>42730.804756944446</v>
      </c>
    </row>
    <row r="1026" spans="1:19" ht="45" x14ac:dyDescent="0.25">
      <c r="A1026" s="17">
        <v>4072</v>
      </c>
      <c r="B1026" s="18" t="s">
        <v>4068</v>
      </c>
      <c r="C1026" s="18" t="s">
        <v>8175</v>
      </c>
      <c r="D1026" s="19">
        <v>1000</v>
      </c>
      <c r="E1026" s="20">
        <v>4</v>
      </c>
      <c r="F1026" s="17" t="s">
        <v>8220</v>
      </c>
      <c r="G1026" s="17" t="s">
        <v>8224</v>
      </c>
      <c r="H1026" s="17" t="s">
        <v>8246</v>
      </c>
      <c r="I1026" s="17">
        <v>1408646111</v>
      </c>
      <c r="J1026" s="17">
        <v>1403462111</v>
      </c>
      <c r="K1026" s="17" t="b">
        <v>0</v>
      </c>
      <c r="L1026" s="17">
        <v>2</v>
      </c>
      <c r="M1026" s="17" t="b">
        <v>0</v>
      </c>
      <c r="N1026" s="17" t="s">
        <v>8273</v>
      </c>
      <c r="O1026" s="17" t="s">
        <v>8274</v>
      </c>
      <c r="P1026" s="17">
        <v>0</v>
      </c>
      <c r="Q1026" s="17">
        <v>2</v>
      </c>
      <c r="R1026" s="21">
        <v>41812.77443287037</v>
      </c>
      <c r="S1026" s="21">
        <v>41872.77443287037</v>
      </c>
    </row>
    <row r="1027" spans="1:19" ht="45" x14ac:dyDescent="0.25">
      <c r="A1027" s="17">
        <v>4073</v>
      </c>
      <c r="B1027" s="18" t="s">
        <v>4069</v>
      </c>
      <c r="C1027" s="18" t="s">
        <v>8176</v>
      </c>
      <c r="D1027" s="19">
        <v>3500</v>
      </c>
      <c r="E1027" s="20">
        <v>37</v>
      </c>
      <c r="F1027" s="17" t="s">
        <v>8220</v>
      </c>
      <c r="G1027" s="17" t="s">
        <v>8223</v>
      </c>
      <c r="H1027" s="17" t="s">
        <v>8245</v>
      </c>
      <c r="I1027" s="17">
        <v>1431144000</v>
      </c>
      <c r="J1027" s="17">
        <v>1426407426</v>
      </c>
      <c r="K1027" s="17" t="b">
        <v>0</v>
      </c>
      <c r="L1027" s="17">
        <v>2</v>
      </c>
      <c r="M1027" s="17" t="b">
        <v>0</v>
      </c>
      <c r="N1027" s="17" t="s">
        <v>8273</v>
      </c>
      <c r="O1027" s="17" t="s">
        <v>8274</v>
      </c>
      <c r="P1027" s="17">
        <v>1</v>
      </c>
      <c r="Q1027" s="17">
        <v>18.5</v>
      </c>
      <c r="R1027" s="21">
        <v>42078.34520833334</v>
      </c>
      <c r="S1027" s="21">
        <v>42133.166666666672</v>
      </c>
    </row>
    <row r="1028" spans="1:19" ht="45" x14ac:dyDescent="0.25">
      <c r="A1028" s="17">
        <v>4074</v>
      </c>
      <c r="B1028" s="18" t="s">
        <v>4070</v>
      </c>
      <c r="C1028" s="18" t="s">
        <v>8177</v>
      </c>
      <c r="D1028" s="19">
        <v>2750</v>
      </c>
      <c r="E1028" s="20">
        <v>735</v>
      </c>
      <c r="F1028" s="17" t="s">
        <v>8220</v>
      </c>
      <c r="G1028" s="17" t="s">
        <v>8224</v>
      </c>
      <c r="H1028" s="17" t="s">
        <v>8246</v>
      </c>
      <c r="I1028" s="17">
        <v>1446732975</v>
      </c>
      <c r="J1028" s="17">
        <v>1444137375</v>
      </c>
      <c r="K1028" s="17" t="b">
        <v>0</v>
      </c>
      <c r="L1028" s="17">
        <v>21</v>
      </c>
      <c r="M1028" s="17" t="b">
        <v>0</v>
      </c>
      <c r="N1028" s="17" t="s">
        <v>8273</v>
      </c>
      <c r="O1028" s="17" t="s">
        <v>8274</v>
      </c>
      <c r="P1028" s="17">
        <v>27</v>
      </c>
      <c r="Q1028" s="17">
        <v>35</v>
      </c>
      <c r="R1028" s="21">
        <v>42283.552951388891</v>
      </c>
      <c r="S1028" s="21">
        <v>42313.594618055555</v>
      </c>
    </row>
    <row r="1029" spans="1:19" ht="45" x14ac:dyDescent="0.25">
      <c r="A1029" s="17">
        <v>4075</v>
      </c>
      <c r="B1029" s="18" t="s">
        <v>4071</v>
      </c>
      <c r="C1029" s="18" t="s">
        <v>8178</v>
      </c>
      <c r="D1029" s="19">
        <v>2000</v>
      </c>
      <c r="E1029" s="20">
        <v>576</v>
      </c>
      <c r="F1029" s="17" t="s">
        <v>8220</v>
      </c>
      <c r="G1029" s="17" t="s">
        <v>8224</v>
      </c>
      <c r="H1029" s="17" t="s">
        <v>8246</v>
      </c>
      <c r="I1029" s="17">
        <v>1404149280</v>
      </c>
      <c r="J1029" s="17">
        <v>1400547969</v>
      </c>
      <c r="K1029" s="17" t="b">
        <v>0</v>
      </c>
      <c r="L1029" s="17">
        <v>13</v>
      </c>
      <c r="M1029" s="17" t="b">
        <v>0</v>
      </c>
      <c r="N1029" s="17" t="s">
        <v>8273</v>
      </c>
      <c r="O1029" s="17" t="s">
        <v>8274</v>
      </c>
      <c r="P1029" s="17">
        <v>29</v>
      </c>
      <c r="Q1029" s="17">
        <v>44.31</v>
      </c>
      <c r="R1029" s="21">
        <v>41779.045937499999</v>
      </c>
      <c r="S1029" s="21">
        <v>41820.727777777778</v>
      </c>
    </row>
    <row r="1030" spans="1:19" ht="45" x14ac:dyDescent="0.25">
      <c r="A1030" s="17">
        <v>4076</v>
      </c>
      <c r="B1030" s="18" t="s">
        <v>4072</v>
      </c>
      <c r="C1030" s="18" t="s">
        <v>8179</v>
      </c>
      <c r="D1030" s="19">
        <v>700</v>
      </c>
      <c r="E1030" s="20">
        <v>0</v>
      </c>
      <c r="F1030" s="17" t="s">
        <v>8220</v>
      </c>
      <c r="G1030" s="17" t="s">
        <v>8223</v>
      </c>
      <c r="H1030" s="17" t="s">
        <v>8245</v>
      </c>
      <c r="I1030" s="17">
        <v>1413921060</v>
      </c>
      <c r="J1030" s="17">
        <v>1411499149</v>
      </c>
      <c r="K1030" s="17" t="b">
        <v>0</v>
      </c>
      <c r="L1030" s="17">
        <v>0</v>
      </c>
      <c r="M1030" s="17" t="b">
        <v>0</v>
      </c>
      <c r="N1030" s="17" t="s">
        <v>8273</v>
      </c>
      <c r="O1030" s="17" t="s">
        <v>8274</v>
      </c>
      <c r="P1030" s="17">
        <v>0</v>
      </c>
      <c r="Q1030" s="17">
        <v>0</v>
      </c>
      <c r="R1030" s="21">
        <v>41905.795706018522</v>
      </c>
      <c r="S1030" s="21">
        <v>41933.82708333333</v>
      </c>
    </row>
    <row r="1031" spans="1:19" ht="45" x14ac:dyDescent="0.25">
      <c r="A1031" s="17">
        <v>4077</v>
      </c>
      <c r="B1031" s="18" t="s">
        <v>4073</v>
      </c>
      <c r="C1031" s="18" t="s">
        <v>8180</v>
      </c>
      <c r="D1031" s="19">
        <v>15000</v>
      </c>
      <c r="E1031" s="20">
        <v>1335</v>
      </c>
      <c r="F1031" s="17" t="s">
        <v>8220</v>
      </c>
      <c r="G1031" s="17" t="s">
        <v>8223</v>
      </c>
      <c r="H1031" s="17" t="s">
        <v>8245</v>
      </c>
      <c r="I1031" s="17">
        <v>1482339794</v>
      </c>
      <c r="J1031" s="17">
        <v>1479747794</v>
      </c>
      <c r="K1031" s="17" t="b">
        <v>0</v>
      </c>
      <c r="L1031" s="17">
        <v>6</v>
      </c>
      <c r="M1031" s="17" t="b">
        <v>0</v>
      </c>
      <c r="N1031" s="17" t="s">
        <v>8273</v>
      </c>
      <c r="O1031" s="17" t="s">
        <v>8274</v>
      </c>
      <c r="P1031" s="17">
        <v>9</v>
      </c>
      <c r="Q1031" s="17">
        <v>222.5</v>
      </c>
      <c r="R1031" s="21">
        <v>42695.7105787037</v>
      </c>
      <c r="S1031" s="21">
        <v>42725.7105787037</v>
      </c>
    </row>
    <row r="1032" spans="1:19" ht="45" x14ac:dyDescent="0.25">
      <c r="A1032" s="17">
        <v>4078</v>
      </c>
      <c r="B1032" s="18" t="s">
        <v>4074</v>
      </c>
      <c r="C1032" s="18" t="s">
        <v>8181</v>
      </c>
      <c r="D1032" s="19">
        <v>250</v>
      </c>
      <c r="E1032" s="20">
        <v>0</v>
      </c>
      <c r="F1032" s="17" t="s">
        <v>8220</v>
      </c>
      <c r="G1032" s="17" t="s">
        <v>8224</v>
      </c>
      <c r="H1032" s="17" t="s">
        <v>8246</v>
      </c>
      <c r="I1032" s="17">
        <v>1485543242</v>
      </c>
      <c r="J1032" s="17">
        <v>1482951242</v>
      </c>
      <c r="K1032" s="17" t="b">
        <v>0</v>
      </c>
      <c r="L1032" s="17">
        <v>0</v>
      </c>
      <c r="M1032" s="17" t="b">
        <v>0</v>
      </c>
      <c r="N1032" s="17" t="s">
        <v>8273</v>
      </c>
      <c r="O1032" s="17" t="s">
        <v>8274</v>
      </c>
      <c r="P1032" s="17">
        <v>0</v>
      </c>
      <c r="Q1032" s="17">
        <v>0</v>
      </c>
      <c r="R1032" s="21">
        <v>42732.787523148145</v>
      </c>
      <c r="S1032" s="21">
        <v>42762.787523148145</v>
      </c>
    </row>
    <row r="1033" spans="1:19" ht="45" x14ac:dyDescent="0.25">
      <c r="A1033" s="17">
        <v>4079</v>
      </c>
      <c r="B1033" s="18" t="s">
        <v>4075</v>
      </c>
      <c r="C1033" s="18" t="s">
        <v>8182</v>
      </c>
      <c r="D1033" s="19">
        <v>3000</v>
      </c>
      <c r="E1033" s="20">
        <v>5</v>
      </c>
      <c r="F1033" s="17" t="s">
        <v>8220</v>
      </c>
      <c r="G1033" s="17" t="s">
        <v>8223</v>
      </c>
      <c r="H1033" s="17" t="s">
        <v>8245</v>
      </c>
      <c r="I1033" s="17">
        <v>1466375521</v>
      </c>
      <c r="J1033" s="17">
        <v>1463783521</v>
      </c>
      <c r="K1033" s="17" t="b">
        <v>0</v>
      </c>
      <c r="L1033" s="17">
        <v>1</v>
      </c>
      <c r="M1033" s="17" t="b">
        <v>0</v>
      </c>
      <c r="N1033" s="17" t="s">
        <v>8273</v>
      </c>
      <c r="O1033" s="17" t="s">
        <v>8274</v>
      </c>
      <c r="P1033" s="17">
        <v>0</v>
      </c>
      <c r="Q1033" s="17">
        <v>5</v>
      </c>
      <c r="R1033" s="21">
        <v>42510.938900462963</v>
      </c>
      <c r="S1033" s="21">
        <v>42540.938900462963</v>
      </c>
    </row>
    <row r="1034" spans="1:19" ht="45" x14ac:dyDescent="0.25">
      <c r="A1034" s="17">
        <v>4080</v>
      </c>
      <c r="B1034" s="18" t="s">
        <v>4076</v>
      </c>
      <c r="C1034" s="18" t="s">
        <v>8183</v>
      </c>
      <c r="D1034" s="19">
        <v>3000</v>
      </c>
      <c r="E1034" s="20">
        <v>0</v>
      </c>
      <c r="F1034" s="17" t="s">
        <v>8220</v>
      </c>
      <c r="G1034" s="17" t="s">
        <v>8223</v>
      </c>
      <c r="H1034" s="17" t="s">
        <v>8245</v>
      </c>
      <c r="I1034" s="17">
        <v>1465930440</v>
      </c>
      <c r="J1034" s="17">
        <v>1463849116</v>
      </c>
      <c r="K1034" s="17" t="b">
        <v>0</v>
      </c>
      <c r="L1034" s="17">
        <v>0</v>
      </c>
      <c r="M1034" s="17" t="b">
        <v>0</v>
      </c>
      <c r="N1034" s="17" t="s">
        <v>8273</v>
      </c>
      <c r="O1034" s="17" t="s">
        <v>8274</v>
      </c>
      <c r="P1034" s="17">
        <v>0</v>
      </c>
      <c r="Q1034" s="17">
        <v>0</v>
      </c>
      <c r="R1034" s="21">
        <v>42511.698101851856</v>
      </c>
      <c r="S1034" s="21">
        <v>42535.787500000006</v>
      </c>
    </row>
    <row r="1035" spans="1:19" ht="45" x14ac:dyDescent="0.25">
      <c r="A1035" s="17">
        <v>4081</v>
      </c>
      <c r="B1035" s="18" t="s">
        <v>4077</v>
      </c>
      <c r="C1035" s="18" t="s">
        <v>8184</v>
      </c>
      <c r="D1035" s="19">
        <v>2224</v>
      </c>
      <c r="E1035" s="20">
        <v>350</v>
      </c>
      <c r="F1035" s="17" t="s">
        <v>8220</v>
      </c>
      <c r="G1035" s="17" t="s">
        <v>8223</v>
      </c>
      <c r="H1035" s="17" t="s">
        <v>8245</v>
      </c>
      <c r="I1035" s="17">
        <v>1425819425</v>
      </c>
      <c r="J1035" s="17">
        <v>1423231025</v>
      </c>
      <c r="K1035" s="17" t="b">
        <v>0</v>
      </c>
      <c r="L1035" s="17">
        <v>12</v>
      </c>
      <c r="M1035" s="17" t="b">
        <v>0</v>
      </c>
      <c r="N1035" s="17" t="s">
        <v>8273</v>
      </c>
      <c r="O1035" s="17" t="s">
        <v>8274</v>
      </c>
      <c r="P1035" s="17">
        <v>16</v>
      </c>
      <c r="Q1035" s="17">
        <v>29.17</v>
      </c>
      <c r="R1035" s="21">
        <v>42041.581307870365</v>
      </c>
      <c r="S1035" s="21">
        <v>42071.539641203708</v>
      </c>
    </row>
    <row r="1036" spans="1:19" ht="45" x14ac:dyDescent="0.25">
      <c r="A1036" s="17">
        <v>4082</v>
      </c>
      <c r="B1036" s="18" t="s">
        <v>4078</v>
      </c>
      <c r="C1036" s="18" t="s">
        <v>8185</v>
      </c>
      <c r="D1036" s="19">
        <v>150</v>
      </c>
      <c r="E1036" s="20">
        <v>3</v>
      </c>
      <c r="F1036" s="17" t="s">
        <v>8220</v>
      </c>
      <c r="G1036" s="17" t="s">
        <v>8223</v>
      </c>
      <c r="H1036" s="17" t="s">
        <v>8245</v>
      </c>
      <c r="I1036" s="17">
        <v>1447542000</v>
      </c>
      <c r="J1036" s="17">
        <v>1446179553</v>
      </c>
      <c r="K1036" s="17" t="b">
        <v>0</v>
      </c>
      <c r="L1036" s="17">
        <v>2</v>
      </c>
      <c r="M1036" s="17" t="b">
        <v>0</v>
      </c>
      <c r="N1036" s="17" t="s">
        <v>8273</v>
      </c>
      <c r="O1036" s="17" t="s">
        <v>8274</v>
      </c>
      <c r="P1036" s="17">
        <v>2</v>
      </c>
      <c r="Q1036" s="17">
        <v>1.5</v>
      </c>
      <c r="R1036" s="21">
        <v>42307.189270833333</v>
      </c>
      <c r="S1036" s="21">
        <v>42322.958333333328</v>
      </c>
    </row>
    <row r="1037" spans="1:19" ht="45" x14ac:dyDescent="0.25">
      <c r="A1037" s="17">
        <v>4083</v>
      </c>
      <c r="B1037" s="18" t="s">
        <v>4079</v>
      </c>
      <c r="C1037" s="18" t="s">
        <v>8186</v>
      </c>
      <c r="D1037" s="19">
        <v>3500</v>
      </c>
      <c r="E1037" s="20">
        <v>759</v>
      </c>
      <c r="F1037" s="17" t="s">
        <v>8220</v>
      </c>
      <c r="G1037" s="17" t="s">
        <v>8223</v>
      </c>
      <c r="H1037" s="17" t="s">
        <v>8245</v>
      </c>
      <c r="I1037" s="17">
        <v>1452795416</v>
      </c>
      <c r="J1037" s="17">
        <v>1450203416</v>
      </c>
      <c r="K1037" s="17" t="b">
        <v>0</v>
      </c>
      <c r="L1037" s="17">
        <v>6</v>
      </c>
      <c r="M1037" s="17" t="b">
        <v>0</v>
      </c>
      <c r="N1037" s="17" t="s">
        <v>8273</v>
      </c>
      <c r="O1037" s="17" t="s">
        <v>8274</v>
      </c>
      <c r="P1037" s="17">
        <v>22</v>
      </c>
      <c r="Q1037" s="17">
        <v>126.5</v>
      </c>
      <c r="R1037" s="21">
        <v>42353.761759259258</v>
      </c>
      <c r="S1037" s="21">
        <v>42383.761759259258</v>
      </c>
    </row>
    <row r="1038" spans="1:19" ht="45" x14ac:dyDescent="0.25">
      <c r="A1038" s="17">
        <v>4084</v>
      </c>
      <c r="B1038" s="18" t="s">
        <v>4080</v>
      </c>
      <c r="C1038" s="18" t="s">
        <v>8187</v>
      </c>
      <c r="D1038" s="19">
        <v>3000</v>
      </c>
      <c r="E1038" s="20">
        <v>10</v>
      </c>
      <c r="F1038" s="17" t="s">
        <v>8220</v>
      </c>
      <c r="G1038" s="17" t="s">
        <v>8236</v>
      </c>
      <c r="H1038" s="17" t="s">
        <v>8248</v>
      </c>
      <c r="I1038" s="17">
        <v>1476008906</v>
      </c>
      <c r="J1038" s="17">
        <v>1473416906</v>
      </c>
      <c r="K1038" s="17" t="b">
        <v>0</v>
      </c>
      <c r="L1038" s="17">
        <v>1</v>
      </c>
      <c r="M1038" s="17" t="b">
        <v>0</v>
      </c>
      <c r="N1038" s="17" t="s">
        <v>8273</v>
      </c>
      <c r="O1038" s="17" t="s">
        <v>8274</v>
      </c>
      <c r="P1038" s="17">
        <v>0</v>
      </c>
      <c r="Q1038" s="17">
        <v>10</v>
      </c>
      <c r="R1038" s="21">
        <v>42622.436412037037</v>
      </c>
      <c r="S1038" s="21">
        <v>42652.436412037037</v>
      </c>
    </row>
    <row r="1039" spans="1:19" ht="45" x14ac:dyDescent="0.25">
      <c r="A1039" s="17">
        <v>4085</v>
      </c>
      <c r="B1039" s="18" t="s">
        <v>4081</v>
      </c>
      <c r="C1039" s="18" t="s">
        <v>8188</v>
      </c>
      <c r="D1039" s="19">
        <v>3500</v>
      </c>
      <c r="E1039" s="20">
        <v>10</v>
      </c>
      <c r="F1039" s="17" t="s">
        <v>8220</v>
      </c>
      <c r="G1039" s="17" t="s">
        <v>8223</v>
      </c>
      <c r="H1039" s="17" t="s">
        <v>8245</v>
      </c>
      <c r="I1039" s="17">
        <v>1427169540</v>
      </c>
      <c r="J1039" s="17">
        <v>1424701775</v>
      </c>
      <c r="K1039" s="17" t="b">
        <v>0</v>
      </c>
      <c r="L1039" s="17">
        <v>1</v>
      </c>
      <c r="M1039" s="17" t="b">
        <v>0</v>
      </c>
      <c r="N1039" s="17" t="s">
        <v>8273</v>
      </c>
      <c r="O1039" s="17" t="s">
        <v>8274</v>
      </c>
      <c r="P1039" s="17">
        <v>0</v>
      </c>
      <c r="Q1039" s="17">
        <v>10</v>
      </c>
      <c r="R1039" s="21">
        <v>42058.603877314818</v>
      </c>
      <c r="S1039" s="21">
        <v>42087.165972222225</v>
      </c>
    </row>
    <row r="1040" spans="1:19" ht="45" x14ac:dyDescent="0.25">
      <c r="A1040" s="17">
        <v>4086</v>
      </c>
      <c r="B1040" s="18" t="s">
        <v>4082</v>
      </c>
      <c r="C1040" s="18" t="s">
        <v>8189</v>
      </c>
      <c r="D1040" s="19">
        <v>1000</v>
      </c>
      <c r="E1040" s="20">
        <v>47</v>
      </c>
      <c r="F1040" s="17" t="s">
        <v>8220</v>
      </c>
      <c r="G1040" s="17" t="s">
        <v>8223</v>
      </c>
      <c r="H1040" s="17" t="s">
        <v>8245</v>
      </c>
      <c r="I1040" s="17">
        <v>1448078400</v>
      </c>
      <c r="J1040" s="17">
        <v>1445985299</v>
      </c>
      <c r="K1040" s="17" t="b">
        <v>0</v>
      </c>
      <c r="L1040" s="17">
        <v>5</v>
      </c>
      <c r="M1040" s="17" t="b">
        <v>0</v>
      </c>
      <c r="N1040" s="17" t="s">
        <v>8273</v>
      </c>
      <c r="O1040" s="17" t="s">
        <v>8274</v>
      </c>
      <c r="P1040" s="17">
        <v>5</v>
      </c>
      <c r="Q1040" s="17">
        <v>9.4</v>
      </c>
      <c r="R1040" s="21">
        <v>42304.940960648149</v>
      </c>
      <c r="S1040" s="21">
        <v>42329.166666666672</v>
      </c>
    </row>
    <row r="1041" spans="1:19" x14ac:dyDescent="0.25">
      <c r="A1041" s="17">
        <v>4087</v>
      </c>
      <c r="B1041" s="18" t="s">
        <v>4083</v>
      </c>
      <c r="C1041" s="18" t="s">
        <v>8190</v>
      </c>
      <c r="D1041" s="19">
        <v>9600</v>
      </c>
      <c r="E1041" s="20">
        <v>0</v>
      </c>
      <c r="F1041" s="17" t="s">
        <v>8220</v>
      </c>
      <c r="G1041" s="17" t="s">
        <v>8223</v>
      </c>
      <c r="H1041" s="17" t="s">
        <v>8245</v>
      </c>
      <c r="I1041" s="17">
        <v>1468777786</v>
      </c>
      <c r="J1041" s="17">
        <v>1466185786</v>
      </c>
      <c r="K1041" s="17" t="b">
        <v>0</v>
      </c>
      <c r="L1041" s="17">
        <v>0</v>
      </c>
      <c r="M1041" s="17" t="b">
        <v>0</v>
      </c>
      <c r="N1041" s="17" t="s">
        <v>8273</v>
      </c>
      <c r="O1041" s="17" t="s">
        <v>8274</v>
      </c>
      <c r="P1041" s="17">
        <v>0</v>
      </c>
      <c r="Q1041" s="17">
        <v>0</v>
      </c>
      <c r="R1041" s="21">
        <v>42538.742893518516</v>
      </c>
      <c r="S1041" s="21">
        <v>42568.742893518516</v>
      </c>
    </row>
    <row r="1042" spans="1:19" ht="45" x14ac:dyDescent="0.25">
      <c r="A1042" s="17">
        <v>4088</v>
      </c>
      <c r="B1042" s="18" t="s">
        <v>4084</v>
      </c>
      <c r="C1042" s="18" t="s">
        <v>8191</v>
      </c>
      <c r="D1042" s="19">
        <v>2000</v>
      </c>
      <c r="E1042" s="20">
        <v>216</v>
      </c>
      <c r="F1042" s="17" t="s">
        <v>8220</v>
      </c>
      <c r="G1042" s="17" t="s">
        <v>8224</v>
      </c>
      <c r="H1042" s="17" t="s">
        <v>8246</v>
      </c>
      <c r="I1042" s="17">
        <v>1421403960</v>
      </c>
      <c r="J1042" s="17">
        <v>1418827324</v>
      </c>
      <c r="K1042" s="17" t="b">
        <v>0</v>
      </c>
      <c r="L1042" s="17">
        <v>3</v>
      </c>
      <c r="M1042" s="17" t="b">
        <v>0</v>
      </c>
      <c r="N1042" s="17" t="s">
        <v>8273</v>
      </c>
      <c r="O1042" s="17" t="s">
        <v>8274</v>
      </c>
      <c r="P1042" s="17">
        <v>11</v>
      </c>
      <c r="Q1042" s="17">
        <v>72</v>
      </c>
      <c r="R1042" s="21">
        <v>41990.612546296295</v>
      </c>
      <c r="S1042" s="21">
        <v>42020.434722222228</v>
      </c>
    </row>
    <row r="1043" spans="1:19" ht="45" x14ac:dyDescent="0.25">
      <c r="A1043" s="17">
        <v>4089</v>
      </c>
      <c r="B1043" s="18" t="s">
        <v>4085</v>
      </c>
      <c r="C1043" s="18" t="s">
        <v>8192</v>
      </c>
      <c r="D1043" s="19">
        <v>5000</v>
      </c>
      <c r="E1043" s="20">
        <v>240</v>
      </c>
      <c r="F1043" s="17" t="s">
        <v>8220</v>
      </c>
      <c r="G1043" s="17" t="s">
        <v>8223</v>
      </c>
      <c r="H1043" s="17" t="s">
        <v>8245</v>
      </c>
      <c r="I1043" s="17">
        <v>1433093700</v>
      </c>
      <c r="J1043" s="17">
        <v>1430242488</v>
      </c>
      <c r="K1043" s="17" t="b">
        <v>0</v>
      </c>
      <c r="L1043" s="17">
        <v>8</v>
      </c>
      <c r="M1043" s="17" t="b">
        <v>0</v>
      </c>
      <c r="N1043" s="17" t="s">
        <v>8273</v>
      </c>
      <c r="O1043" s="17" t="s">
        <v>8274</v>
      </c>
      <c r="P1043" s="17">
        <v>5</v>
      </c>
      <c r="Q1043" s="17">
        <v>30</v>
      </c>
      <c r="R1043" s="21">
        <v>42122.732499999998</v>
      </c>
      <c r="S1043" s="21">
        <v>42155.732638888891</v>
      </c>
    </row>
    <row r="1044" spans="1:19" ht="45" x14ac:dyDescent="0.25">
      <c r="A1044" s="17">
        <v>4090</v>
      </c>
      <c r="B1044" s="18" t="s">
        <v>4086</v>
      </c>
      <c r="C1044" s="18" t="s">
        <v>8193</v>
      </c>
      <c r="D1044" s="19">
        <v>1000</v>
      </c>
      <c r="E1044" s="20">
        <v>32</v>
      </c>
      <c r="F1044" s="17" t="s">
        <v>8220</v>
      </c>
      <c r="G1044" s="17" t="s">
        <v>8223</v>
      </c>
      <c r="H1044" s="17" t="s">
        <v>8245</v>
      </c>
      <c r="I1044" s="17">
        <v>1438959600</v>
      </c>
      <c r="J1044" s="17">
        <v>1437754137</v>
      </c>
      <c r="K1044" s="17" t="b">
        <v>0</v>
      </c>
      <c r="L1044" s="17">
        <v>3</v>
      </c>
      <c r="M1044" s="17" t="b">
        <v>0</v>
      </c>
      <c r="N1044" s="17" t="s">
        <v>8273</v>
      </c>
      <c r="O1044" s="17" t="s">
        <v>8274</v>
      </c>
      <c r="P1044" s="17">
        <v>3</v>
      </c>
      <c r="Q1044" s="17">
        <v>10.67</v>
      </c>
      <c r="R1044" s="21">
        <v>42209.67288194444</v>
      </c>
      <c r="S1044" s="21">
        <v>42223.625</v>
      </c>
    </row>
    <row r="1045" spans="1:19" ht="45" x14ac:dyDescent="0.25">
      <c r="A1045" s="17">
        <v>4091</v>
      </c>
      <c r="B1045" s="18" t="s">
        <v>4087</v>
      </c>
      <c r="C1045" s="18" t="s">
        <v>8194</v>
      </c>
      <c r="D1045" s="19">
        <v>1600</v>
      </c>
      <c r="E1045" s="20">
        <v>204</v>
      </c>
      <c r="F1045" s="17" t="s">
        <v>8220</v>
      </c>
      <c r="G1045" s="17" t="s">
        <v>8223</v>
      </c>
      <c r="H1045" s="17" t="s">
        <v>8245</v>
      </c>
      <c r="I1045" s="17">
        <v>1421410151</v>
      </c>
      <c r="J1045" s="17">
        <v>1418818151</v>
      </c>
      <c r="K1045" s="17" t="b">
        <v>0</v>
      </c>
      <c r="L1045" s="17">
        <v>8</v>
      </c>
      <c r="M1045" s="17" t="b">
        <v>0</v>
      </c>
      <c r="N1045" s="17" t="s">
        <v>8273</v>
      </c>
      <c r="O1045" s="17" t="s">
        <v>8274</v>
      </c>
      <c r="P1045" s="17">
        <v>13</v>
      </c>
      <c r="Q1045" s="17">
        <v>25.5</v>
      </c>
      <c r="R1045" s="21">
        <v>41990.506377314814</v>
      </c>
      <c r="S1045" s="21">
        <v>42020.506377314814</v>
      </c>
    </row>
    <row r="1046" spans="1:19" ht="45" x14ac:dyDescent="0.25">
      <c r="A1046" s="17">
        <v>4092</v>
      </c>
      <c r="B1046" s="18" t="s">
        <v>4088</v>
      </c>
      <c r="C1046" s="18" t="s">
        <v>8195</v>
      </c>
      <c r="D1046" s="19">
        <v>110000</v>
      </c>
      <c r="E1046" s="20">
        <v>20</v>
      </c>
      <c r="F1046" s="17" t="s">
        <v>8220</v>
      </c>
      <c r="G1046" s="17" t="s">
        <v>8223</v>
      </c>
      <c r="H1046" s="17" t="s">
        <v>8245</v>
      </c>
      <c r="I1046" s="17">
        <v>1428205247</v>
      </c>
      <c r="J1046" s="17">
        <v>1423024847</v>
      </c>
      <c r="K1046" s="17" t="b">
        <v>0</v>
      </c>
      <c r="L1046" s="17">
        <v>1</v>
      </c>
      <c r="M1046" s="17" t="b">
        <v>0</v>
      </c>
      <c r="N1046" s="17" t="s">
        <v>8273</v>
      </c>
      <c r="O1046" s="17" t="s">
        <v>8274</v>
      </c>
      <c r="P1046" s="17">
        <v>0</v>
      </c>
      <c r="Q1046" s="17">
        <v>20</v>
      </c>
      <c r="R1046" s="21">
        <v>42039.194988425923</v>
      </c>
      <c r="S1046" s="21">
        <v>42099.153321759266</v>
      </c>
    </row>
    <row r="1047" spans="1:19" ht="45" x14ac:dyDescent="0.25">
      <c r="A1047" s="17">
        <v>4093</v>
      </c>
      <c r="B1047" s="18" t="s">
        <v>4089</v>
      </c>
      <c r="C1047" s="18" t="s">
        <v>8196</v>
      </c>
      <c r="D1047" s="19">
        <v>2500</v>
      </c>
      <c r="E1047" s="20">
        <v>60</v>
      </c>
      <c r="F1047" s="17" t="s">
        <v>8220</v>
      </c>
      <c r="G1047" s="17" t="s">
        <v>8224</v>
      </c>
      <c r="H1047" s="17" t="s">
        <v>8246</v>
      </c>
      <c r="I1047" s="17">
        <v>1440272093</v>
      </c>
      <c r="J1047" s="17">
        <v>1435088093</v>
      </c>
      <c r="K1047" s="17" t="b">
        <v>0</v>
      </c>
      <c r="L1047" s="17">
        <v>4</v>
      </c>
      <c r="M1047" s="17" t="b">
        <v>0</v>
      </c>
      <c r="N1047" s="17" t="s">
        <v>8273</v>
      </c>
      <c r="O1047" s="17" t="s">
        <v>8274</v>
      </c>
      <c r="P1047" s="17">
        <v>2</v>
      </c>
      <c r="Q1047" s="17">
        <v>15</v>
      </c>
      <c r="R1047" s="21">
        <v>42178.815891203703</v>
      </c>
      <c r="S1047" s="21">
        <v>42238.815891203703</v>
      </c>
    </row>
    <row r="1048" spans="1:19" ht="45" x14ac:dyDescent="0.25">
      <c r="A1048" s="17">
        <v>4094</v>
      </c>
      <c r="B1048" s="18" t="s">
        <v>4090</v>
      </c>
      <c r="C1048" s="18" t="s">
        <v>8197</v>
      </c>
      <c r="D1048" s="19">
        <v>2000</v>
      </c>
      <c r="E1048" s="20">
        <v>730</v>
      </c>
      <c r="F1048" s="17" t="s">
        <v>8220</v>
      </c>
      <c r="G1048" s="17" t="s">
        <v>8223</v>
      </c>
      <c r="H1048" s="17" t="s">
        <v>8245</v>
      </c>
      <c r="I1048" s="17">
        <v>1413953940</v>
      </c>
      <c r="J1048" s="17">
        <v>1410141900</v>
      </c>
      <c r="K1048" s="17" t="b">
        <v>0</v>
      </c>
      <c r="L1048" s="17">
        <v>8</v>
      </c>
      <c r="M1048" s="17" t="b">
        <v>0</v>
      </c>
      <c r="N1048" s="17" t="s">
        <v>8273</v>
      </c>
      <c r="O1048" s="17" t="s">
        <v>8274</v>
      </c>
      <c r="P1048" s="17">
        <v>37</v>
      </c>
      <c r="Q1048" s="17">
        <v>91.25</v>
      </c>
      <c r="R1048" s="21">
        <v>41890.086805555555</v>
      </c>
      <c r="S1048" s="21">
        <v>41934.207638888889</v>
      </c>
    </row>
    <row r="1049" spans="1:19" ht="30" x14ac:dyDescent="0.25">
      <c r="A1049" s="17">
        <v>4095</v>
      </c>
      <c r="B1049" s="18" t="s">
        <v>4091</v>
      </c>
      <c r="C1049" s="18" t="s">
        <v>8198</v>
      </c>
      <c r="D1049" s="19">
        <v>30000</v>
      </c>
      <c r="E1049" s="20">
        <v>800</v>
      </c>
      <c r="F1049" s="17" t="s">
        <v>8220</v>
      </c>
      <c r="G1049" s="17" t="s">
        <v>8237</v>
      </c>
      <c r="H1049" s="17" t="s">
        <v>8255</v>
      </c>
      <c r="I1049" s="17">
        <v>1482108350</v>
      </c>
      <c r="J1049" s="17">
        <v>1479516350</v>
      </c>
      <c r="K1049" s="17" t="b">
        <v>0</v>
      </c>
      <c r="L1049" s="17">
        <v>1</v>
      </c>
      <c r="M1049" s="17" t="b">
        <v>0</v>
      </c>
      <c r="N1049" s="17" t="s">
        <v>8273</v>
      </c>
      <c r="O1049" s="17" t="s">
        <v>8274</v>
      </c>
      <c r="P1049" s="17">
        <v>3</v>
      </c>
      <c r="Q1049" s="17">
        <v>800</v>
      </c>
      <c r="R1049" s="21">
        <v>42693.031828703708</v>
      </c>
      <c r="S1049" s="21">
        <v>42723.031828703708</v>
      </c>
    </row>
    <row r="1050" spans="1:19" ht="45" x14ac:dyDescent="0.25">
      <c r="A1050" s="17">
        <v>4096</v>
      </c>
      <c r="B1050" s="18" t="s">
        <v>4092</v>
      </c>
      <c r="C1050" s="18" t="s">
        <v>8199</v>
      </c>
      <c r="D1050" s="19">
        <v>3500</v>
      </c>
      <c r="E1050" s="20">
        <v>400</v>
      </c>
      <c r="F1050" s="17" t="s">
        <v>8220</v>
      </c>
      <c r="G1050" s="17" t="s">
        <v>8224</v>
      </c>
      <c r="H1050" s="17" t="s">
        <v>8246</v>
      </c>
      <c r="I1050" s="17">
        <v>1488271860</v>
      </c>
      <c r="J1050" s="17">
        <v>1484484219</v>
      </c>
      <c r="K1050" s="17" t="b">
        <v>0</v>
      </c>
      <c r="L1050" s="17">
        <v>5</v>
      </c>
      <c r="M1050" s="17" t="b">
        <v>0</v>
      </c>
      <c r="N1050" s="17" t="s">
        <v>8273</v>
      </c>
      <c r="O1050" s="17" t="s">
        <v>8274</v>
      </c>
      <c r="P1050" s="17">
        <v>11</v>
      </c>
      <c r="Q1050" s="17">
        <v>80</v>
      </c>
      <c r="R1050" s="21">
        <v>42750.530312499999</v>
      </c>
      <c r="S1050" s="21">
        <v>42794.368749999994</v>
      </c>
    </row>
    <row r="1051" spans="1:19" ht="45" x14ac:dyDescent="0.25">
      <c r="A1051" s="17">
        <v>4097</v>
      </c>
      <c r="B1051" s="18" t="s">
        <v>4093</v>
      </c>
      <c r="C1051" s="18" t="s">
        <v>8200</v>
      </c>
      <c r="D1051" s="19">
        <v>10000</v>
      </c>
      <c r="E1051" s="20">
        <v>0</v>
      </c>
      <c r="F1051" s="17" t="s">
        <v>8220</v>
      </c>
      <c r="G1051" s="17" t="s">
        <v>8224</v>
      </c>
      <c r="H1051" s="17" t="s">
        <v>8246</v>
      </c>
      <c r="I1051" s="17">
        <v>1454284500</v>
      </c>
      <c r="J1051" s="17">
        <v>1449431237</v>
      </c>
      <c r="K1051" s="17" t="b">
        <v>0</v>
      </c>
      <c r="L1051" s="17">
        <v>0</v>
      </c>
      <c r="M1051" s="17" t="b">
        <v>0</v>
      </c>
      <c r="N1051" s="17" t="s">
        <v>8273</v>
      </c>
      <c r="O1051" s="17" t="s">
        <v>8274</v>
      </c>
      <c r="P1051" s="17">
        <v>0</v>
      </c>
      <c r="Q1051" s="17">
        <v>0</v>
      </c>
      <c r="R1051" s="21">
        <v>42344.824502314819</v>
      </c>
      <c r="S1051" s="21">
        <v>42400.996527777781</v>
      </c>
    </row>
    <row r="1052" spans="1:19" ht="45" x14ac:dyDescent="0.25">
      <c r="A1052" s="17">
        <v>4098</v>
      </c>
      <c r="B1052" s="18" t="s">
        <v>4094</v>
      </c>
      <c r="C1052" s="18" t="s">
        <v>8201</v>
      </c>
      <c r="D1052" s="19">
        <v>75000</v>
      </c>
      <c r="E1052" s="20">
        <v>0</v>
      </c>
      <c r="F1052" s="17" t="s">
        <v>8220</v>
      </c>
      <c r="G1052" s="17" t="s">
        <v>8223</v>
      </c>
      <c r="H1052" s="17" t="s">
        <v>8245</v>
      </c>
      <c r="I1052" s="17">
        <v>1465060797</v>
      </c>
      <c r="J1052" s="17">
        <v>1462468797</v>
      </c>
      <c r="K1052" s="17" t="b">
        <v>0</v>
      </c>
      <c r="L1052" s="17">
        <v>0</v>
      </c>
      <c r="M1052" s="17" t="b">
        <v>0</v>
      </c>
      <c r="N1052" s="17" t="s">
        <v>8273</v>
      </c>
      <c r="O1052" s="17" t="s">
        <v>8274</v>
      </c>
      <c r="P1052" s="17">
        <v>0</v>
      </c>
      <c r="Q1052" s="17">
        <v>0</v>
      </c>
      <c r="R1052" s="21">
        <v>42495.722187499996</v>
      </c>
      <c r="S1052" s="21">
        <v>42525.722187499996</v>
      </c>
    </row>
    <row r="1053" spans="1:19" ht="45" x14ac:dyDescent="0.25">
      <c r="A1053" s="17">
        <v>4099</v>
      </c>
      <c r="B1053" s="18" t="s">
        <v>4095</v>
      </c>
      <c r="C1053" s="18" t="s">
        <v>8202</v>
      </c>
      <c r="D1053" s="19">
        <v>4500</v>
      </c>
      <c r="E1053" s="20">
        <v>50</v>
      </c>
      <c r="F1053" s="17" t="s">
        <v>8220</v>
      </c>
      <c r="G1053" s="17" t="s">
        <v>8223</v>
      </c>
      <c r="H1053" s="17" t="s">
        <v>8245</v>
      </c>
      <c r="I1053" s="17">
        <v>1472847873</v>
      </c>
      <c r="J1053" s="17">
        <v>1468959873</v>
      </c>
      <c r="K1053" s="17" t="b">
        <v>0</v>
      </c>
      <c r="L1053" s="17">
        <v>1</v>
      </c>
      <c r="M1053" s="17" t="b">
        <v>0</v>
      </c>
      <c r="N1053" s="17" t="s">
        <v>8273</v>
      </c>
      <c r="O1053" s="17" t="s">
        <v>8274</v>
      </c>
      <c r="P1053" s="17">
        <v>1</v>
      </c>
      <c r="Q1053" s="17">
        <v>50</v>
      </c>
      <c r="R1053" s="21">
        <v>42570.850381944445</v>
      </c>
      <c r="S1053" s="21">
        <v>42615.850381944445</v>
      </c>
    </row>
    <row r="1054" spans="1:19" ht="30" x14ac:dyDescent="0.25">
      <c r="A1054" s="17">
        <v>4100</v>
      </c>
      <c r="B1054" s="18" t="s">
        <v>4096</v>
      </c>
      <c r="C1054" s="18" t="s">
        <v>8203</v>
      </c>
      <c r="D1054" s="19">
        <v>270</v>
      </c>
      <c r="E1054" s="20">
        <v>0</v>
      </c>
      <c r="F1054" s="17" t="s">
        <v>8220</v>
      </c>
      <c r="G1054" s="17" t="s">
        <v>8223</v>
      </c>
      <c r="H1054" s="17" t="s">
        <v>8245</v>
      </c>
      <c r="I1054" s="17">
        <v>1414205990</v>
      </c>
      <c r="J1054" s="17">
        <v>1413341990</v>
      </c>
      <c r="K1054" s="17" t="b">
        <v>0</v>
      </c>
      <c r="L1054" s="17">
        <v>0</v>
      </c>
      <c r="M1054" s="17" t="b">
        <v>0</v>
      </c>
      <c r="N1054" s="17" t="s">
        <v>8273</v>
      </c>
      <c r="O1054" s="17" t="s">
        <v>8274</v>
      </c>
      <c r="P1054" s="17">
        <v>0</v>
      </c>
      <c r="Q1054" s="17">
        <v>0</v>
      </c>
      <c r="R1054" s="21">
        <v>41927.124884259261</v>
      </c>
      <c r="S1054" s="21">
        <v>41937.124884259261</v>
      </c>
    </row>
    <row r="1055" spans="1:19" ht="45" x14ac:dyDescent="0.25">
      <c r="A1055" s="17">
        <v>4101</v>
      </c>
      <c r="B1055" s="18" t="s">
        <v>4097</v>
      </c>
      <c r="C1055" s="18" t="s">
        <v>8204</v>
      </c>
      <c r="D1055" s="19">
        <v>600</v>
      </c>
      <c r="E1055" s="20">
        <v>0</v>
      </c>
      <c r="F1055" s="17" t="s">
        <v>8220</v>
      </c>
      <c r="G1055" s="17" t="s">
        <v>8223</v>
      </c>
      <c r="H1055" s="17" t="s">
        <v>8245</v>
      </c>
      <c r="I1055" s="17">
        <v>1485380482</v>
      </c>
      <c r="J1055" s="17">
        <v>1482788482</v>
      </c>
      <c r="K1055" s="17" t="b">
        <v>0</v>
      </c>
      <c r="L1055" s="17">
        <v>0</v>
      </c>
      <c r="M1055" s="17" t="b">
        <v>0</v>
      </c>
      <c r="N1055" s="17" t="s">
        <v>8273</v>
      </c>
      <c r="O1055" s="17" t="s">
        <v>8274</v>
      </c>
      <c r="P1055" s="17">
        <v>0</v>
      </c>
      <c r="Q1055" s="17">
        <v>0</v>
      </c>
      <c r="R1055" s="21">
        <v>42730.903726851851</v>
      </c>
      <c r="S1055" s="21">
        <v>42760.903726851851</v>
      </c>
    </row>
    <row r="1056" spans="1:19" ht="45" x14ac:dyDescent="0.25">
      <c r="A1056" s="17">
        <v>4102</v>
      </c>
      <c r="B1056" s="18" t="s">
        <v>4098</v>
      </c>
      <c r="C1056" s="18" t="s">
        <v>8205</v>
      </c>
      <c r="D1056" s="19">
        <v>500</v>
      </c>
      <c r="E1056" s="20">
        <v>137</v>
      </c>
      <c r="F1056" s="17" t="s">
        <v>8220</v>
      </c>
      <c r="G1056" s="17" t="s">
        <v>8223</v>
      </c>
      <c r="H1056" s="17" t="s">
        <v>8245</v>
      </c>
      <c r="I1056" s="17">
        <v>1463343673</v>
      </c>
      <c r="J1056" s="17">
        <v>1460751673</v>
      </c>
      <c r="K1056" s="17" t="b">
        <v>0</v>
      </c>
      <c r="L1056" s="17">
        <v>6</v>
      </c>
      <c r="M1056" s="17" t="b">
        <v>0</v>
      </c>
      <c r="N1056" s="17" t="s">
        <v>8273</v>
      </c>
      <c r="O1056" s="17" t="s">
        <v>8274</v>
      </c>
      <c r="P1056" s="17">
        <v>27</v>
      </c>
      <c r="Q1056" s="17">
        <v>22.83</v>
      </c>
      <c r="R1056" s="21">
        <v>42475.848067129627</v>
      </c>
      <c r="S1056" s="21">
        <v>42505.848067129627</v>
      </c>
    </row>
    <row r="1057" spans="1:19" ht="45" x14ac:dyDescent="0.25">
      <c r="A1057" s="17">
        <v>4103</v>
      </c>
      <c r="B1057" s="18" t="s">
        <v>4099</v>
      </c>
      <c r="C1057" s="18" t="s">
        <v>8206</v>
      </c>
      <c r="D1057" s="19">
        <v>1000</v>
      </c>
      <c r="E1057" s="20">
        <v>100</v>
      </c>
      <c r="F1057" s="17" t="s">
        <v>8220</v>
      </c>
      <c r="G1057" s="17" t="s">
        <v>8223</v>
      </c>
      <c r="H1057" s="17" t="s">
        <v>8245</v>
      </c>
      <c r="I1057" s="17">
        <v>1440613920</v>
      </c>
      <c r="J1057" s="17">
        <v>1435953566</v>
      </c>
      <c r="K1057" s="17" t="b">
        <v>0</v>
      </c>
      <c r="L1057" s="17">
        <v>6</v>
      </c>
      <c r="M1057" s="17" t="b">
        <v>0</v>
      </c>
      <c r="N1057" s="17" t="s">
        <v>8273</v>
      </c>
      <c r="O1057" s="17" t="s">
        <v>8274</v>
      </c>
      <c r="P1057" s="17">
        <v>10</v>
      </c>
      <c r="Q1057" s="17">
        <v>16.670000000000002</v>
      </c>
      <c r="R1057" s="21">
        <v>42188.83293981482</v>
      </c>
      <c r="S1057" s="21">
        <v>42242.772222222222</v>
      </c>
    </row>
    <row r="1058" spans="1:19" ht="45" x14ac:dyDescent="0.25">
      <c r="A1058" s="17">
        <v>4104</v>
      </c>
      <c r="B1058" s="18" t="s">
        <v>4100</v>
      </c>
      <c r="C1058" s="18" t="s">
        <v>8207</v>
      </c>
      <c r="D1058" s="19">
        <v>3000</v>
      </c>
      <c r="E1058" s="20">
        <v>641</v>
      </c>
      <c r="F1058" s="17" t="s">
        <v>8220</v>
      </c>
      <c r="G1058" s="17" t="s">
        <v>8225</v>
      </c>
      <c r="H1058" s="17" t="s">
        <v>8247</v>
      </c>
      <c r="I1058" s="17">
        <v>1477550434</v>
      </c>
      <c r="J1058" s="17">
        <v>1474958434</v>
      </c>
      <c r="K1058" s="17" t="b">
        <v>0</v>
      </c>
      <c r="L1058" s="17">
        <v>14</v>
      </c>
      <c r="M1058" s="17" t="b">
        <v>0</v>
      </c>
      <c r="N1058" s="17" t="s">
        <v>8273</v>
      </c>
      <c r="O1058" s="17" t="s">
        <v>8274</v>
      </c>
      <c r="P1058" s="17">
        <v>21</v>
      </c>
      <c r="Q1058" s="17">
        <v>45.79</v>
      </c>
      <c r="R1058" s="21">
        <v>42640.278171296297</v>
      </c>
      <c r="S1058" s="21">
        <v>42670.278171296297</v>
      </c>
    </row>
    <row r="1059" spans="1:19" ht="45" x14ac:dyDescent="0.25">
      <c r="A1059" s="17">
        <v>4105</v>
      </c>
      <c r="B1059" s="18" t="s">
        <v>4101</v>
      </c>
      <c r="C1059" s="18" t="s">
        <v>8208</v>
      </c>
      <c r="D1059" s="19">
        <v>33000</v>
      </c>
      <c r="E1059" s="20">
        <v>2300</v>
      </c>
      <c r="F1059" s="17" t="s">
        <v>8220</v>
      </c>
      <c r="G1059" s="17" t="s">
        <v>8237</v>
      </c>
      <c r="H1059" s="17" t="s">
        <v>8255</v>
      </c>
      <c r="I1059" s="17">
        <v>1482711309</v>
      </c>
      <c r="J1059" s="17">
        <v>1479860109</v>
      </c>
      <c r="K1059" s="17" t="b">
        <v>0</v>
      </c>
      <c r="L1059" s="17">
        <v>6</v>
      </c>
      <c r="M1059" s="17" t="b">
        <v>0</v>
      </c>
      <c r="N1059" s="17" t="s">
        <v>8273</v>
      </c>
      <c r="O1059" s="17" t="s">
        <v>8274</v>
      </c>
      <c r="P1059" s="17">
        <v>7</v>
      </c>
      <c r="Q1059" s="17">
        <v>383.33</v>
      </c>
      <c r="R1059" s="21">
        <v>42697.010520833333</v>
      </c>
      <c r="S1059" s="21">
        <v>42730.010520833333</v>
      </c>
    </row>
    <row r="1060" spans="1:19" ht="45" x14ac:dyDescent="0.25">
      <c r="A1060" s="17">
        <v>4106</v>
      </c>
      <c r="B1060" s="18" t="s">
        <v>4102</v>
      </c>
      <c r="C1060" s="18" t="s">
        <v>8209</v>
      </c>
      <c r="D1060" s="19">
        <v>5000</v>
      </c>
      <c r="E1060" s="20">
        <v>3530</v>
      </c>
      <c r="F1060" s="17" t="s">
        <v>8220</v>
      </c>
      <c r="G1060" s="17" t="s">
        <v>8223</v>
      </c>
      <c r="H1060" s="17" t="s">
        <v>8245</v>
      </c>
      <c r="I1060" s="17">
        <v>1427936400</v>
      </c>
      <c r="J1060" s="17">
        <v>1424221866</v>
      </c>
      <c r="K1060" s="17" t="b">
        <v>0</v>
      </c>
      <c r="L1060" s="17">
        <v>33</v>
      </c>
      <c r="M1060" s="17" t="b">
        <v>0</v>
      </c>
      <c r="N1060" s="17" t="s">
        <v>8273</v>
      </c>
      <c r="O1060" s="17" t="s">
        <v>8274</v>
      </c>
      <c r="P1060" s="17">
        <v>71</v>
      </c>
      <c r="Q1060" s="17">
        <v>106.97</v>
      </c>
      <c r="R1060" s="21">
        <v>42053.049375000002</v>
      </c>
      <c r="S1060" s="21">
        <v>42096.041666666672</v>
      </c>
    </row>
    <row r="1061" spans="1:19" ht="45" x14ac:dyDescent="0.25">
      <c r="A1061" s="17">
        <v>4107</v>
      </c>
      <c r="B1061" s="18" t="s">
        <v>4103</v>
      </c>
      <c r="C1061" s="18" t="s">
        <v>8210</v>
      </c>
      <c r="D1061" s="19">
        <v>2000</v>
      </c>
      <c r="E1061" s="20">
        <v>41</v>
      </c>
      <c r="F1061" s="17" t="s">
        <v>8220</v>
      </c>
      <c r="G1061" s="17" t="s">
        <v>8223</v>
      </c>
      <c r="H1061" s="17" t="s">
        <v>8245</v>
      </c>
      <c r="I1061" s="17">
        <v>1411596001</v>
      </c>
      <c r="J1061" s="17">
        <v>1409608801</v>
      </c>
      <c r="K1061" s="17" t="b">
        <v>0</v>
      </c>
      <c r="L1061" s="17">
        <v>4</v>
      </c>
      <c r="M1061" s="17" t="b">
        <v>0</v>
      </c>
      <c r="N1061" s="17" t="s">
        <v>8273</v>
      </c>
      <c r="O1061" s="17" t="s">
        <v>8274</v>
      </c>
      <c r="P1061" s="17">
        <v>2</v>
      </c>
      <c r="Q1061" s="17">
        <v>10.25</v>
      </c>
      <c r="R1061" s="21">
        <v>41883.916678240741</v>
      </c>
      <c r="S1061" s="21">
        <v>41906.916678240741</v>
      </c>
    </row>
    <row r="1062" spans="1:19" ht="45" x14ac:dyDescent="0.25">
      <c r="A1062" s="17">
        <v>4108</v>
      </c>
      <c r="B1062" s="18" t="s">
        <v>4104</v>
      </c>
      <c r="C1062" s="18" t="s">
        <v>8211</v>
      </c>
      <c r="D1062" s="19">
        <v>3000</v>
      </c>
      <c r="E1062" s="20">
        <v>59</v>
      </c>
      <c r="F1062" s="17" t="s">
        <v>8220</v>
      </c>
      <c r="G1062" s="17" t="s">
        <v>8223</v>
      </c>
      <c r="H1062" s="17" t="s">
        <v>8245</v>
      </c>
      <c r="I1062" s="17">
        <v>1488517200</v>
      </c>
      <c r="J1062" s="17">
        <v>1485909937</v>
      </c>
      <c r="K1062" s="17" t="b">
        <v>0</v>
      </c>
      <c r="L1062" s="17">
        <v>1</v>
      </c>
      <c r="M1062" s="17" t="b">
        <v>0</v>
      </c>
      <c r="N1062" s="17" t="s">
        <v>8273</v>
      </c>
      <c r="O1062" s="17" t="s">
        <v>8274</v>
      </c>
      <c r="P1062" s="17">
        <v>2</v>
      </c>
      <c r="Q1062" s="17">
        <v>59</v>
      </c>
      <c r="R1062" s="21">
        <v>42767.031678240746</v>
      </c>
      <c r="S1062" s="21">
        <v>42797.208333333328</v>
      </c>
    </row>
    <row r="1063" spans="1:19" ht="45" x14ac:dyDescent="0.25">
      <c r="A1063" s="17">
        <v>4109</v>
      </c>
      <c r="B1063" s="18" t="s">
        <v>4105</v>
      </c>
      <c r="C1063" s="18" t="s">
        <v>8212</v>
      </c>
      <c r="D1063" s="19">
        <v>500</v>
      </c>
      <c r="E1063" s="20">
        <v>0</v>
      </c>
      <c r="F1063" s="17" t="s">
        <v>8220</v>
      </c>
      <c r="G1063" s="17" t="s">
        <v>8224</v>
      </c>
      <c r="H1063" s="17" t="s">
        <v>8246</v>
      </c>
      <c r="I1063" s="17">
        <v>1448805404</v>
      </c>
      <c r="J1063" s="17">
        <v>1446209804</v>
      </c>
      <c r="K1063" s="17" t="b">
        <v>0</v>
      </c>
      <c r="L1063" s="17">
        <v>0</v>
      </c>
      <c r="M1063" s="17" t="b">
        <v>0</v>
      </c>
      <c r="N1063" s="17" t="s">
        <v>8273</v>
      </c>
      <c r="O1063" s="17" t="s">
        <v>8274</v>
      </c>
      <c r="P1063" s="17">
        <v>0</v>
      </c>
      <c r="Q1063" s="17">
        <v>0</v>
      </c>
      <c r="R1063" s="21">
        <v>42307.539398148147</v>
      </c>
      <c r="S1063" s="21">
        <v>42337.581064814818</v>
      </c>
    </row>
    <row r="1064" spans="1:19" ht="45" x14ac:dyDescent="0.25">
      <c r="A1064" s="17">
        <v>4110</v>
      </c>
      <c r="B1064" s="18" t="s">
        <v>4106</v>
      </c>
      <c r="C1064" s="18" t="s">
        <v>8213</v>
      </c>
      <c r="D1064" s="19">
        <v>300</v>
      </c>
      <c r="E1064" s="20">
        <v>86</v>
      </c>
      <c r="F1064" s="17" t="s">
        <v>8220</v>
      </c>
      <c r="G1064" s="17" t="s">
        <v>8224</v>
      </c>
      <c r="H1064" s="17" t="s">
        <v>8246</v>
      </c>
      <c r="I1064" s="17">
        <v>1469113351</v>
      </c>
      <c r="J1064" s="17">
        <v>1463929351</v>
      </c>
      <c r="K1064" s="17" t="b">
        <v>0</v>
      </c>
      <c r="L1064" s="17">
        <v>6</v>
      </c>
      <c r="M1064" s="17" t="b">
        <v>0</v>
      </c>
      <c r="N1064" s="17" t="s">
        <v>8273</v>
      </c>
      <c r="O1064" s="17" t="s">
        <v>8274</v>
      </c>
      <c r="P1064" s="17">
        <v>29</v>
      </c>
      <c r="Q1064" s="17">
        <v>14.33</v>
      </c>
      <c r="R1064" s="21">
        <v>42512.626747685179</v>
      </c>
      <c r="S1064" s="21">
        <v>42572.626747685179</v>
      </c>
    </row>
    <row r="1065" spans="1:19" ht="45" x14ac:dyDescent="0.25">
      <c r="A1065" s="17">
        <v>4111</v>
      </c>
      <c r="B1065" s="18" t="s">
        <v>4107</v>
      </c>
      <c r="C1065" s="18" t="s">
        <v>8214</v>
      </c>
      <c r="D1065" s="19">
        <v>3000</v>
      </c>
      <c r="E1065" s="20">
        <v>94</v>
      </c>
      <c r="F1065" s="17" t="s">
        <v>8220</v>
      </c>
      <c r="G1065" s="17" t="s">
        <v>8223</v>
      </c>
      <c r="H1065" s="17" t="s">
        <v>8245</v>
      </c>
      <c r="I1065" s="17">
        <v>1424747740</v>
      </c>
      <c r="J1065" s="17">
        <v>1422155740</v>
      </c>
      <c r="K1065" s="17" t="b">
        <v>0</v>
      </c>
      <c r="L1065" s="17">
        <v>6</v>
      </c>
      <c r="M1065" s="17" t="b">
        <v>0</v>
      </c>
      <c r="N1065" s="17" t="s">
        <v>8273</v>
      </c>
      <c r="O1065" s="17" t="s">
        <v>8274</v>
      </c>
      <c r="P1065" s="17">
        <v>3</v>
      </c>
      <c r="Q1065" s="17">
        <v>15.67</v>
      </c>
      <c r="R1065" s="21">
        <v>42029.135879629626</v>
      </c>
      <c r="S1065" s="21">
        <v>42059.135879629626</v>
      </c>
    </row>
    <row r="1066" spans="1:19" ht="45" x14ac:dyDescent="0.25">
      <c r="A1066" s="17">
        <v>4112</v>
      </c>
      <c r="B1066" s="18" t="s">
        <v>4108</v>
      </c>
      <c r="C1066" s="18" t="s">
        <v>6961</v>
      </c>
      <c r="D1066" s="19">
        <v>2500</v>
      </c>
      <c r="E1066" s="20">
        <v>1</v>
      </c>
      <c r="F1066" s="17" t="s">
        <v>8220</v>
      </c>
      <c r="G1066" s="17" t="s">
        <v>8240</v>
      </c>
      <c r="H1066" s="17" t="s">
        <v>8248</v>
      </c>
      <c r="I1066" s="17">
        <v>1456617600</v>
      </c>
      <c r="J1066" s="17">
        <v>1454280186</v>
      </c>
      <c r="K1066" s="17" t="b">
        <v>0</v>
      </c>
      <c r="L1066" s="17">
        <v>1</v>
      </c>
      <c r="M1066" s="17" t="b">
        <v>0</v>
      </c>
      <c r="N1066" s="17" t="s">
        <v>8273</v>
      </c>
      <c r="O1066" s="17" t="s">
        <v>8274</v>
      </c>
      <c r="P1066" s="17">
        <v>0</v>
      </c>
      <c r="Q1066" s="17">
        <v>1</v>
      </c>
      <c r="R1066" s="21">
        <v>42400.946597222224</v>
      </c>
      <c r="S1066" s="21">
        <v>42428</v>
      </c>
    </row>
    <row r="1067" spans="1:19" ht="45" x14ac:dyDescent="0.25">
      <c r="A1067" s="17">
        <v>4113</v>
      </c>
      <c r="B1067" s="18" t="s">
        <v>4109</v>
      </c>
      <c r="C1067" s="18" t="s">
        <v>8215</v>
      </c>
      <c r="D1067" s="19">
        <v>1500</v>
      </c>
      <c r="E1067" s="20">
        <v>3</v>
      </c>
      <c r="F1067" s="17" t="s">
        <v>8220</v>
      </c>
      <c r="G1067" s="17" t="s">
        <v>8223</v>
      </c>
      <c r="H1067" s="17" t="s">
        <v>8245</v>
      </c>
      <c r="I1067" s="17">
        <v>1452234840</v>
      </c>
      <c r="J1067" s="17">
        <v>1450619123</v>
      </c>
      <c r="K1067" s="17" t="b">
        <v>0</v>
      </c>
      <c r="L1067" s="17">
        <v>3</v>
      </c>
      <c r="M1067" s="17" t="b">
        <v>0</v>
      </c>
      <c r="N1067" s="17" t="s">
        <v>8273</v>
      </c>
      <c r="O1067" s="17" t="s">
        <v>8274</v>
      </c>
      <c r="P1067" s="17">
        <v>0</v>
      </c>
      <c r="Q1067" s="17">
        <v>1</v>
      </c>
      <c r="R1067" s="21">
        <v>42358.573182870372</v>
      </c>
      <c r="S1067" s="21">
        <v>42377.273611111115</v>
      </c>
    </row>
  </sheetData>
  <autoFilter ref="A1:S1067" xr:uid="{B07B899B-4730-4B2B-9708-41C4D65AA526}">
    <filterColumn colId="5">
      <filters>
        <filter val="failed"/>
      </filters>
    </filterColumn>
  </autoFilter>
  <conditionalFormatting sqref="F1:F1067">
    <cfRule type="cellIs" dxfId="20" priority="2" operator="equal">
      <formula>"failed"</formula>
    </cfRule>
    <cfRule type="cellIs" dxfId="19" priority="3" operator="equal">
      <formula>"canceled"</formula>
    </cfRule>
    <cfRule type="cellIs" dxfId="18" priority="4" operator="equal">
      <formula>"successful"</formula>
    </cfRule>
  </conditionalFormatting>
  <conditionalFormatting sqref="P2:P1067 P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94B62-618A-47F3-B99D-B66C0F646ED7}">
  <dimension ref="A1:S695"/>
  <sheetViews>
    <sheetView workbookViewId="0"/>
  </sheetViews>
  <sheetFormatPr defaultRowHeight="15" x14ac:dyDescent="0.25"/>
  <cols>
    <col min="1" max="1" width="9.28515625" bestFit="1" customWidth="1"/>
    <col min="4" max="4" width="12.5703125" bestFit="1" customWidth="1"/>
    <col min="5" max="5" width="11.140625" bestFit="1" customWidth="1"/>
    <col min="9" max="10" width="13.42578125" bestFit="1" customWidth="1"/>
    <col min="11" max="13" width="9.28515625" bestFit="1" customWidth="1"/>
    <col min="16" max="17" width="9.28515625" bestFit="1" customWidth="1"/>
    <col min="18" max="18" width="10.7109375" bestFit="1" customWidth="1"/>
    <col min="19" max="19" width="11.140625" bestFit="1" customWidth="1"/>
  </cols>
  <sheetData>
    <row r="1" spans="1:19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8317</v>
      </c>
      <c r="O1" s="22" t="s">
        <v>8316</v>
      </c>
      <c r="P1" s="22" t="s">
        <v>8264</v>
      </c>
      <c r="Q1" s="22" t="s">
        <v>8265</v>
      </c>
      <c r="R1" s="22" t="s">
        <v>8323</v>
      </c>
      <c r="S1" s="22" t="s">
        <v>8324</v>
      </c>
    </row>
    <row r="2" spans="1:19" ht="255" x14ac:dyDescent="0.25">
      <c r="A2" s="17">
        <v>520</v>
      </c>
      <c r="B2" s="18" t="s">
        <v>521</v>
      </c>
      <c r="C2" s="18" t="s">
        <v>4630</v>
      </c>
      <c r="D2" s="19">
        <v>5000</v>
      </c>
      <c r="E2" s="20">
        <v>5105</v>
      </c>
      <c r="F2" s="17" t="s">
        <v>8218</v>
      </c>
      <c r="G2" s="17" t="s">
        <v>8224</v>
      </c>
      <c r="H2" s="17" t="s">
        <v>8246</v>
      </c>
      <c r="I2" s="17">
        <v>1449766261</v>
      </c>
      <c r="J2" s="17">
        <v>1447174261</v>
      </c>
      <c r="K2" s="17" t="b">
        <v>0</v>
      </c>
      <c r="L2" s="17">
        <v>34</v>
      </c>
      <c r="M2" s="17" t="b">
        <v>1</v>
      </c>
      <c r="N2" s="17" t="s">
        <v>8273</v>
      </c>
      <c r="O2" s="17" t="s">
        <v>8274</v>
      </c>
      <c r="P2" s="17">
        <v>102</v>
      </c>
      <c r="Q2" s="17">
        <v>150.15</v>
      </c>
      <c r="R2" s="21">
        <v>42318.702094907407</v>
      </c>
      <c r="S2" s="21">
        <v>42348.702094907407</v>
      </c>
    </row>
    <row r="3" spans="1:19" ht="285" x14ac:dyDescent="0.25">
      <c r="A3" s="17">
        <v>521</v>
      </c>
      <c r="B3" s="18" t="s">
        <v>522</v>
      </c>
      <c r="C3" s="18" t="s">
        <v>4631</v>
      </c>
      <c r="D3" s="19">
        <v>5000</v>
      </c>
      <c r="E3" s="20">
        <v>5232</v>
      </c>
      <c r="F3" s="17" t="s">
        <v>8218</v>
      </c>
      <c r="G3" s="17" t="s">
        <v>8223</v>
      </c>
      <c r="H3" s="17" t="s">
        <v>8245</v>
      </c>
      <c r="I3" s="17">
        <v>1477976340</v>
      </c>
      <c r="J3" s="17">
        <v>1475460819</v>
      </c>
      <c r="K3" s="17" t="b">
        <v>0</v>
      </c>
      <c r="L3" s="17">
        <v>56</v>
      </c>
      <c r="M3" s="17" t="b">
        <v>1</v>
      </c>
      <c r="N3" s="17" t="s">
        <v>8273</v>
      </c>
      <c r="O3" s="17" t="s">
        <v>8274</v>
      </c>
      <c r="P3" s="17">
        <v>105</v>
      </c>
      <c r="Q3" s="17">
        <v>93.43</v>
      </c>
      <c r="R3" s="21">
        <v>42646.092812499999</v>
      </c>
      <c r="S3" s="21">
        <v>42675.207638888889</v>
      </c>
    </row>
    <row r="4" spans="1:19" ht="195" x14ac:dyDescent="0.25">
      <c r="A4" s="17">
        <v>522</v>
      </c>
      <c r="B4" s="18" t="s">
        <v>523</v>
      </c>
      <c r="C4" s="18" t="s">
        <v>4632</v>
      </c>
      <c r="D4" s="19">
        <v>3000</v>
      </c>
      <c r="E4" s="20">
        <v>3440</v>
      </c>
      <c r="F4" s="17" t="s">
        <v>8218</v>
      </c>
      <c r="G4" s="17" t="s">
        <v>8223</v>
      </c>
      <c r="H4" s="17" t="s">
        <v>8245</v>
      </c>
      <c r="I4" s="17">
        <v>1458518325</v>
      </c>
      <c r="J4" s="17">
        <v>1456793925</v>
      </c>
      <c r="K4" s="17" t="b">
        <v>0</v>
      </c>
      <c r="L4" s="17">
        <v>31</v>
      </c>
      <c r="M4" s="17" t="b">
        <v>1</v>
      </c>
      <c r="N4" s="17" t="s">
        <v>8273</v>
      </c>
      <c r="O4" s="17" t="s">
        <v>8274</v>
      </c>
      <c r="P4" s="17">
        <v>115</v>
      </c>
      <c r="Q4" s="17">
        <v>110.97</v>
      </c>
      <c r="R4" s="21">
        <v>42430.040798611109</v>
      </c>
      <c r="S4" s="21">
        <v>42449.999131944445</v>
      </c>
    </row>
    <row r="5" spans="1:19" ht="285" x14ac:dyDescent="0.25">
      <c r="A5" s="17">
        <v>523</v>
      </c>
      <c r="B5" s="18" t="s">
        <v>524</v>
      </c>
      <c r="C5" s="18" t="s">
        <v>4633</v>
      </c>
      <c r="D5" s="19">
        <v>5000</v>
      </c>
      <c r="E5" s="20">
        <v>6030</v>
      </c>
      <c r="F5" s="17" t="s">
        <v>8218</v>
      </c>
      <c r="G5" s="17" t="s">
        <v>8223</v>
      </c>
      <c r="H5" s="17" t="s">
        <v>8245</v>
      </c>
      <c r="I5" s="17">
        <v>1442805076</v>
      </c>
      <c r="J5" s="17">
        <v>1440213076</v>
      </c>
      <c r="K5" s="17" t="b">
        <v>0</v>
      </c>
      <c r="L5" s="17">
        <v>84</v>
      </c>
      <c r="M5" s="17" t="b">
        <v>1</v>
      </c>
      <c r="N5" s="17" t="s">
        <v>8273</v>
      </c>
      <c r="O5" s="17" t="s">
        <v>8274</v>
      </c>
      <c r="P5" s="17">
        <v>121</v>
      </c>
      <c r="Q5" s="17">
        <v>71.790000000000006</v>
      </c>
      <c r="R5" s="21">
        <v>42238.13282407407</v>
      </c>
      <c r="S5" s="21">
        <v>42268.13282407407</v>
      </c>
    </row>
    <row r="6" spans="1:19" ht="285" x14ac:dyDescent="0.25">
      <c r="A6" s="17">
        <v>524</v>
      </c>
      <c r="B6" s="18" t="s">
        <v>525</v>
      </c>
      <c r="C6" s="18" t="s">
        <v>4634</v>
      </c>
      <c r="D6" s="19">
        <v>3500</v>
      </c>
      <c r="E6" s="20">
        <v>3803.55</v>
      </c>
      <c r="F6" s="17" t="s">
        <v>8218</v>
      </c>
      <c r="G6" s="17" t="s">
        <v>8224</v>
      </c>
      <c r="H6" s="17" t="s">
        <v>8246</v>
      </c>
      <c r="I6" s="17">
        <v>1464801169</v>
      </c>
      <c r="J6" s="17">
        <v>1462209169</v>
      </c>
      <c r="K6" s="17" t="b">
        <v>0</v>
      </c>
      <c r="L6" s="17">
        <v>130</v>
      </c>
      <c r="M6" s="17" t="b">
        <v>1</v>
      </c>
      <c r="N6" s="17" t="s">
        <v>8273</v>
      </c>
      <c r="O6" s="17" t="s">
        <v>8274</v>
      </c>
      <c r="P6" s="17">
        <v>109</v>
      </c>
      <c r="Q6" s="17">
        <v>29.26</v>
      </c>
      <c r="R6" s="21">
        <v>42492.717233796298</v>
      </c>
      <c r="S6" s="21">
        <v>42522.717233796298</v>
      </c>
    </row>
    <row r="7" spans="1:19" ht="255" x14ac:dyDescent="0.25">
      <c r="A7" s="17">
        <v>525</v>
      </c>
      <c r="B7" s="18" t="s">
        <v>526</v>
      </c>
      <c r="C7" s="18" t="s">
        <v>4635</v>
      </c>
      <c r="D7" s="19">
        <v>12000</v>
      </c>
      <c r="E7" s="20">
        <v>12000</v>
      </c>
      <c r="F7" s="17" t="s">
        <v>8218</v>
      </c>
      <c r="G7" s="17" t="s">
        <v>8223</v>
      </c>
      <c r="H7" s="17" t="s">
        <v>8245</v>
      </c>
      <c r="I7" s="17">
        <v>1410601041</v>
      </c>
      <c r="J7" s="17">
        <v>1406713041</v>
      </c>
      <c r="K7" s="17" t="b">
        <v>0</v>
      </c>
      <c r="L7" s="17">
        <v>12</v>
      </c>
      <c r="M7" s="17" t="b">
        <v>1</v>
      </c>
      <c r="N7" s="17" t="s">
        <v>8273</v>
      </c>
      <c r="O7" s="17" t="s">
        <v>8274</v>
      </c>
      <c r="P7" s="17">
        <v>100</v>
      </c>
      <c r="Q7" s="17">
        <v>1000</v>
      </c>
      <c r="R7" s="21">
        <v>41850.400937500002</v>
      </c>
      <c r="S7" s="21">
        <v>41895.400937500002</v>
      </c>
    </row>
    <row r="8" spans="1:19" ht="255" x14ac:dyDescent="0.25">
      <c r="A8" s="17">
        <v>526</v>
      </c>
      <c r="B8" s="18" t="s">
        <v>527</v>
      </c>
      <c r="C8" s="18" t="s">
        <v>4636</v>
      </c>
      <c r="D8" s="19">
        <v>1500</v>
      </c>
      <c r="E8" s="20">
        <v>1710</v>
      </c>
      <c r="F8" s="17" t="s">
        <v>8218</v>
      </c>
      <c r="G8" s="17" t="s">
        <v>8224</v>
      </c>
      <c r="H8" s="17" t="s">
        <v>8246</v>
      </c>
      <c r="I8" s="17">
        <v>1438966800</v>
      </c>
      <c r="J8" s="17">
        <v>1436278344</v>
      </c>
      <c r="K8" s="17" t="b">
        <v>0</v>
      </c>
      <c r="L8" s="17">
        <v>23</v>
      </c>
      <c r="M8" s="17" t="b">
        <v>1</v>
      </c>
      <c r="N8" s="17" t="s">
        <v>8273</v>
      </c>
      <c r="O8" s="17" t="s">
        <v>8274</v>
      </c>
      <c r="P8" s="17">
        <v>114</v>
      </c>
      <c r="Q8" s="17">
        <v>74.349999999999994</v>
      </c>
      <c r="R8" s="21">
        <v>42192.591944444444</v>
      </c>
      <c r="S8" s="21">
        <v>42223.708333333328</v>
      </c>
    </row>
    <row r="9" spans="1:19" ht="285" x14ac:dyDescent="0.25">
      <c r="A9" s="17">
        <v>527</v>
      </c>
      <c r="B9" s="18" t="s">
        <v>528</v>
      </c>
      <c r="C9" s="18" t="s">
        <v>4637</v>
      </c>
      <c r="D9" s="19">
        <v>10000</v>
      </c>
      <c r="E9" s="20">
        <v>10085</v>
      </c>
      <c r="F9" s="17" t="s">
        <v>8218</v>
      </c>
      <c r="G9" s="17" t="s">
        <v>8223</v>
      </c>
      <c r="H9" s="17" t="s">
        <v>8245</v>
      </c>
      <c r="I9" s="17">
        <v>1487347500</v>
      </c>
      <c r="J9" s="17">
        <v>1484715366</v>
      </c>
      <c r="K9" s="17" t="b">
        <v>0</v>
      </c>
      <c r="L9" s="17">
        <v>158</v>
      </c>
      <c r="M9" s="17" t="b">
        <v>1</v>
      </c>
      <c r="N9" s="17" t="s">
        <v>8273</v>
      </c>
      <c r="O9" s="17" t="s">
        <v>8274</v>
      </c>
      <c r="P9" s="17">
        <v>101</v>
      </c>
      <c r="Q9" s="17">
        <v>63.83</v>
      </c>
      <c r="R9" s="21">
        <v>42753.205625000002</v>
      </c>
      <c r="S9" s="21">
        <v>42783.670138888891</v>
      </c>
    </row>
    <row r="10" spans="1:19" ht="120" x14ac:dyDescent="0.25">
      <c r="A10" s="17">
        <v>528</v>
      </c>
      <c r="B10" s="18" t="s">
        <v>529</v>
      </c>
      <c r="C10" s="18" t="s">
        <v>4638</v>
      </c>
      <c r="D10" s="19">
        <v>1150</v>
      </c>
      <c r="E10" s="20">
        <v>1330</v>
      </c>
      <c r="F10" s="17" t="s">
        <v>8218</v>
      </c>
      <c r="G10" s="17" t="s">
        <v>8223</v>
      </c>
      <c r="H10" s="17" t="s">
        <v>8245</v>
      </c>
      <c r="I10" s="17">
        <v>1434921600</v>
      </c>
      <c r="J10" s="17">
        <v>1433109907</v>
      </c>
      <c r="K10" s="17" t="b">
        <v>0</v>
      </c>
      <c r="L10" s="17">
        <v>30</v>
      </c>
      <c r="M10" s="17" t="b">
        <v>1</v>
      </c>
      <c r="N10" s="17" t="s">
        <v>8273</v>
      </c>
      <c r="O10" s="17" t="s">
        <v>8274</v>
      </c>
      <c r="P10" s="17">
        <v>116</v>
      </c>
      <c r="Q10" s="17">
        <v>44.33</v>
      </c>
      <c r="R10" s="21">
        <v>42155.920219907406</v>
      </c>
      <c r="S10" s="21">
        <v>42176.888888888891</v>
      </c>
    </row>
    <row r="11" spans="1:19" ht="300" x14ac:dyDescent="0.25">
      <c r="A11" s="17">
        <v>529</v>
      </c>
      <c r="B11" s="18" t="s">
        <v>530</v>
      </c>
      <c r="C11" s="18" t="s">
        <v>4639</v>
      </c>
      <c r="D11" s="19">
        <v>1200</v>
      </c>
      <c r="E11" s="20">
        <v>1565</v>
      </c>
      <c r="F11" s="17" t="s">
        <v>8218</v>
      </c>
      <c r="G11" s="17" t="s">
        <v>8228</v>
      </c>
      <c r="H11" s="17" t="s">
        <v>8250</v>
      </c>
      <c r="I11" s="17">
        <v>1484110800</v>
      </c>
      <c r="J11" s="17">
        <v>1482281094</v>
      </c>
      <c r="K11" s="17" t="b">
        <v>0</v>
      </c>
      <c r="L11" s="17">
        <v>18</v>
      </c>
      <c r="M11" s="17" t="b">
        <v>1</v>
      </c>
      <c r="N11" s="17" t="s">
        <v>8273</v>
      </c>
      <c r="O11" s="17" t="s">
        <v>8274</v>
      </c>
      <c r="P11" s="17">
        <v>130</v>
      </c>
      <c r="Q11" s="17">
        <v>86.94</v>
      </c>
      <c r="R11" s="21">
        <v>42725.031180555554</v>
      </c>
      <c r="S11" s="21">
        <v>42746.208333333328</v>
      </c>
    </row>
    <row r="12" spans="1:19" ht="255" x14ac:dyDescent="0.25">
      <c r="A12" s="17">
        <v>530</v>
      </c>
      <c r="B12" s="18" t="s">
        <v>531</v>
      </c>
      <c r="C12" s="18" t="s">
        <v>4640</v>
      </c>
      <c r="D12" s="19">
        <v>3405</v>
      </c>
      <c r="E12" s="20">
        <v>3670</v>
      </c>
      <c r="F12" s="17" t="s">
        <v>8218</v>
      </c>
      <c r="G12" s="17" t="s">
        <v>8223</v>
      </c>
      <c r="H12" s="17" t="s">
        <v>8245</v>
      </c>
      <c r="I12" s="17">
        <v>1435111200</v>
      </c>
      <c r="J12" s="17">
        <v>1433254268</v>
      </c>
      <c r="K12" s="17" t="b">
        <v>0</v>
      </c>
      <c r="L12" s="17">
        <v>29</v>
      </c>
      <c r="M12" s="17" t="b">
        <v>1</v>
      </c>
      <c r="N12" s="17" t="s">
        <v>8273</v>
      </c>
      <c r="O12" s="17" t="s">
        <v>8274</v>
      </c>
      <c r="P12" s="17">
        <v>108</v>
      </c>
      <c r="Q12" s="17">
        <v>126.55</v>
      </c>
      <c r="R12" s="21">
        <v>42157.591064814813</v>
      </c>
      <c r="S12" s="21">
        <v>42179.083333333328</v>
      </c>
    </row>
    <row r="13" spans="1:19" ht="285" x14ac:dyDescent="0.25">
      <c r="A13" s="17">
        <v>531</v>
      </c>
      <c r="B13" s="18" t="s">
        <v>532</v>
      </c>
      <c r="C13" s="18" t="s">
        <v>4641</v>
      </c>
      <c r="D13" s="19">
        <v>4000</v>
      </c>
      <c r="E13" s="20">
        <v>4000</v>
      </c>
      <c r="F13" s="17" t="s">
        <v>8218</v>
      </c>
      <c r="G13" s="17" t="s">
        <v>8223</v>
      </c>
      <c r="H13" s="17" t="s">
        <v>8245</v>
      </c>
      <c r="I13" s="17">
        <v>1481957940</v>
      </c>
      <c r="J13" s="17">
        <v>1478050429</v>
      </c>
      <c r="K13" s="17" t="b">
        <v>0</v>
      </c>
      <c r="L13" s="17">
        <v>31</v>
      </c>
      <c r="M13" s="17" t="b">
        <v>1</v>
      </c>
      <c r="N13" s="17" t="s">
        <v>8273</v>
      </c>
      <c r="O13" s="17" t="s">
        <v>8274</v>
      </c>
      <c r="P13" s="17">
        <v>100</v>
      </c>
      <c r="Q13" s="17">
        <v>129.03</v>
      </c>
      <c r="R13" s="21">
        <v>42676.065150462964</v>
      </c>
      <c r="S13" s="21">
        <v>42721.290972222225</v>
      </c>
    </row>
    <row r="14" spans="1:19" ht="270" x14ac:dyDescent="0.25">
      <c r="A14" s="17">
        <v>532</v>
      </c>
      <c r="B14" s="18" t="s">
        <v>533</v>
      </c>
      <c r="C14" s="18" t="s">
        <v>4642</v>
      </c>
      <c r="D14" s="19">
        <v>10000</v>
      </c>
      <c r="E14" s="20">
        <v>12325</v>
      </c>
      <c r="F14" s="17" t="s">
        <v>8218</v>
      </c>
      <c r="G14" s="17" t="s">
        <v>8223</v>
      </c>
      <c r="H14" s="17" t="s">
        <v>8245</v>
      </c>
      <c r="I14" s="17">
        <v>1463098208</v>
      </c>
      <c r="J14" s="17">
        <v>1460506208</v>
      </c>
      <c r="K14" s="17" t="b">
        <v>0</v>
      </c>
      <c r="L14" s="17">
        <v>173</v>
      </c>
      <c r="M14" s="17" t="b">
        <v>1</v>
      </c>
      <c r="N14" s="17" t="s">
        <v>8273</v>
      </c>
      <c r="O14" s="17" t="s">
        <v>8274</v>
      </c>
      <c r="P14" s="17">
        <v>123</v>
      </c>
      <c r="Q14" s="17">
        <v>71.239999999999995</v>
      </c>
      <c r="R14" s="21">
        <v>42473.007037037038</v>
      </c>
      <c r="S14" s="21">
        <v>42503.007037037038</v>
      </c>
    </row>
    <row r="15" spans="1:19" ht="285" x14ac:dyDescent="0.25">
      <c r="A15" s="17">
        <v>533</v>
      </c>
      <c r="B15" s="18" t="s">
        <v>534</v>
      </c>
      <c r="C15" s="18" t="s">
        <v>4643</v>
      </c>
      <c r="D15" s="19">
        <v>2000</v>
      </c>
      <c r="E15" s="20">
        <v>2004</v>
      </c>
      <c r="F15" s="17" t="s">
        <v>8218</v>
      </c>
      <c r="G15" s="17" t="s">
        <v>8224</v>
      </c>
      <c r="H15" s="17" t="s">
        <v>8246</v>
      </c>
      <c r="I15" s="17">
        <v>1463394365</v>
      </c>
      <c r="J15" s="17">
        <v>1461320765</v>
      </c>
      <c r="K15" s="17" t="b">
        <v>0</v>
      </c>
      <c r="L15" s="17">
        <v>17</v>
      </c>
      <c r="M15" s="17" t="b">
        <v>1</v>
      </c>
      <c r="N15" s="17" t="s">
        <v>8273</v>
      </c>
      <c r="O15" s="17" t="s">
        <v>8274</v>
      </c>
      <c r="P15" s="17">
        <v>100</v>
      </c>
      <c r="Q15" s="17">
        <v>117.88</v>
      </c>
      <c r="R15" s="21">
        <v>42482.43478009259</v>
      </c>
      <c r="S15" s="21">
        <v>42506.43478009259</v>
      </c>
    </row>
    <row r="16" spans="1:19" ht="285" x14ac:dyDescent="0.25">
      <c r="A16" s="17">
        <v>534</v>
      </c>
      <c r="B16" s="18" t="s">
        <v>535</v>
      </c>
      <c r="C16" s="18" t="s">
        <v>4644</v>
      </c>
      <c r="D16" s="19">
        <v>15000</v>
      </c>
      <c r="E16" s="20">
        <v>15700</v>
      </c>
      <c r="F16" s="17" t="s">
        <v>8218</v>
      </c>
      <c r="G16" s="17" t="s">
        <v>8233</v>
      </c>
      <c r="H16" s="17" t="s">
        <v>8253</v>
      </c>
      <c r="I16" s="17">
        <v>1446418800</v>
      </c>
      <c r="J16" s="17">
        <v>1443036470</v>
      </c>
      <c r="K16" s="17" t="b">
        <v>0</v>
      </c>
      <c r="L16" s="17">
        <v>48</v>
      </c>
      <c r="M16" s="17" t="b">
        <v>1</v>
      </c>
      <c r="N16" s="17" t="s">
        <v>8273</v>
      </c>
      <c r="O16" s="17" t="s">
        <v>8274</v>
      </c>
      <c r="P16" s="17">
        <v>105</v>
      </c>
      <c r="Q16" s="17">
        <v>327.08</v>
      </c>
      <c r="R16" s="21">
        <v>42270.810995370368</v>
      </c>
      <c r="S16" s="21">
        <v>42309.958333333328</v>
      </c>
    </row>
    <row r="17" spans="1:19" ht="210" x14ac:dyDescent="0.25">
      <c r="A17" s="17">
        <v>535</v>
      </c>
      <c r="B17" s="18" t="s">
        <v>536</v>
      </c>
      <c r="C17" s="18" t="s">
        <v>4645</v>
      </c>
      <c r="D17" s="19">
        <v>2000</v>
      </c>
      <c r="E17" s="20">
        <v>2050</v>
      </c>
      <c r="F17" s="17" t="s">
        <v>8218</v>
      </c>
      <c r="G17" s="17" t="s">
        <v>8224</v>
      </c>
      <c r="H17" s="17" t="s">
        <v>8246</v>
      </c>
      <c r="I17" s="17">
        <v>1483707905</v>
      </c>
      <c r="J17" s="17">
        <v>1481115905</v>
      </c>
      <c r="K17" s="17" t="b">
        <v>0</v>
      </c>
      <c r="L17" s="17">
        <v>59</v>
      </c>
      <c r="M17" s="17" t="b">
        <v>1</v>
      </c>
      <c r="N17" s="17" t="s">
        <v>8273</v>
      </c>
      <c r="O17" s="17" t="s">
        <v>8274</v>
      </c>
      <c r="P17" s="17">
        <v>103</v>
      </c>
      <c r="Q17" s="17">
        <v>34.75</v>
      </c>
      <c r="R17" s="21">
        <v>42711.545196759253</v>
      </c>
      <c r="S17" s="21">
        <v>42741.545196759253</v>
      </c>
    </row>
    <row r="18" spans="1:19" ht="285" x14ac:dyDescent="0.25">
      <c r="A18" s="17">
        <v>536</v>
      </c>
      <c r="B18" s="18" t="s">
        <v>537</v>
      </c>
      <c r="C18" s="18" t="s">
        <v>4646</v>
      </c>
      <c r="D18" s="19">
        <v>3300</v>
      </c>
      <c r="E18" s="20">
        <v>3902.5</v>
      </c>
      <c r="F18" s="17" t="s">
        <v>8218</v>
      </c>
      <c r="G18" s="17" t="s">
        <v>8224</v>
      </c>
      <c r="H18" s="17" t="s">
        <v>8246</v>
      </c>
      <c r="I18" s="17">
        <v>1438624800</v>
      </c>
      <c r="J18" s="17">
        <v>1435133807</v>
      </c>
      <c r="K18" s="17" t="b">
        <v>0</v>
      </c>
      <c r="L18" s="17">
        <v>39</v>
      </c>
      <c r="M18" s="17" t="b">
        <v>1</v>
      </c>
      <c r="N18" s="17" t="s">
        <v>8273</v>
      </c>
      <c r="O18" s="17" t="s">
        <v>8274</v>
      </c>
      <c r="P18" s="17">
        <v>118</v>
      </c>
      <c r="Q18" s="17">
        <v>100.06</v>
      </c>
      <c r="R18" s="21">
        <v>42179.344988425932</v>
      </c>
      <c r="S18" s="21">
        <v>42219.75</v>
      </c>
    </row>
    <row r="19" spans="1:19" ht="270" x14ac:dyDescent="0.25">
      <c r="A19" s="17">
        <v>537</v>
      </c>
      <c r="B19" s="18" t="s">
        <v>538</v>
      </c>
      <c r="C19" s="18" t="s">
        <v>4647</v>
      </c>
      <c r="D19" s="19">
        <v>2000</v>
      </c>
      <c r="E19" s="20">
        <v>2410</v>
      </c>
      <c r="F19" s="17" t="s">
        <v>8218</v>
      </c>
      <c r="G19" s="17" t="s">
        <v>8223</v>
      </c>
      <c r="H19" s="17" t="s">
        <v>8245</v>
      </c>
      <c r="I19" s="17">
        <v>1446665191</v>
      </c>
      <c r="J19" s="17">
        <v>1444069591</v>
      </c>
      <c r="K19" s="17" t="b">
        <v>0</v>
      </c>
      <c r="L19" s="17">
        <v>59</v>
      </c>
      <c r="M19" s="17" t="b">
        <v>1</v>
      </c>
      <c r="N19" s="17" t="s">
        <v>8273</v>
      </c>
      <c r="O19" s="17" t="s">
        <v>8274</v>
      </c>
      <c r="P19" s="17">
        <v>121</v>
      </c>
      <c r="Q19" s="17">
        <v>40.85</v>
      </c>
      <c r="R19" s="21">
        <v>42282.768414351856</v>
      </c>
      <c r="S19" s="21">
        <v>42312.810081018513</v>
      </c>
    </row>
    <row r="20" spans="1:19" ht="255" x14ac:dyDescent="0.25">
      <c r="A20" s="17">
        <v>538</v>
      </c>
      <c r="B20" s="18" t="s">
        <v>539</v>
      </c>
      <c r="C20" s="18" t="s">
        <v>4648</v>
      </c>
      <c r="D20" s="19">
        <v>5000</v>
      </c>
      <c r="E20" s="20">
        <v>15121</v>
      </c>
      <c r="F20" s="17" t="s">
        <v>8218</v>
      </c>
      <c r="G20" s="17" t="s">
        <v>8223</v>
      </c>
      <c r="H20" s="17" t="s">
        <v>8245</v>
      </c>
      <c r="I20" s="17">
        <v>1463166263</v>
      </c>
      <c r="J20" s="17">
        <v>1460574263</v>
      </c>
      <c r="K20" s="17" t="b">
        <v>0</v>
      </c>
      <c r="L20" s="17">
        <v>60</v>
      </c>
      <c r="M20" s="17" t="b">
        <v>1</v>
      </c>
      <c r="N20" s="17" t="s">
        <v>8273</v>
      </c>
      <c r="O20" s="17" t="s">
        <v>8274</v>
      </c>
      <c r="P20" s="17">
        <v>302</v>
      </c>
      <c r="Q20" s="17">
        <v>252.02</v>
      </c>
      <c r="R20" s="21">
        <v>42473.794710648144</v>
      </c>
      <c r="S20" s="21">
        <v>42503.794710648144</v>
      </c>
    </row>
    <row r="21" spans="1:19" ht="255" x14ac:dyDescent="0.25">
      <c r="A21" s="17">
        <v>539</v>
      </c>
      <c r="B21" s="18" t="s">
        <v>540</v>
      </c>
      <c r="C21" s="18" t="s">
        <v>4649</v>
      </c>
      <c r="D21" s="19">
        <v>500</v>
      </c>
      <c r="E21" s="20">
        <v>503.22</v>
      </c>
      <c r="F21" s="17" t="s">
        <v>8218</v>
      </c>
      <c r="G21" s="17" t="s">
        <v>8224</v>
      </c>
      <c r="H21" s="17" t="s">
        <v>8246</v>
      </c>
      <c r="I21" s="17">
        <v>1467681107</v>
      </c>
      <c r="J21" s="17">
        <v>1465866707</v>
      </c>
      <c r="K21" s="17" t="b">
        <v>0</v>
      </c>
      <c r="L21" s="17">
        <v>20</v>
      </c>
      <c r="M21" s="17" t="b">
        <v>1</v>
      </c>
      <c r="N21" s="17" t="s">
        <v>8273</v>
      </c>
      <c r="O21" s="17" t="s">
        <v>8274</v>
      </c>
      <c r="P21" s="17">
        <v>101</v>
      </c>
      <c r="Q21" s="17">
        <v>25.16</v>
      </c>
      <c r="R21" s="21">
        <v>42535.049849537041</v>
      </c>
      <c r="S21" s="21">
        <v>42556.049849537041</v>
      </c>
    </row>
    <row r="22" spans="1:19" ht="255" x14ac:dyDescent="0.25">
      <c r="A22" s="17">
        <v>1284</v>
      </c>
      <c r="B22" s="18" t="s">
        <v>1285</v>
      </c>
      <c r="C22" s="18" t="s">
        <v>5394</v>
      </c>
      <c r="D22" s="19">
        <v>2000</v>
      </c>
      <c r="E22" s="20">
        <v>2020</v>
      </c>
      <c r="F22" s="17" t="s">
        <v>8218</v>
      </c>
      <c r="G22" s="17" t="s">
        <v>8223</v>
      </c>
      <c r="H22" s="17" t="s">
        <v>8245</v>
      </c>
      <c r="I22" s="17">
        <v>1483203540</v>
      </c>
      <c r="J22" s="17">
        <v>1481175482</v>
      </c>
      <c r="K22" s="17" t="b">
        <v>0</v>
      </c>
      <c r="L22" s="17">
        <v>31</v>
      </c>
      <c r="M22" s="17" t="b">
        <v>1</v>
      </c>
      <c r="N22" s="17" t="s">
        <v>8273</v>
      </c>
      <c r="O22" s="17" t="s">
        <v>8274</v>
      </c>
      <c r="P22" s="17">
        <v>101</v>
      </c>
      <c r="Q22" s="17">
        <v>65.16</v>
      </c>
      <c r="R22" s="21">
        <v>42712.23474537037</v>
      </c>
      <c r="S22" s="21">
        <v>42735.707638888889</v>
      </c>
    </row>
    <row r="23" spans="1:19" ht="285" x14ac:dyDescent="0.25">
      <c r="A23" s="17">
        <v>1285</v>
      </c>
      <c r="B23" s="18" t="s">
        <v>1286</v>
      </c>
      <c r="C23" s="18" t="s">
        <v>5395</v>
      </c>
      <c r="D23" s="19">
        <v>2000</v>
      </c>
      <c r="E23" s="20">
        <v>2033</v>
      </c>
      <c r="F23" s="17" t="s">
        <v>8218</v>
      </c>
      <c r="G23" s="17" t="s">
        <v>8224</v>
      </c>
      <c r="H23" s="17" t="s">
        <v>8246</v>
      </c>
      <c r="I23" s="17">
        <v>1434808775</v>
      </c>
      <c r="J23" s="17">
        <v>1433512775</v>
      </c>
      <c r="K23" s="17" t="b">
        <v>0</v>
      </c>
      <c r="L23" s="17">
        <v>63</v>
      </c>
      <c r="M23" s="17" t="b">
        <v>1</v>
      </c>
      <c r="N23" s="17" t="s">
        <v>8273</v>
      </c>
      <c r="O23" s="17" t="s">
        <v>8274</v>
      </c>
      <c r="P23" s="17">
        <v>102</v>
      </c>
      <c r="Q23" s="17">
        <v>32.270000000000003</v>
      </c>
      <c r="R23" s="21">
        <v>42160.583043981482</v>
      </c>
      <c r="S23" s="21">
        <v>42175.583043981482</v>
      </c>
    </row>
    <row r="24" spans="1:19" ht="240" x14ac:dyDescent="0.25">
      <c r="A24" s="17">
        <v>1286</v>
      </c>
      <c r="B24" s="18" t="s">
        <v>1287</v>
      </c>
      <c r="C24" s="18" t="s">
        <v>5396</v>
      </c>
      <c r="D24" s="19">
        <v>1500</v>
      </c>
      <c r="E24" s="20">
        <v>1625</v>
      </c>
      <c r="F24" s="17" t="s">
        <v>8218</v>
      </c>
      <c r="G24" s="17" t="s">
        <v>8224</v>
      </c>
      <c r="H24" s="17" t="s">
        <v>8246</v>
      </c>
      <c r="I24" s="17">
        <v>1424181600</v>
      </c>
      <c r="J24" s="17">
        <v>1423041227</v>
      </c>
      <c r="K24" s="17" t="b">
        <v>0</v>
      </c>
      <c r="L24" s="17">
        <v>20</v>
      </c>
      <c r="M24" s="17" t="b">
        <v>1</v>
      </c>
      <c r="N24" s="17" t="s">
        <v>8273</v>
      </c>
      <c r="O24" s="17" t="s">
        <v>8274</v>
      </c>
      <c r="P24" s="17">
        <v>108</v>
      </c>
      <c r="Q24" s="17">
        <v>81.25</v>
      </c>
      <c r="R24" s="21">
        <v>42039.384571759263</v>
      </c>
      <c r="S24" s="21">
        <v>42052.583333333328</v>
      </c>
    </row>
    <row r="25" spans="1:19" ht="315" x14ac:dyDescent="0.25">
      <c r="A25" s="17">
        <v>1287</v>
      </c>
      <c r="B25" s="18" t="s">
        <v>1288</v>
      </c>
      <c r="C25" s="18" t="s">
        <v>5397</v>
      </c>
      <c r="D25" s="19">
        <v>250</v>
      </c>
      <c r="E25" s="20">
        <v>605</v>
      </c>
      <c r="F25" s="17" t="s">
        <v>8218</v>
      </c>
      <c r="G25" s="17" t="s">
        <v>8224</v>
      </c>
      <c r="H25" s="17" t="s">
        <v>8246</v>
      </c>
      <c r="I25" s="17">
        <v>1434120856</v>
      </c>
      <c r="J25" s="17">
        <v>1428936856</v>
      </c>
      <c r="K25" s="17" t="b">
        <v>0</v>
      </c>
      <c r="L25" s="17">
        <v>25</v>
      </c>
      <c r="M25" s="17" t="b">
        <v>1</v>
      </c>
      <c r="N25" s="17" t="s">
        <v>8273</v>
      </c>
      <c r="O25" s="17" t="s">
        <v>8274</v>
      </c>
      <c r="P25" s="17">
        <v>242</v>
      </c>
      <c r="Q25" s="17">
        <v>24.2</v>
      </c>
      <c r="R25" s="21">
        <v>42107.621018518519</v>
      </c>
      <c r="S25" s="21">
        <v>42167.621018518519</v>
      </c>
    </row>
    <row r="26" spans="1:19" ht="300" x14ac:dyDescent="0.25">
      <c r="A26" s="17">
        <v>1288</v>
      </c>
      <c r="B26" s="18" t="s">
        <v>1289</v>
      </c>
      <c r="C26" s="18" t="s">
        <v>5398</v>
      </c>
      <c r="D26" s="19">
        <v>4000</v>
      </c>
      <c r="E26" s="20">
        <v>4018</v>
      </c>
      <c r="F26" s="17" t="s">
        <v>8218</v>
      </c>
      <c r="G26" s="17" t="s">
        <v>8223</v>
      </c>
      <c r="H26" s="17" t="s">
        <v>8245</v>
      </c>
      <c r="I26" s="17">
        <v>1470801600</v>
      </c>
      <c r="J26" s="17">
        <v>1468122163</v>
      </c>
      <c r="K26" s="17" t="b">
        <v>0</v>
      </c>
      <c r="L26" s="17">
        <v>61</v>
      </c>
      <c r="M26" s="17" t="b">
        <v>1</v>
      </c>
      <c r="N26" s="17" t="s">
        <v>8273</v>
      </c>
      <c r="O26" s="17" t="s">
        <v>8274</v>
      </c>
      <c r="P26" s="17">
        <v>100</v>
      </c>
      <c r="Q26" s="17">
        <v>65.87</v>
      </c>
      <c r="R26" s="21">
        <v>42561.154664351852</v>
      </c>
      <c r="S26" s="21">
        <v>42592.166666666672</v>
      </c>
    </row>
    <row r="27" spans="1:19" ht="225" x14ac:dyDescent="0.25">
      <c r="A27" s="17">
        <v>1289</v>
      </c>
      <c r="B27" s="18" t="s">
        <v>1290</v>
      </c>
      <c r="C27" s="18" t="s">
        <v>5399</v>
      </c>
      <c r="D27" s="19">
        <v>1500</v>
      </c>
      <c r="E27" s="20">
        <v>1876</v>
      </c>
      <c r="F27" s="17" t="s">
        <v>8218</v>
      </c>
      <c r="G27" s="17" t="s">
        <v>8223</v>
      </c>
      <c r="H27" s="17" t="s">
        <v>8245</v>
      </c>
      <c r="I27" s="17">
        <v>1483499645</v>
      </c>
      <c r="J27" s="17">
        <v>1480907645</v>
      </c>
      <c r="K27" s="17" t="b">
        <v>0</v>
      </c>
      <c r="L27" s="17">
        <v>52</v>
      </c>
      <c r="M27" s="17" t="b">
        <v>1</v>
      </c>
      <c r="N27" s="17" t="s">
        <v>8273</v>
      </c>
      <c r="O27" s="17" t="s">
        <v>8274</v>
      </c>
      <c r="P27" s="17">
        <v>125</v>
      </c>
      <c r="Q27" s="17">
        <v>36.08</v>
      </c>
      <c r="R27" s="21">
        <v>42709.134780092587</v>
      </c>
      <c r="S27" s="21">
        <v>42739.134780092587</v>
      </c>
    </row>
    <row r="28" spans="1:19" ht="120" x14ac:dyDescent="0.25">
      <c r="A28" s="17">
        <v>1290</v>
      </c>
      <c r="B28" s="18" t="s">
        <v>1291</v>
      </c>
      <c r="C28" s="18" t="s">
        <v>5400</v>
      </c>
      <c r="D28" s="19">
        <v>3500</v>
      </c>
      <c r="E28" s="20">
        <v>3800</v>
      </c>
      <c r="F28" s="17" t="s">
        <v>8218</v>
      </c>
      <c r="G28" s="17" t="s">
        <v>8223</v>
      </c>
      <c r="H28" s="17" t="s">
        <v>8245</v>
      </c>
      <c r="I28" s="17">
        <v>1429772340</v>
      </c>
      <c r="J28" s="17">
        <v>1427121931</v>
      </c>
      <c r="K28" s="17" t="b">
        <v>0</v>
      </c>
      <c r="L28" s="17">
        <v>86</v>
      </c>
      <c r="M28" s="17" t="b">
        <v>1</v>
      </c>
      <c r="N28" s="17" t="s">
        <v>8273</v>
      </c>
      <c r="O28" s="17" t="s">
        <v>8274</v>
      </c>
      <c r="P28" s="17">
        <v>109</v>
      </c>
      <c r="Q28" s="17">
        <v>44.19</v>
      </c>
      <c r="R28" s="21">
        <v>42086.614942129629</v>
      </c>
      <c r="S28" s="21">
        <v>42117.290972222225</v>
      </c>
    </row>
    <row r="29" spans="1:19" ht="270" x14ac:dyDescent="0.25">
      <c r="A29" s="17">
        <v>1291</v>
      </c>
      <c r="B29" s="18" t="s">
        <v>1292</v>
      </c>
      <c r="C29" s="18" t="s">
        <v>5401</v>
      </c>
      <c r="D29" s="19">
        <v>3000</v>
      </c>
      <c r="E29" s="20">
        <v>4371</v>
      </c>
      <c r="F29" s="17" t="s">
        <v>8218</v>
      </c>
      <c r="G29" s="17" t="s">
        <v>8223</v>
      </c>
      <c r="H29" s="17" t="s">
        <v>8245</v>
      </c>
      <c r="I29" s="17">
        <v>1428390000</v>
      </c>
      <c r="J29" s="17">
        <v>1425224391</v>
      </c>
      <c r="K29" s="17" t="b">
        <v>0</v>
      </c>
      <c r="L29" s="17">
        <v>42</v>
      </c>
      <c r="M29" s="17" t="b">
        <v>1</v>
      </c>
      <c r="N29" s="17" t="s">
        <v>8273</v>
      </c>
      <c r="O29" s="17" t="s">
        <v>8274</v>
      </c>
      <c r="P29" s="17">
        <v>146</v>
      </c>
      <c r="Q29" s="17">
        <v>104.07</v>
      </c>
      <c r="R29" s="21">
        <v>42064.652673611112</v>
      </c>
      <c r="S29" s="21">
        <v>42101.291666666672</v>
      </c>
    </row>
    <row r="30" spans="1:19" ht="300" x14ac:dyDescent="0.25">
      <c r="A30" s="17">
        <v>1292</v>
      </c>
      <c r="B30" s="18" t="s">
        <v>1293</v>
      </c>
      <c r="C30" s="18" t="s">
        <v>5402</v>
      </c>
      <c r="D30" s="19">
        <v>1700</v>
      </c>
      <c r="E30" s="20">
        <v>1870</v>
      </c>
      <c r="F30" s="17" t="s">
        <v>8218</v>
      </c>
      <c r="G30" s="17" t="s">
        <v>8224</v>
      </c>
      <c r="H30" s="17" t="s">
        <v>8246</v>
      </c>
      <c r="I30" s="17">
        <v>1444172340</v>
      </c>
      <c r="J30" s="17">
        <v>1441822828</v>
      </c>
      <c r="K30" s="17" t="b">
        <v>0</v>
      </c>
      <c r="L30" s="17">
        <v>52</v>
      </c>
      <c r="M30" s="17" t="b">
        <v>1</v>
      </c>
      <c r="N30" s="17" t="s">
        <v>8273</v>
      </c>
      <c r="O30" s="17" t="s">
        <v>8274</v>
      </c>
      <c r="P30" s="17">
        <v>110</v>
      </c>
      <c r="Q30" s="17">
        <v>35.96</v>
      </c>
      <c r="R30" s="21">
        <v>42256.764212962968</v>
      </c>
      <c r="S30" s="21">
        <v>42283.957638888889</v>
      </c>
    </row>
    <row r="31" spans="1:19" ht="285" x14ac:dyDescent="0.25">
      <c r="A31" s="17">
        <v>1293</v>
      </c>
      <c r="B31" s="18" t="s">
        <v>1294</v>
      </c>
      <c r="C31" s="18" t="s">
        <v>5403</v>
      </c>
      <c r="D31" s="19">
        <v>15000</v>
      </c>
      <c r="E31" s="20">
        <v>15335</v>
      </c>
      <c r="F31" s="17" t="s">
        <v>8218</v>
      </c>
      <c r="G31" s="17" t="s">
        <v>8223</v>
      </c>
      <c r="H31" s="17" t="s">
        <v>8245</v>
      </c>
      <c r="I31" s="17">
        <v>1447523371</v>
      </c>
      <c r="J31" s="17">
        <v>1444927771</v>
      </c>
      <c r="K31" s="17" t="b">
        <v>0</v>
      </c>
      <c r="L31" s="17">
        <v>120</v>
      </c>
      <c r="M31" s="17" t="b">
        <v>1</v>
      </c>
      <c r="N31" s="17" t="s">
        <v>8273</v>
      </c>
      <c r="O31" s="17" t="s">
        <v>8274</v>
      </c>
      <c r="P31" s="17">
        <v>102</v>
      </c>
      <c r="Q31" s="17">
        <v>127.79</v>
      </c>
      <c r="R31" s="21">
        <v>42292.701053240744</v>
      </c>
      <c r="S31" s="21">
        <v>42322.742719907401</v>
      </c>
    </row>
    <row r="32" spans="1:19" ht="255" x14ac:dyDescent="0.25">
      <c r="A32" s="17">
        <v>1294</v>
      </c>
      <c r="B32" s="18" t="s">
        <v>1295</v>
      </c>
      <c r="C32" s="18" t="s">
        <v>5404</v>
      </c>
      <c r="D32" s="19">
        <v>500</v>
      </c>
      <c r="E32" s="20">
        <v>610</v>
      </c>
      <c r="F32" s="17" t="s">
        <v>8218</v>
      </c>
      <c r="G32" s="17" t="s">
        <v>8224</v>
      </c>
      <c r="H32" s="17" t="s">
        <v>8246</v>
      </c>
      <c r="I32" s="17">
        <v>1445252400</v>
      </c>
      <c r="J32" s="17">
        <v>1443696797</v>
      </c>
      <c r="K32" s="17" t="b">
        <v>0</v>
      </c>
      <c r="L32" s="17">
        <v>22</v>
      </c>
      <c r="M32" s="17" t="b">
        <v>1</v>
      </c>
      <c r="N32" s="17" t="s">
        <v>8273</v>
      </c>
      <c r="O32" s="17" t="s">
        <v>8274</v>
      </c>
      <c r="P32" s="17">
        <v>122</v>
      </c>
      <c r="Q32" s="17">
        <v>27.73</v>
      </c>
      <c r="R32" s="21">
        <v>42278.453668981485</v>
      </c>
      <c r="S32" s="21">
        <v>42296.458333333328</v>
      </c>
    </row>
    <row r="33" spans="1:19" ht="300" x14ac:dyDescent="0.25">
      <c r="A33" s="17">
        <v>1295</v>
      </c>
      <c r="B33" s="18" t="s">
        <v>1296</v>
      </c>
      <c r="C33" s="18" t="s">
        <v>5405</v>
      </c>
      <c r="D33" s="19">
        <v>2500</v>
      </c>
      <c r="E33" s="20">
        <v>2549</v>
      </c>
      <c r="F33" s="17" t="s">
        <v>8218</v>
      </c>
      <c r="G33" s="17" t="s">
        <v>8224</v>
      </c>
      <c r="H33" s="17" t="s">
        <v>8246</v>
      </c>
      <c r="I33" s="17">
        <v>1438189200</v>
      </c>
      <c r="J33" s="17">
        <v>1435585497</v>
      </c>
      <c r="K33" s="17" t="b">
        <v>0</v>
      </c>
      <c r="L33" s="17">
        <v>64</v>
      </c>
      <c r="M33" s="17" t="b">
        <v>1</v>
      </c>
      <c r="N33" s="17" t="s">
        <v>8273</v>
      </c>
      <c r="O33" s="17" t="s">
        <v>8274</v>
      </c>
      <c r="P33" s="17">
        <v>102</v>
      </c>
      <c r="Q33" s="17">
        <v>39.83</v>
      </c>
      <c r="R33" s="21">
        <v>42184.572881944448</v>
      </c>
      <c r="S33" s="21">
        <v>42214.708333333328</v>
      </c>
    </row>
    <row r="34" spans="1:19" ht="285" x14ac:dyDescent="0.25">
      <c r="A34" s="17">
        <v>1296</v>
      </c>
      <c r="B34" s="18" t="s">
        <v>1297</v>
      </c>
      <c r="C34" s="18" t="s">
        <v>5406</v>
      </c>
      <c r="D34" s="19">
        <v>850</v>
      </c>
      <c r="E34" s="20">
        <v>1200</v>
      </c>
      <c r="F34" s="17" t="s">
        <v>8218</v>
      </c>
      <c r="G34" s="17" t="s">
        <v>8224</v>
      </c>
      <c r="H34" s="17" t="s">
        <v>8246</v>
      </c>
      <c r="I34" s="17">
        <v>1457914373</v>
      </c>
      <c r="J34" s="17">
        <v>1456189973</v>
      </c>
      <c r="K34" s="17" t="b">
        <v>0</v>
      </c>
      <c r="L34" s="17">
        <v>23</v>
      </c>
      <c r="M34" s="17" t="b">
        <v>1</v>
      </c>
      <c r="N34" s="17" t="s">
        <v>8273</v>
      </c>
      <c r="O34" s="17" t="s">
        <v>8274</v>
      </c>
      <c r="P34" s="17">
        <v>141</v>
      </c>
      <c r="Q34" s="17">
        <v>52.17</v>
      </c>
      <c r="R34" s="21">
        <v>42423.050613425927</v>
      </c>
      <c r="S34" s="21">
        <v>42443.008946759262</v>
      </c>
    </row>
    <row r="35" spans="1:19" ht="270" x14ac:dyDescent="0.25">
      <c r="A35" s="17">
        <v>1297</v>
      </c>
      <c r="B35" s="18" t="s">
        <v>1298</v>
      </c>
      <c r="C35" s="18" t="s">
        <v>5407</v>
      </c>
      <c r="D35" s="19">
        <v>20000</v>
      </c>
      <c r="E35" s="20">
        <v>21905</v>
      </c>
      <c r="F35" s="17" t="s">
        <v>8218</v>
      </c>
      <c r="G35" s="17" t="s">
        <v>8223</v>
      </c>
      <c r="H35" s="17" t="s">
        <v>8245</v>
      </c>
      <c r="I35" s="17">
        <v>1462125358</v>
      </c>
      <c r="J35" s="17">
        <v>1459533358</v>
      </c>
      <c r="K35" s="17" t="b">
        <v>0</v>
      </c>
      <c r="L35" s="17">
        <v>238</v>
      </c>
      <c r="M35" s="17" t="b">
        <v>1</v>
      </c>
      <c r="N35" s="17" t="s">
        <v>8273</v>
      </c>
      <c r="O35" s="17" t="s">
        <v>8274</v>
      </c>
      <c r="P35" s="17">
        <v>110</v>
      </c>
      <c r="Q35" s="17">
        <v>92.04</v>
      </c>
      <c r="R35" s="21">
        <v>42461.747199074074</v>
      </c>
      <c r="S35" s="21">
        <v>42491.747199074074</v>
      </c>
    </row>
    <row r="36" spans="1:19" ht="270" x14ac:dyDescent="0.25">
      <c r="A36" s="17">
        <v>1298</v>
      </c>
      <c r="B36" s="18" t="s">
        <v>1299</v>
      </c>
      <c r="C36" s="18" t="s">
        <v>5408</v>
      </c>
      <c r="D36" s="19">
        <v>2000</v>
      </c>
      <c r="E36" s="20">
        <v>2093</v>
      </c>
      <c r="F36" s="17" t="s">
        <v>8218</v>
      </c>
      <c r="G36" s="17" t="s">
        <v>8224</v>
      </c>
      <c r="H36" s="17" t="s">
        <v>8246</v>
      </c>
      <c r="I36" s="17">
        <v>1461860432</v>
      </c>
      <c r="J36" s="17">
        <v>1459268432</v>
      </c>
      <c r="K36" s="17" t="b">
        <v>0</v>
      </c>
      <c r="L36" s="17">
        <v>33</v>
      </c>
      <c r="M36" s="17" t="b">
        <v>1</v>
      </c>
      <c r="N36" s="17" t="s">
        <v>8273</v>
      </c>
      <c r="O36" s="17" t="s">
        <v>8274</v>
      </c>
      <c r="P36" s="17">
        <v>105</v>
      </c>
      <c r="Q36" s="17">
        <v>63.42</v>
      </c>
      <c r="R36" s="21">
        <v>42458.680925925932</v>
      </c>
      <c r="S36" s="21">
        <v>42488.680925925932</v>
      </c>
    </row>
    <row r="37" spans="1:19" ht="255" x14ac:dyDescent="0.25">
      <c r="A37" s="17">
        <v>1299</v>
      </c>
      <c r="B37" s="18" t="s">
        <v>1300</v>
      </c>
      <c r="C37" s="18" t="s">
        <v>5409</v>
      </c>
      <c r="D37" s="19">
        <v>3500</v>
      </c>
      <c r="E37" s="20">
        <v>4340</v>
      </c>
      <c r="F37" s="17" t="s">
        <v>8218</v>
      </c>
      <c r="G37" s="17" t="s">
        <v>8223</v>
      </c>
      <c r="H37" s="17" t="s">
        <v>8245</v>
      </c>
      <c r="I37" s="17">
        <v>1436902359</v>
      </c>
      <c r="J37" s="17">
        <v>1434310359</v>
      </c>
      <c r="K37" s="17" t="b">
        <v>0</v>
      </c>
      <c r="L37" s="17">
        <v>32</v>
      </c>
      <c r="M37" s="17" t="b">
        <v>1</v>
      </c>
      <c r="N37" s="17" t="s">
        <v>8273</v>
      </c>
      <c r="O37" s="17" t="s">
        <v>8274</v>
      </c>
      <c r="P37" s="17">
        <v>124</v>
      </c>
      <c r="Q37" s="17">
        <v>135.63</v>
      </c>
      <c r="R37" s="21">
        <v>42169.814340277779</v>
      </c>
      <c r="S37" s="21">
        <v>42199.814340277779</v>
      </c>
    </row>
    <row r="38" spans="1:19" ht="285" x14ac:dyDescent="0.25">
      <c r="A38" s="17">
        <v>1300</v>
      </c>
      <c r="B38" s="18" t="s">
        <v>1301</v>
      </c>
      <c r="C38" s="18" t="s">
        <v>5410</v>
      </c>
      <c r="D38" s="19">
        <v>3000</v>
      </c>
      <c r="E38" s="20">
        <v>4050</v>
      </c>
      <c r="F38" s="17" t="s">
        <v>8218</v>
      </c>
      <c r="G38" s="17" t="s">
        <v>8223</v>
      </c>
      <c r="H38" s="17" t="s">
        <v>8245</v>
      </c>
      <c r="I38" s="17">
        <v>1464807420</v>
      </c>
      <c r="J38" s="17">
        <v>1461427938</v>
      </c>
      <c r="K38" s="17" t="b">
        <v>0</v>
      </c>
      <c r="L38" s="17">
        <v>24</v>
      </c>
      <c r="M38" s="17" t="b">
        <v>1</v>
      </c>
      <c r="N38" s="17" t="s">
        <v>8273</v>
      </c>
      <c r="O38" s="17" t="s">
        <v>8274</v>
      </c>
      <c r="P38" s="17">
        <v>135</v>
      </c>
      <c r="Q38" s="17">
        <v>168.75</v>
      </c>
      <c r="R38" s="21">
        <v>42483.675208333334</v>
      </c>
      <c r="S38" s="21">
        <v>42522.789583333331</v>
      </c>
    </row>
    <row r="39" spans="1:19" ht="285" x14ac:dyDescent="0.25">
      <c r="A39" s="17">
        <v>1301</v>
      </c>
      <c r="B39" s="18" t="s">
        <v>1302</v>
      </c>
      <c r="C39" s="18" t="s">
        <v>5411</v>
      </c>
      <c r="D39" s="19">
        <v>2000</v>
      </c>
      <c r="E39" s="20">
        <v>2055</v>
      </c>
      <c r="F39" s="17" t="s">
        <v>8218</v>
      </c>
      <c r="G39" s="17" t="s">
        <v>8223</v>
      </c>
      <c r="H39" s="17" t="s">
        <v>8245</v>
      </c>
      <c r="I39" s="17">
        <v>1437447600</v>
      </c>
      <c r="J39" s="17">
        <v>1436551178</v>
      </c>
      <c r="K39" s="17" t="b">
        <v>0</v>
      </c>
      <c r="L39" s="17">
        <v>29</v>
      </c>
      <c r="M39" s="17" t="b">
        <v>1</v>
      </c>
      <c r="N39" s="17" t="s">
        <v>8273</v>
      </c>
      <c r="O39" s="17" t="s">
        <v>8274</v>
      </c>
      <c r="P39" s="17">
        <v>103</v>
      </c>
      <c r="Q39" s="17">
        <v>70.86</v>
      </c>
      <c r="R39" s="21">
        <v>42195.749745370369</v>
      </c>
      <c r="S39" s="21">
        <v>42206.125</v>
      </c>
    </row>
    <row r="40" spans="1:19" ht="210" x14ac:dyDescent="0.25">
      <c r="A40" s="17">
        <v>1302</v>
      </c>
      <c r="B40" s="18" t="s">
        <v>1303</v>
      </c>
      <c r="C40" s="18" t="s">
        <v>5412</v>
      </c>
      <c r="D40" s="19">
        <v>2500</v>
      </c>
      <c r="E40" s="20">
        <v>2500</v>
      </c>
      <c r="F40" s="17" t="s">
        <v>8218</v>
      </c>
      <c r="G40" s="17" t="s">
        <v>8223</v>
      </c>
      <c r="H40" s="17" t="s">
        <v>8245</v>
      </c>
      <c r="I40" s="17">
        <v>1480559011</v>
      </c>
      <c r="J40" s="17">
        <v>1477963411</v>
      </c>
      <c r="K40" s="17" t="b">
        <v>0</v>
      </c>
      <c r="L40" s="17">
        <v>50</v>
      </c>
      <c r="M40" s="17" t="b">
        <v>1</v>
      </c>
      <c r="N40" s="17" t="s">
        <v>8273</v>
      </c>
      <c r="O40" s="17" t="s">
        <v>8274</v>
      </c>
      <c r="P40" s="17">
        <v>100</v>
      </c>
      <c r="Q40" s="17">
        <v>50</v>
      </c>
      <c r="R40" s="21">
        <v>42675.057997685188</v>
      </c>
      <c r="S40" s="21">
        <v>42705.099664351852</v>
      </c>
    </row>
    <row r="41" spans="1:19" ht="105" x14ac:dyDescent="0.25">
      <c r="A41" s="17">
        <v>1303</v>
      </c>
      <c r="B41" s="18" t="s">
        <v>1304</v>
      </c>
      <c r="C41" s="18" t="s">
        <v>5413</v>
      </c>
      <c r="D41" s="19">
        <v>3500</v>
      </c>
      <c r="E41" s="20">
        <v>4559.13</v>
      </c>
      <c r="F41" s="17" t="s">
        <v>8218</v>
      </c>
      <c r="G41" s="17" t="s">
        <v>8224</v>
      </c>
      <c r="H41" s="17" t="s">
        <v>8246</v>
      </c>
      <c r="I41" s="17">
        <v>1469962800</v>
      </c>
      <c r="J41" s="17">
        <v>1468578920</v>
      </c>
      <c r="K41" s="17" t="b">
        <v>0</v>
      </c>
      <c r="L41" s="17">
        <v>108</v>
      </c>
      <c r="M41" s="17" t="b">
        <v>1</v>
      </c>
      <c r="N41" s="17" t="s">
        <v>8273</v>
      </c>
      <c r="O41" s="17" t="s">
        <v>8274</v>
      </c>
      <c r="P41" s="17">
        <v>130</v>
      </c>
      <c r="Q41" s="17">
        <v>42.21</v>
      </c>
      <c r="R41" s="21">
        <v>42566.441203703704</v>
      </c>
      <c r="S41" s="21">
        <v>42582.458333333328</v>
      </c>
    </row>
    <row r="42" spans="1:19" ht="180" x14ac:dyDescent="0.25">
      <c r="A42" s="17">
        <v>2781</v>
      </c>
      <c r="B42" s="18" t="s">
        <v>2781</v>
      </c>
      <c r="C42" s="18" t="s">
        <v>6891</v>
      </c>
      <c r="D42" s="19">
        <v>1250</v>
      </c>
      <c r="E42" s="20">
        <v>1316</v>
      </c>
      <c r="F42" s="17" t="s">
        <v>8218</v>
      </c>
      <c r="G42" s="17" t="s">
        <v>8223</v>
      </c>
      <c r="H42" s="17" t="s">
        <v>8245</v>
      </c>
      <c r="I42" s="17">
        <v>1423724400</v>
      </c>
      <c r="J42" s="17">
        <v>1421274954</v>
      </c>
      <c r="K42" s="17" t="b">
        <v>0</v>
      </c>
      <c r="L42" s="17">
        <v>28</v>
      </c>
      <c r="M42" s="17" t="b">
        <v>1</v>
      </c>
      <c r="N42" s="17" t="s">
        <v>8273</v>
      </c>
      <c r="O42" s="17" t="s">
        <v>8274</v>
      </c>
      <c r="P42" s="17">
        <v>105</v>
      </c>
      <c r="Q42" s="17">
        <v>47</v>
      </c>
      <c r="R42" s="21">
        <v>42018.94159722222</v>
      </c>
      <c r="S42" s="21">
        <v>42047.291666666672</v>
      </c>
    </row>
    <row r="43" spans="1:19" ht="180" x14ac:dyDescent="0.25">
      <c r="A43" s="17">
        <v>2782</v>
      </c>
      <c r="B43" s="18" t="s">
        <v>2782</v>
      </c>
      <c r="C43" s="18" t="s">
        <v>6892</v>
      </c>
      <c r="D43" s="19">
        <v>1000</v>
      </c>
      <c r="E43" s="20">
        <v>1200</v>
      </c>
      <c r="F43" s="17" t="s">
        <v>8218</v>
      </c>
      <c r="G43" s="17" t="s">
        <v>8223</v>
      </c>
      <c r="H43" s="17" t="s">
        <v>8245</v>
      </c>
      <c r="I43" s="17">
        <v>1424149140</v>
      </c>
      <c r="J43" s="17">
        <v>1421964718</v>
      </c>
      <c r="K43" s="17" t="b">
        <v>0</v>
      </c>
      <c r="L43" s="17">
        <v>18</v>
      </c>
      <c r="M43" s="17" t="b">
        <v>1</v>
      </c>
      <c r="N43" s="17" t="s">
        <v>8273</v>
      </c>
      <c r="O43" s="17" t="s">
        <v>8274</v>
      </c>
      <c r="P43" s="17">
        <v>120</v>
      </c>
      <c r="Q43" s="17">
        <v>66.67</v>
      </c>
      <c r="R43" s="21">
        <v>42026.924976851849</v>
      </c>
      <c r="S43" s="21">
        <v>42052.207638888889</v>
      </c>
    </row>
    <row r="44" spans="1:19" ht="270" x14ac:dyDescent="0.25">
      <c r="A44" s="17">
        <v>2783</v>
      </c>
      <c r="B44" s="18" t="s">
        <v>2783</v>
      </c>
      <c r="C44" s="18" t="s">
        <v>6893</v>
      </c>
      <c r="D44" s="19">
        <v>1000</v>
      </c>
      <c r="E44" s="20">
        <v>1145</v>
      </c>
      <c r="F44" s="17" t="s">
        <v>8218</v>
      </c>
      <c r="G44" s="17" t="s">
        <v>8224</v>
      </c>
      <c r="H44" s="17" t="s">
        <v>8246</v>
      </c>
      <c r="I44" s="17">
        <v>1429793446</v>
      </c>
      <c r="J44" s="17">
        <v>1428583846</v>
      </c>
      <c r="K44" s="17" t="b">
        <v>0</v>
      </c>
      <c r="L44" s="17">
        <v>61</v>
      </c>
      <c r="M44" s="17" t="b">
        <v>1</v>
      </c>
      <c r="N44" s="17" t="s">
        <v>8273</v>
      </c>
      <c r="O44" s="17" t="s">
        <v>8274</v>
      </c>
      <c r="P44" s="17">
        <v>115</v>
      </c>
      <c r="Q44" s="17">
        <v>18.77</v>
      </c>
      <c r="R44" s="21">
        <v>42103.535254629634</v>
      </c>
      <c r="S44" s="21">
        <v>42117.535254629634</v>
      </c>
    </row>
    <row r="45" spans="1:19" ht="240" x14ac:dyDescent="0.25">
      <c r="A45" s="17">
        <v>2784</v>
      </c>
      <c r="B45" s="18" t="s">
        <v>2784</v>
      </c>
      <c r="C45" s="18" t="s">
        <v>6894</v>
      </c>
      <c r="D45" s="19">
        <v>6000</v>
      </c>
      <c r="E45" s="20">
        <v>7140</v>
      </c>
      <c r="F45" s="17" t="s">
        <v>8218</v>
      </c>
      <c r="G45" s="17" t="s">
        <v>8223</v>
      </c>
      <c r="H45" s="17" t="s">
        <v>8245</v>
      </c>
      <c r="I45" s="17">
        <v>1414608843</v>
      </c>
      <c r="J45" s="17">
        <v>1412794443</v>
      </c>
      <c r="K45" s="17" t="b">
        <v>0</v>
      </c>
      <c r="L45" s="17">
        <v>108</v>
      </c>
      <c r="M45" s="17" t="b">
        <v>1</v>
      </c>
      <c r="N45" s="17" t="s">
        <v>8273</v>
      </c>
      <c r="O45" s="17" t="s">
        <v>8274</v>
      </c>
      <c r="P45" s="17">
        <v>119</v>
      </c>
      <c r="Q45" s="17">
        <v>66.11</v>
      </c>
      <c r="R45" s="21">
        <v>41920.787534722222</v>
      </c>
      <c r="S45" s="21">
        <v>41941.787534722222</v>
      </c>
    </row>
    <row r="46" spans="1:19" ht="210" x14ac:dyDescent="0.25">
      <c r="A46" s="17">
        <v>2785</v>
      </c>
      <c r="B46" s="18" t="s">
        <v>2785</v>
      </c>
      <c r="C46" s="18" t="s">
        <v>6895</v>
      </c>
      <c r="D46" s="19">
        <v>5000</v>
      </c>
      <c r="E46" s="20">
        <v>5234</v>
      </c>
      <c r="F46" s="17" t="s">
        <v>8218</v>
      </c>
      <c r="G46" s="17" t="s">
        <v>8223</v>
      </c>
      <c r="H46" s="17" t="s">
        <v>8245</v>
      </c>
      <c r="I46" s="17">
        <v>1470430800</v>
      </c>
      <c r="J46" s="17">
        <v>1467865967</v>
      </c>
      <c r="K46" s="17" t="b">
        <v>0</v>
      </c>
      <c r="L46" s="17">
        <v>142</v>
      </c>
      <c r="M46" s="17" t="b">
        <v>1</v>
      </c>
      <c r="N46" s="17" t="s">
        <v>8273</v>
      </c>
      <c r="O46" s="17" t="s">
        <v>8274</v>
      </c>
      <c r="P46" s="17">
        <v>105</v>
      </c>
      <c r="Q46" s="17">
        <v>36.86</v>
      </c>
      <c r="R46" s="21">
        <v>42558.189432870371</v>
      </c>
      <c r="S46" s="21">
        <v>42587.875</v>
      </c>
    </row>
    <row r="47" spans="1:19" ht="180" x14ac:dyDescent="0.25">
      <c r="A47" s="17">
        <v>2786</v>
      </c>
      <c r="B47" s="18" t="s">
        <v>2786</v>
      </c>
      <c r="C47" s="18" t="s">
        <v>6896</v>
      </c>
      <c r="D47" s="19">
        <v>2500</v>
      </c>
      <c r="E47" s="20">
        <v>2946</v>
      </c>
      <c r="F47" s="17" t="s">
        <v>8218</v>
      </c>
      <c r="G47" s="17" t="s">
        <v>8224</v>
      </c>
      <c r="H47" s="17" t="s">
        <v>8246</v>
      </c>
      <c r="I47" s="17">
        <v>1404913180</v>
      </c>
      <c r="J47" s="17">
        <v>1403703580</v>
      </c>
      <c r="K47" s="17" t="b">
        <v>0</v>
      </c>
      <c r="L47" s="17">
        <v>74</v>
      </c>
      <c r="M47" s="17" t="b">
        <v>1</v>
      </c>
      <c r="N47" s="17" t="s">
        <v>8273</v>
      </c>
      <c r="O47" s="17" t="s">
        <v>8274</v>
      </c>
      <c r="P47" s="17">
        <v>118</v>
      </c>
      <c r="Q47" s="17">
        <v>39.81</v>
      </c>
      <c r="R47" s="21">
        <v>41815.569212962961</v>
      </c>
      <c r="S47" s="21">
        <v>41829.569212962961</v>
      </c>
    </row>
    <row r="48" spans="1:19" ht="285" x14ac:dyDescent="0.25">
      <c r="A48" s="17">
        <v>2787</v>
      </c>
      <c r="B48" s="18" t="s">
        <v>2787</v>
      </c>
      <c r="C48" s="18" t="s">
        <v>6897</v>
      </c>
      <c r="D48" s="19">
        <v>1000</v>
      </c>
      <c r="E48" s="20">
        <v>1197</v>
      </c>
      <c r="F48" s="17" t="s">
        <v>8218</v>
      </c>
      <c r="G48" s="17" t="s">
        <v>8223</v>
      </c>
      <c r="H48" s="17" t="s">
        <v>8245</v>
      </c>
      <c r="I48" s="17">
        <v>1405658752</v>
      </c>
      <c r="J48" s="17">
        <v>1403066752</v>
      </c>
      <c r="K48" s="17" t="b">
        <v>0</v>
      </c>
      <c r="L48" s="17">
        <v>38</v>
      </c>
      <c r="M48" s="17" t="b">
        <v>1</v>
      </c>
      <c r="N48" s="17" t="s">
        <v>8273</v>
      </c>
      <c r="O48" s="17" t="s">
        <v>8274</v>
      </c>
      <c r="P48" s="17">
        <v>120</v>
      </c>
      <c r="Q48" s="17">
        <v>31.5</v>
      </c>
      <c r="R48" s="21">
        <v>41808.198518518519</v>
      </c>
      <c r="S48" s="21">
        <v>41838.198518518519</v>
      </c>
    </row>
    <row r="49" spans="1:19" ht="225" x14ac:dyDescent="0.25">
      <c r="A49" s="17">
        <v>2788</v>
      </c>
      <c r="B49" s="18" t="s">
        <v>2788</v>
      </c>
      <c r="C49" s="18" t="s">
        <v>6898</v>
      </c>
      <c r="D49" s="19">
        <v>2000</v>
      </c>
      <c r="E49" s="20">
        <v>2050</v>
      </c>
      <c r="F49" s="17" t="s">
        <v>8218</v>
      </c>
      <c r="G49" s="17" t="s">
        <v>8223</v>
      </c>
      <c r="H49" s="17" t="s">
        <v>8245</v>
      </c>
      <c r="I49" s="17">
        <v>1469811043</v>
      </c>
      <c r="J49" s="17">
        <v>1467219043</v>
      </c>
      <c r="K49" s="17" t="b">
        <v>0</v>
      </c>
      <c r="L49" s="17">
        <v>20</v>
      </c>
      <c r="M49" s="17" t="b">
        <v>1</v>
      </c>
      <c r="N49" s="17" t="s">
        <v>8273</v>
      </c>
      <c r="O49" s="17" t="s">
        <v>8274</v>
      </c>
      <c r="P49" s="17">
        <v>103</v>
      </c>
      <c r="Q49" s="17">
        <v>102.5</v>
      </c>
      <c r="R49" s="21">
        <v>42550.701886574068</v>
      </c>
      <c r="S49" s="21">
        <v>42580.701886574068</v>
      </c>
    </row>
    <row r="50" spans="1:19" ht="135" x14ac:dyDescent="0.25">
      <c r="A50" s="17">
        <v>2789</v>
      </c>
      <c r="B50" s="18" t="s">
        <v>2789</v>
      </c>
      <c r="C50" s="18" t="s">
        <v>6899</v>
      </c>
      <c r="D50" s="19">
        <v>3000</v>
      </c>
      <c r="E50" s="20">
        <v>3035</v>
      </c>
      <c r="F50" s="17" t="s">
        <v>8218</v>
      </c>
      <c r="G50" s="17" t="s">
        <v>8223</v>
      </c>
      <c r="H50" s="17" t="s">
        <v>8245</v>
      </c>
      <c r="I50" s="17">
        <v>1426132800</v>
      </c>
      <c r="J50" s="17">
        <v>1424477934</v>
      </c>
      <c r="K50" s="17" t="b">
        <v>0</v>
      </c>
      <c r="L50" s="17">
        <v>24</v>
      </c>
      <c r="M50" s="17" t="b">
        <v>1</v>
      </c>
      <c r="N50" s="17" t="s">
        <v>8273</v>
      </c>
      <c r="O50" s="17" t="s">
        <v>8274</v>
      </c>
      <c r="P50" s="17">
        <v>101</v>
      </c>
      <c r="Q50" s="17">
        <v>126.46</v>
      </c>
      <c r="R50" s="21">
        <v>42056.013124999998</v>
      </c>
      <c r="S50" s="21">
        <v>42075.166666666672</v>
      </c>
    </row>
    <row r="51" spans="1:19" ht="255" x14ac:dyDescent="0.25">
      <c r="A51" s="17">
        <v>2790</v>
      </c>
      <c r="B51" s="18" t="s">
        <v>2790</v>
      </c>
      <c r="C51" s="18" t="s">
        <v>6900</v>
      </c>
      <c r="D51" s="19">
        <v>3000</v>
      </c>
      <c r="E51" s="20">
        <v>3160</v>
      </c>
      <c r="F51" s="17" t="s">
        <v>8218</v>
      </c>
      <c r="G51" s="17" t="s">
        <v>8223</v>
      </c>
      <c r="H51" s="17" t="s">
        <v>8245</v>
      </c>
      <c r="I51" s="17">
        <v>1423693903</v>
      </c>
      <c r="J51" s="17">
        <v>1421101903</v>
      </c>
      <c r="K51" s="17" t="b">
        <v>0</v>
      </c>
      <c r="L51" s="17">
        <v>66</v>
      </c>
      <c r="M51" s="17" t="b">
        <v>1</v>
      </c>
      <c r="N51" s="17" t="s">
        <v>8273</v>
      </c>
      <c r="O51" s="17" t="s">
        <v>8274</v>
      </c>
      <c r="P51" s="17">
        <v>105</v>
      </c>
      <c r="Q51" s="17">
        <v>47.88</v>
      </c>
      <c r="R51" s="21">
        <v>42016.938692129625</v>
      </c>
      <c r="S51" s="21">
        <v>42046.938692129625</v>
      </c>
    </row>
    <row r="52" spans="1:19" ht="285" x14ac:dyDescent="0.25">
      <c r="A52" s="17">
        <v>2791</v>
      </c>
      <c r="B52" s="18" t="s">
        <v>2791</v>
      </c>
      <c r="C52" s="18" t="s">
        <v>6901</v>
      </c>
      <c r="D52" s="19">
        <v>2000</v>
      </c>
      <c r="E52" s="20">
        <v>2050</v>
      </c>
      <c r="F52" s="17" t="s">
        <v>8218</v>
      </c>
      <c r="G52" s="17" t="s">
        <v>8223</v>
      </c>
      <c r="H52" s="17" t="s">
        <v>8245</v>
      </c>
      <c r="I52" s="17">
        <v>1473393600</v>
      </c>
      <c r="J52" s="17">
        <v>1470778559</v>
      </c>
      <c r="K52" s="17" t="b">
        <v>0</v>
      </c>
      <c r="L52" s="17">
        <v>28</v>
      </c>
      <c r="M52" s="17" t="b">
        <v>1</v>
      </c>
      <c r="N52" s="17" t="s">
        <v>8273</v>
      </c>
      <c r="O52" s="17" t="s">
        <v>8274</v>
      </c>
      <c r="P52" s="17">
        <v>103</v>
      </c>
      <c r="Q52" s="17">
        <v>73.209999999999994</v>
      </c>
      <c r="R52" s="21">
        <v>42591.899988425925</v>
      </c>
      <c r="S52" s="21">
        <v>42622.166666666672</v>
      </c>
    </row>
    <row r="53" spans="1:19" ht="270" x14ac:dyDescent="0.25">
      <c r="A53" s="17">
        <v>2792</v>
      </c>
      <c r="B53" s="18" t="s">
        <v>2792</v>
      </c>
      <c r="C53" s="18" t="s">
        <v>6902</v>
      </c>
      <c r="D53" s="19">
        <v>2000</v>
      </c>
      <c r="E53" s="20">
        <v>2152</v>
      </c>
      <c r="F53" s="17" t="s">
        <v>8218</v>
      </c>
      <c r="G53" s="17" t="s">
        <v>8223</v>
      </c>
      <c r="H53" s="17" t="s">
        <v>8245</v>
      </c>
      <c r="I53" s="17">
        <v>1439357559</v>
      </c>
      <c r="J53" s="17">
        <v>1435469559</v>
      </c>
      <c r="K53" s="17" t="b">
        <v>0</v>
      </c>
      <c r="L53" s="17">
        <v>24</v>
      </c>
      <c r="M53" s="17" t="b">
        <v>1</v>
      </c>
      <c r="N53" s="17" t="s">
        <v>8273</v>
      </c>
      <c r="O53" s="17" t="s">
        <v>8274</v>
      </c>
      <c r="P53" s="17">
        <v>108</v>
      </c>
      <c r="Q53" s="17">
        <v>89.67</v>
      </c>
      <c r="R53" s="21">
        <v>42183.231006944443</v>
      </c>
      <c r="S53" s="21">
        <v>42228.231006944443</v>
      </c>
    </row>
    <row r="54" spans="1:19" ht="300" x14ac:dyDescent="0.25">
      <c r="A54" s="17">
        <v>2793</v>
      </c>
      <c r="B54" s="18" t="s">
        <v>2793</v>
      </c>
      <c r="C54" s="18" t="s">
        <v>6903</v>
      </c>
      <c r="D54" s="19">
        <v>10000</v>
      </c>
      <c r="E54" s="20">
        <v>11056.75</v>
      </c>
      <c r="F54" s="17" t="s">
        <v>8218</v>
      </c>
      <c r="G54" s="17" t="s">
        <v>8225</v>
      </c>
      <c r="H54" s="17" t="s">
        <v>8247</v>
      </c>
      <c r="I54" s="17">
        <v>1437473005</v>
      </c>
      <c r="J54" s="17">
        <v>1434881005</v>
      </c>
      <c r="K54" s="17" t="b">
        <v>0</v>
      </c>
      <c r="L54" s="17">
        <v>73</v>
      </c>
      <c r="M54" s="17" t="b">
        <v>1</v>
      </c>
      <c r="N54" s="17" t="s">
        <v>8273</v>
      </c>
      <c r="O54" s="17" t="s">
        <v>8274</v>
      </c>
      <c r="P54" s="17">
        <v>111</v>
      </c>
      <c r="Q54" s="17">
        <v>151.46</v>
      </c>
      <c r="R54" s="21">
        <v>42176.419039351851</v>
      </c>
      <c r="S54" s="21">
        <v>42206.419039351851</v>
      </c>
    </row>
    <row r="55" spans="1:19" ht="300" x14ac:dyDescent="0.25">
      <c r="A55" s="17">
        <v>2794</v>
      </c>
      <c r="B55" s="18" t="s">
        <v>2794</v>
      </c>
      <c r="C55" s="18" t="s">
        <v>6904</v>
      </c>
      <c r="D55" s="19">
        <v>50</v>
      </c>
      <c r="E55" s="20">
        <v>75</v>
      </c>
      <c r="F55" s="17" t="s">
        <v>8218</v>
      </c>
      <c r="G55" s="17" t="s">
        <v>8224</v>
      </c>
      <c r="H55" s="17" t="s">
        <v>8246</v>
      </c>
      <c r="I55" s="17">
        <v>1457031600</v>
      </c>
      <c r="J55" s="17">
        <v>1455640559</v>
      </c>
      <c r="K55" s="17" t="b">
        <v>0</v>
      </c>
      <c r="L55" s="17">
        <v>3</v>
      </c>
      <c r="M55" s="17" t="b">
        <v>1</v>
      </c>
      <c r="N55" s="17" t="s">
        <v>8273</v>
      </c>
      <c r="O55" s="17" t="s">
        <v>8274</v>
      </c>
      <c r="P55" s="17">
        <v>150</v>
      </c>
      <c r="Q55" s="17">
        <v>25</v>
      </c>
      <c r="R55" s="21">
        <v>42416.691655092596</v>
      </c>
      <c r="S55" s="21">
        <v>42432.791666666672</v>
      </c>
    </row>
    <row r="56" spans="1:19" ht="255" x14ac:dyDescent="0.25">
      <c r="A56" s="17">
        <v>2795</v>
      </c>
      <c r="B56" s="18" t="s">
        <v>2795</v>
      </c>
      <c r="C56" s="18" t="s">
        <v>6905</v>
      </c>
      <c r="D56" s="19">
        <v>700</v>
      </c>
      <c r="E56" s="20">
        <v>730</v>
      </c>
      <c r="F56" s="17" t="s">
        <v>8218</v>
      </c>
      <c r="G56" s="17" t="s">
        <v>8223</v>
      </c>
      <c r="H56" s="17" t="s">
        <v>8245</v>
      </c>
      <c r="I56" s="17">
        <v>1402095600</v>
      </c>
      <c r="J56" s="17">
        <v>1400675841</v>
      </c>
      <c r="K56" s="17" t="b">
        <v>0</v>
      </c>
      <c r="L56" s="17">
        <v>20</v>
      </c>
      <c r="M56" s="17" t="b">
        <v>1</v>
      </c>
      <c r="N56" s="17" t="s">
        <v>8273</v>
      </c>
      <c r="O56" s="17" t="s">
        <v>8274</v>
      </c>
      <c r="P56" s="17">
        <v>104</v>
      </c>
      <c r="Q56" s="17">
        <v>36.5</v>
      </c>
      <c r="R56" s="21">
        <v>41780.525937500002</v>
      </c>
      <c r="S56" s="21">
        <v>41796.958333333336</v>
      </c>
    </row>
    <row r="57" spans="1:19" ht="240" x14ac:dyDescent="0.25">
      <c r="A57" s="17">
        <v>2796</v>
      </c>
      <c r="B57" s="18" t="s">
        <v>2796</v>
      </c>
      <c r="C57" s="18" t="s">
        <v>6906</v>
      </c>
      <c r="D57" s="19">
        <v>800</v>
      </c>
      <c r="E57" s="20">
        <v>924</v>
      </c>
      <c r="F57" s="17" t="s">
        <v>8218</v>
      </c>
      <c r="G57" s="17" t="s">
        <v>8224</v>
      </c>
      <c r="H57" s="17" t="s">
        <v>8246</v>
      </c>
      <c r="I57" s="17">
        <v>1404564028</v>
      </c>
      <c r="J57" s="17">
        <v>1401972028</v>
      </c>
      <c r="K57" s="17" t="b">
        <v>0</v>
      </c>
      <c r="L57" s="17">
        <v>21</v>
      </c>
      <c r="M57" s="17" t="b">
        <v>1</v>
      </c>
      <c r="N57" s="17" t="s">
        <v>8273</v>
      </c>
      <c r="O57" s="17" t="s">
        <v>8274</v>
      </c>
      <c r="P57" s="17">
        <v>116</v>
      </c>
      <c r="Q57" s="17">
        <v>44</v>
      </c>
      <c r="R57" s="21">
        <v>41795.528101851851</v>
      </c>
      <c r="S57" s="21">
        <v>41825.528101851851</v>
      </c>
    </row>
    <row r="58" spans="1:19" ht="225" x14ac:dyDescent="0.25">
      <c r="A58" s="17">
        <v>2797</v>
      </c>
      <c r="B58" s="18" t="s">
        <v>2797</v>
      </c>
      <c r="C58" s="18" t="s">
        <v>6907</v>
      </c>
      <c r="D58" s="19">
        <v>8000</v>
      </c>
      <c r="E58" s="20">
        <v>8211.61</v>
      </c>
      <c r="F58" s="17" t="s">
        <v>8218</v>
      </c>
      <c r="G58" s="17" t="s">
        <v>8224</v>
      </c>
      <c r="H58" s="17" t="s">
        <v>8246</v>
      </c>
      <c r="I58" s="17">
        <v>1404858840</v>
      </c>
      <c r="J58" s="17">
        <v>1402266840</v>
      </c>
      <c r="K58" s="17" t="b">
        <v>0</v>
      </c>
      <c r="L58" s="17">
        <v>94</v>
      </c>
      <c r="M58" s="17" t="b">
        <v>1</v>
      </c>
      <c r="N58" s="17" t="s">
        <v>8273</v>
      </c>
      <c r="O58" s="17" t="s">
        <v>8274</v>
      </c>
      <c r="P58" s="17">
        <v>103</v>
      </c>
      <c r="Q58" s="17">
        <v>87.36</v>
      </c>
      <c r="R58" s="21">
        <v>41798.94027777778</v>
      </c>
      <c r="S58" s="21">
        <v>41828.94027777778</v>
      </c>
    </row>
    <row r="59" spans="1:19" ht="285" x14ac:dyDescent="0.25">
      <c r="A59" s="17">
        <v>2798</v>
      </c>
      <c r="B59" s="18" t="s">
        <v>2798</v>
      </c>
      <c r="C59" s="18" t="s">
        <v>6908</v>
      </c>
      <c r="D59" s="19">
        <v>5000</v>
      </c>
      <c r="E59" s="20">
        <v>5070</v>
      </c>
      <c r="F59" s="17" t="s">
        <v>8218</v>
      </c>
      <c r="G59" s="17" t="s">
        <v>8224</v>
      </c>
      <c r="H59" s="17" t="s">
        <v>8246</v>
      </c>
      <c r="I59" s="17">
        <v>1438358400</v>
      </c>
      <c r="J59" s="17">
        <v>1437063121</v>
      </c>
      <c r="K59" s="17" t="b">
        <v>0</v>
      </c>
      <c r="L59" s="17">
        <v>139</v>
      </c>
      <c r="M59" s="17" t="b">
        <v>1</v>
      </c>
      <c r="N59" s="17" t="s">
        <v>8273</v>
      </c>
      <c r="O59" s="17" t="s">
        <v>8274</v>
      </c>
      <c r="P59" s="17">
        <v>101</v>
      </c>
      <c r="Q59" s="17">
        <v>36.47</v>
      </c>
      <c r="R59" s="21">
        <v>42201.675011574072</v>
      </c>
      <c r="S59" s="21">
        <v>42216.666666666672</v>
      </c>
    </row>
    <row r="60" spans="1:19" ht="285" x14ac:dyDescent="0.25">
      <c r="A60" s="17">
        <v>2799</v>
      </c>
      <c r="B60" s="18" t="s">
        <v>2799</v>
      </c>
      <c r="C60" s="18" t="s">
        <v>6909</v>
      </c>
      <c r="D60" s="19">
        <v>5000</v>
      </c>
      <c r="E60" s="20">
        <v>5831.74</v>
      </c>
      <c r="F60" s="17" t="s">
        <v>8218</v>
      </c>
      <c r="G60" s="17" t="s">
        <v>8224</v>
      </c>
      <c r="H60" s="17" t="s">
        <v>8246</v>
      </c>
      <c r="I60" s="17">
        <v>1466179200</v>
      </c>
      <c r="J60" s="17">
        <v>1463466070</v>
      </c>
      <c r="K60" s="17" t="b">
        <v>0</v>
      </c>
      <c r="L60" s="17">
        <v>130</v>
      </c>
      <c r="M60" s="17" t="b">
        <v>1</v>
      </c>
      <c r="N60" s="17" t="s">
        <v>8273</v>
      </c>
      <c r="O60" s="17" t="s">
        <v>8274</v>
      </c>
      <c r="P60" s="17">
        <v>117</v>
      </c>
      <c r="Q60" s="17">
        <v>44.86</v>
      </c>
      <c r="R60" s="21">
        <v>42507.264699074076</v>
      </c>
      <c r="S60" s="21">
        <v>42538.666666666672</v>
      </c>
    </row>
    <row r="61" spans="1:19" ht="255" x14ac:dyDescent="0.25">
      <c r="A61" s="17">
        <v>2800</v>
      </c>
      <c r="B61" s="18" t="s">
        <v>2800</v>
      </c>
      <c r="C61" s="18" t="s">
        <v>6910</v>
      </c>
      <c r="D61" s="19">
        <v>1000</v>
      </c>
      <c r="E61" s="20">
        <v>1330</v>
      </c>
      <c r="F61" s="17" t="s">
        <v>8218</v>
      </c>
      <c r="G61" s="17" t="s">
        <v>8224</v>
      </c>
      <c r="H61" s="17" t="s">
        <v>8246</v>
      </c>
      <c r="I61" s="17">
        <v>1420377366</v>
      </c>
      <c r="J61" s="17">
        <v>1415193366</v>
      </c>
      <c r="K61" s="17" t="b">
        <v>0</v>
      </c>
      <c r="L61" s="17">
        <v>31</v>
      </c>
      <c r="M61" s="17" t="b">
        <v>1</v>
      </c>
      <c r="N61" s="17" t="s">
        <v>8273</v>
      </c>
      <c r="O61" s="17" t="s">
        <v>8274</v>
      </c>
      <c r="P61" s="17">
        <v>133</v>
      </c>
      <c r="Q61" s="17">
        <v>42.9</v>
      </c>
      <c r="R61" s="21">
        <v>41948.552847222221</v>
      </c>
      <c r="S61" s="21">
        <v>42008.552847222221</v>
      </c>
    </row>
    <row r="62" spans="1:19" ht="225" x14ac:dyDescent="0.25">
      <c r="A62" s="17">
        <v>2801</v>
      </c>
      <c r="B62" s="18" t="s">
        <v>2801</v>
      </c>
      <c r="C62" s="18" t="s">
        <v>6911</v>
      </c>
      <c r="D62" s="19">
        <v>500</v>
      </c>
      <c r="E62" s="20">
        <v>666</v>
      </c>
      <c r="F62" s="17" t="s">
        <v>8218</v>
      </c>
      <c r="G62" s="17" t="s">
        <v>8225</v>
      </c>
      <c r="H62" s="17" t="s">
        <v>8247</v>
      </c>
      <c r="I62" s="17">
        <v>1412938800</v>
      </c>
      <c r="J62" s="17">
        <v>1411019409</v>
      </c>
      <c r="K62" s="17" t="b">
        <v>0</v>
      </c>
      <c r="L62" s="17">
        <v>13</v>
      </c>
      <c r="M62" s="17" t="b">
        <v>1</v>
      </c>
      <c r="N62" s="17" t="s">
        <v>8273</v>
      </c>
      <c r="O62" s="17" t="s">
        <v>8274</v>
      </c>
      <c r="P62" s="17">
        <v>133</v>
      </c>
      <c r="Q62" s="17">
        <v>51.23</v>
      </c>
      <c r="R62" s="21">
        <v>41900.243159722224</v>
      </c>
      <c r="S62" s="21">
        <v>41922.458333333336</v>
      </c>
    </row>
    <row r="63" spans="1:19" ht="300" x14ac:dyDescent="0.25">
      <c r="A63" s="17">
        <v>2802</v>
      </c>
      <c r="B63" s="18" t="s">
        <v>2802</v>
      </c>
      <c r="C63" s="18" t="s">
        <v>6912</v>
      </c>
      <c r="D63" s="19">
        <v>3000</v>
      </c>
      <c r="E63" s="20">
        <v>3055</v>
      </c>
      <c r="F63" s="17" t="s">
        <v>8218</v>
      </c>
      <c r="G63" s="17" t="s">
        <v>8224</v>
      </c>
      <c r="H63" s="17" t="s">
        <v>8246</v>
      </c>
      <c r="I63" s="17">
        <v>1438875107</v>
      </c>
      <c r="J63" s="17">
        <v>1436283107</v>
      </c>
      <c r="K63" s="17" t="b">
        <v>0</v>
      </c>
      <c r="L63" s="17">
        <v>90</v>
      </c>
      <c r="M63" s="17" t="b">
        <v>1</v>
      </c>
      <c r="N63" s="17" t="s">
        <v>8273</v>
      </c>
      <c r="O63" s="17" t="s">
        <v>8274</v>
      </c>
      <c r="P63" s="17">
        <v>102</v>
      </c>
      <c r="Q63" s="17">
        <v>33.94</v>
      </c>
      <c r="R63" s="21">
        <v>42192.64707175926</v>
      </c>
      <c r="S63" s="21">
        <v>42222.64707175926</v>
      </c>
    </row>
    <row r="64" spans="1:19" ht="285" x14ac:dyDescent="0.25">
      <c r="A64" s="17">
        <v>2803</v>
      </c>
      <c r="B64" s="18" t="s">
        <v>2803</v>
      </c>
      <c r="C64" s="18" t="s">
        <v>6913</v>
      </c>
      <c r="D64" s="19">
        <v>10000</v>
      </c>
      <c r="E64" s="20">
        <v>12795</v>
      </c>
      <c r="F64" s="17" t="s">
        <v>8218</v>
      </c>
      <c r="G64" s="17" t="s">
        <v>8223</v>
      </c>
      <c r="H64" s="17" t="s">
        <v>8245</v>
      </c>
      <c r="I64" s="17">
        <v>1437004800</v>
      </c>
      <c r="J64" s="17">
        <v>1433295276</v>
      </c>
      <c r="K64" s="17" t="b">
        <v>0</v>
      </c>
      <c r="L64" s="17">
        <v>141</v>
      </c>
      <c r="M64" s="17" t="b">
        <v>1</v>
      </c>
      <c r="N64" s="17" t="s">
        <v>8273</v>
      </c>
      <c r="O64" s="17" t="s">
        <v>8274</v>
      </c>
      <c r="P64" s="17">
        <v>128</v>
      </c>
      <c r="Q64" s="17">
        <v>90.74</v>
      </c>
      <c r="R64" s="21">
        <v>42158.065694444449</v>
      </c>
      <c r="S64" s="21">
        <v>42201</v>
      </c>
    </row>
    <row r="65" spans="1:19" ht="255" x14ac:dyDescent="0.25">
      <c r="A65" s="17">
        <v>2804</v>
      </c>
      <c r="B65" s="18" t="s">
        <v>2804</v>
      </c>
      <c r="C65" s="18" t="s">
        <v>6914</v>
      </c>
      <c r="D65" s="19">
        <v>1000</v>
      </c>
      <c r="E65" s="20">
        <v>1150</v>
      </c>
      <c r="F65" s="17" t="s">
        <v>8218</v>
      </c>
      <c r="G65" s="17" t="s">
        <v>8224</v>
      </c>
      <c r="H65" s="17" t="s">
        <v>8246</v>
      </c>
      <c r="I65" s="17">
        <v>1411987990</v>
      </c>
      <c r="J65" s="17">
        <v>1409395990</v>
      </c>
      <c r="K65" s="17" t="b">
        <v>0</v>
      </c>
      <c r="L65" s="17">
        <v>23</v>
      </c>
      <c r="M65" s="17" t="b">
        <v>1</v>
      </c>
      <c r="N65" s="17" t="s">
        <v>8273</v>
      </c>
      <c r="O65" s="17" t="s">
        <v>8274</v>
      </c>
      <c r="P65" s="17">
        <v>115</v>
      </c>
      <c r="Q65" s="17">
        <v>50</v>
      </c>
      <c r="R65" s="21">
        <v>41881.453587962962</v>
      </c>
      <c r="S65" s="21">
        <v>41911.453587962962</v>
      </c>
    </row>
    <row r="66" spans="1:19" ht="270" x14ac:dyDescent="0.25">
      <c r="A66" s="17">
        <v>2805</v>
      </c>
      <c r="B66" s="18" t="s">
        <v>2805</v>
      </c>
      <c r="C66" s="18" t="s">
        <v>6915</v>
      </c>
      <c r="D66" s="19">
        <v>400</v>
      </c>
      <c r="E66" s="20">
        <v>440</v>
      </c>
      <c r="F66" s="17" t="s">
        <v>8218</v>
      </c>
      <c r="G66" s="17" t="s">
        <v>8224</v>
      </c>
      <c r="H66" s="17" t="s">
        <v>8246</v>
      </c>
      <c r="I66" s="17">
        <v>1440245273</v>
      </c>
      <c r="J66" s="17">
        <v>1438085273</v>
      </c>
      <c r="K66" s="17" t="b">
        <v>0</v>
      </c>
      <c r="L66" s="17">
        <v>18</v>
      </c>
      <c r="M66" s="17" t="b">
        <v>1</v>
      </c>
      <c r="N66" s="17" t="s">
        <v>8273</v>
      </c>
      <c r="O66" s="17" t="s">
        <v>8274</v>
      </c>
      <c r="P66" s="17">
        <v>110</v>
      </c>
      <c r="Q66" s="17">
        <v>24.44</v>
      </c>
      <c r="R66" s="21">
        <v>42213.505474537036</v>
      </c>
      <c r="S66" s="21">
        <v>42238.505474537036</v>
      </c>
    </row>
    <row r="67" spans="1:19" ht="270" x14ac:dyDescent="0.25">
      <c r="A67" s="17">
        <v>2806</v>
      </c>
      <c r="B67" s="18" t="s">
        <v>2806</v>
      </c>
      <c r="C67" s="18" t="s">
        <v>6916</v>
      </c>
      <c r="D67" s="19">
        <v>3000</v>
      </c>
      <c r="E67" s="20">
        <v>3363</v>
      </c>
      <c r="F67" s="17" t="s">
        <v>8218</v>
      </c>
      <c r="G67" s="17" t="s">
        <v>8224</v>
      </c>
      <c r="H67" s="17" t="s">
        <v>8246</v>
      </c>
      <c r="I67" s="17">
        <v>1438772400</v>
      </c>
      <c r="J67" s="17">
        <v>1435645490</v>
      </c>
      <c r="K67" s="17" t="b">
        <v>0</v>
      </c>
      <c r="L67" s="17">
        <v>76</v>
      </c>
      <c r="M67" s="17" t="b">
        <v>1</v>
      </c>
      <c r="N67" s="17" t="s">
        <v>8273</v>
      </c>
      <c r="O67" s="17" t="s">
        <v>8274</v>
      </c>
      <c r="P67" s="17">
        <v>112</v>
      </c>
      <c r="Q67" s="17">
        <v>44.25</v>
      </c>
      <c r="R67" s="21">
        <v>42185.267245370371</v>
      </c>
      <c r="S67" s="21">
        <v>42221.458333333328</v>
      </c>
    </row>
    <row r="68" spans="1:19" ht="105" x14ac:dyDescent="0.25">
      <c r="A68" s="17">
        <v>2807</v>
      </c>
      <c r="B68" s="18" t="s">
        <v>2807</v>
      </c>
      <c r="C68" s="18" t="s">
        <v>6917</v>
      </c>
      <c r="D68" s="19">
        <v>5000</v>
      </c>
      <c r="E68" s="20">
        <v>6300</v>
      </c>
      <c r="F68" s="17" t="s">
        <v>8218</v>
      </c>
      <c r="G68" s="17" t="s">
        <v>8223</v>
      </c>
      <c r="H68" s="17" t="s">
        <v>8245</v>
      </c>
      <c r="I68" s="17">
        <v>1435611438</v>
      </c>
      <c r="J68" s="17">
        <v>1433019438</v>
      </c>
      <c r="K68" s="17" t="b">
        <v>0</v>
      </c>
      <c r="L68" s="17">
        <v>93</v>
      </c>
      <c r="M68" s="17" t="b">
        <v>1</v>
      </c>
      <c r="N68" s="17" t="s">
        <v>8273</v>
      </c>
      <c r="O68" s="17" t="s">
        <v>8274</v>
      </c>
      <c r="P68" s="17">
        <v>126</v>
      </c>
      <c r="Q68" s="17">
        <v>67.739999999999995</v>
      </c>
      <c r="R68" s="21">
        <v>42154.873124999998</v>
      </c>
      <c r="S68" s="21">
        <v>42184.873124999998</v>
      </c>
    </row>
    <row r="69" spans="1:19" ht="285" x14ac:dyDescent="0.25">
      <c r="A69" s="17">
        <v>2808</v>
      </c>
      <c r="B69" s="18" t="s">
        <v>2808</v>
      </c>
      <c r="C69" s="18" t="s">
        <v>6918</v>
      </c>
      <c r="D69" s="19">
        <v>4500</v>
      </c>
      <c r="E69" s="20">
        <v>4511</v>
      </c>
      <c r="F69" s="17" t="s">
        <v>8218</v>
      </c>
      <c r="G69" s="17" t="s">
        <v>8223</v>
      </c>
      <c r="H69" s="17" t="s">
        <v>8245</v>
      </c>
      <c r="I69" s="17">
        <v>1440274735</v>
      </c>
      <c r="J69" s="17">
        <v>1437682735</v>
      </c>
      <c r="K69" s="17" t="b">
        <v>0</v>
      </c>
      <c r="L69" s="17">
        <v>69</v>
      </c>
      <c r="M69" s="17" t="b">
        <v>1</v>
      </c>
      <c r="N69" s="17" t="s">
        <v>8273</v>
      </c>
      <c r="O69" s="17" t="s">
        <v>8274</v>
      </c>
      <c r="P69" s="17">
        <v>100</v>
      </c>
      <c r="Q69" s="17">
        <v>65.38</v>
      </c>
      <c r="R69" s="21">
        <v>42208.84646990741</v>
      </c>
      <c r="S69" s="21">
        <v>42238.84646990741</v>
      </c>
    </row>
    <row r="70" spans="1:19" ht="270" x14ac:dyDescent="0.25">
      <c r="A70" s="17">
        <v>2809</v>
      </c>
      <c r="B70" s="18" t="s">
        <v>2809</v>
      </c>
      <c r="C70" s="18" t="s">
        <v>6919</v>
      </c>
      <c r="D70" s="19">
        <v>2500</v>
      </c>
      <c r="E70" s="20">
        <v>2560</v>
      </c>
      <c r="F70" s="17" t="s">
        <v>8218</v>
      </c>
      <c r="G70" s="17" t="s">
        <v>8223</v>
      </c>
      <c r="H70" s="17" t="s">
        <v>8245</v>
      </c>
      <c r="I70" s="17">
        <v>1459348740</v>
      </c>
      <c r="J70" s="17">
        <v>1458647725</v>
      </c>
      <c r="K70" s="17" t="b">
        <v>0</v>
      </c>
      <c r="L70" s="17">
        <v>21</v>
      </c>
      <c r="M70" s="17" t="b">
        <v>1</v>
      </c>
      <c r="N70" s="17" t="s">
        <v>8273</v>
      </c>
      <c r="O70" s="17" t="s">
        <v>8274</v>
      </c>
      <c r="P70" s="17">
        <v>102</v>
      </c>
      <c r="Q70" s="17">
        <v>121.9</v>
      </c>
      <c r="R70" s="21">
        <v>42451.496817129635</v>
      </c>
      <c r="S70" s="21">
        <v>42459.610416666663</v>
      </c>
    </row>
    <row r="71" spans="1:19" ht="255" x14ac:dyDescent="0.25">
      <c r="A71" s="17">
        <v>2810</v>
      </c>
      <c r="B71" s="18" t="s">
        <v>2810</v>
      </c>
      <c r="C71" s="18" t="s">
        <v>6920</v>
      </c>
      <c r="D71" s="19">
        <v>2500</v>
      </c>
      <c r="E71" s="20">
        <v>2705</v>
      </c>
      <c r="F71" s="17" t="s">
        <v>8218</v>
      </c>
      <c r="G71" s="17" t="s">
        <v>8223</v>
      </c>
      <c r="H71" s="17" t="s">
        <v>8245</v>
      </c>
      <c r="I71" s="17">
        <v>1401595140</v>
      </c>
      <c r="J71" s="17">
        <v>1398828064</v>
      </c>
      <c r="K71" s="17" t="b">
        <v>0</v>
      </c>
      <c r="L71" s="17">
        <v>57</v>
      </c>
      <c r="M71" s="17" t="b">
        <v>1</v>
      </c>
      <c r="N71" s="17" t="s">
        <v>8273</v>
      </c>
      <c r="O71" s="17" t="s">
        <v>8274</v>
      </c>
      <c r="P71" s="17">
        <v>108</v>
      </c>
      <c r="Q71" s="17">
        <v>47.46</v>
      </c>
      <c r="R71" s="21">
        <v>41759.13962962963</v>
      </c>
      <c r="S71" s="21">
        <v>41791.165972222225</v>
      </c>
    </row>
    <row r="72" spans="1:19" ht="225" x14ac:dyDescent="0.25">
      <c r="A72" s="17">
        <v>2811</v>
      </c>
      <c r="B72" s="18" t="s">
        <v>2811</v>
      </c>
      <c r="C72" s="18" t="s">
        <v>6921</v>
      </c>
      <c r="D72" s="19">
        <v>10000</v>
      </c>
      <c r="E72" s="20">
        <v>10027</v>
      </c>
      <c r="F72" s="17" t="s">
        <v>8218</v>
      </c>
      <c r="G72" s="17" t="s">
        <v>8224</v>
      </c>
      <c r="H72" s="17" t="s">
        <v>8246</v>
      </c>
      <c r="I72" s="17">
        <v>1424692503</v>
      </c>
      <c r="J72" s="17">
        <v>1422100503</v>
      </c>
      <c r="K72" s="17" t="b">
        <v>0</v>
      </c>
      <c r="L72" s="17">
        <v>108</v>
      </c>
      <c r="M72" s="17" t="b">
        <v>1</v>
      </c>
      <c r="N72" s="17" t="s">
        <v>8273</v>
      </c>
      <c r="O72" s="17" t="s">
        <v>8274</v>
      </c>
      <c r="P72" s="17">
        <v>100</v>
      </c>
      <c r="Q72" s="17">
        <v>92.84</v>
      </c>
      <c r="R72" s="21">
        <v>42028.496562500004</v>
      </c>
      <c r="S72" s="21">
        <v>42058.496562500004</v>
      </c>
    </row>
    <row r="73" spans="1:19" ht="195" x14ac:dyDescent="0.25">
      <c r="A73" s="17">
        <v>2812</v>
      </c>
      <c r="B73" s="18" t="s">
        <v>2812</v>
      </c>
      <c r="C73" s="18" t="s">
        <v>6922</v>
      </c>
      <c r="D73" s="19">
        <v>5000</v>
      </c>
      <c r="E73" s="20">
        <v>5665</v>
      </c>
      <c r="F73" s="17" t="s">
        <v>8218</v>
      </c>
      <c r="G73" s="17" t="s">
        <v>8228</v>
      </c>
      <c r="H73" s="17" t="s">
        <v>8250</v>
      </c>
      <c r="I73" s="17">
        <v>1428292800</v>
      </c>
      <c r="J73" s="17">
        <v>1424368298</v>
      </c>
      <c r="K73" s="17" t="b">
        <v>0</v>
      </c>
      <c r="L73" s="17">
        <v>83</v>
      </c>
      <c r="M73" s="17" t="b">
        <v>1</v>
      </c>
      <c r="N73" s="17" t="s">
        <v>8273</v>
      </c>
      <c r="O73" s="17" t="s">
        <v>8274</v>
      </c>
      <c r="P73" s="17">
        <v>113</v>
      </c>
      <c r="Q73" s="17">
        <v>68.25</v>
      </c>
      <c r="R73" s="21">
        <v>42054.74418981481</v>
      </c>
      <c r="S73" s="21">
        <v>42100.166666666672</v>
      </c>
    </row>
    <row r="74" spans="1:19" ht="225" x14ac:dyDescent="0.25">
      <c r="A74" s="17">
        <v>2813</v>
      </c>
      <c r="B74" s="18" t="s">
        <v>2813</v>
      </c>
      <c r="C74" s="18" t="s">
        <v>6923</v>
      </c>
      <c r="D74" s="19">
        <v>2800</v>
      </c>
      <c r="E74" s="20">
        <v>3572.12</v>
      </c>
      <c r="F74" s="17" t="s">
        <v>8218</v>
      </c>
      <c r="G74" s="17" t="s">
        <v>8223</v>
      </c>
      <c r="H74" s="17" t="s">
        <v>8245</v>
      </c>
      <c r="I74" s="17">
        <v>1481737761</v>
      </c>
      <c r="J74" s="17">
        <v>1479577761</v>
      </c>
      <c r="K74" s="17" t="b">
        <v>0</v>
      </c>
      <c r="L74" s="17">
        <v>96</v>
      </c>
      <c r="M74" s="17" t="b">
        <v>1</v>
      </c>
      <c r="N74" s="17" t="s">
        <v>8273</v>
      </c>
      <c r="O74" s="17" t="s">
        <v>8274</v>
      </c>
      <c r="P74" s="17">
        <v>128</v>
      </c>
      <c r="Q74" s="17">
        <v>37.21</v>
      </c>
      <c r="R74" s="21">
        <v>42693.742604166662</v>
      </c>
      <c r="S74" s="21">
        <v>42718.742604166662</v>
      </c>
    </row>
    <row r="75" spans="1:19" ht="255" x14ac:dyDescent="0.25">
      <c r="A75" s="17">
        <v>2814</v>
      </c>
      <c r="B75" s="18" t="s">
        <v>2814</v>
      </c>
      <c r="C75" s="18" t="s">
        <v>6924</v>
      </c>
      <c r="D75" s="19">
        <v>1500</v>
      </c>
      <c r="E75" s="20">
        <v>1616</v>
      </c>
      <c r="F75" s="17" t="s">
        <v>8218</v>
      </c>
      <c r="G75" s="17" t="s">
        <v>8224</v>
      </c>
      <c r="H75" s="17" t="s">
        <v>8246</v>
      </c>
      <c r="I75" s="17">
        <v>1431164115</v>
      </c>
      <c r="J75" s="17">
        <v>1428572115</v>
      </c>
      <c r="K75" s="17" t="b">
        <v>0</v>
      </c>
      <c r="L75" s="17">
        <v>64</v>
      </c>
      <c r="M75" s="17" t="b">
        <v>1</v>
      </c>
      <c r="N75" s="17" t="s">
        <v>8273</v>
      </c>
      <c r="O75" s="17" t="s">
        <v>8274</v>
      </c>
      <c r="P75" s="17">
        <v>108</v>
      </c>
      <c r="Q75" s="17">
        <v>25.25</v>
      </c>
      <c r="R75" s="21">
        <v>42103.399479166663</v>
      </c>
      <c r="S75" s="21">
        <v>42133.399479166663</v>
      </c>
    </row>
    <row r="76" spans="1:19" ht="225" x14ac:dyDescent="0.25">
      <c r="A76" s="17">
        <v>2815</v>
      </c>
      <c r="B76" s="18" t="s">
        <v>2815</v>
      </c>
      <c r="C76" s="18" t="s">
        <v>6925</v>
      </c>
      <c r="D76" s="19">
        <v>250</v>
      </c>
      <c r="E76" s="20">
        <v>605</v>
      </c>
      <c r="F76" s="17" t="s">
        <v>8218</v>
      </c>
      <c r="G76" s="17" t="s">
        <v>8228</v>
      </c>
      <c r="H76" s="17" t="s">
        <v>8250</v>
      </c>
      <c r="I76" s="17">
        <v>1470595109</v>
      </c>
      <c r="J76" s="17">
        <v>1468003109</v>
      </c>
      <c r="K76" s="17" t="b">
        <v>0</v>
      </c>
      <c r="L76" s="17">
        <v>14</v>
      </c>
      <c r="M76" s="17" t="b">
        <v>1</v>
      </c>
      <c r="N76" s="17" t="s">
        <v>8273</v>
      </c>
      <c r="O76" s="17" t="s">
        <v>8274</v>
      </c>
      <c r="P76" s="17">
        <v>242</v>
      </c>
      <c r="Q76" s="17">
        <v>43.21</v>
      </c>
      <c r="R76" s="21">
        <v>42559.776724537034</v>
      </c>
      <c r="S76" s="21">
        <v>42589.776724537034</v>
      </c>
    </row>
    <row r="77" spans="1:19" ht="270" x14ac:dyDescent="0.25">
      <c r="A77" s="17">
        <v>2816</v>
      </c>
      <c r="B77" s="18" t="s">
        <v>2816</v>
      </c>
      <c r="C77" s="18" t="s">
        <v>6926</v>
      </c>
      <c r="D77" s="19">
        <v>3000</v>
      </c>
      <c r="E77" s="20">
        <v>4247</v>
      </c>
      <c r="F77" s="17" t="s">
        <v>8218</v>
      </c>
      <c r="G77" s="17" t="s">
        <v>8224</v>
      </c>
      <c r="H77" s="17" t="s">
        <v>8246</v>
      </c>
      <c r="I77" s="17">
        <v>1438531200</v>
      </c>
      <c r="J77" s="17">
        <v>1435921992</v>
      </c>
      <c r="K77" s="17" t="b">
        <v>0</v>
      </c>
      <c r="L77" s="17">
        <v>169</v>
      </c>
      <c r="M77" s="17" t="b">
        <v>1</v>
      </c>
      <c r="N77" s="17" t="s">
        <v>8273</v>
      </c>
      <c r="O77" s="17" t="s">
        <v>8274</v>
      </c>
      <c r="P77" s="17">
        <v>142</v>
      </c>
      <c r="Q77" s="17">
        <v>25.13</v>
      </c>
      <c r="R77" s="21">
        <v>42188.467499999999</v>
      </c>
      <c r="S77" s="21">
        <v>42218.666666666672</v>
      </c>
    </row>
    <row r="78" spans="1:19" ht="300" x14ac:dyDescent="0.25">
      <c r="A78" s="17">
        <v>2817</v>
      </c>
      <c r="B78" s="18" t="s">
        <v>2817</v>
      </c>
      <c r="C78" s="18" t="s">
        <v>6927</v>
      </c>
      <c r="D78" s="19">
        <v>600</v>
      </c>
      <c r="E78" s="20">
        <v>780</v>
      </c>
      <c r="F78" s="17" t="s">
        <v>8218</v>
      </c>
      <c r="G78" s="17" t="s">
        <v>8224</v>
      </c>
      <c r="H78" s="17" t="s">
        <v>8246</v>
      </c>
      <c r="I78" s="17">
        <v>1425136462</v>
      </c>
      <c r="J78" s="17">
        <v>1421680462</v>
      </c>
      <c r="K78" s="17" t="b">
        <v>0</v>
      </c>
      <c r="L78" s="17">
        <v>33</v>
      </c>
      <c r="M78" s="17" t="b">
        <v>1</v>
      </c>
      <c r="N78" s="17" t="s">
        <v>8273</v>
      </c>
      <c r="O78" s="17" t="s">
        <v>8274</v>
      </c>
      <c r="P78" s="17">
        <v>130</v>
      </c>
      <c r="Q78" s="17">
        <v>23.64</v>
      </c>
      <c r="R78" s="21">
        <v>42023.634976851856</v>
      </c>
      <c r="S78" s="21">
        <v>42063.634976851856</v>
      </c>
    </row>
    <row r="79" spans="1:19" ht="240" x14ac:dyDescent="0.25">
      <c r="A79" s="17">
        <v>2818</v>
      </c>
      <c r="B79" s="18" t="s">
        <v>2818</v>
      </c>
      <c r="C79" s="18" t="s">
        <v>6928</v>
      </c>
      <c r="D79" s="19">
        <v>10000</v>
      </c>
      <c r="E79" s="20">
        <v>10603</v>
      </c>
      <c r="F79" s="17" t="s">
        <v>8218</v>
      </c>
      <c r="G79" s="17" t="s">
        <v>8223</v>
      </c>
      <c r="H79" s="17" t="s">
        <v>8245</v>
      </c>
      <c r="I79" s="17">
        <v>1443018086</v>
      </c>
      <c r="J79" s="17">
        <v>1441290086</v>
      </c>
      <c r="K79" s="17" t="b">
        <v>0</v>
      </c>
      <c r="L79" s="17">
        <v>102</v>
      </c>
      <c r="M79" s="17" t="b">
        <v>1</v>
      </c>
      <c r="N79" s="17" t="s">
        <v>8273</v>
      </c>
      <c r="O79" s="17" t="s">
        <v>8274</v>
      </c>
      <c r="P79" s="17">
        <v>106</v>
      </c>
      <c r="Q79" s="17">
        <v>103.95</v>
      </c>
      <c r="R79" s="21">
        <v>42250.598217592589</v>
      </c>
      <c r="S79" s="21">
        <v>42270.598217592589</v>
      </c>
    </row>
    <row r="80" spans="1:19" ht="240" x14ac:dyDescent="0.25">
      <c r="A80" s="17">
        <v>2819</v>
      </c>
      <c r="B80" s="18" t="s">
        <v>2819</v>
      </c>
      <c r="C80" s="18" t="s">
        <v>6929</v>
      </c>
      <c r="D80" s="19">
        <v>5000</v>
      </c>
      <c r="E80" s="20">
        <v>5240</v>
      </c>
      <c r="F80" s="17" t="s">
        <v>8218</v>
      </c>
      <c r="G80" s="17" t="s">
        <v>8224</v>
      </c>
      <c r="H80" s="17" t="s">
        <v>8246</v>
      </c>
      <c r="I80" s="17">
        <v>1434285409</v>
      </c>
      <c r="J80" s="17">
        <v>1431693409</v>
      </c>
      <c r="K80" s="17" t="b">
        <v>0</v>
      </c>
      <c r="L80" s="17">
        <v>104</v>
      </c>
      <c r="M80" s="17" t="b">
        <v>1</v>
      </c>
      <c r="N80" s="17" t="s">
        <v>8273</v>
      </c>
      <c r="O80" s="17" t="s">
        <v>8274</v>
      </c>
      <c r="P80" s="17">
        <v>105</v>
      </c>
      <c r="Q80" s="17">
        <v>50.38</v>
      </c>
      <c r="R80" s="21">
        <v>42139.525567129633</v>
      </c>
      <c r="S80" s="21">
        <v>42169.525567129633</v>
      </c>
    </row>
    <row r="81" spans="1:19" ht="240" x14ac:dyDescent="0.25">
      <c r="A81" s="17">
        <v>2820</v>
      </c>
      <c r="B81" s="18" t="s">
        <v>2820</v>
      </c>
      <c r="C81" s="18" t="s">
        <v>6930</v>
      </c>
      <c r="D81" s="19">
        <v>200</v>
      </c>
      <c r="E81" s="20">
        <v>272</v>
      </c>
      <c r="F81" s="17" t="s">
        <v>8218</v>
      </c>
      <c r="G81" s="17" t="s">
        <v>8224</v>
      </c>
      <c r="H81" s="17" t="s">
        <v>8246</v>
      </c>
      <c r="I81" s="17">
        <v>1456444800</v>
      </c>
      <c r="J81" s="17">
        <v>1454337589</v>
      </c>
      <c r="K81" s="17" t="b">
        <v>0</v>
      </c>
      <c r="L81" s="17">
        <v>20</v>
      </c>
      <c r="M81" s="17" t="b">
        <v>1</v>
      </c>
      <c r="N81" s="17" t="s">
        <v>8273</v>
      </c>
      <c r="O81" s="17" t="s">
        <v>8274</v>
      </c>
      <c r="P81" s="17">
        <v>136</v>
      </c>
      <c r="Q81" s="17">
        <v>13.6</v>
      </c>
      <c r="R81" s="21">
        <v>42401.610983796301</v>
      </c>
      <c r="S81" s="21">
        <v>42426</v>
      </c>
    </row>
    <row r="82" spans="1:19" ht="285" x14ac:dyDescent="0.25">
      <c r="A82" s="17">
        <v>2821</v>
      </c>
      <c r="B82" s="18" t="s">
        <v>2821</v>
      </c>
      <c r="C82" s="18" t="s">
        <v>6931</v>
      </c>
      <c r="D82" s="19">
        <v>1000</v>
      </c>
      <c r="E82" s="20">
        <v>1000</v>
      </c>
      <c r="F82" s="17" t="s">
        <v>8218</v>
      </c>
      <c r="G82" s="17" t="s">
        <v>8224</v>
      </c>
      <c r="H82" s="17" t="s">
        <v>8246</v>
      </c>
      <c r="I82" s="17">
        <v>1411510135</v>
      </c>
      <c r="J82" s="17">
        <v>1408918135</v>
      </c>
      <c r="K82" s="17" t="b">
        <v>0</v>
      </c>
      <c r="L82" s="17">
        <v>35</v>
      </c>
      <c r="M82" s="17" t="b">
        <v>1</v>
      </c>
      <c r="N82" s="17" t="s">
        <v>8273</v>
      </c>
      <c r="O82" s="17" t="s">
        <v>8274</v>
      </c>
      <c r="P82" s="17">
        <v>100</v>
      </c>
      <c r="Q82" s="17">
        <v>28.57</v>
      </c>
      <c r="R82" s="21">
        <v>41875.922858796301</v>
      </c>
      <c r="S82" s="21">
        <v>41905.922858796301</v>
      </c>
    </row>
    <row r="83" spans="1:19" ht="270" x14ac:dyDescent="0.25">
      <c r="A83" s="17">
        <v>2822</v>
      </c>
      <c r="B83" s="18" t="s">
        <v>2822</v>
      </c>
      <c r="C83" s="18" t="s">
        <v>6932</v>
      </c>
      <c r="D83" s="19">
        <v>6000</v>
      </c>
      <c r="E83" s="20">
        <v>6000</v>
      </c>
      <c r="F83" s="17" t="s">
        <v>8218</v>
      </c>
      <c r="G83" s="17" t="s">
        <v>8223</v>
      </c>
      <c r="H83" s="17" t="s">
        <v>8245</v>
      </c>
      <c r="I83" s="17">
        <v>1427469892</v>
      </c>
      <c r="J83" s="17">
        <v>1424881492</v>
      </c>
      <c r="K83" s="17" t="b">
        <v>0</v>
      </c>
      <c r="L83" s="17">
        <v>94</v>
      </c>
      <c r="M83" s="17" t="b">
        <v>1</v>
      </c>
      <c r="N83" s="17" t="s">
        <v>8273</v>
      </c>
      <c r="O83" s="17" t="s">
        <v>8274</v>
      </c>
      <c r="P83" s="17">
        <v>100</v>
      </c>
      <c r="Q83" s="17">
        <v>63.83</v>
      </c>
      <c r="R83" s="21">
        <v>42060.683935185181</v>
      </c>
      <c r="S83" s="21">
        <v>42090.642268518524</v>
      </c>
    </row>
    <row r="84" spans="1:19" ht="300" x14ac:dyDescent="0.25">
      <c r="A84" s="17">
        <v>2823</v>
      </c>
      <c r="B84" s="18" t="s">
        <v>2823</v>
      </c>
      <c r="C84" s="18" t="s">
        <v>6933</v>
      </c>
      <c r="D84" s="19">
        <v>100</v>
      </c>
      <c r="E84" s="20">
        <v>124</v>
      </c>
      <c r="F84" s="17" t="s">
        <v>8218</v>
      </c>
      <c r="G84" s="17" t="s">
        <v>8224</v>
      </c>
      <c r="H84" s="17" t="s">
        <v>8246</v>
      </c>
      <c r="I84" s="17">
        <v>1427842740</v>
      </c>
      <c r="J84" s="17">
        <v>1425428206</v>
      </c>
      <c r="K84" s="17" t="b">
        <v>0</v>
      </c>
      <c r="L84" s="17">
        <v>14</v>
      </c>
      <c r="M84" s="17" t="b">
        <v>1</v>
      </c>
      <c r="N84" s="17" t="s">
        <v>8273</v>
      </c>
      <c r="O84" s="17" t="s">
        <v>8274</v>
      </c>
      <c r="P84" s="17">
        <v>124</v>
      </c>
      <c r="Q84" s="17">
        <v>8.86</v>
      </c>
      <c r="R84" s="21">
        <v>42067.011643518519</v>
      </c>
      <c r="S84" s="21">
        <v>42094.957638888889</v>
      </c>
    </row>
    <row r="85" spans="1:19" ht="210" x14ac:dyDescent="0.25">
      <c r="A85" s="17">
        <v>2824</v>
      </c>
      <c r="B85" s="18" t="s">
        <v>2824</v>
      </c>
      <c r="C85" s="18" t="s">
        <v>6934</v>
      </c>
      <c r="D85" s="19">
        <v>650</v>
      </c>
      <c r="E85" s="20">
        <v>760</v>
      </c>
      <c r="F85" s="17" t="s">
        <v>8218</v>
      </c>
      <c r="G85" s="17" t="s">
        <v>8223</v>
      </c>
      <c r="H85" s="17" t="s">
        <v>8245</v>
      </c>
      <c r="I85" s="17">
        <v>1434159780</v>
      </c>
      <c r="J85" s="17">
        <v>1431412196</v>
      </c>
      <c r="K85" s="17" t="b">
        <v>0</v>
      </c>
      <c r="L85" s="17">
        <v>15</v>
      </c>
      <c r="M85" s="17" t="b">
        <v>1</v>
      </c>
      <c r="N85" s="17" t="s">
        <v>8273</v>
      </c>
      <c r="O85" s="17" t="s">
        <v>8274</v>
      </c>
      <c r="P85" s="17">
        <v>117</v>
      </c>
      <c r="Q85" s="17">
        <v>50.67</v>
      </c>
      <c r="R85" s="21">
        <v>42136.270787037036</v>
      </c>
      <c r="S85" s="21">
        <v>42168.071527777778</v>
      </c>
    </row>
    <row r="86" spans="1:19" ht="270" x14ac:dyDescent="0.25">
      <c r="A86" s="17">
        <v>2825</v>
      </c>
      <c r="B86" s="18" t="s">
        <v>2825</v>
      </c>
      <c r="C86" s="18" t="s">
        <v>6935</v>
      </c>
      <c r="D86" s="19">
        <v>3000</v>
      </c>
      <c r="E86" s="20">
        <v>3100</v>
      </c>
      <c r="F86" s="17" t="s">
        <v>8218</v>
      </c>
      <c r="G86" s="17" t="s">
        <v>8224</v>
      </c>
      <c r="H86" s="17" t="s">
        <v>8246</v>
      </c>
      <c r="I86" s="17">
        <v>1449255686</v>
      </c>
      <c r="J86" s="17">
        <v>1446663686</v>
      </c>
      <c r="K86" s="17" t="b">
        <v>0</v>
      </c>
      <c r="L86" s="17">
        <v>51</v>
      </c>
      <c r="M86" s="17" t="b">
        <v>1</v>
      </c>
      <c r="N86" s="17" t="s">
        <v>8273</v>
      </c>
      <c r="O86" s="17" t="s">
        <v>8274</v>
      </c>
      <c r="P86" s="17">
        <v>103</v>
      </c>
      <c r="Q86" s="17">
        <v>60.78</v>
      </c>
      <c r="R86" s="21">
        <v>42312.792662037042</v>
      </c>
      <c r="S86" s="21">
        <v>42342.792662037042</v>
      </c>
    </row>
    <row r="87" spans="1:19" ht="255" x14ac:dyDescent="0.25">
      <c r="A87" s="17">
        <v>2826</v>
      </c>
      <c r="B87" s="18" t="s">
        <v>2826</v>
      </c>
      <c r="C87" s="18" t="s">
        <v>6936</v>
      </c>
      <c r="D87" s="19">
        <v>2000</v>
      </c>
      <c r="E87" s="20">
        <v>2155</v>
      </c>
      <c r="F87" s="17" t="s">
        <v>8218</v>
      </c>
      <c r="G87" s="17" t="s">
        <v>8223</v>
      </c>
      <c r="H87" s="17" t="s">
        <v>8245</v>
      </c>
      <c r="I87" s="17">
        <v>1436511600</v>
      </c>
      <c r="J87" s="17">
        <v>1434415812</v>
      </c>
      <c r="K87" s="17" t="b">
        <v>0</v>
      </c>
      <c r="L87" s="17">
        <v>19</v>
      </c>
      <c r="M87" s="17" t="b">
        <v>1</v>
      </c>
      <c r="N87" s="17" t="s">
        <v>8273</v>
      </c>
      <c r="O87" s="17" t="s">
        <v>8274</v>
      </c>
      <c r="P87" s="17">
        <v>108</v>
      </c>
      <c r="Q87" s="17">
        <v>113.42</v>
      </c>
      <c r="R87" s="21">
        <v>42171.034861111111</v>
      </c>
      <c r="S87" s="21">
        <v>42195.291666666672</v>
      </c>
    </row>
    <row r="88" spans="1:19" ht="255" x14ac:dyDescent="0.25">
      <c r="A88" s="17">
        <v>2827</v>
      </c>
      <c r="B88" s="18" t="s">
        <v>2827</v>
      </c>
      <c r="C88" s="18" t="s">
        <v>6937</v>
      </c>
      <c r="D88" s="19">
        <v>2000</v>
      </c>
      <c r="E88" s="20">
        <v>2405</v>
      </c>
      <c r="F88" s="17" t="s">
        <v>8218</v>
      </c>
      <c r="G88" s="17" t="s">
        <v>8223</v>
      </c>
      <c r="H88" s="17" t="s">
        <v>8245</v>
      </c>
      <c r="I88" s="17">
        <v>1464971400</v>
      </c>
      <c r="J88" s="17">
        <v>1462379066</v>
      </c>
      <c r="K88" s="17" t="b">
        <v>0</v>
      </c>
      <c r="L88" s="17">
        <v>23</v>
      </c>
      <c r="M88" s="17" t="b">
        <v>1</v>
      </c>
      <c r="N88" s="17" t="s">
        <v>8273</v>
      </c>
      <c r="O88" s="17" t="s">
        <v>8274</v>
      </c>
      <c r="P88" s="17">
        <v>120</v>
      </c>
      <c r="Q88" s="17">
        <v>104.57</v>
      </c>
      <c r="R88" s="21">
        <v>42494.683634259258</v>
      </c>
      <c r="S88" s="21">
        <v>42524.6875</v>
      </c>
    </row>
    <row r="89" spans="1:19" ht="285" x14ac:dyDescent="0.25">
      <c r="A89" s="17">
        <v>2828</v>
      </c>
      <c r="B89" s="18" t="s">
        <v>2828</v>
      </c>
      <c r="C89" s="18" t="s">
        <v>6938</v>
      </c>
      <c r="D89" s="19">
        <v>9500</v>
      </c>
      <c r="E89" s="20">
        <v>9536</v>
      </c>
      <c r="F89" s="17" t="s">
        <v>8218</v>
      </c>
      <c r="G89" s="17" t="s">
        <v>8224</v>
      </c>
      <c r="H89" s="17" t="s">
        <v>8246</v>
      </c>
      <c r="I89" s="17">
        <v>1443826800</v>
      </c>
      <c r="J89" s="17">
        <v>1441606869</v>
      </c>
      <c r="K89" s="17" t="b">
        <v>0</v>
      </c>
      <c r="L89" s="17">
        <v>97</v>
      </c>
      <c r="M89" s="17" t="b">
        <v>1</v>
      </c>
      <c r="N89" s="17" t="s">
        <v>8273</v>
      </c>
      <c r="O89" s="17" t="s">
        <v>8274</v>
      </c>
      <c r="P89" s="17">
        <v>100</v>
      </c>
      <c r="Q89" s="17">
        <v>98.31</v>
      </c>
      <c r="R89" s="21">
        <v>42254.264687499999</v>
      </c>
      <c r="S89" s="21">
        <v>42279.958333333328</v>
      </c>
    </row>
    <row r="90" spans="1:19" ht="285" x14ac:dyDescent="0.25">
      <c r="A90" s="17">
        <v>2829</v>
      </c>
      <c r="B90" s="18" t="s">
        <v>2829</v>
      </c>
      <c r="C90" s="18" t="s">
        <v>6939</v>
      </c>
      <c r="D90" s="19">
        <v>2500</v>
      </c>
      <c r="E90" s="20">
        <v>2663</v>
      </c>
      <c r="F90" s="17" t="s">
        <v>8218</v>
      </c>
      <c r="G90" s="17" t="s">
        <v>8224</v>
      </c>
      <c r="H90" s="17" t="s">
        <v>8246</v>
      </c>
      <c r="I90" s="17">
        <v>1464863118</v>
      </c>
      <c r="J90" s="17">
        <v>1462443918</v>
      </c>
      <c r="K90" s="17" t="b">
        <v>0</v>
      </c>
      <c r="L90" s="17">
        <v>76</v>
      </c>
      <c r="M90" s="17" t="b">
        <v>1</v>
      </c>
      <c r="N90" s="17" t="s">
        <v>8273</v>
      </c>
      <c r="O90" s="17" t="s">
        <v>8274</v>
      </c>
      <c r="P90" s="17">
        <v>107</v>
      </c>
      <c r="Q90" s="17">
        <v>35.04</v>
      </c>
      <c r="R90" s="21">
        <v>42495.434236111112</v>
      </c>
      <c r="S90" s="21">
        <v>42523.434236111112</v>
      </c>
    </row>
    <row r="91" spans="1:19" ht="180" x14ac:dyDescent="0.25">
      <c r="A91" s="17">
        <v>2830</v>
      </c>
      <c r="B91" s="18" t="s">
        <v>2830</v>
      </c>
      <c r="C91" s="18" t="s">
        <v>6940</v>
      </c>
      <c r="D91" s="19">
        <v>3000</v>
      </c>
      <c r="E91" s="20">
        <v>3000</v>
      </c>
      <c r="F91" s="17" t="s">
        <v>8218</v>
      </c>
      <c r="G91" s="17" t="s">
        <v>8223</v>
      </c>
      <c r="H91" s="17" t="s">
        <v>8245</v>
      </c>
      <c r="I91" s="17">
        <v>1399867140</v>
      </c>
      <c r="J91" s="17">
        <v>1398802148</v>
      </c>
      <c r="K91" s="17" t="b">
        <v>0</v>
      </c>
      <c r="L91" s="17">
        <v>11</v>
      </c>
      <c r="M91" s="17" t="b">
        <v>1</v>
      </c>
      <c r="N91" s="17" t="s">
        <v>8273</v>
      </c>
      <c r="O91" s="17" t="s">
        <v>8274</v>
      </c>
      <c r="P91" s="17">
        <v>100</v>
      </c>
      <c r="Q91" s="17">
        <v>272.73</v>
      </c>
      <c r="R91" s="21">
        <v>41758.839675925927</v>
      </c>
      <c r="S91" s="21">
        <v>41771.165972222225</v>
      </c>
    </row>
    <row r="92" spans="1:19" ht="180" x14ac:dyDescent="0.25">
      <c r="A92" s="17">
        <v>2831</v>
      </c>
      <c r="B92" s="18" t="s">
        <v>2831</v>
      </c>
      <c r="C92" s="18" t="s">
        <v>6941</v>
      </c>
      <c r="D92" s="19">
        <v>3000</v>
      </c>
      <c r="E92" s="20">
        <v>3320</v>
      </c>
      <c r="F92" s="17" t="s">
        <v>8218</v>
      </c>
      <c r="G92" s="17" t="s">
        <v>8223</v>
      </c>
      <c r="H92" s="17" t="s">
        <v>8245</v>
      </c>
      <c r="I92" s="17">
        <v>1437076070</v>
      </c>
      <c r="J92" s="17">
        <v>1434484070</v>
      </c>
      <c r="K92" s="17" t="b">
        <v>0</v>
      </c>
      <c r="L92" s="17">
        <v>52</v>
      </c>
      <c r="M92" s="17" t="b">
        <v>1</v>
      </c>
      <c r="N92" s="17" t="s">
        <v>8273</v>
      </c>
      <c r="O92" s="17" t="s">
        <v>8274</v>
      </c>
      <c r="P92" s="17">
        <v>111</v>
      </c>
      <c r="Q92" s="17">
        <v>63.85</v>
      </c>
      <c r="R92" s="21">
        <v>42171.824884259258</v>
      </c>
      <c r="S92" s="21">
        <v>42201.824884259258</v>
      </c>
    </row>
    <row r="93" spans="1:19" ht="300" x14ac:dyDescent="0.25">
      <c r="A93" s="17">
        <v>2832</v>
      </c>
      <c r="B93" s="18" t="s">
        <v>2832</v>
      </c>
      <c r="C93" s="18" t="s">
        <v>6942</v>
      </c>
      <c r="D93" s="19">
        <v>2500</v>
      </c>
      <c r="E93" s="20">
        <v>2867.99</v>
      </c>
      <c r="F93" s="17" t="s">
        <v>8218</v>
      </c>
      <c r="G93" s="17" t="s">
        <v>8224</v>
      </c>
      <c r="H93" s="17" t="s">
        <v>8246</v>
      </c>
      <c r="I93" s="17">
        <v>1416780000</v>
      </c>
      <c r="J93" s="17">
        <v>1414342894</v>
      </c>
      <c r="K93" s="17" t="b">
        <v>0</v>
      </c>
      <c r="L93" s="17">
        <v>95</v>
      </c>
      <c r="M93" s="17" t="b">
        <v>1</v>
      </c>
      <c r="N93" s="17" t="s">
        <v>8273</v>
      </c>
      <c r="O93" s="17" t="s">
        <v>8274</v>
      </c>
      <c r="P93" s="17">
        <v>115</v>
      </c>
      <c r="Q93" s="17">
        <v>30.19</v>
      </c>
      <c r="R93" s="21">
        <v>41938.709421296298</v>
      </c>
      <c r="S93" s="21">
        <v>41966.916666666672</v>
      </c>
    </row>
    <row r="94" spans="1:19" ht="90" x14ac:dyDescent="0.25">
      <c r="A94" s="17">
        <v>2833</v>
      </c>
      <c r="B94" s="18" t="s">
        <v>2833</v>
      </c>
      <c r="C94" s="18" t="s">
        <v>6943</v>
      </c>
      <c r="D94" s="19">
        <v>2700</v>
      </c>
      <c r="E94" s="20">
        <v>2923</v>
      </c>
      <c r="F94" s="17" t="s">
        <v>8218</v>
      </c>
      <c r="G94" s="17" t="s">
        <v>8223</v>
      </c>
      <c r="H94" s="17" t="s">
        <v>8245</v>
      </c>
      <c r="I94" s="17">
        <v>1444528800</v>
      </c>
      <c r="J94" s="17">
        <v>1442804633</v>
      </c>
      <c r="K94" s="17" t="b">
        <v>0</v>
      </c>
      <c r="L94" s="17">
        <v>35</v>
      </c>
      <c r="M94" s="17" t="b">
        <v>1</v>
      </c>
      <c r="N94" s="17" t="s">
        <v>8273</v>
      </c>
      <c r="O94" s="17" t="s">
        <v>8274</v>
      </c>
      <c r="P94" s="17">
        <v>108</v>
      </c>
      <c r="Q94" s="17">
        <v>83.51</v>
      </c>
      <c r="R94" s="21">
        <v>42268.127696759257</v>
      </c>
      <c r="S94" s="21">
        <v>42288.083333333328</v>
      </c>
    </row>
    <row r="95" spans="1:19" ht="255" x14ac:dyDescent="0.25">
      <c r="A95" s="17">
        <v>2834</v>
      </c>
      <c r="B95" s="18" t="s">
        <v>2834</v>
      </c>
      <c r="C95" s="18" t="s">
        <v>6944</v>
      </c>
      <c r="D95" s="19">
        <v>800</v>
      </c>
      <c r="E95" s="20">
        <v>1360</v>
      </c>
      <c r="F95" s="17" t="s">
        <v>8218</v>
      </c>
      <c r="G95" s="17" t="s">
        <v>8224</v>
      </c>
      <c r="H95" s="17" t="s">
        <v>8246</v>
      </c>
      <c r="I95" s="17">
        <v>1422658930</v>
      </c>
      <c r="J95" s="17">
        <v>1421362930</v>
      </c>
      <c r="K95" s="17" t="b">
        <v>0</v>
      </c>
      <c r="L95" s="17">
        <v>21</v>
      </c>
      <c r="M95" s="17" t="b">
        <v>1</v>
      </c>
      <c r="N95" s="17" t="s">
        <v>8273</v>
      </c>
      <c r="O95" s="17" t="s">
        <v>8274</v>
      </c>
      <c r="P95" s="17">
        <v>170</v>
      </c>
      <c r="Q95" s="17">
        <v>64.760000000000005</v>
      </c>
      <c r="R95" s="21">
        <v>42019.959837962961</v>
      </c>
      <c r="S95" s="21">
        <v>42034.959837962961</v>
      </c>
    </row>
    <row r="96" spans="1:19" ht="285" x14ac:dyDescent="0.25">
      <c r="A96" s="17">
        <v>2835</v>
      </c>
      <c r="B96" s="18" t="s">
        <v>2835</v>
      </c>
      <c r="C96" s="18" t="s">
        <v>6945</v>
      </c>
      <c r="D96" s="19">
        <v>1000</v>
      </c>
      <c r="E96" s="20">
        <v>1870.99</v>
      </c>
      <c r="F96" s="17" t="s">
        <v>8218</v>
      </c>
      <c r="G96" s="17" t="s">
        <v>8224</v>
      </c>
      <c r="H96" s="17" t="s">
        <v>8246</v>
      </c>
      <c r="I96" s="17">
        <v>1449273600</v>
      </c>
      <c r="J96" s="17">
        <v>1446742417</v>
      </c>
      <c r="K96" s="17" t="b">
        <v>0</v>
      </c>
      <c r="L96" s="17">
        <v>93</v>
      </c>
      <c r="M96" s="17" t="b">
        <v>1</v>
      </c>
      <c r="N96" s="17" t="s">
        <v>8273</v>
      </c>
      <c r="O96" s="17" t="s">
        <v>8274</v>
      </c>
      <c r="P96" s="17">
        <v>187</v>
      </c>
      <c r="Q96" s="17">
        <v>20.12</v>
      </c>
      <c r="R96" s="21">
        <v>42313.703900462962</v>
      </c>
      <c r="S96" s="21">
        <v>42343</v>
      </c>
    </row>
    <row r="97" spans="1:19" ht="285" x14ac:dyDescent="0.25">
      <c r="A97" s="17">
        <v>2836</v>
      </c>
      <c r="B97" s="18" t="s">
        <v>2836</v>
      </c>
      <c r="C97" s="18" t="s">
        <v>6946</v>
      </c>
      <c r="D97" s="19">
        <v>450</v>
      </c>
      <c r="E97" s="20">
        <v>485</v>
      </c>
      <c r="F97" s="17" t="s">
        <v>8218</v>
      </c>
      <c r="G97" s="17" t="s">
        <v>8223</v>
      </c>
      <c r="H97" s="17" t="s">
        <v>8245</v>
      </c>
      <c r="I97" s="17">
        <v>1487393940</v>
      </c>
      <c r="J97" s="17">
        <v>1484115418</v>
      </c>
      <c r="K97" s="17" t="b">
        <v>0</v>
      </c>
      <c r="L97" s="17">
        <v>11</v>
      </c>
      <c r="M97" s="17" t="b">
        <v>1</v>
      </c>
      <c r="N97" s="17" t="s">
        <v>8273</v>
      </c>
      <c r="O97" s="17" t="s">
        <v>8274</v>
      </c>
      <c r="P97" s="17">
        <v>108</v>
      </c>
      <c r="Q97" s="17">
        <v>44.09</v>
      </c>
      <c r="R97" s="21">
        <v>42746.261782407411</v>
      </c>
      <c r="S97" s="21">
        <v>42784.207638888889</v>
      </c>
    </row>
    <row r="98" spans="1:19" ht="315" x14ac:dyDescent="0.25">
      <c r="A98" s="17">
        <v>2837</v>
      </c>
      <c r="B98" s="18" t="s">
        <v>2837</v>
      </c>
      <c r="C98" s="18" t="s">
        <v>6947</v>
      </c>
      <c r="D98" s="19">
        <v>850</v>
      </c>
      <c r="E98" s="20">
        <v>850</v>
      </c>
      <c r="F98" s="17" t="s">
        <v>8218</v>
      </c>
      <c r="G98" s="17" t="s">
        <v>8228</v>
      </c>
      <c r="H98" s="17" t="s">
        <v>8250</v>
      </c>
      <c r="I98" s="17">
        <v>1449701284</v>
      </c>
      <c r="J98" s="17">
        <v>1446241684</v>
      </c>
      <c r="K98" s="17" t="b">
        <v>0</v>
      </c>
      <c r="L98" s="17">
        <v>21</v>
      </c>
      <c r="M98" s="17" t="b">
        <v>1</v>
      </c>
      <c r="N98" s="17" t="s">
        <v>8273</v>
      </c>
      <c r="O98" s="17" t="s">
        <v>8274</v>
      </c>
      <c r="P98" s="17">
        <v>100</v>
      </c>
      <c r="Q98" s="17">
        <v>40.479999999999997</v>
      </c>
      <c r="R98" s="21">
        <v>42307.908379629633</v>
      </c>
      <c r="S98" s="21">
        <v>42347.950046296297</v>
      </c>
    </row>
    <row r="99" spans="1:19" ht="255" x14ac:dyDescent="0.25">
      <c r="A99" s="17">
        <v>2838</v>
      </c>
      <c r="B99" s="18" t="s">
        <v>2838</v>
      </c>
      <c r="C99" s="18" t="s">
        <v>6948</v>
      </c>
      <c r="D99" s="19">
        <v>2000</v>
      </c>
      <c r="E99" s="20">
        <v>2405</v>
      </c>
      <c r="F99" s="17" t="s">
        <v>8218</v>
      </c>
      <c r="G99" s="17" t="s">
        <v>8223</v>
      </c>
      <c r="H99" s="17" t="s">
        <v>8245</v>
      </c>
      <c r="I99" s="17">
        <v>1407967200</v>
      </c>
      <c r="J99" s="17">
        <v>1406039696</v>
      </c>
      <c r="K99" s="17" t="b">
        <v>0</v>
      </c>
      <c r="L99" s="17">
        <v>54</v>
      </c>
      <c r="M99" s="17" t="b">
        <v>1</v>
      </c>
      <c r="N99" s="17" t="s">
        <v>8273</v>
      </c>
      <c r="O99" s="17" t="s">
        <v>8274</v>
      </c>
      <c r="P99" s="17">
        <v>120</v>
      </c>
      <c r="Q99" s="17">
        <v>44.54</v>
      </c>
      <c r="R99" s="21">
        <v>41842.607592592591</v>
      </c>
      <c r="S99" s="21">
        <v>41864.916666666664</v>
      </c>
    </row>
    <row r="100" spans="1:19" ht="285" x14ac:dyDescent="0.25">
      <c r="A100" s="17">
        <v>2839</v>
      </c>
      <c r="B100" s="18" t="s">
        <v>2839</v>
      </c>
      <c r="C100" s="18" t="s">
        <v>6949</v>
      </c>
      <c r="D100" s="19">
        <v>3500</v>
      </c>
      <c r="E100" s="20">
        <v>3900</v>
      </c>
      <c r="F100" s="17" t="s">
        <v>8218</v>
      </c>
      <c r="G100" s="17" t="s">
        <v>8223</v>
      </c>
      <c r="H100" s="17" t="s">
        <v>8245</v>
      </c>
      <c r="I100" s="17">
        <v>1408942740</v>
      </c>
      <c r="J100" s="17">
        <v>1406958354</v>
      </c>
      <c r="K100" s="17" t="b">
        <v>0</v>
      </c>
      <c r="L100" s="17">
        <v>31</v>
      </c>
      <c r="M100" s="17" t="b">
        <v>1</v>
      </c>
      <c r="N100" s="17" t="s">
        <v>8273</v>
      </c>
      <c r="O100" s="17" t="s">
        <v>8274</v>
      </c>
      <c r="P100" s="17">
        <v>111</v>
      </c>
      <c r="Q100" s="17">
        <v>125.81</v>
      </c>
      <c r="R100" s="21">
        <v>41853.240208333329</v>
      </c>
      <c r="S100" s="21">
        <v>41876.207638888889</v>
      </c>
    </row>
    <row r="101" spans="1:19" ht="315" x14ac:dyDescent="0.25">
      <c r="A101" s="17">
        <v>2840</v>
      </c>
      <c r="B101" s="18" t="s">
        <v>2840</v>
      </c>
      <c r="C101" s="18" t="s">
        <v>6950</v>
      </c>
      <c r="D101" s="19">
        <v>2500</v>
      </c>
      <c r="E101" s="20">
        <v>2600</v>
      </c>
      <c r="F101" s="17" t="s">
        <v>8218</v>
      </c>
      <c r="G101" s="17" t="s">
        <v>8224</v>
      </c>
      <c r="H101" s="17" t="s">
        <v>8246</v>
      </c>
      <c r="I101" s="17">
        <v>1426698000</v>
      </c>
      <c r="J101" s="17">
        <v>1424825479</v>
      </c>
      <c r="K101" s="17" t="b">
        <v>0</v>
      </c>
      <c r="L101" s="17">
        <v>132</v>
      </c>
      <c r="M101" s="17" t="b">
        <v>1</v>
      </c>
      <c r="N101" s="17" t="s">
        <v>8273</v>
      </c>
      <c r="O101" s="17" t="s">
        <v>8274</v>
      </c>
      <c r="P101" s="17">
        <v>104</v>
      </c>
      <c r="Q101" s="17">
        <v>19.7</v>
      </c>
      <c r="R101" s="21">
        <v>42060.035636574074</v>
      </c>
      <c r="S101" s="21">
        <v>42081.708333333328</v>
      </c>
    </row>
    <row r="102" spans="1:19" ht="270" x14ac:dyDescent="0.25">
      <c r="A102" s="17">
        <v>2961</v>
      </c>
      <c r="B102" s="18" t="s">
        <v>2961</v>
      </c>
      <c r="C102" s="18" t="s">
        <v>7071</v>
      </c>
      <c r="D102" s="19">
        <v>5000</v>
      </c>
      <c r="E102" s="20">
        <v>5481</v>
      </c>
      <c r="F102" s="17" t="s">
        <v>8218</v>
      </c>
      <c r="G102" s="17" t="s">
        <v>8223</v>
      </c>
      <c r="H102" s="17" t="s">
        <v>8245</v>
      </c>
      <c r="I102" s="17">
        <v>1427342400</v>
      </c>
      <c r="J102" s="17">
        <v>1424927159</v>
      </c>
      <c r="K102" s="17" t="b">
        <v>0</v>
      </c>
      <c r="L102" s="17">
        <v>108</v>
      </c>
      <c r="M102" s="17" t="b">
        <v>1</v>
      </c>
      <c r="N102" s="17" t="s">
        <v>8273</v>
      </c>
      <c r="O102" s="17" t="s">
        <v>8274</v>
      </c>
      <c r="P102" s="17">
        <v>110</v>
      </c>
      <c r="Q102" s="17">
        <v>50.75</v>
      </c>
      <c r="R102" s="21">
        <v>42061.212488425925</v>
      </c>
      <c r="S102" s="21">
        <v>42089.166666666672</v>
      </c>
    </row>
    <row r="103" spans="1:19" ht="255" x14ac:dyDescent="0.25">
      <c r="A103" s="17">
        <v>2962</v>
      </c>
      <c r="B103" s="18" t="s">
        <v>2962</v>
      </c>
      <c r="C103" s="18" t="s">
        <v>7072</v>
      </c>
      <c r="D103" s="19">
        <v>1000</v>
      </c>
      <c r="E103" s="20">
        <v>1218</v>
      </c>
      <c r="F103" s="17" t="s">
        <v>8218</v>
      </c>
      <c r="G103" s="17" t="s">
        <v>8223</v>
      </c>
      <c r="H103" s="17" t="s">
        <v>8245</v>
      </c>
      <c r="I103" s="17">
        <v>1425193140</v>
      </c>
      <c r="J103" s="17">
        <v>1422769906</v>
      </c>
      <c r="K103" s="17" t="b">
        <v>0</v>
      </c>
      <c r="L103" s="17">
        <v>20</v>
      </c>
      <c r="M103" s="17" t="b">
        <v>1</v>
      </c>
      <c r="N103" s="17" t="s">
        <v>8273</v>
      </c>
      <c r="O103" s="17" t="s">
        <v>8274</v>
      </c>
      <c r="P103" s="17">
        <v>122</v>
      </c>
      <c r="Q103" s="17">
        <v>60.9</v>
      </c>
      <c r="R103" s="21">
        <v>42036.24428240741</v>
      </c>
      <c r="S103" s="21">
        <v>42064.290972222225</v>
      </c>
    </row>
    <row r="104" spans="1:19" ht="285" x14ac:dyDescent="0.25">
      <c r="A104" s="17">
        <v>2963</v>
      </c>
      <c r="B104" s="18" t="s">
        <v>2963</v>
      </c>
      <c r="C104" s="18" t="s">
        <v>7073</v>
      </c>
      <c r="D104" s="19">
        <v>10000</v>
      </c>
      <c r="E104" s="20">
        <v>10685</v>
      </c>
      <c r="F104" s="17" t="s">
        <v>8218</v>
      </c>
      <c r="G104" s="17" t="s">
        <v>8223</v>
      </c>
      <c r="H104" s="17" t="s">
        <v>8245</v>
      </c>
      <c r="I104" s="17">
        <v>1435835824</v>
      </c>
      <c r="J104" s="17">
        <v>1433243824</v>
      </c>
      <c r="K104" s="17" t="b">
        <v>0</v>
      </c>
      <c r="L104" s="17">
        <v>98</v>
      </c>
      <c r="M104" s="17" t="b">
        <v>1</v>
      </c>
      <c r="N104" s="17" t="s">
        <v>8273</v>
      </c>
      <c r="O104" s="17" t="s">
        <v>8274</v>
      </c>
      <c r="P104" s="17">
        <v>107</v>
      </c>
      <c r="Q104" s="17">
        <v>109.03</v>
      </c>
      <c r="R104" s="21">
        <v>42157.470185185186</v>
      </c>
      <c r="S104" s="21">
        <v>42187.470185185186</v>
      </c>
    </row>
    <row r="105" spans="1:19" ht="255" x14ac:dyDescent="0.25">
      <c r="A105" s="17">
        <v>2964</v>
      </c>
      <c r="B105" s="18" t="s">
        <v>2964</v>
      </c>
      <c r="C105" s="18" t="s">
        <v>7074</v>
      </c>
      <c r="D105" s="19">
        <v>5000</v>
      </c>
      <c r="E105" s="20">
        <v>5035.6899999999996</v>
      </c>
      <c r="F105" s="17" t="s">
        <v>8218</v>
      </c>
      <c r="G105" s="17" t="s">
        <v>8223</v>
      </c>
      <c r="H105" s="17" t="s">
        <v>8245</v>
      </c>
      <c r="I105" s="17">
        <v>1407360720</v>
      </c>
      <c r="J105" s="17">
        <v>1404769819</v>
      </c>
      <c r="K105" s="17" t="b">
        <v>0</v>
      </c>
      <c r="L105" s="17">
        <v>196</v>
      </c>
      <c r="M105" s="17" t="b">
        <v>1</v>
      </c>
      <c r="N105" s="17" t="s">
        <v>8273</v>
      </c>
      <c r="O105" s="17" t="s">
        <v>8274</v>
      </c>
      <c r="P105" s="17">
        <v>101</v>
      </c>
      <c r="Q105" s="17">
        <v>25.69</v>
      </c>
      <c r="R105" s="21">
        <v>41827.909942129627</v>
      </c>
      <c r="S105" s="21">
        <v>41857.897222222222</v>
      </c>
    </row>
    <row r="106" spans="1:19" ht="315" x14ac:dyDescent="0.25">
      <c r="A106" s="17">
        <v>2965</v>
      </c>
      <c r="B106" s="18" t="s">
        <v>2965</v>
      </c>
      <c r="C106" s="18" t="s">
        <v>7075</v>
      </c>
      <c r="D106" s="19">
        <v>1500</v>
      </c>
      <c r="E106" s="20">
        <v>1635</v>
      </c>
      <c r="F106" s="17" t="s">
        <v>8218</v>
      </c>
      <c r="G106" s="17" t="s">
        <v>8223</v>
      </c>
      <c r="H106" s="17" t="s">
        <v>8245</v>
      </c>
      <c r="I106" s="17">
        <v>1436290233</v>
      </c>
      <c r="J106" s="17">
        <v>1433698233</v>
      </c>
      <c r="K106" s="17" t="b">
        <v>0</v>
      </c>
      <c r="L106" s="17">
        <v>39</v>
      </c>
      <c r="M106" s="17" t="b">
        <v>1</v>
      </c>
      <c r="N106" s="17" t="s">
        <v>8273</v>
      </c>
      <c r="O106" s="17" t="s">
        <v>8274</v>
      </c>
      <c r="P106" s="17">
        <v>109</v>
      </c>
      <c r="Q106" s="17">
        <v>41.92</v>
      </c>
      <c r="R106" s="21">
        <v>42162.729548611111</v>
      </c>
      <c r="S106" s="21">
        <v>42192.729548611111</v>
      </c>
    </row>
    <row r="107" spans="1:19" ht="270" x14ac:dyDescent="0.25">
      <c r="A107" s="17">
        <v>2966</v>
      </c>
      <c r="B107" s="18" t="s">
        <v>2966</v>
      </c>
      <c r="C107" s="18" t="s">
        <v>7076</v>
      </c>
      <c r="D107" s="19">
        <v>10000</v>
      </c>
      <c r="E107" s="20">
        <v>11363</v>
      </c>
      <c r="F107" s="17" t="s">
        <v>8218</v>
      </c>
      <c r="G107" s="17" t="s">
        <v>8223</v>
      </c>
      <c r="H107" s="17" t="s">
        <v>8245</v>
      </c>
      <c r="I107" s="17">
        <v>1442425412</v>
      </c>
      <c r="J107" s="17">
        <v>1439833412</v>
      </c>
      <c r="K107" s="17" t="b">
        <v>0</v>
      </c>
      <c r="L107" s="17">
        <v>128</v>
      </c>
      <c r="M107" s="17" t="b">
        <v>1</v>
      </c>
      <c r="N107" s="17" t="s">
        <v>8273</v>
      </c>
      <c r="O107" s="17" t="s">
        <v>8274</v>
      </c>
      <c r="P107" s="17">
        <v>114</v>
      </c>
      <c r="Q107" s="17">
        <v>88.77</v>
      </c>
      <c r="R107" s="21">
        <v>42233.738564814819</v>
      </c>
      <c r="S107" s="21">
        <v>42263.738564814819</v>
      </c>
    </row>
    <row r="108" spans="1:19" ht="240" x14ac:dyDescent="0.25">
      <c r="A108" s="17">
        <v>2967</v>
      </c>
      <c r="B108" s="18" t="s">
        <v>2967</v>
      </c>
      <c r="C108" s="18" t="s">
        <v>7077</v>
      </c>
      <c r="D108" s="19">
        <v>5000</v>
      </c>
      <c r="E108" s="20">
        <v>5696</v>
      </c>
      <c r="F108" s="17" t="s">
        <v>8218</v>
      </c>
      <c r="G108" s="17" t="s">
        <v>8223</v>
      </c>
      <c r="H108" s="17" t="s">
        <v>8245</v>
      </c>
      <c r="I108" s="17">
        <v>1425872692</v>
      </c>
      <c r="J108" s="17">
        <v>1423284292</v>
      </c>
      <c r="K108" s="17" t="b">
        <v>0</v>
      </c>
      <c r="L108" s="17">
        <v>71</v>
      </c>
      <c r="M108" s="17" t="b">
        <v>1</v>
      </c>
      <c r="N108" s="17" t="s">
        <v>8273</v>
      </c>
      <c r="O108" s="17" t="s">
        <v>8274</v>
      </c>
      <c r="P108" s="17">
        <v>114</v>
      </c>
      <c r="Q108" s="17">
        <v>80.23</v>
      </c>
      <c r="R108" s="21">
        <v>42042.197824074072</v>
      </c>
      <c r="S108" s="21">
        <v>42072.156157407408</v>
      </c>
    </row>
    <row r="109" spans="1:19" ht="180" x14ac:dyDescent="0.25">
      <c r="A109" s="17">
        <v>2968</v>
      </c>
      <c r="B109" s="18" t="s">
        <v>2968</v>
      </c>
      <c r="C109" s="18" t="s">
        <v>7078</v>
      </c>
      <c r="D109" s="19">
        <v>3500</v>
      </c>
      <c r="E109" s="20">
        <v>3710</v>
      </c>
      <c r="F109" s="17" t="s">
        <v>8218</v>
      </c>
      <c r="G109" s="17" t="s">
        <v>8223</v>
      </c>
      <c r="H109" s="17" t="s">
        <v>8245</v>
      </c>
      <c r="I109" s="17">
        <v>1471406340</v>
      </c>
      <c r="J109" s="17">
        <v>1470227660</v>
      </c>
      <c r="K109" s="17" t="b">
        <v>0</v>
      </c>
      <c r="L109" s="17">
        <v>47</v>
      </c>
      <c r="M109" s="17" t="b">
        <v>1</v>
      </c>
      <c r="N109" s="17" t="s">
        <v>8273</v>
      </c>
      <c r="O109" s="17" t="s">
        <v>8274</v>
      </c>
      <c r="P109" s="17">
        <v>106</v>
      </c>
      <c r="Q109" s="17">
        <v>78.94</v>
      </c>
      <c r="R109" s="21">
        <v>42585.523842592593</v>
      </c>
      <c r="S109" s="21">
        <v>42599.165972222225</v>
      </c>
    </row>
    <row r="110" spans="1:19" ht="270" x14ac:dyDescent="0.25">
      <c r="A110" s="17">
        <v>2969</v>
      </c>
      <c r="B110" s="18" t="s">
        <v>2969</v>
      </c>
      <c r="C110" s="18" t="s">
        <v>7079</v>
      </c>
      <c r="D110" s="19">
        <v>1000</v>
      </c>
      <c r="E110" s="20">
        <v>1625</v>
      </c>
      <c r="F110" s="17" t="s">
        <v>8218</v>
      </c>
      <c r="G110" s="17" t="s">
        <v>8228</v>
      </c>
      <c r="H110" s="17" t="s">
        <v>8250</v>
      </c>
      <c r="I110" s="17">
        <v>1430693460</v>
      </c>
      <c r="J110" s="17">
        <v>1428087153</v>
      </c>
      <c r="K110" s="17" t="b">
        <v>0</v>
      </c>
      <c r="L110" s="17">
        <v>17</v>
      </c>
      <c r="M110" s="17" t="b">
        <v>1</v>
      </c>
      <c r="N110" s="17" t="s">
        <v>8273</v>
      </c>
      <c r="O110" s="17" t="s">
        <v>8274</v>
      </c>
      <c r="P110" s="17">
        <v>163</v>
      </c>
      <c r="Q110" s="17">
        <v>95.59</v>
      </c>
      <c r="R110" s="21">
        <v>42097.786493055552</v>
      </c>
      <c r="S110" s="21">
        <v>42127.952083333337</v>
      </c>
    </row>
    <row r="111" spans="1:19" ht="240" x14ac:dyDescent="0.25">
      <c r="A111" s="17">
        <v>2970</v>
      </c>
      <c r="B111" s="18" t="s">
        <v>2970</v>
      </c>
      <c r="C111" s="18" t="s">
        <v>7080</v>
      </c>
      <c r="D111" s="19">
        <v>6000</v>
      </c>
      <c r="E111" s="20">
        <v>6360</v>
      </c>
      <c r="F111" s="17" t="s">
        <v>8218</v>
      </c>
      <c r="G111" s="17" t="s">
        <v>8223</v>
      </c>
      <c r="H111" s="17" t="s">
        <v>8245</v>
      </c>
      <c r="I111" s="17">
        <v>1405699451</v>
      </c>
      <c r="J111" s="17">
        <v>1403107451</v>
      </c>
      <c r="K111" s="17" t="b">
        <v>0</v>
      </c>
      <c r="L111" s="17">
        <v>91</v>
      </c>
      <c r="M111" s="17" t="b">
        <v>1</v>
      </c>
      <c r="N111" s="17" t="s">
        <v>8273</v>
      </c>
      <c r="O111" s="17" t="s">
        <v>8274</v>
      </c>
      <c r="P111" s="17">
        <v>106</v>
      </c>
      <c r="Q111" s="17">
        <v>69.89</v>
      </c>
      <c r="R111" s="21">
        <v>41808.669571759259</v>
      </c>
      <c r="S111" s="21">
        <v>41838.669571759259</v>
      </c>
    </row>
    <row r="112" spans="1:19" ht="285" x14ac:dyDescent="0.25">
      <c r="A112" s="17">
        <v>2971</v>
      </c>
      <c r="B112" s="18" t="s">
        <v>2971</v>
      </c>
      <c r="C112" s="18" t="s">
        <v>7081</v>
      </c>
      <c r="D112" s="19">
        <v>3200</v>
      </c>
      <c r="E112" s="20">
        <v>3205</v>
      </c>
      <c r="F112" s="17" t="s">
        <v>8218</v>
      </c>
      <c r="G112" s="17" t="s">
        <v>8223</v>
      </c>
      <c r="H112" s="17" t="s">
        <v>8245</v>
      </c>
      <c r="I112" s="17">
        <v>1409500078</v>
      </c>
      <c r="J112" s="17">
        <v>1406908078</v>
      </c>
      <c r="K112" s="17" t="b">
        <v>0</v>
      </c>
      <c r="L112" s="17">
        <v>43</v>
      </c>
      <c r="M112" s="17" t="b">
        <v>1</v>
      </c>
      <c r="N112" s="17" t="s">
        <v>8273</v>
      </c>
      <c r="O112" s="17" t="s">
        <v>8274</v>
      </c>
      <c r="P112" s="17">
        <v>100</v>
      </c>
      <c r="Q112" s="17">
        <v>74.53</v>
      </c>
      <c r="R112" s="21">
        <v>41852.658310185187</v>
      </c>
      <c r="S112" s="21">
        <v>41882.658310185187</v>
      </c>
    </row>
    <row r="113" spans="1:19" ht="180" x14ac:dyDescent="0.25">
      <c r="A113" s="17">
        <v>2972</v>
      </c>
      <c r="B113" s="18" t="s">
        <v>2972</v>
      </c>
      <c r="C113" s="18" t="s">
        <v>7082</v>
      </c>
      <c r="D113" s="19">
        <v>2000</v>
      </c>
      <c r="E113" s="20">
        <v>2107</v>
      </c>
      <c r="F113" s="17" t="s">
        <v>8218</v>
      </c>
      <c r="G113" s="17" t="s">
        <v>8223</v>
      </c>
      <c r="H113" s="17" t="s">
        <v>8245</v>
      </c>
      <c r="I113" s="17">
        <v>1480899600</v>
      </c>
      <c r="J113" s="17">
        <v>1479609520</v>
      </c>
      <c r="K113" s="17" t="b">
        <v>0</v>
      </c>
      <c r="L113" s="17">
        <v>17</v>
      </c>
      <c r="M113" s="17" t="b">
        <v>1</v>
      </c>
      <c r="N113" s="17" t="s">
        <v>8273</v>
      </c>
      <c r="O113" s="17" t="s">
        <v>8274</v>
      </c>
      <c r="P113" s="17">
        <v>105</v>
      </c>
      <c r="Q113" s="17">
        <v>123.94</v>
      </c>
      <c r="R113" s="21">
        <v>42694.110185185185</v>
      </c>
      <c r="S113" s="21">
        <v>42709.041666666672</v>
      </c>
    </row>
    <row r="114" spans="1:19" ht="300" x14ac:dyDescent="0.25">
      <c r="A114" s="17">
        <v>2973</v>
      </c>
      <c r="B114" s="18" t="s">
        <v>2973</v>
      </c>
      <c r="C114" s="18" t="s">
        <v>7083</v>
      </c>
      <c r="D114" s="19">
        <v>5000</v>
      </c>
      <c r="E114" s="20">
        <v>8740</v>
      </c>
      <c r="F114" s="17" t="s">
        <v>8218</v>
      </c>
      <c r="G114" s="17" t="s">
        <v>8223</v>
      </c>
      <c r="H114" s="17" t="s">
        <v>8245</v>
      </c>
      <c r="I114" s="17">
        <v>1451620800</v>
      </c>
      <c r="J114" s="17">
        <v>1449171508</v>
      </c>
      <c r="K114" s="17" t="b">
        <v>0</v>
      </c>
      <c r="L114" s="17">
        <v>33</v>
      </c>
      <c r="M114" s="17" t="b">
        <v>1</v>
      </c>
      <c r="N114" s="17" t="s">
        <v>8273</v>
      </c>
      <c r="O114" s="17" t="s">
        <v>8274</v>
      </c>
      <c r="P114" s="17">
        <v>175</v>
      </c>
      <c r="Q114" s="17">
        <v>264.85000000000002</v>
      </c>
      <c r="R114" s="21">
        <v>42341.818379629629</v>
      </c>
      <c r="S114" s="21">
        <v>42370.166666666672</v>
      </c>
    </row>
    <row r="115" spans="1:19" ht="285" x14ac:dyDescent="0.25">
      <c r="A115" s="17">
        <v>2974</v>
      </c>
      <c r="B115" s="18" t="s">
        <v>2974</v>
      </c>
      <c r="C115" s="18" t="s">
        <v>7084</v>
      </c>
      <c r="D115" s="19">
        <v>5000</v>
      </c>
      <c r="E115" s="20">
        <v>5100</v>
      </c>
      <c r="F115" s="17" t="s">
        <v>8218</v>
      </c>
      <c r="G115" s="17" t="s">
        <v>8223</v>
      </c>
      <c r="H115" s="17" t="s">
        <v>8245</v>
      </c>
      <c r="I115" s="17">
        <v>1411695300</v>
      </c>
      <c r="J115" s="17">
        <v>1409275671</v>
      </c>
      <c r="K115" s="17" t="b">
        <v>0</v>
      </c>
      <c r="L115" s="17">
        <v>87</v>
      </c>
      <c r="M115" s="17" t="b">
        <v>1</v>
      </c>
      <c r="N115" s="17" t="s">
        <v>8273</v>
      </c>
      <c r="O115" s="17" t="s">
        <v>8274</v>
      </c>
      <c r="P115" s="17">
        <v>102</v>
      </c>
      <c r="Q115" s="17">
        <v>58.62</v>
      </c>
      <c r="R115" s="21">
        <v>41880.061006944445</v>
      </c>
      <c r="S115" s="21">
        <v>41908.065972222219</v>
      </c>
    </row>
    <row r="116" spans="1:19" ht="270" x14ac:dyDescent="0.25">
      <c r="A116" s="17">
        <v>2975</v>
      </c>
      <c r="B116" s="18" t="s">
        <v>2975</v>
      </c>
      <c r="C116" s="18" t="s">
        <v>7085</v>
      </c>
      <c r="D116" s="19">
        <v>8000</v>
      </c>
      <c r="E116" s="20">
        <v>8010</v>
      </c>
      <c r="F116" s="17" t="s">
        <v>8218</v>
      </c>
      <c r="G116" s="17" t="s">
        <v>8223</v>
      </c>
      <c r="H116" s="17" t="s">
        <v>8245</v>
      </c>
      <c r="I116" s="17">
        <v>1417057200</v>
      </c>
      <c r="J116" s="17">
        <v>1414599886</v>
      </c>
      <c r="K116" s="17" t="b">
        <v>0</v>
      </c>
      <c r="L116" s="17">
        <v>113</v>
      </c>
      <c r="M116" s="17" t="b">
        <v>1</v>
      </c>
      <c r="N116" s="17" t="s">
        <v>8273</v>
      </c>
      <c r="O116" s="17" t="s">
        <v>8274</v>
      </c>
      <c r="P116" s="17">
        <v>100</v>
      </c>
      <c r="Q116" s="17">
        <v>70.88</v>
      </c>
      <c r="R116" s="21">
        <v>41941.683865740742</v>
      </c>
      <c r="S116" s="21">
        <v>41970.125</v>
      </c>
    </row>
    <row r="117" spans="1:19" ht="225" x14ac:dyDescent="0.25">
      <c r="A117" s="17">
        <v>2976</v>
      </c>
      <c r="B117" s="18" t="s">
        <v>2976</v>
      </c>
      <c r="C117" s="18" t="s">
        <v>7086</v>
      </c>
      <c r="D117" s="19">
        <v>70</v>
      </c>
      <c r="E117" s="20">
        <v>120</v>
      </c>
      <c r="F117" s="17" t="s">
        <v>8218</v>
      </c>
      <c r="G117" s="17" t="s">
        <v>8224</v>
      </c>
      <c r="H117" s="17" t="s">
        <v>8246</v>
      </c>
      <c r="I117" s="17">
        <v>1457870400</v>
      </c>
      <c r="J117" s="17">
        <v>1456421530</v>
      </c>
      <c r="K117" s="17" t="b">
        <v>0</v>
      </c>
      <c r="L117" s="17">
        <v>14</v>
      </c>
      <c r="M117" s="17" t="b">
        <v>1</v>
      </c>
      <c r="N117" s="17" t="s">
        <v>8273</v>
      </c>
      <c r="O117" s="17" t="s">
        <v>8274</v>
      </c>
      <c r="P117" s="17">
        <v>171</v>
      </c>
      <c r="Q117" s="17">
        <v>8.57</v>
      </c>
      <c r="R117" s="21">
        <v>42425.730671296296</v>
      </c>
      <c r="S117" s="21">
        <v>42442.5</v>
      </c>
    </row>
    <row r="118" spans="1:19" ht="315" x14ac:dyDescent="0.25">
      <c r="A118" s="17">
        <v>2977</v>
      </c>
      <c r="B118" s="18" t="s">
        <v>2977</v>
      </c>
      <c r="C118" s="18" t="s">
        <v>7087</v>
      </c>
      <c r="D118" s="19">
        <v>3000</v>
      </c>
      <c r="E118" s="20">
        <v>3407</v>
      </c>
      <c r="F118" s="17" t="s">
        <v>8218</v>
      </c>
      <c r="G118" s="17" t="s">
        <v>8223</v>
      </c>
      <c r="H118" s="17" t="s">
        <v>8245</v>
      </c>
      <c r="I118" s="17">
        <v>1427076840</v>
      </c>
      <c r="J118" s="17">
        <v>1421960934</v>
      </c>
      <c r="K118" s="17" t="b">
        <v>0</v>
      </c>
      <c r="L118" s="17">
        <v>30</v>
      </c>
      <c r="M118" s="17" t="b">
        <v>1</v>
      </c>
      <c r="N118" s="17" t="s">
        <v>8273</v>
      </c>
      <c r="O118" s="17" t="s">
        <v>8274</v>
      </c>
      <c r="P118" s="17">
        <v>114</v>
      </c>
      <c r="Q118" s="17">
        <v>113.57</v>
      </c>
      <c r="R118" s="21">
        <v>42026.88118055556</v>
      </c>
      <c r="S118" s="21">
        <v>42086.093055555553</v>
      </c>
    </row>
    <row r="119" spans="1:19" ht="285" x14ac:dyDescent="0.25">
      <c r="A119" s="17">
        <v>2978</v>
      </c>
      <c r="B119" s="18" t="s">
        <v>2978</v>
      </c>
      <c r="C119" s="18" t="s">
        <v>7088</v>
      </c>
      <c r="D119" s="19">
        <v>750</v>
      </c>
      <c r="E119" s="20">
        <v>971</v>
      </c>
      <c r="F119" s="17" t="s">
        <v>8218</v>
      </c>
      <c r="G119" s="17" t="s">
        <v>8223</v>
      </c>
      <c r="H119" s="17" t="s">
        <v>8245</v>
      </c>
      <c r="I119" s="17">
        <v>1413784740</v>
      </c>
      <c r="J119" s="17">
        <v>1412954547</v>
      </c>
      <c r="K119" s="17" t="b">
        <v>0</v>
      </c>
      <c r="L119" s="17">
        <v>16</v>
      </c>
      <c r="M119" s="17" t="b">
        <v>1</v>
      </c>
      <c r="N119" s="17" t="s">
        <v>8273</v>
      </c>
      <c r="O119" s="17" t="s">
        <v>8274</v>
      </c>
      <c r="P119" s="17">
        <v>129</v>
      </c>
      <c r="Q119" s="17">
        <v>60.69</v>
      </c>
      <c r="R119" s="21">
        <v>41922.640590277777</v>
      </c>
      <c r="S119" s="21">
        <v>41932.249305555553</v>
      </c>
    </row>
    <row r="120" spans="1:19" ht="285" x14ac:dyDescent="0.25">
      <c r="A120" s="17">
        <v>2979</v>
      </c>
      <c r="B120" s="18" t="s">
        <v>2979</v>
      </c>
      <c r="C120" s="18" t="s">
        <v>7089</v>
      </c>
      <c r="D120" s="19">
        <v>5000</v>
      </c>
      <c r="E120" s="20">
        <v>5070</v>
      </c>
      <c r="F120" s="17" t="s">
        <v>8218</v>
      </c>
      <c r="G120" s="17" t="s">
        <v>8223</v>
      </c>
      <c r="H120" s="17" t="s">
        <v>8245</v>
      </c>
      <c r="I120" s="17">
        <v>1420524000</v>
      </c>
      <c r="J120" s="17">
        <v>1419104823</v>
      </c>
      <c r="K120" s="17" t="b">
        <v>0</v>
      </c>
      <c r="L120" s="17">
        <v>46</v>
      </c>
      <c r="M120" s="17" t="b">
        <v>1</v>
      </c>
      <c r="N120" s="17" t="s">
        <v>8273</v>
      </c>
      <c r="O120" s="17" t="s">
        <v>8274</v>
      </c>
      <c r="P120" s="17">
        <v>101</v>
      </c>
      <c r="Q120" s="17">
        <v>110.22</v>
      </c>
      <c r="R120" s="21">
        <v>41993.824340277773</v>
      </c>
      <c r="S120" s="21">
        <v>42010.25</v>
      </c>
    </row>
    <row r="121" spans="1:19" ht="225" x14ac:dyDescent="0.25">
      <c r="A121" s="17">
        <v>2980</v>
      </c>
      <c r="B121" s="18" t="s">
        <v>2980</v>
      </c>
      <c r="C121" s="18" t="s">
        <v>7090</v>
      </c>
      <c r="D121" s="19">
        <v>3000</v>
      </c>
      <c r="E121" s="20">
        <v>3275</v>
      </c>
      <c r="F121" s="17" t="s">
        <v>8218</v>
      </c>
      <c r="G121" s="17" t="s">
        <v>8223</v>
      </c>
      <c r="H121" s="17" t="s">
        <v>8245</v>
      </c>
      <c r="I121" s="17">
        <v>1440381600</v>
      </c>
      <c r="J121" s="17">
        <v>1438639130</v>
      </c>
      <c r="K121" s="17" t="b">
        <v>0</v>
      </c>
      <c r="L121" s="17">
        <v>24</v>
      </c>
      <c r="M121" s="17" t="b">
        <v>1</v>
      </c>
      <c r="N121" s="17" t="s">
        <v>8273</v>
      </c>
      <c r="O121" s="17" t="s">
        <v>8274</v>
      </c>
      <c r="P121" s="17">
        <v>109</v>
      </c>
      <c r="Q121" s="17">
        <v>136.46</v>
      </c>
      <c r="R121" s="21">
        <v>42219.915856481486</v>
      </c>
      <c r="S121" s="21">
        <v>42240.083333333328</v>
      </c>
    </row>
    <row r="122" spans="1:19" ht="255" x14ac:dyDescent="0.25">
      <c r="A122" s="17">
        <v>3147</v>
      </c>
      <c r="B122" s="18" t="s">
        <v>3147</v>
      </c>
      <c r="C122" s="18" t="s">
        <v>7257</v>
      </c>
      <c r="D122" s="19">
        <v>20000</v>
      </c>
      <c r="E122" s="20">
        <v>23505</v>
      </c>
      <c r="F122" s="17" t="s">
        <v>8218</v>
      </c>
      <c r="G122" s="17" t="s">
        <v>8223</v>
      </c>
      <c r="H122" s="17" t="s">
        <v>8245</v>
      </c>
      <c r="I122" s="17">
        <v>1415319355</v>
      </c>
      <c r="J122" s="17">
        <v>1411859755</v>
      </c>
      <c r="K122" s="17" t="b">
        <v>1</v>
      </c>
      <c r="L122" s="17">
        <v>213</v>
      </c>
      <c r="M122" s="17" t="b">
        <v>1</v>
      </c>
      <c r="N122" s="17" t="s">
        <v>8273</v>
      </c>
      <c r="O122" s="17" t="s">
        <v>8274</v>
      </c>
      <c r="P122" s="17">
        <v>118</v>
      </c>
      <c r="Q122" s="17">
        <v>110.35</v>
      </c>
      <c r="R122" s="21">
        <v>41909.969386574077</v>
      </c>
      <c r="S122" s="21">
        <v>41950.011053240742</v>
      </c>
    </row>
    <row r="123" spans="1:19" ht="150" x14ac:dyDescent="0.25">
      <c r="A123" s="17">
        <v>3148</v>
      </c>
      <c r="B123" s="18" t="s">
        <v>3148</v>
      </c>
      <c r="C123" s="18" t="s">
        <v>7258</v>
      </c>
      <c r="D123" s="19">
        <v>1800</v>
      </c>
      <c r="E123" s="20">
        <v>2361</v>
      </c>
      <c r="F123" s="17" t="s">
        <v>8218</v>
      </c>
      <c r="G123" s="17" t="s">
        <v>8223</v>
      </c>
      <c r="H123" s="17" t="s">
        <v>8245</v>
      </c>
      <c r="I123" s="17">
        <v>1412136000</v>
      </c>
      <c r="J123" s="17">
        <v>1410278284</v>
      </c>
      <c r="K123" s="17" t="b">
        <v>1</v>
      </c>
      <c r="L123" s="17">
        <v>57</v>
      </c>
      <c r="M123" s="17" t="b">
        <v>1</v>
      </c>
      <c r="N123" s="17" t="s">
        <v>8273</v>
      </c>
      <c r="O123" s="17" t="s">
        <v>8274</v>
      </c>
      <c r="P123" s="17">
        <v>131</v>
      </c>
      <c r="Q123" s="17">
        <v>41.42</v>
      </c>
      <c r="R123" s="21">
        <v>41891.665324074071</v>
      </c>
      <c r="S123" s="21">
        <v>41913.166666666664</v>
      </c>
    </row>
    <row r="124" spans="1:19" ht="315" x14ac:dyDescent="0.25">
      <c r="A124" s="17">
        <v>3149</v>
      </c>
      <c r="B124" s="18" t="s">
        <v>3149</v>
      </c>
      <c r="C124" s="18" t="s">
        <v>7259</v>
      </c>
      <c r="D124" s="19">
        <v>1250</v>
      </c>
      <c r="E124" s="20">
        <v>1300</v>
      </c>
      <c r="F124" s="17" t="s">
        <v>8218</v>
      </c>
      <c r="G124" s="17" t="s">
        <v>8223</v>
      </c>
      <c r="H124" s="17" t="s">
        <v>8245</v>
      </c>
      <c r="I124" s="17">
        <v>1354845600</v>
      </c>
      <c r="J124" s="17">
        <v>1352766300</v>
      </c>
      <c r="K124" s="17" t="b">
        <v>1</v>
      </c>
      <c r="L124" s="17">
        <v>25</v>
      </c>
      <c r="M124" s="17" t="b">
        <v>1</v>
      </c>
      <c r="N124" s="17" t="s">
        <v>8273</v>
      </c>
      <c r="O124" s="17" t="s">
        <v>8274</v>
      </c>
      <c r="P124" s="17">
        <v>104</v>
      </c>
      <c r="Q124" s="17">
        <v>52</v>
      </c>
      <c r="R124" s="21">
        <v>41226.017361111109</v>
      </c>
      <c r="S124" s="21">
        <v>41250.083333333336</v>
      </c>
    </row>
    <row r="125" spans="1:19" ht="300" x14ac:dyDescent="0.25">
      <c r="A125" s="17">
        <v>3150</v>
      </c>
      <c r="B125" s="18" t="s">
        <v>3150</v>
      </c>
      <c r="C125" s="18" t="s">
        <v>7260</v>
      </c>
      <c r="D125" s="19">
        <v>3500</v>
      </c>
      <c r="E125" s="20">
        <v>3535</v>
      </c>
      <c r="F125" s="17" t="s">
        <v>8218</v>
      </c>
      <c r="G125" s="17" t="s">
        <v>8223</v>
      </c>
      <c r="H125" s="17" t="s">
        <v>8245</v>
      </c>
      <c r="I125" s="17">
        <v>1295928000</v>
      </c>
      <c r="J125" s="17">
        <v>1288160403</v>
      </c>
      <c r="K125" s="17" t="b">
        <v>1</v>
      </c>
      <c r="L125" s="17">
        <v>104</v>
      </c>
      <c r="M125" s="17" t="b">
        <v>1</v>
      </c>
      <c r="N125" s="17" t="s">
        <v>8273</v>
      </c>
      <c r="O125" s="17" t="s">
        <v>8274</v>
      </c>
      <c r="P125" s="17">
        <v>101</v>
      </c>
      <c r="Q125" s="17">
        <v>33.99</v>
      </c>
      <c r="R125" s="21">
        <v>40478.263923611114</v>
      </c>
      <c r="S125" s="21">
        <v>40568.166666666664</v>
      </c>
    </row>
    <row r="126" spans="1:19" ht="195" x14ac:dyDescent="0.25">
      <c r="A126" s="17">
        <v>3151</v>
      </c>
      <c r="B126" s="18" t="s">
        <v>3151</v>
      </c>
      <c r="C126" s="18" t="s">
        <v>7261</v>
      </c>
      <c r="D126" s="19">
        <v>3500</v>
      </c>
      <c r="E126" s="20">
        <v>3514</v>
      </c>
      <c r="F126" s="17" t="s">
        <v>8218</v>
      </c>
      <c r="G126" s="17" t="s">
        <v>8223</v>
      </c>
      <c r="H126" s="17" t="s">
        <v>8245</v>
      </c>
      <c r="I126" s="17">
        <v>1410379774</v>
      </c>
      <c r="J126" s="17">
        <v>1407787774</v>
      </c>
      <c r="K126" s="17" t="b">
        <v>1</v>
      </c>
      <c r="L126" s="17">
        <v>34</v>
      </c>
      <c r="M126" s="17" t="b">
        <v>1</v>
      </c>
      <c r="N126" s="17" t="s">
        <v>8273</v>
      </c>
      <c r="O126" s="17" t="s">
        <v>8274</v>
      </c>
      <c r="P126" s="17">
        <v>100</v>
      </c>
      <c r="Q126" s="17">
        <v>103.35</v>
      </c>
      <c r="R126" s="21">
        <v>41862.83997685185</v>
      </c>
      <c r="S126" s="21">
        <v>41892.83997685185</v>
      </c>
    </row>
    <row r="127" spans="1:19" ht="225" x14ac:dyDescent="0.25">
      <c r="A127" s="17">
        <v>3152</v>
      </c>
      <c r="B127" s="18" t="s">
        <v>3152</v>
      </c>
      <c r="C127" s="18" t="s">
        <v>7262</v>
      </c>
      <c r="D127" s="19">
        <v>2200</v>
      </c>
      <c r="E127" s="20">
        <v>2331</v>
      </c>
      <c r="F127" s="17" t="s">
        <v>8218</v>
      </c>
      <c r="G127" s="17" t="s">
        <v>8224</v>
      </c>
      <c r="H127" s="17" t="s">
        <v>8246</v>
      </c>
      <c r="I127" s="17">
        <v>1383425367</v>
      </c>
      <c r="J127" s="17">
        <v>1380833367</v>
      </c>
      <c r="K127" s="17" t="b">
        <v>1</v>
      </c>
      <c r="L127" s="17">
        <v>67</v>
      </c>
      <c r="M127" s="17" t="b">
        <v>1</v>
      </c>
      <c r="N127" s="17" t="s">
        <v>8273</v>
      </c>
      <c r="O127" s="17" t="s">
        <v>8274</v>
      </c>
      <c r="P127" s="17">
        <v>106</v>
      </c>
      <c r="Q127" s="17">
        <v>34.79</v>
      </c>
      <c r="R127" s="21">
        <v>41550.867673611108</v>
      </c>
      <c r="S127" s="21">
        <v>41580.867673611108</v>
      </c>
    </row>
    <row r="128" spans="1:19" ht="225" x14ac:dyDescent="0.25">
      <c r="A128" s="17">
        <v>3153</v>
      </c>
      <c r="B128" s="18" t="s">
        <v>3153</v>
      </c>
      <c r="C128" s="18" t="s">
        <v>7263</v>
      </c>
      <c r="D128" s="19">
        <v>3000</v>
      </c>
      <c r="E128" s="20">
        <v>10067.5</v>
      </c>
      <c r="F128" s="17" t="s">
        <v>8218</v>
      </c>
      <c r="G128" s="17" t="s">
        <v>8223</v>
      </c>
      <c r="H128" s="17" t="s">
        <v>8245</v>
      </c>
      <c r="I128" s="17">
        <v>1304225940</v>
      </c>
      <c r="J128" s="17">
        <v>1301542937</v>
      </c>
      <c r="K128" s="17" t="b">
        <v>1</v>
      </c>
      <c r="L128" s="17">
        <v>241</v>
      </c>
      <c r="M128" s="17" t="b">
        <v>1</v>
      </c>
      <c r="N128" s="17" t="s">
        <v>8273</v>
      </c>
      <c r="O128" s="17" t="s">
        <v>8274</v>
      </c>
      <c r="P128" s="17">
        <v>336</v>
      </c>
      <c r="Q128" s="17">
        <v>41.77</v>
      </c>
      <c r="R128" s="21">
        <v>40633.154363425929</v>
      </c>
      <c r="S128" s="21">
        <v>40664.207638888889</v>
      </c>
    </row>
    <row r="129" spans="1:19" ht="270" x14ac:dyDescent="0.25">
      <c r="A129" s="17">
        <v>3154</v>
      </c>
      <c r="B129" s="18" t="s">
        <v>3154</v>
      </c>
      <c r="C129" s="18" t="s">
        <v>7264</v>
      </c>
      <c r="D129" s="19">
        <v>7000</v>
      </c>
      <c r="E129" s="20">
        <v>7905</v>
      </c>
      <c r="F129" s="17" t="s">
        <v>8218</v>
      </c>
      <c r="G129" s="17" t="s">
        <v>8223</v>
      </c>
      <c r="H129" s="17" t="s">
        <v>8245</v>
      </c>
      <c r="I129" s="17">
        <v>1333310458</v>
      </c>
      <c r="J129" s="17">
        <v>1330722058</v>
      </c>
      <c r="K129" s="17" t="b">
        <v>1</v>
      </c>
      <c r="L129" s="17">
        <v>123</v>
      </c>
      <c r="M129" s="17" t="b">
        <v>1</v>
      </c>
      <c r="N129" s="17" t="s">
        <v>8273</v>
      </c>
      <c r="O129" s="17" t="s">
        <v>8274</v>
      </c>
      <c r="P129" s="17">
        <v>113</v>
      </c>
      <c r="Q129" s="17">
        <v>64.27</v>
      </c>
      <c r="R129" s="21">
        <v>40970.875671296293</v>
      </c>
      <c r="S129" s="21">
        <v>41000.834004629629</v>
      </c>
    </row>
    <row r="130" spans="1:19" ht="210" x14ac:dyDescent="0.25">
      <c r="A130" s="17">
        <v>3155</v>
      </c>
      <c r="B130" s="18" t="s">
        <v>3155</v>
      </c>
      <c r="C130" s="18" t="s">
        <v>7265</v>
      </c>
      <c r="D130" s="19">
        <v>5000</v>
      </c>
      <c r="E130" s="20">
        <v>9425.23</v>
      </c>
      <c r="F130" s="17" t="s">
        <v>8218</v>
      </c>
      <c r="G130" s="17" t="s">
        <v>8224</v>
      </c>
      <c r="H130" s="17" t="s">
        <v>8246</v>
      </c>
      <c r="I130" s="17">
        <v>1356004725</v>
      </c>
      <c r="J130" s="17">
        <v>1353412725</v>
      </c>
      <c r="K130" s="17" t="b">
        <v>1</v>
      </c>
      <c r="L130" s="17">
        <v>302</v>
      </c>
      <c r="M130" s="17" t="b">
        <v>1</v>
      </c>
      <c r="N130" s="17" t="s">
        <v>8273</v>
      </c>
      <c r="O130" s="17" t="s">
        <v>8274</v>
      </c>
      <c r="P130" s="17">
        <v>189</v>
      </c>
      <c r="Q130" s="17">
        <v>31.21</v>
      </c>
      <c r="R130" s="21">
        <v>41233.499131944445</v>
      </c>
      <c r="S130" s="21">
        <v>41263.499131944445</v>
      </c>
    </row>
    <row r="131" spans="1:19" ht="285" x14ac:dyDescent="0.25">
      <c r="A131" s="17">
        <v>3156</v>
      </c>
      <c r="B131" s="18" t="s">
        <v>3156</v>
      </c>
      <c r="C131" s="18" t="s">
        <v>7266</v>
      </c>
      <c r="D131" s="19">
        <v>5500</v>
      </c>
      <c r="E131" s="20">
        <v>5600</v>
      </c>
      <c r="F131" s="17" t="s">
        <v>8218</v>
      </c>
      <c r="G131" s="17" t="s">
        <v>8223</v>
      </c>
      <c r="H131" s="17" t="s">
        <v>8245</v>
      </c>
      <c r="I131" s="17">
        <v>1338591144</v>
      </c>
      <c r="J131" s="17">
        <v>1335567144</v>
      </c>
      <c r="K131" s="17" t="b">
        <v>1</v>
      </c>
      <c r="L131" s="17">
        <v>89</v>
      </c>
      <c r="M131" s="17" t="b">
        <v>1</v>
      </c>
      <c r="N131" s="17" t="s">
        <v>8273</v>
      </c>
      <c r="O131" s="17" t="s">
        <v>8274</v>
      </c>
      <c r="P131" s="17">
        <v>102</v>
      </c>
      <c r="Q131" s="17">
        <v>62.92</v>
      </c>
      <c r="R131" s="21">
        <v>41026.953055555554</v>
      </c>
      <c r="S131" s="21">
        <v>41061.953055555554</v>
      </c>
    </row>
    <row r="132" spans="1:19" ht="120" x14ac:dyDescent="0.25">
      <c r="A132" s="17">
        <v>3157</v>
      </c>
      <c r="B132" s="18" t="s">
        <v>3157</v>
      </c>
      <c r="C132" s="18" t="s">
        <v>7267</v>
      </c>
      <c r="D132" s="19">
        <v>4000</v>
      </c>
      <c r="E132" s="20">
        <v>4040</v>
      </c>
      <c r="F132" s="17" t="s">
        <v>8218</v>
      </c>
      <c r="G132" s="17" t="s">
        <v>8223</v>
      </c>
      <c r="H132" s="17" t="s">
        <v>8245</v>
      </c>
      <c r="I132" s="17">
        <v>1405746000</v>
      </c>
      <c r="J132" s="17">
        <v>1404932105</v>
      </c>
      <c r="K132" s="17" t="b">
        <v>1</v>
      </c>
      <c r="L132" s="17">
        <v>41</v>
      </c>
      <c r="M132" s="17" t="b">
        <v>1</v>
      </c>
      <c r="N132" s="17" t="s">
        <v>8273</v>
      </c>
      <c r="O132" s="17" t="s">
        <v>8274</v>
      </c>
      <c r="P132" s="17">
        <v>101</v>
      </c>
      <c r="Q132" s="17">
        <v>98.54</v>
      </c>
      <c r="R132" s="21">
        <v>41829.788252314815</v>
      </c>
      <c r="S132" s="21">
        <v>41839.208333333336</v>
      </c>
    </row>
    <row r="133" spans="1:19" ht="120" x14ac:dyDescent="0.25">
      <c r="A133" s="17">
        <v>3158</v>
      </c>
      <c r="B133" s="18" t="s">
        <v>3158</v>
      </c>
      <c r="C133" s="18" t="s">
        <v>7268</v>
      </c>
      <c r="D133" s="19">
        <v>5000</v>
      </c>
      <c r="E133" s="20">
        <v>5700</v>
      </c>
      <c r="F133" s="17" t="s">
        <v>8218</v>
      </c>
      <c r="G133" s="17" t="s">
        <v>8223</v>
      </c>
      <c r="H133" s="17" t="s">
        <v>8245</v>
      </c>
      <c r="I133" s="17">
        <v>1374523752</v>
      </c>
      <c r="J133" s="17">
        <v>1371931752</v>
      </c>
      <c r="K133" s="17" t="b">
        <v>1</v>
      </c>
      <c r="L133" s="17">
        <v>69</v>
      </c>
      <c r="M133" s="17" t="b">
        <v>1</v>
      </c>
      <c r="N133" s="17" t="s">
        <v>8273</v>
      </c>
      <c r="O133" s="17" t="s">
        <v>8274</v>
      </c>
      <c r="P133" s="17">
        <v>114</v>
      </c>
      <c r="Q133" s="17">
        <v>82.61</v>
      </c>
      <c r="R133" s="21">
        <v>41447.839722222219</v>
      </c>
      <c r="S133" s="21">
        <v>41477.839722222219</v>
      </c>
    </row>
    <row r="134" spans="1:19" ht="210" x14ac:dyDescent="0.25">
      <c r="A134" s="17">
        <v>3159</v>
      </c>
      <c r="B134" s="18" t="s">
        <v>3159</v>
      </c>
      <c r="C134" s="18" t="s">
        <v>7269</v>
      </c>
      <c r="D134" s="19">
        <v>1500</v>
      </c>
      <c r="E134" s="20">
        <v>2002.22</v>
      </c>
      <c r="F134" s="17" t="s">
        <v>8218</v>
      </c>
      <c r="G134" s="17" t="s">
        <v>8223</v>
      </c>
      <c r="H134" s="17" t="s">
        <v>8245</v>
      </c>
      <c r="I134" s="17">
        <v>1326927600</v>
      </c>
      <c r="J134" s="17">
        <v>1323221761</v>
      </c>
      <c r="K134" s="17" t="b">
        <v>1</v>
      </c>
      <c r="L134" s="17">
        <v>52</v>
      </c>
      <c r="M134" s="17" t="b">
        <v>1</v>
      </c>
      <c r="N134" s="17" t="s">
        <v>8273</v>
      </c>
      <c r="O134" s="17" t="s">
        <v>8274</v>
      </c>
      <c r="P134" s="17">
        <v>133</v>
      </c>
      <c r="Q134" s="17">
        <v>38.5</v>
      </c>
      <c r="R134" s="21">
        <v>40884.066678240742</v>
      </c>
      <c r="S134" s="21">
        <v>40926.958333333336</v>
      </c>
    </row>
    <row r="135" spans="1:19" ht="270" x14ac:dyDescent="0.25">
      <c r="A135" s="17">
        <v>3160</v>
      </c>
      <c r="B135" s="18" t="s">
        <v>3160</v>
      </c>
      <c r="C135" s="18" t="s">
        <v>7270</v>
      </c>
      <c r="D135" s="19">
        <v>4500</v>
      </c>
      <c r="E135" s="20">
        <v>4569</v>
      </c>
      <c r="F135" s="17" t="s">
        <v>8218</v>
      </c>
      <c r="G135" s="17" t="s">
        <v>8223</v>
      </c>
      <c r="H135" s="17" t="s">
        <v>8245</v>
      </c>
      <c r="I135" s="17">
        <v>1407905940</v>
      </c>
      <c r="J135" s="17">
        <v>1405923687</v>
      </c>
      <c r="K135" s="17" t="b">
        <v>1</v>
      </c>
      <c r="L135" s="17">
        <v>57</v>
      </c>
      <c r="M135" s="17" t="b">
        <v>1</v>
      </c>
      <c r="N135" s="17" t="s">
        <v>8273</v>
      </c>
      <c r="O135" s="17" t="s">
        <v>8274</v>
      </c>
      <c r="P135" s="17">
        <v>102</v>
      </c>
      <c r="Q135" s="17">
        <v>80.16</v>
      </c>
      <c r="R135" s="21">
        <v>41841.26489583333</v>
      </c>
      <c r="S135" s="21">
        <v>41864.207638888889</v>
      </c>
    </row>
    <row r="136" spans="1:19" ht="315" x14ac:dyDescent="0.25">
      <c r="A136" s="17">
        <v>3161</v>
      </c>
      <c r="B136" s="18" t="s">
        <v>3161</v>
      </c>
      <c r="C136" s="18" t="s">
        <v>7271</v>
      </c>
      <c r="D136" s="19">
        <v>2000</v>
      </c>
      <c r="E136" s="20">
        <v>2102</v>
      </c>
      <c r="F136" s="17" t="s">
        <v>8218</v>
      </c>
      <c r="G136" s="17" t="s">
        <v>8224</v>
      </c>
      <c r="H136" s="17" t="s">
        <v>8246</v>
      </c>
      <c r="I136" s="17">
        <v>1413377522</v>
      </c>
      <c r="J136" s="17">
        <v>1410785522</v>
      </c>
      <c r="K136" s="17" t="b">
        <v>1</v>
      </c>
      <c r="L136" s="17">
        <v>74</v>
      </c>
      <c r="M136" s="17" t="b">
        <v>1</v>
      </c>
      <c r="N136" s="17" t="s">
        <v>8273</v>
      </c>
      <c r="O136" s="17" t="s">
        <v>8274</v>
      </c>
      <c r="P136" s="17">
        <v>105</v>
      </c>
      <c r="Q136" s="17">
        <v>28.41</v>
      </c>
      <c r="R136" s="21">
        <v>41897.536134259259</v>
      </c>
      <c r="S136" s="21">
        <v>41927.536134259259</v>
      </c>
    </row>
    <row r="137" spans="1:19" ht="285" x14ac:dyDescent="0.25">
      <c r="A137" s="17">
        <v>3162</v>
      </c>
      <c r="B137" s="18" t="s">
        <v>3162</v>
      </c>
      <c r="C137" s="18" t="s">
        <v>7272</v>
      </c>
      <c r="D137" s="19">
        <v>4000</v>
      </c>
      <c r="E137" s="20">
        <v>5086</v>
      </c>
      <c r="F137" s="17" t="s">
        <v>8218</v>
      </c>
      <c r="G137" s="17" t="s">
        <v>8223</v>
      </c>
      <c r="H137" s="17" t="s">
        <v>8245</v>
      </c>
      <c r="I137" s="17">
        <v>1404698400</v>
      </c>
      <c r="J137" s="17">
        <v>1402331262</v>
      </c>
      <c r="K137" s="17" t="b">
        <v>1</v>
      </c>
      <c r="L137" s="17">
        <v>63</v>
      </c>
      <c r="M137" s="17" t="b">
        <v>1</v>
      </c>
      <c r="N137" s="17" t="s">
        <v>8273</v>
      </c>
      <c r="O137" s="17" t="s">
        <v>8274</v>
      </c>
      <c r="P137" s="17">
        <v>127</v>
      </c>
      <c r="Q137" s="17">
        <v>80.73</v>
      </c>
      <c r="R137" s="21">
        <v>41799.685902777775</v>
      </c>
      <c r="S137" s="21">
        <v>41827.083333333336</v>
      </c>
    </row>
    <row r="138" spans="1:19" ht="255" x14ac:dyDescent="0.25">
      <c r="A138" s="17">
        <v>3163</v>
      </c>
      <c r="B138" s="18" t="s">
        <v>3163</v>
      </c>
      <c r="C138" s="18" t="s">
        <v>7273</v>
      </c>
      <c r="D138" s="19">
        <v>13000</v>
      </c>
      <c r="E138" s="20">
        <v>14450</v>
      </c>
      <c r="F138" s="17" t="s">
        <v>8218</v>
      </c>
      <c r="G138" s="17" t="s">
        <v>8223</v>
      </c>
      <c r="H138" s="17" t="s">
        <v>8245</v>
      </c>
      <c r="I138" s="17">
        <v>1402855525</v>
      </c>
      <c r="J138" s="17">
        <v>1400263525</v>
      </c>
      <c r="K138" s="17" t="b">
        <v>1</v>
      </c>
      <c r="L138" s="17">
        <v>72</v>
      </c>
      <c r="M138" s="17" t="b">
        <v>1</v>
      </c>
      <c r="N138" s="17" t="s">
        <v>8273</v>
      </c>
      <c r="O138" s="17" t="s">
        <v>8274</v>
      </c>
      <c r="P138" s="17">
        <v>111</v>
      </c>
      <c r="Q138" s="17">
        <v>200.69</v>
      </c>
      <c r="R138" s="21">
        <v>41775.753761574073</v>
      </c>
      <c r="S138" s="21">
        <v>41805.753761574073</v>
      </c>
    </row>
    <row r="139" spans="1:19" ht="300" x14ac:dyDescent="0.25">
      <c r="A139" s="17">
        <v>3164</v>
      </c>
      <c r="B139" s="18" t="s">
        <v>3164</v>
      </c>
      <c r="C139" s="18" t="s">
        <v>7274</v>
      </c>
      <c r="D139" s="19">
        <v>2500</v>
      </c>
      <c r="E139" s="20">
        <v>2669</v>
      </c>
      <c r="F139" s="17" t="s">
        <v>8218</v>
      </c>
      <c r="G139" s="17" t="s">
        <v>8223</v>
      </c>
      <c r="H139" s="17" t="s">
        <v>8245</v>
      </c>
      <c r="I139" s="17">
        <v>1402341615</v>
      </c>
      <c r="J139" s="17">
        <v>1399490415</v>
      </c>
      <c r="K139" s="17" t="b">
        <v>1</v>
      </c>
      <c r="L139" s="17">
        <v>71</v>
      </c>
      <c r="M139" s="17" t="b">
        <v>1</v>
      </c>
      <c r="N139" s="17" t="s">
        <v>8273</v>
      </c>
      <c r="O139" s="17" t="s">
        <v>8274</v>
      </c>
      <c r="P139" s="17">
        <v>107</v>
      </c>
      <c r="Q139" s="17">
        <v>37.590000000000003</v>
      </c>
      <c r="R139" s="21">
        <v>41766.80572916667</v>
      </c>
      <c r="S139" s="21">
        <v>41799.80572916667</v>
      </c>
    </row>
    <row r="140" spans="1:19" ht="285" x14ac:dyDescent="0.25">
      <c r="A140" s="17">
        <v>3165</v>
      </c>
      <c r="B140" s="18" t="s">
        <v>3165</v>
      </c>
      <c r="C140" s="18" t="s">
        <v>7275</v>
      </c>
      <c r="D140" s="19">
        <v>750</v>
      </c>
      <c r="E140" s="20">
        <v>1220</v>
      </c>
      <c r="F140" s="17" t="s">
        <v>8218</v>
      </c>
      <c r="G140" s="17" t="s">
        <v>8223</v>
      </c>
      <c r="H140" s="17" t="s">
        <v>8245</v>
      </c>
      <c r="I140" s="17">
        <v>1304395140</v>
      </c>
      <c r="J140" s="17">
        <v>1302493760</v>
      </c>
      <c r="K140" s="17" t="b">
        <v>1</v>
      </c>
      <c r="L140" s="17">
        <v>21</v>
      </c>
      <c r="M140" s="17" t="b">
        <v>1</v>
      </c>
      <c r="N140" s="17" t="s">
        <v>8273</v>
      </c>
      <c r="O140" s="17" t="s">
        <v>8274</v>
      </c>
      <c r="P140" s="17">
        <v>163</v>
      </c>
      <c r="Q140" s="17">
        <v>58.1</v>
      </c>
      <c r="R140" s="21">
        <v>40644.159259259257</v>
      </c>
      <c r="S140" s="21">
        <v>40666.165972222225</v>
      </c>
    </row>
    <row r="141" spans="1:19" ht="255" x14ac:dyDescent="0.25">
      <c r="A141" s="17">
        <v>3166</v>
      </c>
      <c r="B141" s="18" t="s">
        <v>3166</v>
      </c>
      <c r="C141" s="18" t="s">
        <v>7276</v>
      </c>
      <c r="D141" s="19">
        <v>35000</v>
      </c>
      <c r="E141" s="20">
        <v>56079.83</v>
      </c>
      <c r="F141" s="17" t="s">
        <v>8218</v>
      </c>
      <c r="G141" s="17" t="s">
        <v>8223</v>
      </c>
      <c r="H141" s="17" t="s">
        <v>8245</v>
      </c>
      <c r="I141" s="17">
        <v>1416988740</v>
      </c>
      <c r="J141" s="17">
        <v>1414514153</v>
      </c>
      <c r="K141" s="17" t="b">
        <v>1</v>
      </c>
      <c r="L141" s="17">
        <v>930</v>
      </c>
      <c r="M141" s="17" t="b">
        <v>1</v>
      </c>
      <c r="N141" s="17" t="s">
        <v>8273</v>
      </c>
      <c r="O141" s="17" t="s">
        <v>8274</v>
      </c>
      <c r="P141" s="17">
        <v>160</v>
      </c>
      <c r="Q141" s="17">
        <v>60.3</v>
      </c>
      <c r="R141" s="21">
        <v>41940.69158564815</v>
      </c>
      <c r="S141" s="21">
        <v>41969.332638888889</v>
      </c>
    </row>
    <row r="142" spans="1:19" ht="135" x14ac:dyDescent="0.25">
      <c r="A142" s="17">
        <v>3167</v>
      </c>
      <c r="B142" s="18" t="s">
        <v>3167</v>
      </c>
      <c r="C142" s="18" t="s">
        <v>7277</v>
      </c>
      <c r="D142" s="19">
        <v>3000</v>
      </c>
      <c r="E142" s="20">
        <v>3485</v>
      </c>
      <c r="F142" s="17" t="s">
        <v>8218</v>
      </c>
      <c r="G142" s="17" t="s">
        <v>8223</v>
      </c>
      <c r="H142" s="17" t="s">
        <v>8245</v>
      </c>
      <c r="I142" s="17">
        <v>1406952781</v>
      </c>
      <c r="J142" s="17">
        <v>1405743181</v>
      </c>
      <c r="K142" s="17" t="b">
        <v>1</v>
      </c>
      <c r="L142" s="17">
        <v>55</v>
      </c>
      <c r="M142" s="17" t="b">
        <v>1</v>
      </c>
      <c r="N142" s="17" t="s">
        <v>8273</v>
      </c>
      <c r="O142" s="17" t="s">
        <v>8274</v>
      </c>
      <c r="P142" s="17">
        <v>116</v>
      </c>
      <c r="Q142" s="17">
        <v>63.36</v>
      </c>
      <c r="R142" s="21">
        <v>41839.175706018519</v>
      </c>
      <c r="S142" s="21">
        <v>41853.175706018519</v>
      </c>
    </row>
    <row r="143" spans="1:19" ht="270" x14ac:dyDescent="0.25">
      <c r="A143" s="17">
        <v>3168</v>
      </c>
      <c r="B143" s="18" t="s">
        <v>3168</v>
      </c>
      <c r="C143" s="18" t="s">
        <v>7278</v>
      </c>
      <c r="D143" s="19">
        <v>2500</v>
      </c>
      <c r="E143" s="20">
        <v>3105</v>
      </c>
      <c r="F143" s="17" t="s">
        <v>8218</v>
      </c>
      <c r="G143" s="17" t="s">
        <v>8223</v>
      </c>
      <c r="H143" s="17" t="s">
        <v>8245</v>
      </c>
      <c r="I143" s="17">
        <v>1402696800</v>
      </c>
      <c r="J143" s="17">
        <v>1399948353</v>
      </c>
      <c r="K143" s="17" t="b">
        <v>1</v>
      </c>
      <c r="L143" s="17">
        <v>61</v>
      </c>
      <c r="M143" s="17" t="b">
        <v>1</v>
      </c>
      <c r="N143" s="17" t="s">
        <v>8273</v>
      </c>
      <c r="O143" s="17" t="s">
        <v>8274</v>
      </c>
      <c r="P143" s="17">
        <v>124</v>
      </c>
      <c r="Q143" s="17">
        <v>50.9</v>
      </c>
      <c r="R143" s="21">
        <v>41772.105937500004</v>
      </c>
      <c r="S143" s="21">
        <v>41803.916666666664</v>
      </c>
    </row>
    <row r="144" spans="1:19" ht="165" x14ac:dyDescent="0.25">
      <c r="A144" s="17">
        <v>3169</v>
      </c>
      <c r="B144" s="18" t="s">
        <v>3169</v>
      </c>
      <c r="C144" s="18" t="s">
        <v>7279</v>
      </c>
      <c r="D144" s="19">
        <v>8000</v>
      </c>
      <c r="E144" s="20">
        <v>8241</v>
      </c>
      <c r="F144" s="17" t="s">
        <v>8218</v>
      </c>
      <c r="G144" s="17" t="s">
        <v>8223</v>
      </c>
      <c r="H144" s="17" t="s">
        <v>8245</v>
      </c>
      <c r="I144" s="17">
        <v>1386910740</v>
      </c>
      <c r="J144" s="17">
        <v>1384364561</v>
      </c>
      <c r="K144" s="17" t="b">
        <v>1</v>
      </c>
      <c r="L144" s="17">
        <v>82</v>
      </c>
      <c r="M144" s="17" t="b">
        <v>1</v>
      </c>
      <c r="N144" s="17" t="s">
        <v>8273</v>
      </c>
      <c r="O144" s="17" t="s">
        <v>8274</v>
      </c>
      <c r="P144" s="17">
        <v>103</v>
      </c>
      <c r="Q144" s="17">
        <v>100.5</v>
      </c>
      <c r="R144" s="21">
        <v>41591.737974537034</v>
      </c>
      <c r="S144" s="21">
        <v>41621.207638888889</v>
      </c>
    </row>
    <row r="145" spans="1:19" ht="210" x14ac:dyDescent="0.25">
      <c r="A145" s="17">
        <v>3170</v>
      </c>
      <c r="B145" s="18" t="s">
        <v>3170</v>
      </c>
      <c r="C145" s="18" t="s">
        <v>7280</v>
      </c>
      <c r="D145" s="19">
        <v>2000</v>
      </c>
      <c r="E145" s="20">
        <v>2245</v>
      </c>
      <c r="F145" s="17" t="s">
        <v>8218</v>
      </c>
      <c r="G145" s="17" t="s">
        <v>8223</v>
      </c>
      <c r="H145" s="17" t="s">
        <v>8245</v>
      </c>
      <c r="I145" s="17">
        <v>1404273600</v>
      </c>
      <c r="J145" s="17">
        <v>1401414944</v>
      </c>
      <c r="K145" s="17" t="b">
        <v>1</v>
      </c>
      <c r="L145" s="17">
        <v>71</v>
      </c>
      <c r="M145" s="17" t="b">
        <v>1</v>
      </c>
      <c r="N145" s="17" t="s">
        <v>8273</v>
      </c>
      <c r="O145" s="17" t="s">
        <v>8274</v>
      </c>
      <c r="P145" s="17">
        <v>112</v>
      </c>
      <c r="Q145" s="17">
        <v>31.62</v>
      </c>
      <c r="R145" s="21">
        <v>41789.080370370371</v>
      </c>
      <c r="S145" s="21">
        <v>41822.166666666664</v>
      </c>
    </row>
    <row r="146" spans="1:19" ht="315" x14ac:dyDescent="0.25">
      <c r="A146" s="17">
        <v>3171</v>
      </c>
      <c r="B146" s="18" t="s">
        <v>3171</v>
      </c>
      <c r="C146" s="18" t="s">
        <v>7281</v>
      </c>
      <c r="D146" s="19">
        <v>7000</v>
      </c>
      <c r="E146" s="20">
        <v>7617</v>
      </c>
      <c r="F146" s="17" t="s">
        <v>8218</v>
      </c>
      <c r="G146" s="17" t="s">
        <v>8224</v>
      </c>
      <c r="H146" s="17" t="s">
        <v>8246</v>
      </c>
      <c r="I146" s="17">
        <v>1462545358</v>
      </c>
      <c r="J146" s="17">
        <v>1459953358</v>
      </c>
      <c r="K146" s="17" t="b">
        <v>1</v>
      </c>
      <c r="L146" s="17">
        <v>117</v>
      </c>
      <c r="M146" s="17" t="b">
        <v>1</v>
      </c>
      <c r="N146" s="17" t="s">
        <v>8273</v>
      </c>
      <c r="O146" s="17" t="s">
        <v>8274</v>
      </c>
      <c r="P146" s="17">
        <v>109</v>
      </c>
      <c r="Q146" s="17">
        <v>65.099999999999994</v>
      </c>
      <c r="R146" s="21">
        <v>42466.608310185184</v>
      </c>
      <c r="S146" s="21">
        <v>42496.608310185184</v>
      </c>
    </row>
    <row r="147" spans="1:19" ht="270" x14ac:dyDescent="0.25">
      <c r="A147" s="17">
        <v>3172</v>
      </c>
      <c r="B147" s="18" t="s">
        <v>3172</v>
      </c>
      <c r="C147" s="18" t="s">
        <v>7282</v>
      </c>
      <c r="D147" s="19">
        <v>2000</v>
      </c>
      <c r="E147" s="20">
        <v>2300</v>
      </c>
      <c r="F147" s="17" t="s">
        <v>8218</v>
      </c>
      <c r="G147" s="17" t="s">
        <v>8223</v>
      </c>
      <c r="H147" s="17" t="s">
        <v>8245</v>
      </c>
      <c r="I147" s="17">
        <v>1329240668</v>
      </c>
      <c r="J147" s="17">
        <v>1326648668</v>
      </c>
      <c r="K147" s="17" t="b">
        <v>1</v>
      </c>
      <c r="L147" s="17">
        <v>29</v>
      </c>
      <c r="M147" s="17" t="b">
        <v>1</v>
      </c>
      <c r="N147" s="17" t="s">
        <v>8273</v>
      </c>
      <c r="O147" s="17" t="s">
        <v>8274</v>
      </c>
      <c r="P147" s="17">
        <v>115</v>
      </c>
      <c r="Q147" s="17">
        <v>79.31</v>
      </c>
      <c r="R147" s="21">
        <v>40923.729953703703</v>
      </c>
      <c r="S147" s="21">
        <v>40953.729953703703</v>
      </c>
    </row>
    <row r="148" spans="1:19" ht="285" x14ac:dyDescent="0.25">
      <c r="A148" s="17">
        <v>3173</v>
      </c>
      <c r="B148" s="18" t="s">
        <v>3173</v>
      </c>
      <c r="C148" s="18" t="s">
        <v>7283</v>
      </c>
      <c r="D148" s="19">
        <v>10000</v>
      </c>
      <c r="E148" s="20">
        <v>10300</v>
      </c>
      <c r="F148" s="17" t="s">
        <v>8218</v>
      </c>
      <c r="G148" s="17" t="s">
        <v>8223</v>
      </c>
      <c r="H148" s="17" t="s">
        <v>8245</v>
      </c>
      <c r="I148" s="17">
        <v>1411765492</v>
      </c>
      <c r="J148" s="17">
        <v>1409173492</v>
      </c>
      <c r="K148" s="17" t="b">
        <v>1</v>
      </c>
      <c r="L148" s="17">
        <v>74</v>
      </c>
      <c r="M148" s="17" t="b">
        <v>1</v>
      </c>
      <c r="N148" s="17" t="s">
        <v>8273</v>
      </c>
      <c r="O148" s="17" t="s">
        <v>8274</v>
      </c>
      <c r="P148" s="17">
        <v>103</v>
      </c>
      <c r="Q148" s="17">
        <v>139.19</v>
      </c>
      <c r="R148" s="21">
        <v>41878.878379629627</v>
      </c>
      <c r="S148" s="21">
        <v>41908.878379629627</v>
      </c>
    </row>
    <row r="149" spans="1:19" ht="285" x14ac:dyDescent="0.25">
      <c r="A149" s="17">
        <v>3174</v>
      </c>
      <c r="B149" s="18" t="s">
        <v>3174</v>
      </c>
      <c r="C149" s="18" t="s">
        <v>7284</v>
      </c>
      <c r="D149" s="19">
        <v>3000</v>
      </c>
      <c r="E149" s="20">
        <v>3034</v>
      </c>
      <c r="F149" s="17" t="s">
        <v>8218</v>
      </c>
      <c r="G149" s="17" t="s">
        <v>8223</v>
      </c>
      <c r="H149" s="17" t="s">
        <v>8245</v>
      </c>
      <c r="I149" s="17">
        <v>1408999508</v>
      </c>
      <c r="J149" s="17">
        <v>1407789908</v>
      </c>
      <c r="K149" s="17" t="b">
        <v>1</v>
      </c>
      <c r="L149" s="17">
        <v>23</v>
      </c>
      <c r="M149" s="17" t="b">
        <v>1</v>
      </c>
      <c r="N149" s="17" t="s">
        <v>8273</v>
      </c>
      <c r="O149" s="17" t="s">
        <v>8274</v>
      </c>
      <c r="P149" s="17">
        <v>101</v>
      </c>
      <c r="Q149" s="17">
        <v>131.91</v>
      </c>
      <c r="R149" s="21">
        <v>41862.864675925928</v>
      </c>
      <c r="S149" s="21">
        <v>41876.864675925928</v>
      </c>
    </row>
    <row r="150" spans="1:19" ht="285" x14ac:dyDescent="0.25">
      <c r="A150" s="17">
        <v>3175</v>
      </c>
      <c r="B150" s="18" t="s">
        <v>3175</v>
      </c>
      <c r="C150" s="18" t="s">
        <v>7285</v>
      </c>
      <c r="D150" s="19">
        <v>5000</v>
      </c>
      <c r="E150" s="20">
        <v>5478</v>
      </c>
      <c r="F150" s="17" t="s">
        <v>8218</v>
      </c>
      <c r="G150" s="17" t="s">
        <v>8223</v>
      </c>
      <c r="H150" s="17" t="s">
        <v>8245</v>
      </c>
      <c r="I150" s="17">
        <v>1297977427</v>
      </c>
      <c r="J150" s="17">
        <v>1292793427</v>
      </c>
      <c r="K150" s="17" t="b">
        <v>1</v>
      </c>
      <c r="L150" s="17">
        <v>60</v>
      </c>
      <c r="M150" s="17" t="b">
        <v>1</v>
      </c>
      <c r="N150" s="17" t="s">
        <v>8273</v>
      </c>
      <c r="O150" s="17" t="s">
        <v>8274</v>
      </c>
      <c r="P150" s="17">
        <v>110</v>
      </c>
      <c r="Q150" s="17">
        <v>91.3</v>
      </c>
      <c r="R150" s="21">
        <v>40531.886886574073</v>
      </c>
      <c r="S150" s="21">
        <v>40591.886886574073</v>
      </c>
    </row>
    <row r="151" spans="1:19" ht="285" x14ac:dyDescent="0.25">
      <c r="A151" s="17">
        <v>3176</v>
      </c>
      <c r="B151" s="18" t="s">
        <v>3176</v>
      </c>
      <c r="C151" s="18" t="s">
        <v>7286</v>
      </c>
      <c r="D151" s="19">
        <v>1900</v>
      </c>
      <c r="E151" s="20">
        <v>2182</v>
      </c>
      <c r="F151" s="17" t="s">
        <v>8218</v>
      </c>
      <c r="G151" s="17" t="s">
        <v>8223</v>
      </c>
      <c r="H151" s="17" t="s">
        <v>8245</v>
      </c>
      <c r="I151" s="17">
        <v>1376838000</v>
      </c>
      <c r="J151" s="17">
        <v>1374531631</v>
      </c>
      <c r="K151" s="17" t="b">
        <v>1</v>
      </c>
      <c r="L151" s="17">
        <v>55</v>
      </c>
      <c r="M151" s="17" t="b">
        <v>1</v>
      </c>
      <c r="N151" s="17" t="s">
        <v>8273</v>
      </c>
      <c r="O151" s="17" t="s">
        <v>8274</v>
      </c>
      <c r="P151" s="17">
        <v>115</v>
      </c>
      <c r="Q151" s="17">
        <v>39.67</v>
      </c>
      <c r="R151" s="21">
        <v>41477.930914351848</v>
      </c>
      <c r="S151" s="21">
        <v>41504.625</v>
      </c>
    </row>
    <row r="152" spans="1:19" ht="255" x14ac:dyDescent="0.25">
      <c r="A152" s="17">
        <v>3177</v>
      </c>
      <c r="B152" s="18" t="s">
        <v>3177</v>
      </c>
      <c r="C152" s="18" t="s">
        <v>7287</v>
      </c>
      <c r="D152" s="19">
        <v>2500</v>
      </c>
      <c r="E152" s="20">
        <v>2935</v>
      </c>
      <c r="F152" s="17" t="s">
        <v>8218</v>
      </c>
      <c r="G152" s="17" t="s">
        <v>8223</v>
      </c>
      <c r="H152" s="17" t="s">
        <v>8245</v>
      </c>
      <c r="I152" s="17">
        <v>1403366409</v>
      </c>
      <c r="J152" s="17">
        <v>1400774409</v>
      </c>
      <c r="K152" s="17" t="b">
        <v>1</v>
      </c>
      <c r="L152" s="17">
        <v>51</v>
      </c>
      <c r="M152" s="17" t="b">
        <v>1</v>
      </c>
      <c r="N152" s="17" t="s">
        <v>8273</v>
      </c>
      <c r="O152" s="17" t="s">
        <v>8274</v>
      </c>
      <c r="P152" s="17">
        <v>117</v>
      </c>
      <c r="Q152" s="17">
        <v>57.55</v>
      </c>
      <c r="R152" s="21">
        <v>41781.666770833333</v>
      </c>
      <c r="S152" s="21">
        <v>41811.666770833333</v>
      </c>
    </row>
    <row r="153" spans="1:19" ht="285" x14ac:dyDescent="0.25">
      <c r="A153" s="17">
        <v>3178</v>
      </c>
      <c r="B153" s="18" t="s">
        <v>3178</v>
      </c>
      <c r="C153" s="18" t="s">
        <v>7288</v>
      </c>
      <c r="D153" s="19">
        <v>1500</v>
      </c>
      <c r="E153" s="20">
        <v>2576</v>
      </c>
      <c r="F153" s="17" t="s">
        <v>8218</v>
      </c>
      <c r="G153" s="17" t="s">
        <v>8224</v>
      </c>
      <c r="H153" s="17" t="s">
        <v>8246</v>
      </c>
      <c r="I153" s="17">
        <v>1405521075</v>
      </c>
      <c r="J153" s="17">
        <v>1402929075</v>
      </c>
      <c r="K153" s="17" t="b">
        <v>1</v>
      </c>
      <c r="L153" s="17">
        <v>78</v>
      </c>
      <c r="M153" s="17" t="b">
        <v>1</v>
      </c>
      <c r="N153" s="17" t="s">
        <v>8273</v>
      </c>
      <c r="O153" s="17" t="s">
        <v>8274</v>
      </c>
      <c r="P153" s="17">
        <v>172</v>
      </c>
      <c r="Q153" s="17">
        <v>33.03</v>
      </c>
      <c r="R153" s="21">
        <v>41806.605034722219</v>
      </c>
      <c r="S153" s="21">
        <v>41836.605034722219</v>
      </c>
    </row>
    <row r="154" spans="1:19" ht="195" x14ac:dyDescent="0.25">
      <c r="A154" s="17">
        <v>3179</v>
      </c>
      <c r="B154" s="18" t="s">
        <v>3179</v>
      </c>
      <c r="C154" s="18" t="s">
        <v>7289</v>
      </c>
      <c r="D154" s="19">
        <v>4200</v>
      </c>
      <c r="E154" s="20">
        <v>4794.82</v>
      </c>
      <c r="F154" s="17" t="s">
        <v>8218</v>
      </c>
      <c r="G154" s="17" t="s">
        <v>8223</v>
      </c>
      <c r="H154" s="17" t="s">
        <v>8245</v>
      </c>
      <c r="I154" s="17">
        <v>1367859071</v>
      </c>
      <c r="J154" s="17">
        <v>1365699071</v>
      </c>
      <c r="K154" s="17" t="b">
        <v>1</v>
      </c>
      <c r="L154" s="17">
        <v>62</v>
      </c>
      <c r="M154" s="17" t="b">
        <v>1</v>
      </c>
      <c r="N154" s="17" t="s">
        <v>8273</v>
      </c>
      <c r="O154" s="17" t="s">
        <v>8274</v>
      </c>
      <c r="P154" s="17">
        <v>114</v>
      </c>
      <c r="Q154" s="17">
        <v>77.34</v>
      </c>
      <c r="R154" s="21">
        <v>41375.702210648145</v>
      </c>
      <c r="S154" s="21">
        <v>41400.702210648145</v>
      </c>
    </row>
    <row r="155" spans="1:19" ht="225" x14ac:dyDescent="0.25">
      <c r="A155" s="17">
        <v>3180</v>
      </c>
      <c r="B155" s="18" t="s">
        <v>3180</v>
      </c>
      <c r="C155" s="18" t="s">
        <v>7290</v>
      </c>
      <c r="D155" s="19">
        <v>1200</v>
      </c>
      <c r="E155" s="20">
        <v>1437</v>
      </c>
      <c r="F155" s="17" t="s">
        <v>8218</v>
      </c>
      <c r="G155" s="17" t="s">
        <v>8224</v>
      </c>
      <c r="H155" s="17" t="s">
        <v>8246</v>
      </c>
      <c r="I155" s="17">
        <v>1403258049</v>
      </c>
      <c r="J155" s="17">
        <v>1400666049</v>
      </c>
      <c r="K155" s="17" t="b">
        <v>1</v>
      </c>
      <c r="L155" s="17">
        <v>45</v>
      </c>
      <c r="M155" s="17" t="b">
        <v>1</v>
      </c>
      <c r="N155" s="17" t="s">
        <v>8273</v>
      </c>
      <c r="O155" s="17" t="s">
        <v>8274</v>
      </c>
      <c r="P155" s="17">
        <v>120</v>
      </c>
      <c r="Q155" s="17">
        <v>31.93</v>
      </c>
      <c r="R155" s="21">
        <v>41780.412604166668</v>
      </c>
      <c r="S155" s="21">
        <v>41810.412604166668</v>
      </c>
    </row>
    <row r="156" spans="1:19" ht="285" x14ac:dyDescent="0.25">
      <c r="A156" s="17">
        <v>3181</v>
      </c>
      <c r="B156" s="18" t="s">
        <v>3181</v>
      </c>
      <c r="C156" s="18" t="s">
        <v>7291</v>
      </c>
      <c r="D156" s="19">
        <v>500</v>
      </c>
      <c r="E156" s="20">
        <v>545</v>
      </c>
      <c r="F156" s="17" t="s">
        <v>8218</v>
      </c>
      <c r="G156" s="17" t="s">
        <v>8224</v>
      </c>
      <c r="H156" s="17" t="s">
        <v>8246</v>
      </c>
      <c r="I156" s="17">
        <v>1402848000</v>
      </c>
      <c r="J156" s="17">
        <v>1400570787</v>
      </c>
      <c r="K156" s="17" t="b">
        <v>1</v>
      </c>
      <c r="L156" s="17">
        <v>15</v>
      </c>
      <c r="M156" s="17" t="b">
        <v>1</v>
      </c>
      <c r="N156" s="17" t="s">
        <v>8273</v>
      </c>
      <c r="O156" s="17" t="s">
        <v>8274</v>
      </c>
      <c r="P156" s="17">
        <v>109</v>
      </c>
      <c r="Q156" s="17">
        <v>36.33</v>
      </c>
      <c r="R156" s="21">
        <v>41779.310034722221</v>
      </c>
      <c r="S156" s="21">
        <v>41805.666666666664</v>
      </c>
    </row>
    <row r="157" spans="1:19" ht="240" x14ac:dyDescent="0.25">
      <c r="A157" s="17">
        <v>3182</v>
      </c>
      <c r="B157" s="18" t="s">
        <v>3182</v>
      </c>
      <c r="C157" s="18" t="s">
        <v>7292</v>
      </c>
      <c r="D157" s="19">
        <v>7000</v>
      </c>
      <c r="E157" s="20">
        <v>7062</v>
      </c>
      <c r="F157" s="17" t="s">
        <v>8218</v>
      </c>
      <c r="G157" s="17" t="s">
        <v>8223</v>
      </c>
      <c r="H157" s="17" t="s">
        <v>8245</v>
      </c>
      <c r="I157" s="17">
        <v>1328029200</v>
      </c>
      <c r="J157" s="17">
        <v>1323211621</v>
      </c>
      <c r="K157" s="17" t="b">
        <v>1</v>
      </c>
      <c r="L157" s="17">
        <v>151</v>
      </c>
      <c r="M157" s="17" t="b">
        <v>1</v>
      </c>
      <c r="N157" s="17" t="s">
        <v>8273</v>
      </c>
      <c r="O157" s="17" t="s">
        <v>8274</v>
      </c>
      <c r="P157" s="17">
        <v>101</v>
      </c>
      <c r="Q157" s="17">
        <v>46.77</v>
      </c>
      <c r="R157" s="21">
        <v>40883.949317129627</v>
      </c>
      <c r="S157" s="21">
        <v>40939.708333333336</v>
      </c>
    </row>
    <row r="158" spans="1:19" ht="210" x14ac:dyDescent="0.25">
      <c r="A158" s="17">
        <v>3183</v>
      </c>
      <c r="B158" s="18" t="s">
        <v>3183</v>
      </c>
      <c r="C158" s="18" t="s">
        <v>7293</v>
      </c>
      <c r="D158" s="19">
        <v>2500</v>
      </c>
      <c r="E158" s="20">
        <v>2725</v>
      </c>
      <c r="F158" s="17" t="s">
        <v>8218</v>
      </c>
      <c r="G158" s="17" t="s">
        <v>8223</v>
      </c>
      <c r="H158" s="17" t="s">
        <v>8245</v>
      </c>
      <c r="I158" s="17">
        <v>1377284669</v>
      </c>
      <c r="J158" s="17">
        <v>1375729469</v>
      </c>
      <c r="K158" s="17" t="b">
        <v>1</v>
      </c>
      <c r="L158" s="17">
        <v>68</v>
      </c>
      <c r="M158" s="17" t="b">
        <v>1</v>
      </c>
      <c r="N158" s="17" t="s">
        <v>8273</v>
      </c>
      <c r="O158" s="17" t="s">
        <v>8274</v>
      </c>
      <c r="P158" s="17">
        <v>109</v>
      </c>
      <c r="Q158" s="17">
        <v>40.07</v>
      </c>
      <c r="R158" s="21">
        <v>41491.79478009259</v>
      </c>
      <c r="S158" s="21">
        <v>41509.79478009259</v>
      </c>
    </row>
    <row r="159" spans="1:19" ht="240" x14ac:dyDescent="0.25">
      <c r="A159" s="17">
        <v>3184</v>
      </c>
      <c r="B159" s="18" t="s">
        <v>3184</v>
      </c>
      <c r="C159" s="18" t="s">
        <v>7294</v>
      </c>
      <c r="D159" s="19">
        <v>4300</v>
      </c>
      <c r="E159" s="20">
        <v>4610</v>
      </c>
      <c r="F159" s="17" t="s">
        <v>8218</v>
      </c>
      <c r="G159" s="17" t="s">
        <v>8223</v>
      </c>
      <c r="H159" s="17" t="s">
        <v>8245</v>
      </c>
      <c r="I159" s="17">
        <v>1404258631</v>
      </c>
      <c r="J159" s="17">
        <v>1401666631</v>
      </c>
      <c r="K159" s="17" t="b">
        <v>1</v>
      </c>
      <c r="L159" s="17">
        <v>46</v>
      </c>
      <c r="M159" s="17" t="b">
        <v>1</v>
      </c>
      <c r="N159" s="17" t="s">
        <v>8273</v>
      </c>
      <c r="O159" s="17" t="s">
        <v>8274</v>
      </c>
      <c r="P159" s="17">
        <v>107</v>
      </c>
      <c r="Q159" s="17">
        <v>100.22</v>
      </c>
      <c r="R159" s="21">
        <v>41791.993414351848</v>
      </c>
      <c r="S159" s="21">
        <v>41821.993414351848</v>
      </c>
    </row>
    <row r="160" spans="1:19" ht="270" x14ac:dyDescent="0.25">
      <c r="A160" s="17">
        <v>3185</v>
      </c>
      <c r="B160" s="18" t="s">
        <v>3185</v>
      </c>
      <c r="C160" s="18" t="s">
        <v>7295</v>
      </c>
      <c r="D160" s="19">
        <v>1000</v>
      </c>
      <c r="E160" s="20">
        <v>1000</v>
      </c>
      <c r="F160" s="17" t="s">
        <v>8218</v>
      </c>
      <c r="G160" s="17" t="s">
        <v>8224</v>
      </c>
      <c r="H160" s="17" t="s">
        <v>8246</v>
      </c>
      <c r="I160" s="17">
        <v>1405553241</v>
      </c>
      <c r="J160" s="17">
        <v>1404948441</v>
      </c>
      <c r="K160" s="17" t="b">
        <v>1</v>
      </c>
      <c r="L160" s="17">
        <v>24</v>
      </c>
      <c r="M160" s="17" t="b">
        <v>1</v>
      </c>
      <c r="N160" s="17" t="s">
        <v>8273</v>
      </c>
      <c r="O160" s="17" t="s">
        <v>8274</v>
      </c>
      <c r="P160" s="17">
        <v>100</v>
      </c>
      <c r="Q160" s="17">
        <v>41.67</v>
      </c>
      <c r="R160" s="21">
        <v>41829.977326388893</v>
      </c>
      <c r="S160" s="21">
        <v>41836.977326388893</v>
      </c>
    </row>
    <row r="161" spans="1:19" ht="285" x14ac:dyDescent="0.25">
      <c r="A161" s="17">
        <v>3186</v>
      </c>
      <c r="B161" s="18" t="s">
        <v>3186</v>
      </c>
      <c r="C161" s="18" t="s">
        <v>7296</v>
      </c>
      <c r="D161" s="19">
        <v>3200</v>
      </c>
      <c r="E161" s="20">
        <v>3270</v>
      </c>
      <c r="F161" s="17" t="s">
        <v>8218</v>
      </c>
      <c r="G161" s="17" t="s">
        <v>8224</v>
      </c>
      <c r="H161" s="17" t="s">
        <v>8246</v>
      </c>
      <c r="I161" s="17">
        <v>1410901200</v>
      </c>
      <c r="J161" s="17">
        <v>1408313438</v>
      </c>
      <c r="K161" s="17" t="b">
        <v>1</v>
      </c>
      <c r="L161" s="17">
        <v>70</v>
      </c>
      <c r="M161" s="17" t="b">
        <v>1</v>
      </c>
      <c r="N161" s="17" t="s">
        <v>8273</v>
      </c>
      <c r="O161" s="17" t="s">
        <v>8274</v>
      </c>
      <c r="P161" s="17">
        <v>102</v>
      </c>
      <c r="Q161" s="17">
        <v>46.71</v>
      </c>
      <c r="R161" s="21">
        <v>41868.924050925925</v>
      </c>
      <c r="S161" s="21">
        <v>41898.875</v>
      </c>
    </row>
    <row r="162" spans="1:19" ht="300" x14ac:dyDescent="0.25">
      <c r="A162" s="17">
        <v>3187</v>
      </c>
      <c r="B162" s="18" t="s">
        <v>3187</v>
      </c>
      <c r="C162" s="18" t="s">
        <v>7297</v>
      </c>
      <c r="D162" s="19">
        <v>15000</v>
      </c>
      <c r="E162" s="20">
        <v>17444</v>
      </c>
      <c r="F162" s="17" t="s">
        <v>8218</v>
      </c>
      <c r="G162" s="17" t="s">
        <v>8223</v>
      </c>
      <c r="H162" s="17" t="s">
        <v>8245</v>
      </c>
      <c r="I162" s="17">
        <v>1407167973</v>
      </c>
      <c r="J162" s="17">
        <v>1405439973</v>
      </c>
      <c r="K162" s="17" t="b">
        <v>1</v>
      </c>
      <c r="L162" s="17">
        <v>244</v>
      </c>
      <c r="M162" s="17" t="b">
        <v>1</v>
      </c>
      <c r="N162" s="17" t="s">
        <v>8273</v>
      </c>
      <c r="O162" s="17" t="s">
        <v>8274</v>
      </c>
      <c r="P162" s="17">
        <v>116</v>
      </c>
      <c r="Q162" s="17">
        <v>71.489999999999995</v>
      </c>
      <c r="R162" s="21">
        <v>41835.666354166664</v>
      </c>
      <c r="S162" s="21">
        <v>41855.666354166664</v>
      </c>
    </row>
    <row r="163" spans="1:19" ht="270" x14ac:dyDescent="0.25">
      <c r="A163" s="17">
        <v>3208</v>
      </c>
      <c r="B163" s="18" t="s">
        <v>3208</v>
      </c>
      <c r="C163" s="18" t="s">
        <v>7318</v>
      </c>
      <c r="D163" s="19">
        <v>5000</v>
      </c>
      <c r="E163" s="20">
        <v>5175</v>
      </c>
      <c r="F163" s="17" t="s">
        <v>8218</v>
      </c>
      <c r="G163" s="17" t="s">
        <v>8223</v>
      </c>
      <c r="H163" s="17" t="s">
        <v>8245</v>
      </c>
      <c r="I163" s="17">
        <v>1406557877</v>
      </c>
      <c r="J163" s="17">
        <v>1404743477</v>
      </c>
      <c r="K163" s="17" t="b">
        <v>1</v>
      </c>
      <c r="L163" s="17">
        <v>82</v>
      </c>
      <c r="M163" s="17" t="b">
        <v>1</v>
      </c>
      <c r="N163" s="17" t="s">
        <v>8273</v>
      </c>
      <c r="O163" s="17" t="s">
        <v>8274</v>
      </c>
      <c r="P163" s="17">
        <v>104</v>
      </c>
      <c r="Q163" s="17">
        <v>63.11</v>
      </c>
      <c r="R163" s="21">
        <v>41827.605057870373</v>
      </c>
      <c r="S163" s="21">
        <v>41848.605057870373</v>
      </c>
    </row>
    <row r="164" spans="1:19" ht="270" x14ac:dyDescent="0.25">
      <c r="A164" s="17">
        <v>3209</v>
      </c>
      <c r="B164" s="18" t="s">
        <v>3209</v>
      </c>
      <c r="C164" s="18" t="s">
        <v>7319</v>
      </c>
      <c r="D164" s="19">
        <v>9500</v>
      </c>
      <c r="E164" s="20">
        <v>11335.7</v>
      </c>
      <c r="F164" s="17" t="s">
        <v>8218</v>
      </c>
      <c r="G164" s="17" t="s">
        <v>8223</v>
      </c>
      <c r="H164" s="17" t="s">
        <v>8245</v>
      </c>
      <c r="I164" s="17">
        <v>1403305200</v>
      </c>
      <c r="J164" s="17">
        <v>1400512658</v>
      </c>
      <c r="K164" s="17" t="b">
        <v>1</v>
      </c>
      <c r="L164" s="17">
        <v>226</v>
      </c>
      <c r="M164" s="17" t="b">
        <v>1</v>
      </c>
      <c r="N164" s="17" t="s">
        <v>8273</v>
      </c>
      <c r="O164" s="17" t="s">
        <v>8274</v>
      </c>
      <c r="P164" s="17">
        <v>119</v>
      </c>
      <c r="Q164" s="17">
        <v>50.16</v>
      </c>
      <c r="R164" s="21">
        <v>41778.637245370373</v>
      </c>
      <c r="S164" s="21">
        <v>41810.958333333336</v>
      </c>
    </row>
    <row r="165" spans="1:19" ht="270" x14ac:dyDescent="0.25">
      <c r="A165" s="17">
        <v>3210</v>
      </c>
      <c r="B165" s="18" t="s">
        <v>3210</v>
      </c>
      <c r="C165" s="18" t="s">
        <v>7320</v>
      </c>
      <c r="D165" s="19">
        <v>3000</v>
      </c>
      <c r="E165" s="20">
        <v>3773</v>
      </c>
      <c r="F165" s="17" t="s">
        <v>8218</v>
      </c>
      <c r="G165" s="17" t="s">
        <v>8223</v>
      </c>
      <c r="H165" s="17" t="s">
        <v>8245</v>
      </c>
      <c r="I165" s="17">
        <v>1338523140</v>
      </c>
      <c r="J165" s="17">
        <v>1334442519</v>
      </c>
      <c r="K165" s="17" t="b">
        <v>1</v>
      </c>
      <c r="L165" s="17">
        <v>60</v>
      </c>
      <c r="M165" s="17" t="b">
        <v>1</v>
      </c>
      <c r="N165" s="17" t="s">
        <v>8273</v>
      </c>
      <c r="O165" s="17" t="s">
        <v>8274</v>
      </c>
      <c r="P165" s="17">
        <v>126</v>
      </c>
      <c r="Q165" s="17">
        <v>62.88</v>
      </c>
      <c r="R165" s="21">
        <v>41013.936562499999</v>
      </c>
      <c r="S165" s="21">
        <v>41061.165972222225</v>
      </c>
    </row>
    <row r="166" spans="1:19" ht="285" x14ac:dyDescent="0.25">
      <c r="A166" s="17">
        <v>3211</v>
      </c>
      <c r="B166" s="18" t="s">
        <v>3211</v>
      </c>
      <c r="C166" s="18" t="s">
        <v>7321</v>
      </c>
      <c r="D166" s="19">
        <v>23000</v>
      </c>
      <c r="E166" s="20">
        <v>27541</v>
      </c>
      <c r="F166" s="17" t="s">
        <v>8218</v>
      </c>
      <c r="G166" s="17" t="s">
        <v>8223</v>
      </c>
      <c r="H166" s="17" t="s">
        <v>8245</v>
      </c>
      <c r="I166" s="17">
        <v>1408068000</v>
      </c>
      <c r="J166" s="17">
        <v>1405346680</v>
      </c>
      <c r="K166" s="17" t="b">
        <v>1</v>
      </c>
      <c r="L166" s="17">
        <v>322</v>
      </c>
      <c r="M166" s="17" t="b">
        <v>1</v>
      </c>
      <c r="N166" s="17" t="s">
        <v>8273</v>
      </c>
      <c r="O166" s="17" t="s">
        <v>8274</v>
      </c>
      <c r="P166" s="17">
        <v>120</v>
      </c>
      <c r="Q166" s="17">
        <v>85.53</v>
      </c>
      <c r="R166" s="21">
        <v>41834.586574074077</v>
      </c>
      <c r="S166" s="21">
        <v>41866.083333333336</v>
      </c>
    </row>
    <row r="167" spans="1:19" ht="165" x14ac:dyDescent="0.25">
      <c r="A167" s="17">
        <v>3212</v>
      </c>
      <c r="B167" s="18" t="s">
        <v>3212</v>
      </c>
      <c r="C167" s="18" t="s">
        <v>7322</v>
      </c>
      <c r="D167" s="19">
        <v>4000</v>
      </c>
      <c r="E167" s="20">
        <v>5050</v>
      </c>
      <c r="F167" s="17" t="s">
        <v>8218</v>
      </c>
      <c r="G167" s="17" t="s">
        <v>8223</v>
      </c>
      <c r="H167" s="17" t="s">
        <v>8245</v>
      </c>
      <c r="I167" s="17">
        <v>1407524751</v>
      </c>
      <c r="J167" s="17">
        <v>1404932751</v>
      </c>
      <c r="K167" s="17" t="b">
        <v>1</v>
      </c>
      <c r="L167" s="17">
        <v>94</v>
      </c>
      <c r="M167" s="17" t="b">
        <v>1</v>
      </c>
      <c r="N167" s="17" t="s">
        <v>8273</v>
      </c>
      <c r="O167" s="17" t="s">
        <v>8274</v>
      </c>
      <c r="P167" s="17">
        <v>126</v>
      </c>
      <c r="Q167" s="17">
        <v>53.72</v>
      </c>
      <c r="R167" s="21">
        <v>41829.795729166668</v>
      </c>
      <c r="S167" s="21">
        <v>41859.795729166668</v>
      </c>
    </row>
    <row r="168" spans="1:19" ht="255" x14ac:dyDescent="0.25">
      <c r="A168" s="17">
        <v>3213</v>
      </c>
      <c r="B168" s="18" t="s">
        <v>3213</v>
      </c>
      <c r="C168" s="18" t="s">
        <v>7323</v>
      </c>
      <c r="D168" s="19">
        <v>6000</v>
      </c>
      <c r="E168" s="20">
        <v>6007</v>
      </c>
      <c r="F168" s="17" t="s">
        <v>8218</v>
      </c>
      <c r="G168" s="17" t="s">
        <v>8224</v>
      </c>
      <c r="H168" s="17" t="s">
        <v>8246</v>
      </c>
      <c r="I168" s="17">
        <v>1437934759</v>
      </c>
      <c r="J168" s="17">
        <v>1434478759</v>
      </c>
      <c r="K168" s="17" t="b">
        <v>1</v>
      </c>
      <c r="L168" s="17">
        <v>47</v>
      </c>
      <c r="M168" s="17" t="b">
        <v>1</v>
      </c>
      <c r="N168" s="17" t="s">
        <v>8273</v>
      </c>
      <c r="O168" s="17" t="s">
        <v>8274</v>
      </c>
      <c r="P168" s="17">
        <v>100</v>
      </c>
      <c r="Q168" s="17">
        <v>127.81</v>
      </c>
      <c r="R168" s="21">
        <v>42171.763414351852</v>
      </c>
      <c r="S168" s="21">
        <v>42211.763414351852</v>
      </c>
    </row>
    <row r="169" spans="1:19" ht="270" x14ac:dyDescent="0.25">
      <c r="A169" s="17">
        <v>3214</v>
      </c>
      <c r="B169" s="18" t="s">
        <v>3214</v>
      </c>
      <c r="C169" s="18" t="s">
        <v>7324</v>
      </c>
      <c r="D169" s="19">
        <v>12000</v>
      </c>
      <c r="E169" s="20">
        <v>12256</v>
      </c>
      <c r="F169" s="17" t="s">
        <v>8218</v>
      </c>
      <c r="G169" s="17" t="s">
        <v>8224</v>
      </c>
      <c r="H169" s="17" t="s">
        <v>8246</v>
      </c>
      <c r="I169" s="17">
        <v>1452038100</v>
      </c>
      <c r="J169" s="17">
        <v>1448823673</v>
      </c>
      <c r="K169" s="17" t="b">
        <v>1</v>
      </c>
      <c r="L169" s="17">
        <v>115</v>
      </c>
      <c r="M169" s="17" t="b">
        <v>1</v>
      </c>
      <c r="N169" s="17" t="s">
        <v>8273</v>
      </c>
      <c r="O169" s="17" t="s">
        <v>8274</v>
      </c>
      <c r="P169" s="17">
        <v>102</v>
      </c>
      <c r="Q169" s="17">
        <v>106.57</v>
      </c>
      <c r="R169" s="21">
        <v>42337.792511574073</v>
      </c>
      <c r="S169" s="21">
        <v>42374.996527777781</v>
      </c>
    </row>
    <row r="170" spans="1:19" ht="270" x14ac:dyDescent="0.25">
      <c r="A170" s="17">
        <v>3215</v>
      </c>
      <c r="B170" s="18" t="s">
        <v>3215</v>
      </c>
      <c r="C170" s="18" t="s">
        <v>7325</v>
      </c>
      <c r="D170" s="19">
        <v>35000</v>
      </c>
      <c r="E170" s="20">
        <v>35123</v>
      </c>
      <c r="F170" s="17" t="s">
        <v>8218</v>
      </c>
      <c r="G170" s="17" t="s">
        <v>8223</v>
      </c>
      <c r="H170" s="17" t="s">
        <v>8245</v>
      </c>
      <c r="I170" s="17">
        <v>1441857540</v>
      </c>
      <c r="J170" s="17">
        <v>1438617471</v>
      </c>
      <c r="K170" s="17" t="b">
        <v>1</v>
      </c>
      <c r="L170" s="17">
        <v>134</v>
      </c>
      <c r="M170" s="17" t="b">
        <v>1</v>
      </c>
      <c r="N170" s="17" t="s">
        <v>8273</v>
      </c>
      <c r="O170" s="17" t="s">
        <v>8274</v>
      </c>
      <c r="P170" s="17">
        <v>100</v>
      </c>
      <c r="Q170" s="17">
        <v>262.11</v>
      </c>
      <c r="R170" s="21">
        <v>42219.665173611109</v>
      </c>
      <c r="S170" s="21">
        <v>42257.165972222225</v>
      </c>
    </row>
    <row r="171" spans="1:19" ht="270" x14ac:dyDescent="0.25">
      <c r="A171" s="17">
        <v>3216</v>
      </c>
      <c r="B171" s="18" t="s">
        <v>3216</v>
      </c>
      <c r="C171" s="18" t="s">
        <v>7326</v>
      </c>
      <c r="D171" s="19">
        <v>2000</v>
      </c>
      <c r="E171" s="20">
        <v>2001</v>
      </c>
      <c r="F171" s="17" t="s">
        <v>8218</v>
      </c>
      <c r="G171" s="17" t="s">
        <v>8224</v>
      </c>
      <c r="H171" s="17" t="s">
        <v>8246</v>
      </c>
      <c r="I171" s="17">
        <v>1436625000</v>
      </c>
      <c r="J171" s="17">
        <v>1433934371</v>
      </c>
      <c r="K171" s="17" t="b">
        <v>1</v>
      </c>
      <c r="L171" s="17">
        <v>35</v>
      </c>
      <c r="M171" s="17" t="b">
        <v>1</v>
      </c>
      <c r="N171" s="17" t="s">
        <v>8273</v>
      </c>
      <c r="O171" s="17" t="s">
        <v>8274</v>
      </c>
      <c r="P171" s="17">
        <v>100</v>
      </c>
      <c r="Q171" s="17">
        <v>57.17</v>
      </c>
      <c r="R171" s="21">
        <v>42165.462627314817</v>
      </c>
      <c r="S171" s="21">
        <v>42196.604166666672</v>
      </c>
    </row>
    <row r="172" spans="1:19" ht="195" x14ac:dyDescent="0.25">
      <c r="A172" s="17">
        <v>3217</v>
      </c>
      <c r="B172" s="18" t="s">
        <v>3217</v>
      </c>
      <c r="C172" s="18" t="s">
        <v>7327</v>
      </c>
      <c r="D172" s="19">
        <v>4500</v>
      </c>
      <c r="E172" s="20">
        <v>5221</v>
      </c>
      <c r="F172" s="17" t="s">
        <v>8218</v>
      </c>
      <c r="G172" s="17" t="s">
        <v>8223</v>
      </c>
      <c r="H172" s="17" t="s">
        <v>8245</v>
      </c>
      <c r="I172" s="17">
        <v>1478264784</v>
      </c>
      <c r="J172" s="17">
        <v>1475672784</v>
      </c>
      <c r="K172" s="17" t="b">
        <v>1</v>
      </c>
      <c r="L172" s="17">
        <v>104</v>
      </c>
      <c r="M172" s="17" t="b">
        <v>1</v>
      </c>
      <c r="N172" s="17" t="s">
        <v>8273</v>
      </c>
      <c r="O172" s="17" t="s">
        <v>8274</v>
      </c>
      <c r="P172" s="17">
        <v>116</v>
      </c>
      <c r="Q172" s="17">
        <v>50.2</v>
      </c>
      <c r="R172" s="21">
        <v>42648.546111111107</v>
      </c>
      <c r="S172" s="21">
        <v>42678.546111111107</v>
      </c>
    </row>
    <row r="173" spans="1:19" ht="270" x14ac:dyDescent="0.25">
      <c r="A173" s="17">
        <v>3218</v>
      </c>
      <c r="B173" s="18" t="s">
        <v>3218</v>
      </c>
      <c r="C173" s="18" t="s">
        <v>7328</v>
      </c>
      <c r="D173" s="19">
        <v>12000</v>
      </c>
      <c r="E173" s="20">
        <v>12252</v>
      </c>
      <c r="F173" s="17" t="s">
        <v>8218</v>
      </c>
      <c r="G173" s="17" t="s">
        <v>8224</v>
      </c>
      <c r="H173" s="17" t="s">
        <v>8246</v>
      </c>
      <c r="I173" s="17">
        <v>1419984000</v>
      </c>
      <c r="J173" s="17">
        <v>1417132986</v>
      </c>
      <c r="K173" s="17" t="b">
        <v>1</v>
      </c>
      <c r="L173" s="17">
        <v>184</v>
      </c>
      <c r="M173" s="17" t="b">
        <v>1</v>
      </c>
      <c r="N173" s="17" t="s">
        <v>8273</v>
      </c>
      <c r="O173" s="17" t="s">
        <v>8274</v>
      </c>
      <c r="P173" s="17">
        <v>102</v>
      </c>
      <c r="Q173" s="17">
        <v>66.59</v>
      </c>
      <c r="R173" s="21">
        <v>41971.002152777779</v>
      </c>
      <c r="S173" s="21">
        <v>42004</v>
      </c>
    </row>
    <row r="174" spans="1:19" ht="195" x14ac:dyDescent="0.25">
      <c r="A174" s="17">
        <v>3219</v>
      </c>
      <c r="B174" s="18" t="s">
        <v>3219</v>
      </c>
      <c r="C174" s="18" t="s">
        <v>7329</v>
      </c>
      <c r="D174" s="19">
        <v>20000</v>
      </c>
      <c r="E174" s="20">
        <v>20022</v>
      </c>
      <c r="F174" s="17" t="s">
        <v>8218</v>
      </c>
      <c r="G174" s="17" t="s">
        <v>8223</v>
      </c>
      <c r="H174" s="17" t="s">
        <v>8245</v>
      </c>
      <c r="I174" s="17">
        <v>1427063747</v>
      </c>
      <c r="J174" s="17">
        <v>1424043347</v>
      </c>
      <c r="K174" s="17" t="b">
        <v>1</v>
      </c>
      <c r="L174" s="17">
        <v>119</v>
      </c>
      <c r="M174" s="17" t="b">
        <v>1</v>
      </c>
      <c r="N174" s="17" t="s">
        <v>8273</v>
      </c>
      <c r="O174" s="17" t="s">
        <v>8274</v>
      </c>
      <c r="P174" s="17">
        <v>100</v>
      </c>
      <c r="Q174" s="17">
        <v>168.25</v>
      </c>
      <c r="R174" s="21">
        <v>42050.983182870375</v>
      </c>
      <c r="S174" s="21">
        <v>42085.941516203704</v>
      </c>
    </row>
    <row r="175" spans="1:19" ht="120" x14ac:dyDescent="0.25">
      <c r="A175" s="17">
        <v>3220</v>
      </c>
      <c r="B175" s="18" t="s">
        <v>3220</v>
      </c>
      <c r="C175" s="18" t="s">
        <v>7330</v>
      </c>
      <c r="D175" s="19">
        <v>15000</v>
      </c>
      <c r="E175" s="20">
        <v>15126</v>
      </c>
      <c r="F175" s="17" t="s">
        <v>8218</v>
      </c>
      <c r="G175" s="17" t="s">
        <v>8223</v>
      </c>
      <c r="H175" s="17" t="s">
        <v>8245</v>
      </c>
      <c r="I175" s="17">
        <v>1489352400</v>
      </c>
      <c r="J175" s="17">
        <v>1486411204</v>
      </c>
      <c r="K175" s="17" t="b">
        <v>1</v>
      </c>
      <c r="L175" s="17">
        <v>59</v>
      </c>
      <c r="M175" s="17" t="b">
        <v>1</v>
      </c>
      <c r="N175" s="17" t="s">
        <v>8273</v>
      </c>
      <c r="O175" s="17" t="s">
        <v>8274</v>
      </c>
      <c r="P175" s="17">
        <v>101</v>
      </c>
      <c r="Q175" s="17">
        <v>256.37</v>
      </c>
      <c r="R175" s="21">
        <v>42772.833379629628</v>
      </c>
      <c r="S175" s="21">
        <v>42806.875</v>
      </c>
    </row>
    <row r="176" spans="1:19" ht="315" x14ac:dyDescent="0.25">
      <c r="A176" s="17">
        <v>3221</v>
      </c>
      <c r="B176" s="18" t="s">
        <v>3221</v>
      </c>
      <c r="C176" s="18" t="s">
        <v>7331</v>
      </c>
      <c r="D176" s="19">
        <v>4000</v>
      </c>
      <c r="E176" s="20">
        <v>4137</v>
      </c>
      <c r="F176" s="17" t="s">
        <v>8218</v>
      </c>
      <c r="G176" s="17" t="s">
        <v>8224</v>
      </c>
      <c r="H176" s="17" t="s">
        <v>8246</v>
      </c>
      <c r="I176" s="17">
        <v>1436114603</v>
      </c>
      <c r="J176" s="17">
        <v>1433090603</v>
      </c>
      <c r="K176" s="17" t="b">
        <v>1</v>
      </c>
      <c r="L176" s="17">
        <v>113</v>
      </c>
      <c r="M176" s="17" t="b">
        <v>1</v>
      </c>
      <c r="N176" s="17" t="s">
        <v>8273</v>
      </c>
      <c r="O176" s="17" t="s">
        <v>8274</v>
      </c>
      <c r="P176" s="17">
        <v>103</v>
      </c>
      <c r="Q176" s="17">
        <v>36.61</v>
      </c>
      <c r="R176" s="21">
        <v>42155.696793981479</v>
      </c>
      <c r="S176" s="21">
        <v>42190.696793981479</v>
      </c>
    </row>
    <row r="177" spans="1:19" ht="210" x14ac:dyDescent="0.25">
      <c r="A177" s="17">
        <v>3222</v>
      </c>
      <c r="B177" s="18" t="s">
        <v>3222</v>
      </c>
      <c r="C177" s="18" t="s">
        <v>7332</v>
      </c>
      <c r="D177" s="19">
        <v>2500</v>
      </c>
      <c r="E177" s="20">
        <v>3120</v>
      </c>
      <c r="F177" s="17" t="s">
        <v>8218</v>
      </c>
      <c r="G177" s="17" t="s">
        <v>8223</v>
      </c>
      <c r="H177" s="17" t="s">
        <v>8245</v>
      </c>
      <c r="I177" s="17">
        <v>1445722140</v>
      </c>
      <c r="J177" s="17">
        <v>1443016697</v>
      </c>
      <c r="K177" s="17" t="b">
        <v>1</v>
      </c>
      <c r="L177" s="17">
        <v>84</v>
      </c>
      <c r="M177" s="17" t="b">
        <v>1</v>
      </c>
      <c r="N177" s="17" t="s">
        <v>8273</v>
      </c>
      <c r="O177" s="17" t="s">
        <v>8274</v>
      </c>
      <c r="P177" s="17">
        <v>125</v>
      </c>
      <c r="Q177" s="17">
        <v>37.14</v>
      </c>
      <c r="R177" s="21">
        <v>42270.582141203704</v>
      </c>
      <c r="S177" s="21">
        <v>42301.895138888889</v>
      </c>
    </row>
    <row r="178" spans="1:19" ht="165" x14ac:dyDescent="0.25">
      <c r="A178" s="17">
        <v>3223</v>
      </c>
      <c r="B178" s="18" t="s">
        <v>3223</v>
      </c>
      <c r="C178" s="18" t="s">
        <v>7333</v>
      </c>
      <c r="D178" s="19">
        <v>3100</v>
      </c>
      <c r="E178" s="20">
        <v>3395</v>
      </c>
      <c r="F178" s="17" t="s">
        <v>8218</v>
      </c>
      <c r="G178" s="17" t="s">
        <v>8223</v>
      </c>
      <c r="H178" s="17" t="s">
        <v>8245</v>
      </c>
      <c r="I178" s="17">
        <v>1440100976</v>
      </c>
      <c r="J178" s="17">
        <v>1437508976</v>
      </c>
      <c r="K178" s="17" t="b">
        <v>1</v>
      </c>
      <c r="L178" s="17">
        <v>74</v>
      </c>
      <c r="M178" s="17" t="b">
        <v>1</v>
      </c>
      <c r="N178" s="17" t="s">
        <v>8273</v>
      </c>
      <c r="O178" s="17" t="s">
        <v>8274</v>
      </c>
      <c r="P178" s="17">
        <v>110</v>
      </c>
      <c r="Q178" s="17">
        <v>45.88</v>
      </c>
      <c r="R178" s="21">
        <v>42206.835370370376</v>
      </c>
      <c r="S178" s="21">
        <v>42236.835370370376</v>
      </c>
    </row>
    <row r="179" spans="1:19" ht="270" x14ac:dyDescent="0.25">
      <c r="A179" s="17">
        <v>3224</v>
      </c>
      <c r="B179" s="18" t="s">
        <v>3224</v>
      </c>
      <c r="C179" s="18" t="s">
        <v>7334</v>
      </c>
      <c r="D179" s="19">
        <v>30000</v>
      </c>
      <c r="E179" s="20">
        <v>30610</v>
      </c>
      <c r="F179" s="17" t="s">
        <v>8218</v>
      </c>
      <c r="G179" s="17" t="s">
        <v>8223</v>
      </c>
      <c r="H179" s="17" t="s">
        <v>8245</v>
      </c>
      <c r="I179" s="17">
        <v>1484024400</v>
      </c>
      <c r="J179" s="17">
        <v>1479932713</v>
      </c>
      <c r="K179" s="17" t="b">
        <v>1</v>
      </c>
      <c r="L179" s="17">
        <v>216</v>
      </c>
      <c r="M179" s="17" t="b">
        <v>1</v>
      </c>
      <c r="N179" s="17" t="s">
        <v>8273</v>
      </c>
      <c r="O179" s="17" t="s">
        <v>8274</v>
      </c>
      <c r="P179" s="17">
        <v>102</v>
      </c>
      <c r="Q179" s="17">
        <v>141.71</v>
      </c>
      <c r="R179" s="21">
        <v>42697.850844907407</v>
      </c>
      <c r="S179" s="21">
        <v>42745.208333333328</v>
      </c>
    </row>
    <row r="180" spans="1:19" ht="255" x14ac:dyDescent="0.25">
      <c r="A180" s="17">
        <v>3225</v>
      </c>
      <c r="B180" s="18" t="s">
        <v>3225</v>
      </c>
      <c r="C180" s="18" t="s">
        <v>7335</v>
      </c>
      <c r="D180" s="19">
        <v>2000</v>
      </c>
      <c r="E180" s="20">
        <v>2047</v>
      </c>
      <c r="F180" s="17" t="s">
        <v>8218</v>
      </c>
      <c r="G180" s="17" t="s">
        <v>8223</v>
      </c>
      <c r="H180" s="17" t="s">
        <v>8245</v>
      </c>
      <c r="I180" s="17">
        <v>1464987600</v>
      </c>
      <c r="J180" s="17">
        <v>1463145938</v>
      </c>
      <c r="K180" s="17" t="b">
        <v>1</v>
      </c>
      <c r="L180" s="17">
        <v>39</v>
      </c>
      <c r="M180" s="17" t="b">
        <v>1</v>
      </c>
      <c r="N180" s="17" t="s">
        <v>8273</v>
      </c>
      <c r="O180" s="17" t="s">
        <v>8274</v>
      </c>
      <c r="P180" s="17">
        <v>102</v>
      </c>
      <c r="Q180" s="17">
        <v>52.49</v>
      </c>
      <c r="R180" s="21">
        <v>42503.559467592597</v>
      </c>
      <c r="S180" s="21">
        <v>42524.875</v>
      </c>
    </row>
    <row r="181" spans="1:19" ht="255" x14ac:dyDescent="0.25">
      <c r="A181" s="17">
        <v>3226</v>
      </c>
      <c r="B181" s="18" t="s">
        <v>3226</v>
      </c>
      <c r="C181" s="18" t="s">
        <v>7336</v>
      </c>
      <c r="D181" s="19">
        <v>1200</v>
      </c>
      <c r="E181" s="20">
        <v>1250</v>
      </c>
      <c r="F181" s="17" t="s">
        <v>8218</v>
      </c>
      <c r="G181" s="17" t="s">
        <v>8224</v>
      </c>
      <c r="H181" s="17" t="s">
        <v>8246</v>
      </c>
      <c r="I181" s="17">
        <v>1446213612</v>
      </c>
      <c r="J181" s="17">
        <v>1443621612</v>
      </c>
      <c r="K181" s="17" t="b">
        <v>1</v>
      </c>
      <c r="L181" s="17">
        <v>21</v>
      </c>
      <c r="M181" s="17" t="b">
        <v>1</v>
      </c>
      <c r="N181" s="17" t="s">
        <v>8273</v>
      </c>
      <c r="O181" s="17" t="s">
        <v>8274</v>
      </c>
      <c r="P181" s="17">
        <v>104</v>
      </c>
      <c r="Q181" s="17">
        <v>59.52</v>
      </c>
      <c r="R181" s="21">
        <v>42277.583472222221</v>
      </c>
      <c r="S181" s="21">
        <v>42307.583472222221</v>
      </c>
    </row>
    <row r="182" spans="1:19" ht="285" x14ac:dyDescent="0.25">
      <c r="A182" s="17">
        <v>3227</v>
      </c>
      <c r="B182" s="18" t="s">
        <v>3227</v>
      </c>
      <c r="C182" s="18" t="s">
        <v>7337</v>
      </c>
      <c r="D182" s="19">
        <v>1200</v>
      </c>
      <c r="E182" s="20">
        <v>1500</v>
      </c>
      <c r="F182" s="17" t="s">
        <v>8218</v>
      </c>
      <c r="G182" s="17" t="s">
        <v>8224</v>
      </c>
      <c r="H182" s="17" t="s">
        <v>8246</v>
      </c>
      <c r="I182" s="17">
        <v>1484687436</v>
      </c>
      <c r="J182" s="17">
        <v>1482095436</v>
      </c>
      <c r="K182" s="17" t="b">
        <v>0</v>
      </c>
      <c r="L182" s="17">
        <v>30</v>
      </c>
      <c r="M182" s="17" t="b">
        <v>1</v>
      </c>
      <c r="N182" s="17" t="s">
        <v>8273</v>
      </c>
      <c r="O182" s="17" t="s">
        <v>8274</v>
      </c>
      <c r="P182" s="17">
        <v>125</v>
      </c>
      <c r="Q182" s="17">
        <v>50</v>
      </c>
      <c r="R182" s="21">
        <v>42722.882361111115</v>
      </c>
      <c r="S182" s="21">
        <v>42752.882361111115</v>
      </c>
    </row>
    <row r="183" spans="1:19" ht="120" x14ac:dyDescent="0.25">
      <c r="A183" s="17">
        <v>3228</v>
      </c>
      <c r="B183" s="18" t="s">
        <v>3228</v>
      </c>
      <c r="C183" s="18" t="s">
        <v>7338</v>
      </c>
      <c r="D183" s="19">
        <v>7000</v>
      </c>
      <c r="E183" s="20">
        <v>7164</v>
      </c>
      <c r="F183" s="17" t="s">
        <v>8218</v>
      </c>
      <c r="G183" s="17" t="s">
        <v>8223</v>
      </c>
      <c r="H183" s="17" t="s">
        <v>8245</v>
      </c>
      <c r="I183" s="17">
        <v>1450328340</v>
      </c>
      <c r="J183" s="17">
        <v>1447606884</v>
      </c>
      <c r="K183" s="17" t="b">
        <v>1</v>
      </c>
      <c r="L183" s="17">
        <v>37</v>
      </c>
      <c r="M183" s="17" t="b">
        <v>1</v>
      </c>
      <c r="N183" s="17" t="s">
        <v>8273</v>
      </c>
      <c r="O183" s="17" t="s">
        <v>8274</v>
      </c>
      <c r="P183" s="17">
        <v>102</v>
      </c>
      <c r="Q183" s="17">
        <v>193.62</v>
      </c>
      <c r="R183" s="21">
        <v>42323.70930555556</v>
      </c>
      <c r="S183" s="21">
        <v>42355.207638888889</v>
      </c>
    </row>
    <row r="184" spans="1:19" ht="240" x14ac:dyDescent="0.25">
      <c r="A184" s="17">
        <v>3229</v>
      </c>
      <c r="B184" s="18" t="s">
        <v>3229</v>
      </c>
      <c r="C184" s="18" t="s">
        <v>7339</v>
      </c>
      <c r="D184" s="19">
        <v>20000</v>
      </c>
      <c r="E184" s="20">
        <v>21573</v>
      </c>
      <c r="F184" s="17" t="s">
        <v>8218</v>
      </c>
      <c r="G184" s="17" t="s">
        <v>8223</v>
      </c>
      <c r="H184" s="17" t="s">
        <v>8245</v>
      </c>
      <c r="I184" s="17">
        <v>1416470398</v>
      </c>
      <c r="J184" s="17">
        <v>1413874798</v>
      </c>
      <c r="K184" s="17" t="b">
        <v>1</v>
      </c>
      <c r="L184" s="17">
        <v>202</v>
      </c>
      <c r="M184" s="17" t="b">
        <v>1</v>
      </c>
      <c r="N184" s="17" t="s">
        <v>8273</v>
      </c>
      <c r="O184" s="17" t="s">
        <v>8274</v>
      </c>
      <c r="P184" s="17">
        <v>108</v>
      </c>
      <c r="Q184" s="17">
        <v>106.8</v>
      </c>
      <c r="R184" s="21">
        <v>41933.291643518518</v>
      </c>
      <c r="S184" s="21">
        <v>41963.333310185189</v>
      </c>
    </row>
    <row r="185" spans="1:19" ht="300" x14ac:dyDescent="0.25">
      <c r="A185" s="17">
        <v>3230</v>
      </c>
      <c r="B185" s="18" t="s">
        <v>3230</v>
      </c>
      <c r="C185" s="18" t="s">
        <v>7340</v>
      </c>
      <c r="D185" s="19">
        <v>2600</v>
      </c>
      <c r="E185" s="20">
        <v>2857</v>
      </c>
      <c r="F185" s="17" t="s">
        <v>8218</v>
      </c>
      <c r="G185" s="17" t="s">
        <v>8223</v>
      </c>
      <c r="H185" s="17" t="s">
        <v>8245</v>
      </c>
      <c r="I185" s="17">
        <v>1412135940</v>
      </c>
      <c r="J185" s="17">
        <v>1410840126</v>
      </c>
      <c r="K185" s="17" t="b">
        <v>1</v>
      </c>
      <c r="L185" s="17">
        <v>37</v>
      </c>
      <c r="M185" s="17" t="b">
        <v>1</v>
      </c>
      <c r="N185" s="17" t="s">
        <v>8273</v>
      </c>
      <c r="O185" s="17" t="s">
        <v>8274</v>
      </c>
      <c r="P185" s="17">
        <v>110</v>
      </c>
      <c r="Q185" s="17">
        <v>77.22</v>
      </c>
      <c r="R185" s="21">
        <v>41898.168125000004</v>
      </c>
      <c r="S185" s="21">
        <v>41913.165972222225</v>
      </c>
    </row>
    <row r="186" spans="1:19" ht="240" x14ac:dyDescent="0.25">
      <c r="A186" s="17">
        <v>3231</v>
      </c>
      <c r="B186" s="18" t="s">
        <v>3231</v>
      </c>
      <c r="C186" s="18" t="s">
        <v>7341</v>
      </c>
      <c r="D186" s="19">
        <v>1000</v>
      </c>
      <c r="E186" s="20">
        <v>1610</v>
      </c>
      <c r="F186" s="17" t="s">
        <v>8218</v>
      </c>
      <c r="G186" s="17" t="s">
        <v>8223</v>
      </c>
      <c r="H186" s="17" t="s">
        <v>8245</v>
      </c>
      <c r="I186" s="17">
        <v>1460846347</v>
      </c>
      <c r="J186" s="17">
        <v>1458254347</v>
      </c>
      <c r="K186" s="17" t="b">
        <v>0</v>
      </c>
      <c r="L186" s="17">
        <v>28</v>
      </c>
      <c r="M186" s="17" t="b">
        <v>1</v>
      </c>
      <c r="N186" s="17" t="s">
        <v>8273</v>
      </c>
      <c r="O186" s="17" t="s">
        <v>8274</v>
      </c>
      <c r="P186" s="17">
        <v>161</v>
      </c>
      <c r="Q186" s="17">
        <v>57.5</v>
      </c>
      <c r="R186" s="21">
        <v>42446.943831018521</v>
      </c>
      <c r="S186" s="21">
        <v>42476.943831018521</v>
      </c>
    </row>
    <row r="187" spans="1:19" ht="225" x14ac:dyDescent="0.25">
      <c r="A187" s="17">
        <v>3232</v>
      </c>
      <c r="B187" s="18" t="s">
        <v>3232</v>
      </c>
      <c r="C187" s="18" t="s">
        <v>7342</v>
      </c>
      <c r="D187" s="19">
        <v>1000</v>
      </c>
      <c r="E187" s="20">
        <v>1312</v>
      </c>
      <c r="F187" s="17" t="s">
        <v>8218</v>
      </c>
      <c r="G187" s="17" t="s">
        <v>8223</v>
      </c>
      <c r="H187" s="17" t="s">
        <v>8245</v>
      </c>
      <c r="I187" s="17">
        <v>1462334340</v>
      </c>
      <c r="J187" s="17">
        <v>1459711917</v>
      </c>
      <c r="K187" s="17" t="b">
        <v>1</v>
      </c>
      <c r="L187" s="17">
        <v>26</v>
      </c>
      <c r="M187" s="17" t="b">
        <v>1</v>
      </c>
      <c r="N187" s="17" t="s">
        <v>8273</v>
      </c>
      <c r="O187" s="17" t="s">
        <v>8274</v>
      </c>
      <c r="P187" s="17">
        <v>131</v>
      </c>
      <c r="Q187" s="17">
        <v>50.46</v>
      </c>
      <c r="R187" s="21">
        <v>42463.81385416667</v>
      </c>
      <c r="S187" s="21">
        <v>42494.165972222225</v>
      </c>
    </row>
    <row r="188" spans="1:19" ht="240" x14ac:dyDescent="0.25">
      <c r="A188" s="17">
        <v>3233</v>
      </c>
      <c r="B188" s="18" t="s">
        <v>3233</v>
      </c>
      <c r="C188" s="18" t="s">
        <v>7343</v>
      </c>
      <c r="D188" s="19">
        <v>5000</v>
      </c>
      <c r="E188" s="20">
        <v>5940</v>
      </c>
      <c r="F188" s="17" t="s">
        <v>8218</v>
      </c>
      <c r="G188" s="17" t="s">
        <v>8223</v>
      </c>
      <c r="H188" s="17" t="s">
        <v>8245</v>
      </c>
      <c r="I188" s="17">
        <v>1488482355</v>
      </c>
      <c r="J188" s="17">
        <v>1485890355</v>
      </c>
      <c r="K188" s="17" t="b">
        <v>0</v>
      </c>
      <c r="L188" s="17">
        <v>61</v>
      </c>
      <c r="M188" s="17" t="b">
        <v>1</v>
      </c>
      <c r="N188" s="17" t="s">
        <v>8273</v>
      </c>
      <c r="O188" s="17" t="s">
        <v>8274</v>
      </c>
      <c r="P188" s="17">
        <v>119</v>
      </c>
      <c r="Q188" s="17">
        <v>97.38</v>
      </c>
      <c r="R188" s="21">
        <v>42766.805034722223</v>
      </c>
      <c r="S188" s="21">
        <v>42796.805034722223</v>
      </c>
    </row>
    <row r="189" spans="1:19" ht="300" x14ac:dyDescent="0.25">
      <c r="A189" s="17">
        <v>3234</v>
      </c>
      <c r="B189" s="18" t="s">
        <v>3234</v>
      </c>
      <c r="C189" s="18" t="s">
        <v>7344</v>
      </c>
      <c r="D189" s="19">
        <v>4000</v>
      </c>
      <c r="E189" s="20">
        <v>4015.71</v>
      </c>
      <c r="F189" s="17" t="s">
        <v>8218</v>
      </c>
      <c r="G189" s="17" t="s">
        <v>8224</v>
      </c>
      <c r="H189" s="17" t="s">
        <v>8246</v>
      </c>
      <c r="I189" s="17">
        <v>1485991860</v>
      </c>
      <c r="J189" s="17">
        <v>1483124208</v>
      </c>
      <c r="K189" s="17" t="b">
        <v>0</v>
      </c>
      <c r="L189" s="17">
        <v>115</v>
      </c>
      <c r="M189" s="17" t="b">
        <v>1</v>
      </c>
      <c r="N189" s="17" t="s">
        <v>8273</v>
      </c>
      <c r="O189" s="17" t="s">
        <v>8274</v>
      </c>
      <c r="P189" s="17">
        <v>100</v>
      </c>
      <c r="Q189" s="17">
        <v>34.92</v>
      </c>
      <c r="R189" s="21">
        <v>42734.789444444439</v>
      </c>
      <c r="S189" s="21">
        <v>42767.979861111111</v>
      </c>
    </row>
    <row r="190" spans="1:19" ht="300" x14ac:dyDescent="0.25">
      <c r="A190" s="17">
        <v>3235</v>
      </c>
      <c r="B190" s="18" t="s">
        <v>3235</v>
      </c>
      <c r="C190" s="18" t="s">
        <v>7345</v>
      </c>
      <c r="D190" s="19">
        <v>15000</v>
      </c>
      <c r="E190" s="20">
        <v>15481</v>
      </c>
      <c r="F190" s="17" t="s">
        <v>8218</v>
      </c>
      <c r="G190" s="17" t="s">
        <v>8223</v>
      </c>
      <c r="H190" s="17" t="s">
        <v>8245</v>
      </c>
      <c r="I190" s="17">
        <v>1467361251</v>
      </c>
      <c r="J190" s="17">
        <v>1464769251</v>
      </c>
      <c r="K190" s="17" t="b">
        <v>1</v>
      </c>
      <c r="L190" s="17">
        <v>181</v>
      </c>
      <c r="M190" s="17" t="b">
        <v>1</v>
      </c>
      <c r="N190" s="17" t="s">
        <v>8273</v>
      </c>
      <c r="O190" s="17" t="s">
        <v>8274</v>
      </c>
      <c r="P190" s="17">
        <v>103</v>
      </c>
      <c r="Q190" s="17">
        <v>85.53</v>
      </c>
      <c r="R190" s="21">
        <v>42522.347812499997</v>
      </c>
      <c r="S190" s="21">
        <v>42552.347812499997</v>
      </c>
    </row>
    <row r="191" spans="1:19" ht="300" x14ac:dyDescent="0.25">
      <c r="A191" s="17">
        <v>3236</v>
      </c>
      <c r="B191" s="18" t="s">
        <v>3236</v>
      </c>
      <c r="C191" s="18" t="s">
        <v>7346</v>
      </c>
      <c r="D191" s="19">
        <v>20000</v>
      </c>
      <c r="E191" s="20">
        <v>20120</v>
      </c>
      <c r="F191" s="17" t="s">
        <v>8218</v>
      </c>
      <c r="G191" s="17" t="s">
        <v>8223</v>
      </c>
      <c r="H191" s="17" t="s">
        <v>8245</v>
      </c>
      <c r="I191" s="17">
        <v>1482962433</v>
      </c>
      <c r="J191" s="17">
        <v>1480370433</v>
      </c>
      <c r="K191" s="17" t="b">
        <v>0</v>
      </c>
      <c r="L191" s="17">
        <v>110</v>
      </c>
      <c r="M191" s="17" t="b">
        <v>1</v>
      </c>
      <c r="N191" s="17" t="s">
        <v>8273</v>
      </c>
      <c r="O191" s="17" t="s">
        <v>8274</v>
      </c>
      <c r="P191" s="17">
        <v>101</v>
      </c>
      <c r="Q191" s="17">
        <v>182.91</v>
      </c>
      <c r="R191" s="21">
        <v>42702.917048611111</v>
      </c>
      <c r="S191" s="21">
        <v>42732.917048611111</v>
      </c>
    </row>
    <row r="192" spans="1:19" ht="165" x14ac:dyDescent="0.25">
      <c r="A192" s="17">
        <v>3237</v>
      </c>
      <c r="B192" s="18" t="s">
        <v>3237</v>
      </c>
      <c r="C192" s="18" t="s">
        <v>7347</v>
      </c>
      <c r="D192" s="19">
        <v>35000</v>
      </c>
      <c r="E192" s="20">
        <v>35275.64</v>
      </c>
      <c r="F192" s="17" t="s">
        <v>8218</v>
      </c>
      <c r="G192" s="17" t="s">
        <v>8223</v>
      </c>
      <c r="H192" s="17" t="s">
        <v>8245</v>
      </c>
      <c r="I192" s="17">
        <v>1443499140</v>
      </c>
      <c r="J192" s="17">
        <v>1441452184</v>
      </c>
      <c r="K192" s="17" t="b">
        <v>1</v>
      </c>
      <c r="L192" s="17">
        <v>269</v>
      </c>
      <c r="M192" s="17" t="b">
        <v>1</v>
      </c>
      <c r="N192" s="17" t="s">
        <v>8273</v>
      </c>
      <c r="O192" s="17" t="s">
        <v>8274</v>
      </c>
      <c r="P192" s="17">
        <v>101</v>
      </c>
      <c r="Q192" s="17">
        <v>131.13999999999999</v>
      </c>
      <c r="R192" s="21">
        <v>42252.474351851852</v>
      </c>
      <c r="S192" s="21">
        <v>42276.165972222225</v>
      </c>
    </row>
    <row r="193" spans="1:19" ht="285" x14ac:dyDescent="0.25">
      <c r="A193" s="17">
        <v>3238</v>
      </c>
      <c r="B193" s="18" t="s">
        <v>3238</v>
      </c>
      <c r="C193" s="18" t="s">
        <v>7348</v>
      </c>
      <c r="D193" s="19">
        <v>2800</v>
      </c>
      <c r="E193" s="20">
        <v>3145</v>
      </c>
      <c r="F193" s="17" t="s">
        <v>8218</v>
      </c>
      <c r="G193" s="17" t="s">
        <v>8224</v>
      </c>
      <c r="H193" s="17" t="s">
        <v>8246</v>
      </c>
      <c r="I193" s="17">
        <v>1435752898</v>
      </c>
      <c r="J193" s="17">
        <v>1433160898</v>
      </c>
      <c r="K193" s="17" t="b">
        <v>1</v>
      </c>
      <c r="L193" s="17">
        <v>79</v>
      </c>
      <c r="M193" s="17" t="b">
        <v>1</v>
      </c>
      <c r="N193" s="17" t="s">
        <v>8273</v>
      </c>
      <c r="O193" s="17" t="s">
        <v>8274</v>
      </c>
      <c r="P193" s="17">
        <v>112</v>
      </c>
      <c r="Q193" s="17">
        <v>39.81</v>
      </c>
      <c r="R193" s="21">
        <v>42156.510393518518</v>
      </c>
      <c r="S193" s="21">
        <v>42186.510393518518</v>
      </c>
    </row>
    <row r="194" spans="1:19" ht="255" x14ac:dyDescent="0.25">
      <c r="A194" s="17">
        <v>3239</v>
      </c>
      <c r="B194" s="18" t="s">
        <v>3239</v>
      </c>
      <c r="C194" s="18" t="s">
        <v>7349</v>
      </c>
      <c r="D194" s="19">
        <v>5862</v>
      </c>
      <c r="E194" s="20">
        <v>6208.98</v>
      </c>
      <c r="F194" s="17" t="s">
        <v>8218</v>
      </c>
      <c r="G194" s="17" t="s">
        <v>8224</v>
      </c>
      <c r="H194" s="17" t="s">
        <v>8246</v>
      </c>
      <c r="I194" s="17">
        <v>1445817540</v>
      </c>
      <c r="J194" s="17">
        <v>1443665293</v>
      </c>
      <c r="K194" s="17" t="b">
        <v>1</v>
      </c>
      <c r="L194" s="17">
        <v>104</v>
      </c>
      <c r="M194" s="17" t="b">
        <v>1</v>
      </c>
      <c r="N194" s="17" t="s">
        <v>8273</v>
      </c>
      <c r="O194" s="17" t="s">
        <v>8274</v>
      </c>
      <c r="P194" s="17">
        <v>106</v>
      </c>
      <c r="Q194" s="17">
        <v>59.7</v>
      </c>
      <c r="R194" s="21">
        <v>42278.089039351849</v>
      </c>
      <c r="S194" s="21">
        <v>42302.999305555553</v>
      </c>
    </row>
    <row r="195" spans="1:19" ht="285" x14ac:dyDescent="0.25">
      <c r="A195" s="17">
        <v>3240</v>
      </c>
      <c r="B195" s="18" t="s">
        <v>3240</v>
      </c>
      <c r="C195" s="18" t="s">
        <v>7350</v>
      </c>
      <c r="D195" s="19">
        <v>3000</v>
      </c>
      <c r="E195" s="20">
        <v>3017</v>
      </c>
      <c r="F195" s="17" t="s">
        <v>8218</v>
      </c>
      <c r="G195" s="17" t="s">
        <v>8224</v>
      </c>
      <c r="H195" s="17" t="s">
        <v>8246</v>
      </c>
      <c r="I195" s="17">
        <v>1487286000</v>
      </c>
      <c r="J195" s="17">
        <v>1484843948</v>
      </c>
      <c r="K195" s="17" t="b">
        <v>0</v>
      </c>
      <c r="L195" s="17">
        <v>34</v>
      </c>
      <c r="M195" s="17" t="b">
        <v>1</v>
      </c>
      <c r="N195" s="17" t="s">
        <v>8273</v>
      </c>
      <c r="O195" s="17" t="s">
        <v>8274</v>
      </c>
      <c r="P195" s="17">
        <v>101</v>
      </c>
      <c r="Q195" s="17">
        <v>88.74</v>
      </c>
      <c r="R195" s="21">
        <v>42754.693842592591</v>
      </c>
      <c r="S195" s="21">
        <v>42782.958333333328</v>
      </c>
    </row>
    <row r="196" spans="1:19" ht="285" x14ac:dyDescent="0.25">
      <c r="A196" s="17">
        <v>3241</v>
      </c>
      <c r="B196" s="18" t="s">
        <v>3241</v>
      </c>
      <c r="C196" s="18" t="s">
        <v>7351</v>
      </c>
      <c r="D196" s="19">
        <v>8500</v>
      </c>
      <c r="E196" s="20">
        <v>9801</v>
      </c>
      <c r="F196" s="17" t="s">
        <v>8218</v>
      </c>
      <c r="G196" s="17" t="s">
        <v>8223</v>
      </c>
      <c r="H196" s="17" t="s">
        <v>8245</v>
      </c>
      <c r="I196" s="17">
        <v>1413269940</v>
      </c>
      <c r="J196" s="17">
        <v>1410421670</v>
      </c>
      <c r="K196" s="17" t="b">
        <v>1</v>
      </c>
      <c r="L196" s="17">
        <v>167</v>
      </c>
      <c r="M196" s="17" t="b">
        <v>1</v>
      </c>
      <c r="N196" s="17" t="s">
        <v>8273</v>
      </c>
      <c r="O196" s="17" t="s">
        <v>8274</v>
      </c>
      <c r="P196" s="17">
        <v>115</v>
      </c>
      <c r="Q196" s="17">
        <v>58.69</v>
      </c>
      <c r="R196" s="21">
        <v>41893.324884259258</v>
      </c>
      <c r="S196" s="21">
        <v>41926.290972222225</v>
      </c>
    </row>
    <row r="197" spans="1:19" ht="120" x14ac:dyDescent="0.25">
      <c r="A197" s="17">
        <v>3242</v>
      </c>
      <c r="B197" s="18" t="s">
        <v>3242</v>
      </c>
      <c r="C197" s="18" t="s">
        <v>7352</v>
      </c>
      <c r="D197" s="19">
        <v>10000</v>
      </c>
      <c r="E197" s="20">
        <v>12730.42</v>
      </c>
      <c r="F197" s="17" t="s">
        <v>8218</v>
      </c>
      <c r="G197" s="17" t="s">
        <v>8223</v>
      </c>
      <c r="H197" s="17" t="s">
        <v>8245</v>
      </c>
      <c r="I197" s="17">
        <v>1411150092</v>
      </c>
      <c r="J197" s="17">
        <v>1408558092</v>
      </c>
      <c r="K197" s="17" t="b">
        <v>1</v>
      </c>
      <c r="L197" s="17">
        <v>183</v>
      </c>
      <c r="M197" s="17" t="b">
        <v>1</v>
      </c>
      <c r="N197" s="17" t="s">
        <v>8273</v>
      </c>
      <c r="O197" s="17" t="s">
        <v>8274</v>
      </c>
      <c r="P197" s="17">
        <v>127</v>
      </c>
      <c r="Q197" s="17">
        <v>69.569999999999993</v>
      </c>
      <c r="R197" s="21">
        <v>41871.755694444444</v>
      </c>
      <c r="S197" s="21">
        <v>41901.755694444444</v>
      </c>
    </row>
    <row r="198" spans="1:19" ht="270" x14ac:dyDescent="0.25">
      <c r="A198" s="17">
        <v>3243</v>
      </c>
      <c r="B198" s="18" t="s">
        <v>3243</v>
      </c>
      <c r="C198" s="18" t="s">
        <v>7353</v>
      </c>
      <c r="D198" s="19">
        <v>8000</v>
      </c>
      <c r="E198" s="20">
        <v>8227</v>
      </c>
      <c r="F198" s="17" t="s">
        <v>8218</v>
      </c>
      <c r="G198" s="17" t="s">
        <v>8223</v>
      </c>
      <c r="H198" s="17" t="s">
        <v>8245</v>
      </c>
      <c r="I198" s="17">
        <v>1444348800</v>
      </c>
      <c r="J198" s="17">
        <v>1442283562</v>
      </c>
      <c r="K198" s="17" t="b">
        <v>1</v>
      </c>
      <c r="L198" s="17">
        <v>71</v>
      </c>
      <c r="M198" s="17" t="b">
        <v>1</v>
      </c>
      <c r="N198" s="17" t="s">
        <v>8273</v>
      </c>
      <c r="O198" s="17" t="s">
        <v>8274</v>
      </c>
      <c r="P198" s="17">
        <v>103</v>
      </c>
      <c r="Q198" s="17">
        <v>115.87</v>
      </c>
      <c r="R198" s="21">
        <v>42262.096782407403</v>
      </c>
      <c r="S198" s="21">
        <v>42286</v>
      </c>
    </row>
    <row r="199" spans="1:19" ht="270" x14ac:dyDescent="0.25">
      <c r="A199" s="17">
        <v>3244</v>
      </c>
      <c r="B199" s="18" t="s">
        <v>3244</v>
      </c>
      <c r="C199" s="18" t="s">
        <v>7354</v>
      </c>
      <c r="D199" s="19">
        <v>1600</v>
      </c>
      <c r="E199" s="20">
        <v>1647</v>
      </c>
      <c r="F199" s="17" t="s">
        <v>8218</v>
      </c>
      <c r="G199" s="17" t="s">
        <v>8224</v>
      </c>
      <c r="H199" s="17" t="s">
        <v>8246</v>
      </c>
      <c r="I199" s="17">
        <v>1480613982</v>
      </c>
      <c r="J199" s="17">
        <v>1478018382</v>
      </c>
      <c r="K199" s="17" t="b">
        <v>0</v>
      </c>
      <c r="L199" s="17">
        <v>69</v>
      </c>
      <c r="M199" s="17" t="b">
        <v>1</v>
      </c>
      <c r="N199" s="17" t="s">
        <v>8273</v>
      </c>
      <c r="O199" s="17" t="s">
        <v>8274</v>
      </c>
      <c r="P199" s="17">
        <v>103</v>
      </c>
      <c r="Q199" s="17">
        <v>23.87</v>
      </c>
      <c r="R199" s="21">
        <v>42675.694236111114</v>
      </c>
      <c r="S199" s="21">
        <v>42705.735902777778</v>
      </c>
    </row>
    <row r="200" spans="1:19" ht="255" x14ac:dyDescent="0.25">
      <c r="A200" s="17">
        <v>3245</v>
      </c>
      <c r="B200" s="18" t="s">
        <v>3245</v>
      </c>
      <c r="C200" s="18" t="s">
        <v>7355</v>
      </c>
      <c r="D200" s="19">
        <v>21000</v>
      </c>
      <c r="E200" s="20">
        <v>21904</v>
      </c>
      <c r="F200" s="17" t="s">
        <v>8218</v>
      </c>
      <c r="G200" s="17" t="s">
        <v>8223</v>
      </c>
      <c r="H200" s="17" t="s">
        <v>8245</v>
      </c>
      <c r="I200" s="17">
        <v>1434074400</v>
      </c>
      <c r="J200" s="17">
        <v>1431354258</v>
      </c>
      <c r="K200" s="17" t="b">
        <v>0</v>
      </c>
      <c r="L200" s="17">
        <v>270</v>
      </c>
      <c r="M200" s="17" t="b">
        <v>1</v>
      </c>
      <c r="N200" s="17" t="s">
        <v>8273</v>
      </c>
      <c r="O200" s="17" t="s">
        <v>8274</v>
      </c>
      <c r="P200" s="17">
        <v>104</v>
      </c>
      <c r="Q200" s="17">
        <v>81.13</v>
      </c>
      <c r="R200" s="21">
        <v>42135.60020833333</v>
      </c>
      <c r="S200" s="21">
        <v>42167.083333333328</v>
      </c>
    </row>
    <row r="201" spans="1:19" ht="240" x14ac:dyDescent="0.25">
      <c r="A201" s="17">
        <v>3246</v>
      </c>
      <c r="B201" s="18" t="s">
        <v>3246</v>
      </c>
      <c r="C201" s="18" t="s">
        <v>7356</v>
      </c>
      <c r="D201" s="19">
        <v>10000</v>
      </c>
      <c r="E201" s="20">
        <v>11122</v>
      </c>
      <c r="F201" s="17" t="s">
        <v>8218</v>
      </c>
      <c r="G201" s="17" t="s">
        <v>8223</v>
      </c>
      <c r="H201" s="17" t="s">
        <v>8245</v>
      </c>
      <c r="I201" s="17">
        <v>1442030340</v>
      </c>
      <c r="J201" s="17">
        <v>1439551200</v>
      </c>
      <c r="K201" s="17" t="b">
        <v>1</v>
      </c>
      <c r="L201" s="17">
        <v>193</v>
      </c>
      <c r="M201" s="17" t="b">
        <v>1</v>
      </c>
      <c r="N201" s="17" t="s">
        <v>8273</v>
      </c>
      <c r="O201" s="17" t="s">
        <v>8274</v>
      </c>
      <c r="P201" s="17">
        <v>111</v>
      </c>
      <c r="Q201" s="17">
        <v>57.63</v>
      </c>
      <c r="R201" s="21">
        <v>42230.472222222219</v>
      </c>
      <c r="S201" s="21">
        <v>42259.165972222225</v>
      </c>
    </row>
    <row r="202" spans="1:19" ht="255" x14ac:dyDescent="0.25">
      <c r="A202" s="17">
        <v>3247</v>
      </c>
      <c r="B202" s="18" t="s">
        <v>3247</v>
      </c>
      <c r="C202" s="18" t="s">
        <v>7357</v>
      </c>
      <c r="D202" s="19">
        <v>2500</v>
      </c>
      <c r="E202" s="20">
        <v>2646.5</v>
      </c>
      <c r="F202" s="17" t="s">
        <v>8218</v>
      </c>
      <c r="G202" s="17" t="s">
        <v>8224</v>
      </c>
      <c r="H202" s="17" t="s">
        <v>8246</v>
      </c>
      <c r="I202" s="17">
        <v>1436696712</v>
      </c>
      <c r="J202" s="17">
        <v>1434104712</v>
      </c>
      <c r="K202" s="17" t="b">
        <v>1</v>
      </c>
      <c r="L202" s="17">
        <v>57</v>
      </c>
      <c r="M202" s="17" t="b">
        <v>1</v>
      </c>
      <c r="N202" s="17" t="s">
        <v>8273</v>
      </c>
      <c r="O202" s="17" t="s">
        <v>8274</v>
      </c>
      <c r="P202" s="17">
        <v>106</v>
      </c>
      <c r="Q202" s="17">
        <v>46.43</v>
      </c>
      <c r="R202" s="21">
        <v>42167.434166666666</v>
      </c>
      <c r="S202" s="21">
        <v>42197.434166666666</v>
      </c>
    </row>
    <row r="203" spans="1:19" ht="120" x14ac:dyDescent="0.25">
      <c r="A203" s="17">
        <v>3248</v>
      </c>
      <c r="B203" s="18" t="s">
        <v>3248</v>
      </c>
      <c r="C203" s="18" t="s">
        <v>7358</v>
      </c>
      <c r="D203" s="19">
        <v>12000</v>
      </c>
      <c r="E203" s="20">
        <v>12095</v>
      </c>
      <c r="F203" s="17" t="s">
        <v>8218</v>
      </c>
      <c r="G203" s="17" t="s">
        <v>8223</v>
      </c>
      <c r="H203" s="17" t="s">
        <v>8245</v>
      </c>
      <c r="I203" s="17">
        <v>1428178757</v>
      </c>
      <c r="J203" s="17">
        <v>1425590357</v>
      </c>
      <c r="K203" s="17" t="b">
        <v>1</v>
      </c>
      <c r="L203" s="17">
        <v>200</v>
      </c>
      <c r="M203" s="17" t="b">
        <v>1</v>
      </c>
      <c r="N203" s="17" t="s">
        <v>8273</v>
      </c>
      <c r="O203" s="17" t="s">
        <v>8274</v>
      </c>
      <c r="P203" s="17">
        <v>101</v>
      </c>
      <c r="Q203" s="17">
        <v>60.48</v>
      </c>
      <c r="R203" s="21">
        <v>42068.888391203705</v>
      </c>
      <c r="S203" s="21">
        <v>42098.846724537041</v>
      </c>
    </row>
    <row r="204" spans="1:19" ht="255" x14ac:dyDescent="0.25">
      <c r="A204" s="17">
        <v>3249</v>
      </c>
      <c r="B204" s="18" t="s">
        <v>3249</v>
      </c>
      <c r="C204" s="18" t="s">
        <v>7359</v>
      </c>
      <c r="D204" s="19">
        <v>5500</v>
      </c>
      <c r="E204" s="20">
        <v>5771</v>
      </c>
      <c r="F204" s="17" t="s">
        <v>8218</v>
      </c>
      <c r="G204" s="17" t="s">
        <v>8223</v>
      </c>
      <c r="H204" s="17" t="s">
        <v>8245</v>
      </c>
      <c r="I204" s="17">
        <v>1434822914</v>
      </c>
      <c r="J204" s="17">
        <v>1432230914</v>
      </c>
      <c r="K204" s="17" t="b">
        <v>1</v>
      </c>
      <c r="L204" s="17">
        <v>88</v>
      </c>
      <c r="M204" s="17" t="b">
        <v>1</v>
      </c>
      <c r="N204" s="17" t="s">
        <v>8273</v>
      </c>
      <c r="O204" s="17" t="s">
        <v>8274</v>
      </c>
      <c r="P204" s="17">
        <v>105</v>
      </c>
      <c r="Q204" s="17">
        <v>65.58</v>
      </c>
      <c r="R204" s="21">
        <v>42145.746689814812</v>
      </c>
      <c r="S204" s="21">
        <v>42175.746689814812</v>
      </c>
    </row>
    <row r="205" spans="1:19" ht="285" x14ac:dyDescent="0.25">
      <c r="A205" s="17">
        <v>3250</v>
      </c>
      <c r="B205" s="18" t="s">
        <v>3250</v>
      </c>
      <c r="C205" s="18" t="s">
        <v>7360</v>
      </c>
      <c r="D205" s="19">
        <v>25000</v>
      </c>
      <c r="E205" s="20">
        <v>25388</v>
      </c>
      <c r="F205" s="17" t="s">
        <v>8218</v>
      </c>
      <c r="G205" s="17" t="s">
        <v>8223</v>
      </c>
      <c r="H205" s="17" t="s">
        <v>8245</v>
      </c>
      <c r="I205" s="17">
        <v>1415213324</v>
      </c>
      <c r="J205" s="17">
        <v>1412617724</v>
      </c>
      <c r="K205" s="17" t="b">
        <v>1</v>
      </c>
      <c r="L205" s="17">
        <v>213</v>
      </c>
      <c r="M205" s="17" t="b">
        <v>1</v>
      </c>
      <c r="N205" s="17" t="s">
        <v>8273</v>
      </c>
      <c r="O205" s="17" t="s">
        <v>8274</v>
      </c>
      <c r="P205" s="17">
        <v>102</v>
      </c>
      <c r="Q205" s="17">
        <v>119.19</v>
      </c>
      <c r="R205" s="21">
        <v>41918.742175925923</v>
      </c>
      <c r="S205" s="21">
        <v>41948.783842592595</v>
      </c>
    </row>
    <row r="206" spans="1:19" ht="285" x14ac:dyDescent="0.25">
      <c r="A206" s="17">
        <v>3251</v>
      </c>
      <c r="B206" s="18" t="s">
        <v>3251</v>
      </c>
      <c r="C206" s="18" t="s">
        <v>7361</v>
      </c>
      <c r="D206" s="19">
        <v>1500</v>
      </c>
      <c r="E206" s="20">
        <v>1661</v>
      </c>
      <c r="F206" s="17" t="s">
        <v>8218</v>
      </c>
      <c r="G206" s="17" t="s">
        <v>8223</v>
      </c>
      <c r="H206" s="17" t="s">
        <v>8245</v>
      </c>
      <c r="I206" s="17">
        <v>1434907966</v>
      </c>
      <c r="J206" s="17">
        <v>1432315966</v>
      </c>
      <c r="K206" s="17" t="b">
        <v>1</v>
      </c>
      <c r="L206" s="17">
        <v>20</v>
      </c>
      <c r="M206" s="17" t="b">
        <v>1</v>
      </c>
      <c r="N206" s="17" t="s">
        <v>8273</v>
      </c>
      <c r="O206" s="17" t="s">
        <v>8274</v>
      </c>
      <c r="P206" s="17">
        <v>111</v>
      </c>
      <c r="Q206" s="17">
        <v>83.05</v>
      </c>
      <c r="R206" s="21">
        <v>42146.731087962966</v>
      </c>
      <c r="S206" s="21">
        <v>42176.731087962966</v>
      </c>
    </row>
    <row r="207" spans="1:19" ht="195" x14ac:dyDescent="0.25">
      <c r="A207" s="17">
        <v>3252</v>
      </c>
      <c r="B207" s="18" t="s">
        <v>3252</v>
      </c>
      <c r="C207" s="18" t="s">
        <v>7362</v>
      </c>
      <c r="D207" s="19">
        <v>2250</v>
      </c>
      <c r="E207" s="20">
        <v>2876</v>
      </c>
      <c r="F207" s="17" t="s">
        <v>8218</v>
      </c>
      <c r="G207" s="17" t="s">
        <v>8224</v>
      </c>
      <c r="H207" s="17" t="s">
        <v>8246</v>
      </c>
      <c r="I207" s="17">
        <v>1473247240</v>
      </c>
      <c r="J207" s="17">
        <v>1470655240</v>
      </c>
      <c r="K207" s="17" t="b">
        <v>1</v>
      </c>
      <c r="L207" s="17">
        <v>50</v>
      </c>
      <c r="M207" s="17" t="b">
        <v>1</v>
      </c>
      <c r="N207" s="17" t="s">
        <v>8273</v>
      </c>
      <c r="O207" s="17" t="s">
        <v>8274</v>
      </c>
      <c r="P207" s="17">
        <v>128</v>
      </c>
      <c r="Q207" s="17">
        <v>57.52</v>
      </c>
      <c r="R207" s="21">
        <v>42590.472685185188</v>
      </c>
      <c r="S207" s="21">
        <v>42620.472685185188</v>
      </c>
    </row>
    <row r="208" spans="1:19" ht="135" x14ac:dyDescent="0.25">
      <c r="A208" s="17">
        <v>3253</v>
      </c>
      <c r="B208" s="18" t="s">
        <v>3253</v>
      </c>
      <c r="C208" s="18" t="s">
        <v>7363</v>
      </c>
      <c r="D208" s="19">
        <v>20000</v>
      </c>
      <c r="E208" s="20">
        <v>20365</v>
      </c>
      <c r="F208" s="17" t="s">
        <v>8218</v>
      </c>
      <c r="G208" s="17" t="s">
        <v>8223</v>
      </c>
      <c r="H208" s="17" t="s">
        <v>8245</v>
      </c>
      <c r="I208" s="17">
        <v>1473306300</v>
      </c>
      <c r="J208" s="17">
        <v>1471701028</v>
      </c>
      <c r="K208" s="17" t="b">
        <v>1</v>
      </c>
      <c r="L208" s="17">
        <v>115</v>
      </c>
      <c r="M208" s="17" t="b">
        <v>1</v>
      </c>
      <c r="N208" s="17" t="s">
        <v>8273</v>
      </c>
      <c r="O208" s="17" t="s">
        <v>8274</v>
      </c>
      <c r="P208" s="17">
        <v>102</v>
      </c>
      <c r="Q208" s="17">
        <v>177.09</v>
      </c>
      <c r="R208" s="21">
        <v>42602.576712962968</v>
      </c>
      <c r="S208" s="21">
        <v>42621.15625</v>
      </c>
    </row>
    <row r="209" spans="1:19" ht="300" x14ac:dyDescent="0.25">
      <c r="A209" s="17">
        <v>3254</v>
      </c>
      <c r="B209" s="18" t="s">
        <v>3254</v>
      </c>
      <c r="C209" s="18" t="s">
        <v>7364</v>
      </c>
      <c r="D209" s="19">
        <v>13000</v>
      </c>
      <c r="E209" s="20">
        <v>13163.5</v>
      </c>
      <c r="F209" s="17" t="s">
        <v>8218</v>
      </c>
      <c r="G209" s="17" t="s">
        <v>8224</v>
      </c>
      <c r="H209" s="17" t="s">
        <v>8246</v>
      </c>
      <c r="I209" s="17">
        <v>1427331809</v>
      </c>
      <c r="J209" s="17">
        <v>1424743409</v>
      </c>
      <c r="K209" s="17" t="b">
        <v>1</v>
      </c>
      <c r="L209" s="17">
        <v>186</v>
      </c>
      <c r="M209" s="17" t="b">
        <v>1</v>
      </c>
      <c r="N209" s="17" t="s">
        <v>8273</v>
      </c>
      <c r="O209" s="17" t="s">
        <v>8274</v>
      </c>
      <c r="P209" s="17">
        <v>101</v>
      </c>
      <c r="Q209" s="17">
        <v>70.77</v>
      </c>
      <c r="R209" s="21">
        <v>42059.085752314815</v>
      </c>
      <c r="S209" s="21">
        <v>42089.044085648144</v>
      </c>
    </row>
    <row r="210" spans="1:19" ht="270" x14ac:dyDescent="0.25">
      <c r="A210" s="17">
        <v>3255</v>
      </c>
      <c r="B210" s="18" t="s">
        <v>3255</v>
      </c>
      <c r="C210" s="18" t="s">
        <v>7365</v>
      </c>
      <c r="D210" s="19">
        <v>300</v>
      </c>
      <c r="E210" s="20">
        <v>525</v>
      </c>
      <c r="F210" s="17" t="s">
        <v>8218</v>
      </c>
      <c r="G210" s="17" t="s">
        <v>8224</v>
      </c>
      <c r="H210" s="17" t="s">
        <v>8246</v>
      </c>
      <c r="I210" s="17">
        <v>1412706375</v>
      </c>
      <c r="J210" s="17">
        <v>1410114375</v>
      </c>
      <c r="K210" s="17" t="b">
        <v>1</v>
      </c>
      <c r="L210" s="17">
        <v>18</v>
      </c>
      <c r="M210" s="17" t="b">
        <v>1</v>
      </c>
      <c r="N210" s="17" t="s">
        <v>8273</v>
      </c>
      <c r="O210" s="17" t="s">
        <v>8274</v>
      </c>
      <c r="P210" s="17">
        <v>175</v>
      </c>
      <c r="Q210" s="17">
        <v>29.17</v>
      </c>
      <c r="R210" s="21">
        <v>41889.768229166664</v>
      </c>
      <c r="S210" s="21">
        <v>41919.768229166664</v>
      </c>
    </row>
    <row r="211" spans="1:19" ht="225" x14ac:dyDescent="0.25">
      <c r="A211" s="17">
        <v>3256</v>
      </c>
      <c r="B211" s="18" t="s">
        <v>3256</v>
      </c>
      <c r="C211" s="18" t="s">
        <v>7366</v>
      </c>
      <c r="D211" s="19">
        <v>10000</v>
      </c>
      <c r="E211" s="20">
        <v>12806</v>
      </c>
      <c r="F211" s="17" t="s">
        <v>8218</v>
      </c>
      <c r="G211" s="17" t="s">
        <v>8223</v>
      </c>
      <c r="H211" s="17" t="s">
        <v>8245</v>
      </c>
      <c r="I211" s="17">
        <v>1433995140</v>
      </c>
      <c r="J211" s="17">
        <v>1432129577</v>
      </c>
      <c r="K211" s="17" t="b">
        <v>1</v>
      </c>
      <c r="L211" s="17">
        <v>176</v>
      </c>
      <c r="M211" s="17" t="b">
        <v>1</v>
      </c>
      <c r="N211" s="17" t="s">
        <v>8273</v>
      </c>
      <c r="O211" s="17" t="s">
        <v>8274</v>
      </c>
      <c r="P211" s="17">
        <v>128</v>
      </c>
      <c r="Q211" s="17">
        <v>72.760000000000005</v>
      </c>
      <c r="R211" s="21">
        <v>42144.573807870373</v>
      </c>
      <c r="S211" s="21">
        <v>42166.165972222225</v>
      </c>
    </row>
    <row r="212" spans="1:19" ht="285" x14ac:dyDescent="0.25">
      <c r="A212" s="17">
        <v>3257</v>
      </c>
      <c r="B212" s="18" t="s">
        <v>3257</v>
      </c>
      <c r="C212" s="18" t="s">
        <v>7367</v>
      </c>
      <c r="D212" s="19">
        <v>2000</v>
      </c>
      <c r="E212" s="20">
        <v>2125.9899999999998</v>
      </c>
      <c r="F212" s="17" t="s">
        <v>8218</v>
      </c>
      <c r="G212" s="17" t="s">
        <v>8224</v>
      </c>
      <c r="H212" s="17" t="s">
        <v>8246</v>
      </c>
      <c r="I212" s="17">
        <v>1487769952</v>
      </c>
      <c r="J212" s="17">
        <v>1485177952</v>
      </c>
      <c r="K212" s="17" t="b">
        <v>0</v>
      </c>
      <c r="L212" s="17">
        <v>41</v>
      </c>
      <c r="M212" s="17" t="b">
        <v>1</v>
      </c>
      <c r="N212" s="17" t="s">
        <v>8273</v>
      </c>
      <c r="O212" s="17" t="s">
        <v>8274</v>
      </c>
      <c r="P212" s="17">
        <v>106</v>
      </c>
      <c r="Q212" s="17">
        <v>51.85</v>
      </c>
      <c r="R212" s="21">
        <v>42758.559629629628</v>
      </c>
      <c r="S212" s="21">
        <v>42788.559629629628</v>
      </c>
    </row>
    <row r="213" spans="1:19" ht="210" x14ac:dyDescent="0.25">
      <c r="A213" s="17">
        <v>3258</v>
      </c>
      <c r="B213" s="18" t="s">
        <v>3258</v>
      </c>
      <c r="C213" s="18" t="s">
        <v>7368</v>
      </c>
      <c r="D213" s="19">
        <v>7000</v>
      </c>
      <c r="E213" s="20">
        <v>7365</v>
      </c>
      <c r="F213" s="17" t="s">
        <v>8218</v>
      </c>
      <c r="G213" s="17" t="s">
        <v>8223</v>
      </c>
      <c r="H213" s="17" t="s">
        <v>8245</v>
      </c>
      <c r="I213" s="17">
        <v>1420751861</v>
      </c>
      <c r="J213" s="17">
        <v>1418159861</v>
      </c>
      <c r="K213" s="17" t="b">
        <v>1</v>
      </c>
      <c r="L213" s="17">
        <v>75</v>
      </c>
      <c r="M213" s="17" t="b">
        <v>1</v>
      </c>
      <c r="N213" s="17" t="s">
        <v>8273</v>
      </c>
      <c r="O213" s="17" t="s">
        <v>8274</v>
      </c>
      <c r="P213" s="17">
        <v>105</v>
      </c>
      <c r="Q213" s="17">
        <v>98.2</v>
      </c>
      <c r="R213" s="21">
        <v>41982.887280092589</v>
      </c>
      <c r="S213" s="21">
        <v>42012.887280092589</v>
      </c>
    </row>
    <row r="214" spans="1:19" ht="285" x14ac:dyDescent="0.25">
      <c r="A214" s="17">
        <v>3259</v>
      </c>
      <c r="B214" s="18" t="s">
        <v>3259</v>
      </c>
      <c r="C214" s="18" t="s">
        <v>7369</v>
      </c>
      <c r="D214" s="19">
        <v>23000</v>
      </c>
      <c r="E214" s="20">
        <v>24418.6</v>
      </c>
      <c r="F214" s="17" t="s">
        <v>8218</v>
      </c>
      <c r="G214" s="17" t="s">
        <v>8223</v>
      </c>
      <c r="H214" s="17" t="s">
        <v>8245</v>
      </c>
      <c r="I214" s="17">
        <v>1475294340</v>
      </c>
      <c r="J214" s="17">
        <v>1472753745</v>
      </c>
      <c r="K214" s="17" t="b">
        <v>1</v>
      </c>
      <c r="L214" s="17">
        <v>97</v>
      </c>
      <c r="M214" s="17" t="b">
        <v>1</v>
      </c>
      <c r="N214" s="17" t="s">
        <v>8273</v>
      </c>
      <c r="O214" s="17" t="s">
        <v>8274</v>
      </c>
      <c r="P214" s="17">
        <v>106</v>
      </c>
      <c r="Q214" s="17">
        <v>251.74</v>
      </c>
      <c r="R214" s="21">
        <v>42614.760937500003</v>
      </c>
      <c r="S214" s="21">
        <v>42644.165972222225</v>
      </c>
    </row>
    <row r="215" spans="1:19" ht="240" x14ac:dyDescent="0.25">
      <c r="A215" s="17">
        <v>3260</v>
      </c>
      <c r="B215" s="18" t="s">
        <v>3260</v>
      </c>
      <c r="C215" s="18" t="s">
        <v>7370</v>
      </c>
      <c r="D215" s="19">
        <v>5000</v>
      </c>
      <c r="E215" s="20">
        <v>5462</v>
      </c>
      <c r="F215" s="17" t="s">
        <v>8218</v>
      </c>
      <c r="G215" s="17" t="s">
        <v>8223</v>
      </c>
      <c r="H215" s="17" t="s">
        <v>8245</v>
      </c>
      <c r="I215" s="17">
        <v>1448903318</v>
      </c>
      <c r="J215" s="17">
        <v>1445875718</v>
      </c>
      <c r="K215" s="17" t="b">
        <v>1</v>
      </c>
      <c r="L215" s="17">
        <v>73</v>
      </c>
      <c r="M215" s="17" t="b">
        <v>1</v>
      </c>
      <c r="N215" s="17" t="s">
        <v>8273</v>
      </c>
      <c r="O215" s="17" t="s">
        <v>8274</v>
      </c>
      <c r="P215" s="17">
        <v>109</v>
      </c>
      <c r="Q215" s="17">
        <v>74.819999999999993</v>
      </c>
      <c r="R215" s="21">
        <v>42303.672662037032</v>
      </c>
      <c r="S215" s="21">
        <v>42338.714328703703</v>
      </c>
    </row>
    <row r="216" spans="1:19" ht="285" x14ac:dyDescent="0.25">
      <c r="A216" s="17">
        <v>3261</v>
      </c>
      <c r="B216" s="18" t="s">
        <v>3261</v>
      </c>
      <c r="C216" s="18" t="s">
        <v>7371</v>
      </c>
      <c r="D216" s="19">
        <v>3300</v>
      </c>
      <c r="E216" s="20">
        <v>3315</v>
      </c>
      <c r="F216" s="17" t="s">
        <v>8218</v>
      </c>
      <c r="G216" s="17" t="s">
        <v>8223</v>
      </c>
      <c r="H216" s="17" t="s">
        <v>8245</v>
      </c>
      <c r="I216" s="17">
        <v>1437067476</v>
      </c>
      <c r="J216" s="17">
        <v>1434475476</v>
      </c>
      <c r="K216" s="17" t="b">
        <v>1</v>
      </c>
      <c r="L216" s="17">
        <v>49</v>
      </c>
      <c r="M216" s="17" t="b">
        <v>1</v>
      </c>
      <c r="N216" s="17" t="s">
        <v>8273</v>
      </c>
      <c r="O216" s="17" t="s">
        <v>8274</v>
      </c>
      <c r="P216" s="17">
        <v>100</v>
      </c>
      <c r="Q216" s="17">
        <v>67.650000000000006</v>
      </c>
      <c r="R216" s="21">
        <v>42171.725416666668</v>
      </c>
      <c r="S216" s="21">
        <v>42201.725416666668</v>
      </c>
    </row>
    <row r="217" spans="1:19" ht="165" x14ac:dyDescent="0.25">
      <c r="A217" s="17">
        <v>3262</v>
      </c>
      <c r="B217" s="18" t="s">
        <v>3262</v>
      </c>
      <c r="C217" s="18" t="s">
        <v>7372</v>
      </c>
      <c r="D217" s="19">
        <v>12200</v>
      </c>
      <c r="E217" s="20">
        <v>12571</v>
      </c>
      <c r="F217" s="17" t="s">
        <v>8218</v>
      </c>
      <c r="G217" s="17" t="s">
        <v>8223</v>
      </c>
      <c r="H217" s="17" t="s">
        <v>8245</v>
      </c>
      <c r="I217" s="17">
        <v>1419220800</v>
      </c>
      <c r="J217" s="17">
        <v>1416555262</v>
      </c>
      <c r="K217" s="17" t="b">
        <v>1</v>
      </c>
      <c r="L217" s="17">
        <v>134</v>
      </c>
      <c r="M217" s="17" t="b">
        <v>1</v>
      </c>
      <c r="N217" s="17" t="s">
        <v>8273</v>
      </c>
      <c r="O217" s="17" t="s">
        <v>8274</v>
      </c>
      <c r="P217" s="17">
        <v>103</v>
      </c>
      <c r="Q217" s="17">
        <v>93.81</v>
      </c>
      <c r="R217" s="21">
        <v>41964.315532407403</v>
      </c>
      <c r="S217" s="21">
        <v>41995.166666666672</v>
      </c>
    </row>
    <row r="218" spans="1:19" ht="180" x14ac:dyDescent="0.25">
      <c r="A218" s="17">
        <v>3263</v>
      </c>
      <c r="B218" s="18" t="s">
        <v>3263</v>
      </c>
      <c r="C218" s="18" t="s">
        <v>7373</v>
      </c>
      <c r="D218" s="19">
        <v>2500</v>
      </c>
      <c r="E218" s="20">
        <v>2804.16</v>
      </c>
      <c r="F218" s="17" t="s">
        <v>8218</v>
      </c>
      <c r="G218" s="17" t="s">
        <v>8223</v>
      </c>
      <c r="H218" s="17" t="s">
        <v>8245</v>
      </c>
      <c r="I218" s="17">
        <v>1446238800</v>
      </c>
      <c r="J218" s="17">
        <v>1444220588</v>
      </c>
      <c r="K218" s="17" t="b">
        <v>1</v>
      </c>
      <c r="L218" s="17">
        <v>68</v>
      </c>
      <c r="M218" s="17" t="b">
        <v>1</v>
      </c>
      <c r="N218" s="17" t="s">
        <v>8273</v>
      </c>
      <c r="O218" s="17" t="s">
        <v>8274</v>
      </c>
      <c r="P218" s="17">
        <v>112</v>
      </c>
      <c r="Q218" s="17">
        <v>41.24</v>
      </c>
      <c r="R218" s="21">
        <v>42284.516064814816</v>
      </c>
      <c r="S218" s="21">
        <v>42307.875</v>
      </c>
    </row>
    <row r="219" spans="1:19" ht="210" x14ac:dyDescent="0.25">
      <c r="A219" s="17">
        <v>3264</v>
      </c>
      <c r="B219" s="18" t="s">
        <v>3264</v>
      </c>
      <c r="C219" s="18" t="s">
        <v>7374</v>
      </c>
      <c r="D219" s="19">
        <v>2500</v>
      </c>
      <c r="E219" s="20">
        <v>2575</v>
      </c>
      <c r="F219" s="17" t="s">
        <v>8218</v>
      </c>
      <c r="G219" s="17" t="s">
        <v>8223</v>
      </c>
      <c r="H219" s="17" t="s">
        <v>8245</v>
      </c>
      <c r="I219" s="17">
        <v>1422482400</v>
      </c>
      <c r="J219" s="17">
        <v>1421089938</v>
      </c>
      <c r="K219" s="17" t="b">
        <v>1</v>
      </c>
      <c r="L219" s="17">
        <v>49</v>
      </c>
      <c r="M219" s="17" t="b">
        <v>1</v>
      </c>
      <c r="N219" s="17" t="s">
        <v>8273</v>
      </c>
      <c r="O219" s="17" t="s">
        <v>8274</v>
      </c>
      <c r="P219" s="17">
        <v>103</v>
      </c>
      <c r="Q219" s="17">
        <v>52.55</v>
      </c>
      <c r="R219" s="21">
        <v>42016.800208333334</v>
      </c>
      <c r="S219" s="21">
        <v>42032.916666666672</v>
      </c>
    </row>
    <row r="220" spans="1:19" ht="210" x14ac:dyDescent="0.25">
      <c r="A220" s="17">
        <v>3265</v>
      </c>
      <c r="B220" s="18" t="s">
        <v>3265</v>
      </c>
      <c r="C220" s="18" t="s">
        <v>7375</v>
      </c>
      <c r="D220" s="19">
        <v>2700</v>
      </c>
      <c r="E220" s="20">
        <v>4428</v>
      </c>
      <c r="F220" s="17" t="s">
        <v>8218</v>
      </c>
      <c r="G220" s="17" t="s">
        <v>8240</v>
      </c>
      <c r="H220" s="17" t="s">
        <v>8248</v>
      </c>
      <c r="I220" s="17">
        <v>1449162000</v>
      </c>
      <c r="J220" s="17">
        <v>1446570315</v>
      </c>
      <c r="K220" s="17" t="b">
        <v>1</v>
      </c>
      <c r="L220" s="17">
        <v>63</v>
      </c>
      <c r="M220" s="17" t="b">
        <v>1</v>
      </c>
      <c r="N220" s="17" t="s">
        <v>8273</v>
      </c>
      <c r="O220" s="17" t="s">
        <v>8274</v>
      </c>
      <c r="P220" s="17">
        <v>164</v>
      </c>
      <c r="Q220" s="17">
        <v>70.290000000000006</v>
      </c>
      <c r="R220" s="21">
        <v>42311.711979166663</v>
      </c>
      <c r="S220" s="21">
        <v>42341.708333333328</v>
      </c>
    </row>
    <row r="221" spans="1:19" ht="270" x14ac:dyDescent="0.25">
      <c r="A221" s="17">
        <v>3266</v>
      </c>
      <c r="B221" s="18" t="s">
        <v>3266</v>
      </c>
      <c r="C221" s="18" t="s">
        <v>7376</v>
      </c>
      <c r="D221" s="19">
        <v>6000</v>
      </c>
      <c r="E221" s="20">
        <v>7877</v>
      </c>
      <c r="F221" s="17" t="s">
        <v>8218</v>
      </c>
      <c r="G221" s="17" t="s">
        <v>8223</v>
      </c>
      <c r="H221" s="17" t="s">
        <v>8245</v>
      </c>
      <c r="I221" s="17">
        <v>1434142800</v>
      </c>
      <c r="J221" s="17">
        <v>1431435122</v>
      </c>
      <c r="K221" s="17" t="b">
        <v>1</v>
      </c>
      <c r="L221" s="17">
        <v>163</v>
      </c>
      <c r="M221" s="17" t="b">
        <v>1</v>
      </c>
      <c r="N221" s="17" t="s">
        <v>8273</v>
      </c>
      <c r="O221" s="17" t="s">
        <v>8274</v>
      </c>
      <c r="P221" s="17">
        <v>131</v>
      </c>
      <c r="Q221" s="17">
        <v>48.33</v>
      </c>
      <c r="R221" s="21">
        <v>42136.536134259266</v>
      </c>
      <c r="S221" s="21">
        <v>42167.875</v>
      </c>
    </row>
    <row r="222" spans="1:19" ht="285" x14ac:dyDescent="0.25">
      <c r="A222" s="17">
        <v>3267</v>
      </c>
      <c r="B222" s="18" t="s">
        <v>3267</v>
      </c>
      <c r="C222" s="18" t="s">
        <v>7377</v>
      </c>
      <c r="D222" s="19">
        <v>15000</v>
      </c>
      <c r="E222" s="20">
        <v>15315</v>
      </c>
      <c r="F222" s="17" t="s">
        <v>8218</v>
      </c>
      <c r="G222" s="17" t="s">
        <v>8223</v>
      </c>
      <c r="H222" s="17" t="s">
        <v>8245</v>
      </c>
      <c r="I222" s="17">
        <v>1437156660</v>
      </c>
      <c r="J222" s="17">
        <v>1434564660</v>
      </c>
      <c r="K222" s="17" t="b">
        <v>1</v>
      </c>
      <c r="L222" s="17">
        <v>288</v>
      </c>
      <c r="M222" s="17" t="b">
        <v>1</v>
      </c>
      <c r="N222" s="17" t="s">
        <v>8273</v>
      </c>
      <c r="O222" s="17" t="s">
        <v>8274</v>
      </c>
      <c r="P222" s="17">
        <v>102</v>
      </c>
      <c r="Q222" s="17">
        <v>53.18</v>
      </c>
      <c r="R222" s="21">
        <v>42172.757638888885</v>
      </c>
      <c r="S222" s="21">
        <v>42202.757638888885</v>
      </c>
    </row>
    <row r="223" spans="1:19" ht="270" x14ac:dyDescent="0.25">
      <c r="A223" s="17">
        <v>3268</v>
      </c>
      <c r="B223" s="18" t="s">
        <v>3268</v>
      </c>
      <c r="C223" s="18" t="s">
        <v>7378</v>
      </c>
      <c r="D223" s="19">
        <v>2000</v>
      </c>
      <c r="E223" s="20">
        <v>2560</v>
      </c>
      <c r="F223" s="17" t="s">
        <v>8218</v>
      </c>
      <c r="G223" s="17" t="s">
        <v>8223</v>
      </c>
      <c r="H223" s="17" t="s">
        <v>8245</v>
      </c>
      <c r="I223" s="17">
        <v>1472074928</v>
      </c>
      <c r="J223" s="17">
        <v>1470692528</v>
      </c>
      <c r="K223" s="17" t="b">
        <v>1</v>
      </c>
      <c r="L223" s="17">
        <v>42</v>
      </c>
      <c r="M223" s="17" t="b">
        <v>1</v>
      </c>
      <c r="N223" s="17" t="s">
        <v>8273</v>
      </c>
      <c r="O223" s="17" t="s">
        <v>8274</v>
      </c>
      <c r="P223" s="17">
        <v>128</v>
      </c>
      <c r="Q223" s="17">
        <v>60.95</v>
      </c>
      <c r="R223" s="21">
        <v>42590.90425925926</v>
      </c>
      <c r="S223" s="21">
        <v>42606.90425925926</v>
      </c>
    </row>
    <row r="224" spans="1:19" ht="255" x14ac:dyDescent="0.25">
      <c r="A224" s="17">
        <v>3269</v>
      </c>
      <c r="B224" s="18" t="s">
        <v>3269</v>
      </c>
      <c r="C224" s="18" t="s">
        <v>7379</v>
      </c>
      <c r="D224" s="19">
        <v>8000</v>
      </c>
      <c r="E224" s="20">
        <v>8120</v>
      </c>
      <c r="F224" s="17" t="s">
        <v>8218</v>
      </c>
      <c r="G224" s="17" t="s">
        <v>8224</v>
      </c>
      <c r="H224" s="17" t="s">
        <v>8246</v>
      </c>
      <c r="I224" s="17">
        <v>1434452400</v>
      </c>
      <c r="J224" s="17">
        <v>1431509397</v>
      </c>
      <c r="K224" s="17" t="b">
        <v>1</v>
      </c>
      <c r="L224" s="17">
        <v>70</v>
      </c>
      <c r="M224" s="17" t="b">
        <v>1</v>
      </c>
      <c r="N224" s="17" t="s">
        <v>8273</v>
      </c>
      <c r="O224" s="17" t="s">
        <v>8274</v>
      </c>
      <c r="P224" s="17">
        <v>102</v>
      </c>
      <c r="Q224" s="17">
        <v>116</v>
      </c>
      <c r="R224" s="21">
        <v>42137.395798611105</v>
      </c>
      <c r="S224" s="21">
        <v>42171.458333333328</v>
      </c>
    </row>
    <row r="225" spans="1:19" ht="300" x14ac:dyDescent="0.25">
      <c r="A225" s="17">
        <v>3270</v>
      </c>
      <c r="B225" s="18" t="s">
        <v>3270</v>
      </c>
      <c r="C225" s="18" t="s">
        <v>7380</v>
      </c>
      <c r="D225" s="19">
        <v>1800</v>
      </c>
      <c r="E225" s="20">
        <v>1830</v>
      </c>
      <c r="F225" s="17" t="s">
        <v>8218</v>
      </c>
      <c r="G225" s="17" t="s">
        <v>8224</v>
      </c>
      <c r="H225" s="17" t="s">
        <v>8246</v>
      </c>
      <c r="I225" s="17">
        <v>1436705265</v>
      </c>
      <c r="J225" s="17">
        <v>1434113265</v>
      </c>
      <c r="K225" s="17" t="b">
        <v>1</v>
      </c>
      <c r="L225" s="17">
        <v>30</v>
      </c>
      <c r="M225" s="17" t="b">
        <v>1</v>
      </c>
      <c r="N225" s="17" t="s">
        <v>8273</v>
      </c>
      <c r="O225" s="17" t="s">
        <v>8274</v>
      </c>
      <c r="P225" s="17">
        <v>102</v>
      </c>
      <c r="Q225" s="17">
        <v>61</v>
      </c>
      <c r="R225" s="21">
        <v>42167.533159722225</v>
      </c>
      <c r="S225" s="21">
        <v>42197.533159722225</v>
      </c>
    </row>
    <row r="226" spans="1:19" ht="105" x14ac:dyDescent="0.25">
      <c r="A226" s="17">
        <v>3271</v>
      </c>
      <c r="B226" s="18" t="s">
        <v>3271</v>
      </c>
      <c r="C226" s="18" t="s">
        <v>7381</v>
      </c>
      <c r="D226" s="19">
        <v>1500</v>
      </c>
      <c r="E226" s="20">
        <v>1950</v>
      </c>
      <c r="F226" s="17" t="s">
        <v>8218</v>
      </c>
      <c r="G226" s="17" t="s">
        <v>8224</v>
      </c>
      <c r="H226" s="17" t="s">
        <v>8246</v>
      </c>
      <c r="I226" s="17">
        <v>1414927775</v>
      </c>
      <c r="J226" s="17">
        <v>1412332175</v>
      </c>
      <c r="K226" s="17" t="b">
        <v>1</v>
      </c>
      <c r="L226" s="17">
        <v>51</v>
      </c>
      <c r="M226" s="17" t="b">
        <v>1</v>
      </c>
      <c r="N226" s="17" t="s">
        <v>8273</v>
      </c>
      <c r="O226" s="17" t="s">
        <v>8274</v>
      </c>
      <c r="P226" s="17">
        <v>130</v>
      </c>
      <c r="Q226" s="17">
        <v>38.24</v>
      </c>
      <c r="R226" s="21">
        <v>41915.437210648146</v>
      </c>
      <c r="S226" s="21">
        <v>41945.478877314818</v>
      </c>
    </row>
    <row r="227" spans="1:19" ht="225" x14ac:dyDescent="0.25">
      <c r="A227" s="17">
        <v>3272</v>
      </c>
      <c r="B227" s="18" t="s">
        <v>3272</v>
      </c>
      <c r="C227" s="18" t="s">
        <v>7382</v>
      </c>
      <c r="D227" s="19">
        <v>10000</v>
      </c>
      <c r="E227" s="20">
        <v>15443</v>
      </c>
      <c r="F227" s="17" t="s">
        <v>8218</v>
      </c>
      <c r="G227" s="17" t="s">
        <v>8223</v>
      </c>
      <c r="H227" s="17" t="s">
        <v>8245</v>
      </c>
      <c r="I227" s="17">
        <v>1446814809</v>
      </c>
      <c r="J227" s="17">
        <v>1444219209</v>
      </c>
      <c r="K227" s="17" t="b">
        <v>1</v>
      </c>
      <c r="L227" s="17">
        <v>145</v>
      </c>
      <c r="M227" s="17" t="b">
        <v>1</v>
      </c>
      <c r="N227" s="17" t="s">
        <v>8273</v>
      </c>
      <c r="O227" s="17" t="s">
        <v>8274</v>
      </c>
      <c r="P227" s="17">
        <v>154</v>
      </c>
      <c r="Q227" s="17">
        <v>106.5</v>
      </c>
      <c r="R227" s="21">
        <v>42284.500104166669</v>
      </c>
      <c r="S227" s="21">
        <v>42314.541770833333</v>
      </c>
    </row>
    <row r="228" spans="1:19" ht="285" x14ac:dyDescent="0.25">
      <c r="A228" s="17">
        <v>3273</v>
      </c>
      <c r="B228" s="18" t="s">
        <v>3273</v>
      </c>
      <c r="C228" s="18" t="s">
        <v>7383</v>
      </c>
      <c r="D228" s="19">
        <v>4000</v>
      </c>
      <c r="E228" s="20">
        <v>4296</v>
      </c>
      <c r="F228" s="17" t="s">
        <v>8218</v>
      </c>
      <c r="G228" s="17" t="s">
        <v>8223</v>
      </c>
      <c r="H228" s="17" t="s">
        <v>8245</v>
      </c>
      <c r="I228" s="17">
        <v>1473879600</v>
      </c>
      <c r="J228" s="17">
        <v>1472498042</v>
      </c>
      <c r="K228" s="17" t="b">
        <v>1</v>
      </c>
      <c r="L228" s="17">
        <v>21</v>
      </c>
      <c r="M228" s="17" t="b">
        <v>1</v>
      </c>
      <c r="N228" s="17" t="s">
        <v>8273</v>
      </c>
      <c r="O228" s="17" t="s">
        <v>8274</v>
      </c>
      <c r="P228" s="17">
        <v>107</v>
      </c>
      <c r="Q228" s="17">
        <v>204.57</v>
      </c>
      <c r="R228" s="21">
        <v>42611.801412037035</v>
      </c>
      <c r="S228" s="21">
        <v>42627.791666666672</v>
      </c>
    </row>
    <row r="229" spans="1:19" ht="270" x14ac:dyDescent="0.25">
      <c r="A229" s="17">
        <v>3274</v>
      </c>
      <c r="B229" s="18" t="s">
        <v>3274</v>
      </c>
      <c r="C229" s="18" t="s">
        <v>7384</v>
      </c>
      <c r="D229" s="19">
        <v>15500</v>
      </c>
      <c r="E229" s="20">
        <v>15705</v>
      </c>
      <c r="F229" s="17" t="s">
        <v>8218</v>
      </c>
      <c r="G229" s="17" t="s">
        <v>8223</v>
      </c>
      <c r="H229" s="17" t="s">
        <v>8245</v>
      </c>
      <c r="I229" s="17">
        <v>1458075600</v>
      </c>
      <c r="J229" s="17">
        <v>1454259272</v>
      </c>
      <c r="K229" s="17" t="b">
        <v>1</v>
      </c>
      <c r="L229" s="17">
        <v>286</v>
      </c>
      <c r="M229" s="17" t="b">
        <v>1</v>
      </c>
      <c r="N229" s="17" t="s">
        <v>8273</v>
      </c>
      <c r="O229" s="17" t="s">
        <v>8274</v>
      </c>
      <c r="P229" s="17">
        <v>101</v>
      </c>
      <c r="Q229" s="17">
        <v>54.91</v>
      </c>
      <c r="R229" s="21">
        <v>42400.704537037032</v>
      </c>
      <c r="S229" s="21">
        <v>42444.875</v>
      </c>
    </row>
    <row r="230" spans="1:19" ht="285" x14ac:dyDescent="0.25">
      <c r="A230" s="17">
        <v>3275</v>
      </c>
      <c r="B230" s="18" t="s">
        <v>3275</v>
      </c>
      <c r="C230" s="18" t="s">
        <v>7385</v>
      </c>
      <c r="D230" s="19">
        <v>1800</v>
      </c>
      <c r="E230" s="20">
        <v>1805</v>
      </c>
      <c r="F230" s="17" t="s">
        <v>8218</v>
      </c>
      <c r="G230" s="17" t="s">
        <v>8223</v>
      </c>
      <c r="H230" s="17" t="s">
        <v>8245</v>
      </c>
      <c r="I230" s="17">
        <v>1423456200</v>
      </c>
      <c r="J230" s="17">
        <v>1421183271</v>
      </c>
      <c r="K230" s="17" t="b">
        <v>1</v>
      </c>
      <c r="L230" s="17">
        <v>12</v>
      </c>
      <c r="M230" s="17" t="b">
        <v>1</v>
      </c>
      <c r="N230" s="17" t="s">
        <v>8273</v>
      </c>
      <c r="O230" s="17" t="s">
        <v>8274</v>
      </c>
      <c r="P230" s="17">
        <v>100</v>
      </c>
      <c r="Q230" s="17">
        <v>150.41999999999999</v>
      </c>
      <c r="R230" s="21">
        <v>42017.88045138889</v>
      </c>
      <c r="S230" s="21">
        <v>42044.1875</v>
      </c>
    </row>
    <row r="231" spans="1:19" ht="270" x14ac:dyDescent="0.25">
      <c r="A231" s="17">
        <v>3276</v>
      </c>
      <c r="B231" s="18" t="s">
        <v>3276</v>
      </c>
      <c r="C231" s="18" t="s">
        <v>7386</v>
      </c>
      <c r="D231" s="19">
        <v>4500</v>
      </c>
      <c r="E231" s="20">
        <v>5258</v>
      </c>
      <c r="F231" s="17" t="s">
        <v>8218</v>
      </c>
      <c r="G231" s="17" t="s">
        <v>8228</v>
      </c>
      <c r="H231" s="17" t="s">
        <v>8250</v>
      </c>
      <c r="I231" s="17">
        <v>1459483140</v>
      </c>
      <c r="J231" s="17">
        <v>1456526879</v>
      </c>
      <c r="K231" s="17" t="b">
        <v>1</v>
      </c>
      <c r="L231" s="17">
        <v>100</v>
      </c>
      <c r="M231" s="17" t="b">
        <v>1</v>
      </c>
      <c r="N231" s="17" t="s">
        <v>8273</v>
      </c>
      <c r="O231" s="17" t="s">
        <v>8274</v>
      </c>
      <c r="P231" s="17">
        <v>117</v>
      </c>
      <c r="Q231" s="17">
        <v>52.58</v>
      </c>
      <c r="R231" s="21">
        <v>42426.949988425928</v>
      </c>
      <c r="S231" s="21">
        <v>42461.165972222225</v>
      </c>
    </row>
    <row r="232" spans="1:19" ht="285" x14ac:dyDescent="0.25">
      <c r="A232" s="17">
        <v>3277</v>
      </c>
      <c r="B232" s="18" t="s">
        <v>3277</v>
      </c>
      <c r="C232" s="18" t="s">
        <v>7387</v>
      </c>
      <c r="D232" s="19">
        <v>5000</v>
      </c>
      <c r="E232" s="20">
        <v>5430</v>
      </c>
      <c r="F232" s="17" t="s">
        <v>8218</v>
      </c>
      <c r="G232" s="17" t="s">
        <v>8224</v>
      </c>
      <c r="H232" s="17" t="s">
        <v>8246</v>
      </c>
      <c r="I232" s="17">
        <v>1416331406</v>
      </c>
      <c r="J232" s="17">
        <v>1413735806</v>
      </c>
      <c r="K232" s="17" t="b">
        <v>1</v>
      </c>
      <c r="L232" s="17">
        <v>100</v>
      </c>
      <c r="M232" s="17" t="b">
        <v>1</v>
      </c>
      <c r="N232" s="17" t="s">
        <v>8273</v>
      </c>
      <c r="O232" s="17" t="s">
        <v>8274</v>
      </c>
      <c r="P232" s="17">
        <v>109</v>
      </c>
      <c r="Q232" s="17">
        <v>54.3</v>
      </c>
      <c r="R232" s="21">
        <v>41931.682939814818</v>
      </c>
      <c r="S232" s="21">
        <v>41961.724606481483</v>
      </c>
    </row>
    <row r="233" spans="1:19" ht="285" x14ac:dyDescent="0.25">
      <c r="A233" s="17">
        <v>3278</v>
      </c>
      <c r="B233" s="18" t="s">
        <v>3278</v>
      </c>
      <c r="C233" s="18" t="s">
        <v>7388</v>
      </c>
      <c r="D233" s="19">
        <v>2500</v>
      </c>
      <c r="E233" s="20">
        <v>2585</v>
      </c>
      <c r="F233" s="17" t="s">
        <v>8218</v>
      </c>
      <c r="G233" s="17" t="s">
        <v>8224</v>
      </c>
      <c r="H233" s="17" t="s">
        <v>8246</v>
      </c>
      <c r="I233" s="17">
        <v>1433017303</v>
      </c>
      <c r="J233" s="17">
        <v>1430425303</v>
      </c>
      <c r="K233" s="17" t="b">
        <v>1</v>
      </c>
      <c r="L233" s="17">
        <v>34</v>
      </c>
      <c r="M233" s="17" t="b">
        <v>1</v>
      </c>
      <c r="N233" s="17" t="s">
        <v>8273</v>
      </c>
      <c r="O233" s="17" t="s">
        <v>8274</v>
      </c>
      <c r="P233" s="17">
        <v>103</v>
      </c>
      <c r="Q233" s="17">
        <v>76.03</v>
      </c>
      <c r="R233" s="21">
        <v>42124.848414351851</v>
      </c>
      <c r="S233" s="21">
        <v>42154.848414351851</v>
      </c>
    </row>
    <row r="234" spans="1:19" ht="300" x14ac:dyDescent="0.25">
      <c r="A234" s="17">
        <v>3279</v>
      </c>
      <c r="B234" s="18" t="s">
        <v>3279</v>
      </c>
      <c r="C234" s="18" t="s">
        <v>7389</v>
      </c>
      <c r="D234" s="19">
        <v>5800</v>
      </c>
      <c r="E234" s="20">
        <v>6628</v>
      </c>
      <c r="F234" s="17" t="s">
        <v>8218</v>
      </c>
      <c r="G234" s="17" t="s">
        <v>8223</v>
      </c>
      <c r="H234" s="17" t="s">
        <v>8245</v>
      </c>
      <c r="I234" s="17">
        <v>1459474059</v>
      </c>
      <c r="J234" s="17">
        <v>1456885659</v>
      </c>
      <c r="K234" s="17" t="b">
        <v>0</v>
      </c>
      <c r="L234" s="17">
        <v>63</v>
      </c>
      <c r="M234" s="17" t="b">
        <v>1</v>
      </c>
      <c r="N234" s="17" t="s">
        <v>8273</v>
      </c>
      <c r="O234" s="17" t="s">
        <v>8274</v>
      </c>
      <c r="P234" s="17">
        <v>114</v>
      </c>
      <c r="Q234" s="17">
        <v>105.21</v>
      </c>
      <c r="R234" s="21">
        <v>42431.102534722217</v>
      </c>
      <c r="S234" s="21">
        <v>42461.06086805556</v>
      </c>
    </row>
    <row r="235" spans="1:19" ht="330" x14ac:dyDescent="0.25">
      <c r="A235" s="17">
        <v>3280</v>
      </c>
      <c r="B235" s="18" t="s">
        <v>3280</v>
      </c>
      <c r="C235" s="18" t="s">
        <v>7390</v>
      </c>
      <c r="D235" s="19">
        <v>2000</v>
      </c>
      <c r="E235" s="20">
        <v>2060</v>
      </c>
      <c r="F235" s="17" t="s">
        <v>8218</v>
      </c>
      <c r="G235" s="17" t="s">
        <v>8223</v>
      </c>
      <c r="H235" s="17" t="s">
        <v>8245</v>
      </c>
      <c r="I235" s="17">
        <v>1433134800</v>
      </c>
      <c r="J235" s="17">
        <v>1430158198</v>
      </c>
      <c r="K235" s="17" t="b">
        <v>0</v>
      </c>
      <c r="L235" s="17">
        <v>30</v>
      </c>
      <c r="M235" s="17" t="b">
        <v>1</v>
      </c>
      <c r="N235" s="17" t="s">
        <v>8273</v>
      </c>
      <c r="O235" s="17" t="s">
        <v>8274</v>
      </c>
      <c r="P235" s="17">
        <v>103</v>
      </c>
      <c r="Q235" s="17">
        <v>68.67</v>
      </c>
      <c r="R235" s="21">
        <v>42121.756921296299</v>
      </c>
      <c r="S235" s="21">
        <v>42156.208333333328</v>
      </c>
    </row>
    <row r="236" spans="1:19" ht="210" x14ac:dyDescent="0.25">
      <c r="A236" s="17">
        <v>3281</v>
      </c>
      <c r="B236" s="18" t="s">
        <v>3281</v>
      </c>
      <c r="C236" s="18" t="s">
        <v>7391</v>
      </c>
      <c r="D236" s="19">
        <v>5000</v>
      </c>
      <c r="E236" s="20">
        <v>6080</v>
      </c>
      <c r="F236" s="17" t="s">
        <v>8218</v>
      </c>
      <c r="G236" s="17" t="s">
        <v>8223</v>
      </c>
      <c r="H236" s="17" t="s">
        <v>8245</v>
      </c>
      <c r="I236" s="17">
        <v>1441153705</v>
      </c>
      <c r="J236" s="17">
        <v>1438561705</v>
      </c>
      <c r="K236" s="17" t="b">
        <v>0</v>
      </c>
      <c r="L236" s="17">
        <v>47</v>
      </c>
      <c r="M236" s="17" t="b">
        <v>1</v>
      </c>
      <c r="N236" s="17" t="s">
        <v>8273</v>
      </c>
      <c r="O236" s="17" t="s">
        <v>8274</v>
      </c>
      <c r="P236" s="17">
        <v>122</v>
      </c>
      <c r="Q236" s="17">
        <v>129.36000000000001</v>
      </c>
      <c r="R236" s="21">
        <v>42219.019733796296</v>
      </c>
      <c r="S236" s="21">
        <v>42249.019733796296</v>
      </c>
    </row>
    <row r="237" spans="1:19" ht="300" x14ac:dyDescent="0.25">
      <c r="A237" s="17">
        <v>3282</v>
      </c>
      <c r="B237" s="18" t="s">
        <v>3282</v>
      </c>
      <c r="C237" s="18" t="s">
        <v>7392</v>
      </c>
      <c r="D237" s="19">
        <v>31000</v>
      </c>
      <c r="E237" s="20">
        <v>31820.5</v>
      </c>
      <c r="F237" s="17" t="s">
        <v>8218</v>
      </c>
      <c r="G237" s="17" t="s">
        <v>8223</v>
      </c>
      <c r="H237" s="17" t="s">
        <v>8245</v>
      </c>
      <c r="I237" s="17">
        <v>1461904788</v>
      </c>
      <c r="J237" s="17">
        <v>1458103188</v>
      </c>
      <c r="K237" s="17" t="b">
        <v>0</v>
      </c>
      <c r="L237" s="17">
        <v>237</v>
      </c>
      <c r="M237" s="17" t="b">
        <v>1</v>
      </c>
      <c r="N237" s="17" t="s">
        <v>8273</v>
      </c>
      <c r="O237" s="17" t="s">
        <v>8274</v>
      </c>
      <c r="P237" s="17">
        <v>103</v>
      </c>
      <c r="Q237" s="17">
        <v>134.26</v>
      </c>
      <c r="R237" s="21">
        <v>42445.19430555556</v>
      </c>
      <c r="S237" s="21">
        <v>42489.19430555556</v>
      </c>
    </row>
    <row r="238" spans="1:19" ht="270" x14ac:dyDescent="0.25">
      <c r="A238" s="17">
        <v>3283</v>
      </c>
      <c r="B238" s="18" t="s">
        <v>3283</v>
      </c>
      <c r="C238" s="18" t="s">
        <v>7393</v>
      </c>
      <c r="D238" s="19">
        <v>800</v>
      </c>
      <c r="E238" s="20">
        <v>838</v>
      </c>
      <c r="F238" s="17" t="s">
        <v>8218</v>
      </c>
      <c r="G238" s="17" t="s">
        <v>8224</v>
      </c>
      <c r="H238" s="17" t="s">
        <v>8246</v>
      </c>
      <c r="I238" s="17">
        <v>1455138000</v>
      </c>
      <c r="J238" s="17">
        <v>1452448298</v>
      </c>
      <c r="K238" s="17" t="b">
        <v>0</v>
      </c>
      <c r="L238" s="17">
        <v>47</v>
      </c>
      <c r="M238" s="17" t="b">
        <v>1</v>
      </c>
      <c r="N238" s="17" t="s">
        <v>8273</v>
      </c>
      <c r="O238" s="17" t="s">
        <v>8274</v>
      </c>
      <c r="P238" s="17">
        <v>105</v>
      </c>
      <c r="Q238" s="17">
        <v>17.829999999999998</v>
      </c>
      <c r="R238" s="21">
        <v>42379.74418981481</v>
      </c>
      <c r="S238" s="21">
        <v>42410.875</v>
      </c>
    </row>
    <row r="239" spans="1:19" ht="240" x14ac:dyDescent="0.25">
      <c r="A239" s="17">
        <v>3284</v>
      </c>
      <c r="B239" s="18" t="s">
        <v>3284</v>
      </c>
      <c r="C239" s="18" t="s">
        <v>7394</v>
      </c>
      <c r="D239" s="19">
        <v>3000</v>
      </c>
      <c r="E239" s="20">
        <v>3048</v>
      </c>
      <c r="F239" s="17" t="s">
        <v>8218</v>
      </c>
      <c r="G239" s="17" t="s">
        <v>8223</v>
      </c>
      <c r="H239" s="17" t="s">
        <v>8245</v>
      </c>
      <c r="I239" s="17">
        <v>1454047140</v>
      </c>
      <c r="J239" s="17">
        <v>1452546853</v>
      </c>
      <c r="K239" s="17" t="b">
        <v>0</v>
      </c>
      <c r="L239" s="17">
        <v>15</v>
      </c>
      <c r="M239" s="17" t="b">
        <v>1</v>
      </c>
      <c r="N239" s="17" t="s">
        <v>8273</v>
      </c>
      <c r="O239" s="17" t="s">
        <v>8274</v>
      </c>
      <c r="P239" s="17">
        <v>102</v>
      </c>
      <c r="Q239" s="17">
        <v>203.2</v>
      </c>
      <c r="R239" s="21">
        <v>42380.884872685187</v>
      </c>
      <c r="S239" s="21">
        <v>42398.249305555553</v>
      </c>
    </row>
    <row r="240" spans="1:19" ht="60" x14ac:dyDescent="0.25">
      <c r="A240" s="17">
        <v>3285</v>
      </c>
      <c r="B240" s="18" t="s">
        <v>3285</v>
      </c>
      <c r="C240" s="18" t="s">
        <v>7395</v>
      </c>
      <c r="D240" s="19">
        <v>4999</v>
      </c>
      <c r="E240" s="20">
        <v>5604</v>
      </c>
      <c r="F240" s="17" t="s">
        <v>8218</v>
      </c>
      <c r="G240" s="17" t="s">
        <v>8223</v>
      </c>
      <c r="H240" s="17" t="s">
        <v>8245</v>
      </c>
      <c r="I240" s="17">
        <v>1488258000</v>
      </c>
      <c r="J240" s="17">
        <v>1485556626</v>
      </c>
      <c r="K240" s="17" t="b">
        <v>0</v>
      </c>
      <c r="L240" s="17">
        <v>81</v>
      </c>
      <c r="M240" s="17" t="b">
        <v>1</v>
      </c>
      <c r="N240" s="17" t="s">
        <v>8273</v>
      </c>
      <c r="O240" s="17" t="s">
        <v>8274</v>
      </c>
      <c r="P240" s="17">
        <v>112</v>
      </c>
      <c r="Q240" s="17">
        <v>69.19</v>
      </c>
      <c r="R240" s="21">
        <v>42762.942430555559</v>
      </c>
      <c r="S240" s="21">
        <v>42794.208333333328</v>
      </c>
    </row>
    <row r="241" spans="1:19" ht="285" x14ac:dyDescent="0.25">
      <c r="A241" s="17">
        <v>3286</v>
      </c>
      <c r="B241" s="18" t="s">
        <v>3286</v>
      </c>
      <c r="C241" s="18" t="s">
        <v>7396</v>
      </c>
      <c r="D241" s="19">
        <v>15000</v>
      </c>
      <c r="E241" s="20">
        <v>15265</v>
      </c>
      <c r="F241" s="17" t="s">
        <v>8218</v>
      </c>
      <c r="G241" s="17" t="s">
        <v>8223</v>
      </c>
      <c r="H241" s="17" t="s">
        <v>8245</v>
      </c>
      <c r="I241" s="17">
        <v>1471291782</v>
      </c>
      <c r="J241" s="17">
        <v>1468699782</v>
      </c>
      <c r="K241" s="17" t="b">
        <v>0</v>
      </c>
      <c r="L241" s="17">
        <v>122</v>
      </c>
      <c r="M241" s="17" t="b">
        <v>1</v>
      </c>
      <c r="N241" s="17" t="s">
        <v>8273</v>
      </c>
      <c r="O241" s="17" t="s">
        <v>8274</v>
      </c>
      <c r="P241" s="17">
        <v>102</v>
      </c>
      <c r="Q241" s="17">
        <v>125.12</v>
      </c>
      <c r="R241" s="21">
        <v>42567.840069444443</v>
      </c>
      <c r="S241" s="21">
        <v>42597.840069444443</v>
      </c>
    </row>
    <row r="242" spans="1:19" ht="195" x14ac:dyDescent="0.25">
      <c r="A242" s="17">
        <v>3287</v>
      </c>
      <c r="B242" s="18" t="s">
        <v>3287</v>
      </c>
      <c r="C242" s="18" t="s">
        <v>7397</v>
      </c>
      <c r="D242" s="19">
        <v>2500</v>
      </c>
      <c r="E242" s="20">
        <v>2500</v>
      </c>
      <c r="F242" s="17" t="s">
        <v>8218</v>
      </c>
      <c r="G242" s="17" t="s">
        <v>8228</v>
      </c>
      <c r="H242" s="17" t="s">
        <v>8250</v>
      </c>
      <c r="I242" s="17">
        <v>1448733628</v>
      </c>
      <c r="J242" s="17">
        <v>1446573628</v>
      </c>
      <c r="K242" s="17" t="b">
        <v>0</v>
      </c>
      <c r="L242" s="17">
        <v>34</v>
      </c>
      <c r="M242" s="17" t="b">
        <v>1</v>
      </c>
      <c r="N242" s="17" t="s">
        <v>8273</v>
      </c>
      <c r="O242" s="17" t="s">
        <v>8274</v>
      </c>
      <c r="P242" s="17">
        <v>100</v>
      </c>
      <c r="Q242" s="17">
        <v>73.53</v>
      </c>
      <c r="R242" s="21">
        <v>42311.750324074077</v>
      </c>
      <c r="S242" s="21">
        <v>42336.750324074077</v>
      </c>
    </row>
    <row r="243" spans="1:19" ht="270" x14ac:dyDescent="0.25">
      <c r="A243" s="17">
        <v>3288</v>
      </c>
      <c r="B243" s="18" t="s">
        <v>3288</v>
      </c>
      <c r="C243" s="18" t="s">
        <v>7398</v>
      </c>
      <c r="D243" s="19">
        <v>10000</v>
      </c>
      <c r="E243" s="20">
        <v>10026.49</v>
      </c>
      <c r="F243" s="17" t="s">
        <v>8218</v>
      </c>
      <c r="G243" s="17" t="s">
        <v>8224</v>
      </c>
      <c r="H243" s="17" t="s">
        <v>8246</v>
      </c>
      <c r="I243" s="17">
        <v>1466463600</v>
      </c>
      <c r="J243" s="17">
        <v>1463337315</v>
      </c>
      <c r="K243" s="17" t="b">
        <v>0</v>
      </c>
      <c r="L243" s="17">
        <v>207</v>
      </c>
      <c r="M243" s="17" t="b">
        <v>1</v>
      </c>
      <c r="N243" s="17" t="s">
        <v>8273</v>
      </c>
      <c r="O243" s="17" t="s">
        <v>8274</v>
      </c>
      <c r="P243" s="17">
        <v>100</v>
      </c>
      <c r="Q243" s="17">
        <v>48.44</v>
      </c>
      <c r="R243" s="21">
        <v>42505.774479166663</v>
      </c>
      <c r="S243" s="21">
        <v>42541.958333333328</v>
      </c>
    </row>
    <row r="244" spans="1:19" ht="285" x14ac:dyDescent="0.25">
      <c r="A244" s="17">
        <v>3289</v>
      </c>
      <c r="B244" s="18" t="s">
        <v>3289</v>
      </c>
      <c r="C244" s="18" t="s">
        <v>7399</v>
      </c>
      <c r="D244" s="19">
        <v>500</v>
      </c>
      <c r="E244" s="20">
        <v>665.21</v>
      </c>
      <c r="F244" s="17" t="s">
        <v>8218</v>
      </c>
      <c r="G244" s="17" t="s">
        <v>8224</v>
      </c>
      <c r="H244" s="17" t="s">
        <v>8246</v>
      </c>
      <c r="I244" s="17">
        <v>1487580602</v>
      </c>
      <c r="J244" s="17">
        <v>1485161402</v>
      </c>
      <c r="K244" s="17" t="b">
        <v>0</v>
      </c>
      <c r="L244" s="17">
        <v>25</v>
      </c>
      <c r="M244" s="17" t="b">
        <v>1</v>
      </c>
      <c r="N244" s="17" t="s">
        <v>8273</v>
      </c>
      <c r="O244" s="17" t="s">
        <v>8274</v>
      </c>
      <c r="P244" s="17">
        <v>133</v>
      </c>
      <c r="Q244" s="17">
        <v>26.61</v>
      </c>
      <c r="R244" s="21">
        <v>42758.368078703701</v>
      </c>
      <c r="S244" s="21">
        <v>42786.368078703701</v>
      </c>
    </row>
    <row r="245" spans="1:19" ht="255" x14ac:dyDescent="0.25">
      <c r="A245" s="17">
        <v>3290</v>
      </c>
      <c r="B245" s="18" t="s">
        <v>3290</v>
      </c>
      <c r="C245" s="18" t="s">
        <v>7400</v>
      </c>
      <c r="D245" s="19">
        <v>2000</v>
      </c>
      <c r="E245" s="20">
        <v>2424</v>
      </c>
      <c r="F245" s="17" t="s">
        <v>8218</v>
      </c>
      <c r="G245" s="17" t="s">
        <v>8224</v>
      </c>
      <c r="H245" s="17" t="s">
        <v>8246</v>
      </c>
      <c r="I245" s="17">
        <v>1489234891</v>
      </c>
      <c r="J245" s="17">
        <v>1486642891</v>
      </c>
      <c r="K245" s="17" t="b">
        <v>0</v>
      </c>
      <c r="L245" s="17">
        <v>72</v>
      </c>
      <c r="M245" s="17" t="b">
        <v>1</v>
      </c>
      <c r="N245" s="17" t="s">
        <v>8273</v>
      </c>
      <c r="O245" s="17" t="s">
        <v>8274</v>
      </c>
      <c r="P245" s="17">
        <v>121</v>
      </c>
      <c r="Q245" s="17">
        <v>33.67</v>
      </c>
      <c r="R245" s="21">
        <v>42775.51494212963</v>
      </c>
      <c r="S245" s="21">
        <v>42805.51494212963</v>
      </c>
    </row>
    <row r="246" spans="1:19" ht="285" x14ac:dyDescent="0.25">
      <c r="A246" s="17">
        <v>3291</v>
      </c>
      <c r="B246" s="18" t="s">
        <v>3291</v>
      </c>
      <c r="C246" s="18" t="s">
        <v>7401</v>
      </c>
      <c r="D246" s="19">
        <v>500</v>
      </c>
      <c r="E246" s="20">
        <v>570</v>
      </c>
      <c r="F246" s="17" t="s">
        <v>8218</v>
      </c>
      <c r="G246" s="17" t="s">
        <v>8223</v>
      </c>
      <c r="H246" s="17" t="s">
        <v>8245</v>
      </c>
      <c r="I246" s="17">
        <v>1442462340</v>
      </c>
      <c r="J246" s="17">
        <v>1439743900</v>
      </c>
      <c r="K246" s="17" t="b">
        <v>0</v>
      </c>
      <c r="L246" s="17">
        <v>14</v>
      </c>
      <c r="M246" s="17" t="b">
        <v>1</v>
      </c>
      <c r="N246" s="17" t="s">
        <v>8273</v>
      </c>
      <c r="O246" s="17" t="s">
        <v>8274</v>
      </c>
      <c r="P246" s="17">
        <v>114</v>
      </c>
      <c r="Q246" s="17">
        <v>40.71</v>
      </c>
      <c r="R246" s="21">
        <v>42232.702546296292</v>
      </c>
      <c r="S246" s="21">
        <v>42264.165972222225</v>
      </c>
    </row>
    <row r="247" spans="1:19" ht="225" x14ac:dyDescent="0.25">
      <c r="A247" s="17">
        <v>3292</v>
      </c>
      <c r="B247" s="18" t="s">
        <v>3292</v>
      </c>
      <c r="C247" s="18" t="s">
        <v>7402</v>
      </c>
      <c r="D247" s="19">
        <v>101</v>
      </c>
      <c r="E247" s="20">
        <v>289</v>
      </c>
      <c r="F247" s="17" t="s">
        <v>8218</v>
      </c>
      <c r="G247" s="17" t="s">
        <v>8224</v>
      </c>
      <c r="H247" s="17" t="s">
        <v>8246</v>
      </c>
      <c r="I247" s="17">
        <v>1449257348</v>
      </c>
      <c r="J247" s="17">
        <v>1444069748</v>
      </c>
      <c r="K247" s="17" t="b">
        <v>0</v>
      </c>
      <c r="L247" s="17">
        <v>15</v>
      </c>
      <c r="M247" s="17" t="b">
        <v>1</v>
      </c>
      <c r="N247" s="17" t="s">
        <v>8273</v>
      </c>
      <c r="O247" s="17" t="s">
        <v>8274</v>
      </c>
      <c r="P247" s="17">
        <v>286</v>
      </c>
      <c r="Q247" s="17">
        <v>19.27</v>
      </c>
      <c r="R247" s="21">
        <v>42282.770231481481</v>
      </c>
      <c r="S247" s="21">
        <v>42342.811898148153</v>
      </c>
    </row>
    <row r="248" spans="1:19" ht="255" x14ac:dyDescent="0.25">
      <c r="A248" s="17">
        <v>3293</v>
      </c>
      <c r="B248" s="18" t="s">
        <v>3293</v>
      </c>
      <c r="C248" s="18" t="s">
        <v>7403</v>
      </c>
      <c r="D248" s="19">
        <v>4500</v>
      </c>
      <c r="E248" s="20">
        <v>7670</v>
      </c>
      <c r="F248" s="17" t="s">
        <v>8218</v>
      </c>
      <c r="G248" s="17" t="s">
        <v>8227</v>
      </c>
      <c r="H248" s="17" t="s">
        <v>8249</v>
      </c>
      <c r="I248" s="17">
        <v>1488622352</v>
      </c>
      <c r="J248" s="17">
        <v>1486030352</v>
      </c>
      <c r="K248" s="17" t="b">
        <v>0</v>
      </c>
      <c r="L248" s="17">
        <v>91</v>
      </c>
      <c r="M248" s="17" t="b">
        <v>1</v>
      </c>
      <c r="N248" s="17" t="s">
        <v>8273</v>
      </c>
      <c r="O248" s="17" t="s">
        <v>8274</v>
      </c>
      <c r="P248" s="17">
        <v>170</v>
      </c>
      <c r="Q248" s="17">
        <v>84.29</v>
      </c>
      <c r="R248" s="21">
        <v>42768.425370370373</v>
      </c>
      <c r="S248" s="21">
        <v>42798.425370370373</v>
      </c>
    </row>
    <row r="249" spans="1:19" ht="285" x14ac:dyDescent="0.25">
      <c r="A249" s="17">
        <v>3294</v>
      </c>
      <c r="B249" s="18" t="s">
        <v>3294</v>
      </c>
      <c r="C249" s="18" t="s">
        <v>7404</v>
      </c>
      <c r="D249" s="19">
        <v>600</v>
      </c>
      <c r="E249" s="20">
        <v>710</v>
      </c>
      <c r="F249" s="17" t="s">
        <v>8218</v>
      </c>
      <c r="G249" s="17" t="s">
        <v>8224</v>
      </c>
      <c r="H249" s="17" t="s">
        <v>8246</v>
      </c>
      <c r="I249" s="17">
        <v>1434459554</v>
      </c>
      <c r="J249" s="17">
        <v>1431867554</v>
      </c>
      <c r="K249" s="17" t="b">
        <v>0</v>
      </c>
      <c r="L249" s="17">
        <v>24</v>
      </c>
      <c r="M249" s="17" t="b">
        <v>1</v>
      </c>
      <c r="N249" s="17" t="s">
        <v>8273</v>
      </c>
      <c r="O249" s="17" t="s">
        <v>8274</v>
      </c>
      <c r="P249" s="17">
        <v>118</v>
      </c>
      <c r="Q249" s="17">
        <v>29.58</v>
      </c>
      <c r="R249" s="21">
        <v>42141.541134259256</v>
      </c>
      <c r="S249" s="21">
        <v>42171.541134259256</v>
      </c>
    </row>
    <row r="250" spans="1:19" ht="300" x14ac:dyDescent="0.25">
      <c r="A250" s="17">
        <v>3295</v>
      </c>
      <c r="B250" s="18" t="s">
        <v>3295</v>
      </c>
      <c r="C250" s="18" t="s">
        <v>7405</v>
      </c>
      <c r="D250" s="19">
        <v>700</v>
      </c>
      <c r="E250" s="20">
        <v>720.01</v>
      </c>
      <c r="F250" s="17" t="s">
        <v>8218</v>
      </c>
      <c r="G250" s="17" t="s">
        <v>8224</v>
      </c>
      <c r="H250" s="17" t="s">
        <v>8246</v>
      </c>
      <c r="I250" s="17">
        <v>1474886229</v>
      </c>
      <c r="J250" s="17">
        <v>1472294229</v>
      </c>
      <c r="K250" s="17" t="b">
        <v>0</v>
      </c>
      <c r="L250" s="17">
        <v>27</v>
      </c>
      <c r="M250" s="17" t="b">
        <v>1</v>
      </c>
      <c r="N250" s="17" t="s">
        <v>8273</v>
      </c>
      <c r="O250" s="17" t="s">
        <v>8274</v>
      </c>
      <c r="P250" s="17">
        <v>103</v>
      </c>
      <c r="Q250" s="17">
        <v>26.67</v>
      </c>
      <c r="R250" s="21">
        <v>42609.442465277782</v>
      </c>
      <c r="S250" s="21">
        <v>42639.442465277782</v>
      </c>
    </row>
    <row r="251" spans="1:19" ht="270" x14ac:dyDescent="0.25">
      <c r="A251" s="17">
        <v>3296</v>
      </c>
      <c r="B251" s="18" t="s">
        <v>3296</v>
      </c>
      <c r="C251" s="18" t="s">
        <v>7406</v>
      </c>
      <c r="D251" s="19">
        <v>1500</v>
      </c>
      <c r="E251" s="20">
        <v>2161</v>
      </c>
      <c r="F251" s="17" t="s">
        <v>8218</v>
      </c>
      <c r="G251" s="17" t="s">
        <v>8224</v>
      </c>
      <c r="H251" s="17" t="s">
        <v>8246</v>
      </c>
      <c r="I251" s="17">
        <v>1448229600</v>
      </c>
      <c r="J251" s="17">
        <v>1446401372</v>
      </c>
      <c r="K251" s="17" t="b">
        <v>0</v>
      </c>
      <c r="L251" s="17">
        <v>47</v>
      </c>
      <c r="M251" s="17" t="b">
        <v>1</v>
      </c>
      <c r="N251" s="17" t="s">
        <v>8273</v>
      </c>
      <c r="O251" s="17" t="s">
        <v>8274</v>
      </c>
      <c r="P251" s="17">
        <v>144</v>
      </c>
      <c r="Q251" s="17">
        <v>45.98</v>
      </c>
      <c r="R251" s="21">
        <v>42309.756620370375</v>
      </c>
      <c r="S251" s="21">
        <v>42330.916666666672</v>
      </c>
    </row>
    <row r="252" spans="1:19" ht="240" x14ac:dyDescent="0.25">
      <c r="A252" s="17">
        <v>3297</v>
      </c>
      <c r="B252" s="18" t="s">
        <v>3297</v>
      </c>
      <c r="C252" s="18" t="s">
        <v>7407</v>
      </c>
      <c r="D252" s="19">
        <v>5500</v>
      </c>
      <c r="E252" s="20">
        <v>5504</v>
      </c>
      <c r="F252" s="17" t="s">
        <v>8218</v>
      </c>
      <c r="G252" s="17" t="s">
        <v>8224</v>
      </c>
      <c r="H252" s="17" t="s">
        <v>8246</v>
      </c>
      <c r="I252" s="17">
        <v>1438037940</v>
      </c>
      <c r="J252" s="17">
        <v>1436380256</v>
      </c>
      <c r="K252" s="17" t="b">
        <v>0</v>
      </c>
      <c r="L252" s="17">
        <v>44</v>
      </c>
      <c r="M252" s="17" t="b">
        <v>1</v>
      </c>
      <c r="N252" s="17" t="s">
        <v>8273</v>
      </c>
      <c r="O252" s="17" t="s">
        <v>8274</v>
      </c>
      <c r="P252" s="17">
        <v>100</v>
      </c>
      <c r="Q252" s="17">
        <v>125.09</v>
      </c>
      <c r="R252" s="21">
        <v>42193.771481481483</v>
      </c>
      <c r="S252" s="21">
        <v>42212.957638888889</v>
      </c>
    </row>
    <row r="253" spans="1:19" ht="285" x14ac:dyDescent="0.25">
      <c r="A253" s="17">
        <v>3298</v>
      </c>
      <c r="B253" s="18" t="s">
        <v>3298</v>
      </c>
      <c r="C253" s="18" t="s">
        <v>7408</v>
      </c>
      <c r="D253" s="19">
        <v>10000</v>
      </c>
      <c r="E253" s="20">
        <v>10173</v>
      </c>
      <c r="F253" s="17" t="s">
        <v>8218</v>
      </c>
      <c r="G253" s="17" t="s">
        <v>8223</v>
      </c>
      <c r="H253" s="17" t="s">
        <v>8245</v>
      </c>
      <c r="I253" s="17">
        <v>1442102400</v>
      </c>
      <c r="J253" s="17">
        <v>1440370768</v>
      </c>
      <c r="K253" s="17" t="b">
        <v>0</v>
      </c>
      <c r="L253" s="17">
        <v>72</v>
      </c>
      <c r="M253" s="17" t="b">
        <v>1</v>
      </c>
      <c r="N253" s="17" t="s">
        <v>8273</v>
      </c>
      <c r="O253" s="17" t="s">
        <v>8274</v>
      </c>
      <c r="P253" s="17">
        <v>102</v>
      </c>
      <c r="Q253" s="17">
        <v>141.29</v>
      </c>
      <c r="R253" s="21">
        <v>42239.957962962959</v>
      </c>
      <c r="S253" s="21">
        <v>42260</v>
      </c>
    </row>
    <row r="254" spans="1:19" ht="255" x14ac:dyDescent="0.25">
      <c r="A254" s="17">
        <v>3299</v>
      </c>
      <c r="B254" s="18" t="s">
        <v>3299</v>
      </c>
      <c r="C254" s="18" t="s">
        <v>7409</v>
      </c>
      <c r="D254" s="19">
        <v>3000</v>
      </c>
      <c r="E254" s="20">
        <v>3486</v>
      </c>
      <c r="F254" s="17" t="s">
        <v>8218</v>
      </c>
      <c r="G254" s="17" t="s">
        <v>8223</v>
      </c>
      <c r="H254" s="17" t="s">
        <v>8245</v>
      </c>
      <c r="I254" s="17">
        <v>1444860063</v>
      </c>
      <c r="J254" s="17">
        <v>1442268063</v>
      </c>
      <c r="K254" s="17" t="b">
        <v>0</v>
      </c>
      <c r="L254" s="17">
        <v>63</v>
      </c>
      <c r="M254" s="17" t="b">
        <v>1</v>
      </c>
      <c r="N254" s="17" t="s">
        <v>8273</v>
      </c>
      <c r="O254" s="17" t="s">
        <v>8274</v>
      </c>
      <c r="P254" s="17">
        <v>116</v>
      </c>
      <c r="Q254" s="17">
        <v>55.33</v>
      </c>
      <c r="R254" s="21">
        <v>42261.917395833334</v>
      </c>
      <c r="S254" s="21">
        <v>42291.917395833334</v>
      </c>
    </row>
    <row r="255" spans="1:19" ht="255" x14ac:dyDescent="0.25">
      <c r="A255" s="17">
        <v>3300</v>
      </c>
      <c r="B255" s="18" t="s">
        <v>3300</v>
      </c>
      <c r="C255" s="18" t="s">
        <v>7410</v>
      </c>
      <c r="D255" s="19">
        <v>3000</v>
      </c>
      <c r="E255" s="20">
        <v>4085</v>
      </c>
      <c r="F255" s="17" t="s">
        <v>8218</v>
      </c>
      <c r="G255" s="17" t="s">
        <v>8223</v>
      </c>
      <c r="H255" s="17" t="s">
        <v>8245</v>
      </c>
      <c r="I255" s="17">
        <v>1430329862</v>
      </c>
      <c r="J255" s="17">
        <v>1428515462</v>
      </c>
      <c r="K255" s="17" t="b">
        <v>0</v>
      </c>
      <c r="L255" s="17">
        <v>88</v>
      </c>
      <c r="M255" s="17" t="b">
        <v>1</v>
      </c>
      <c r="N255" s="17" t="s">
        <v>8273</v>
      </c>
      <c r="O255" s="17" t="s">
        <v>8274</v>
      </c>
      <c r="P255" s="17">
        <v>136</v>
      </c>
      <c r="Q255" s="17">
        <v>46.42</v>
      </c>
      <c r="R255" s="21">
        <v>42102.743773148148</v>
      </c>
      <c r="S255" s="21">
        <v>42123.743773148148</v>
      </c>
    </row>
    <row r="256" spans="1:19" ht="240" x14ac:dyDescent="0.25">
      <c r="A256" s="17">
        <v>3301</v>
      </c>
      <c r="B256" s="18" t="s">
        <v>3301</v>
      </c>
      <c r="C256" s="18" t="s">
        <v>7411</v>
      </c>
      <c r="D256" s="19">
        <v>3000</v>
      </c>
      <c r="E256" s="20">
        <v>4004</v>
      </c>
      <c r="F256" s="17" t="s">
        <v>8218</v>
      </c>
      <c r="G256" s="17" t="s">
        <v>8223</v>
      </c>
      <c r="H256" s="17" t="s">
        <v>8245</v>
      </c>
      <c r="I256" s="17">
        <v>1470034740</v>
      </c>
      <c r="J256" s="17">
        <v>1466185176</v>
      </c>
      <c r="K256" s="17" t="b">
        <v>0</v>
      </c>
      <c r="L256" s="17">
        <v>70</v>
      </c>
      <c r="M256" s="17" t="b">
        <v>1</v>
      </c>
      <c r="N256" s="17" t="s">
        <v>8273</v>
      </c>
      <c r="O256" s="17" t="s">
        <v>8274</v>
      </c>
      <c r="P256" s="17">
        <v>133</v>
      </c>
      <c r="Q256" s="17">
        <v>57.2</v>
      </c>
      <c r="R256" s="21">
        <v>42538.73583333334</v>
      </c>
      <c r="S256" s="21">
        <v>42583.290972222225</v>
      </c>
    </row>
    <row r="257" spans="1:19" ht="60" x14ac:dyDescent="0.25">
      <c r="A257" s="17">
        <v>3302</v>
      </c>
      <c r="B257" s="18" t="s">
        <v>3302</v>
      </c>
      <c r="C257" s="18" t="s">
        <v>7412</v>
      </c>
      <c r="D257" s="19">
        <v>8400</v>
      </c>
      <c r="E257" s="20">
        <v>8685</v>
      </c>
      <c r="F257" s="17" t="s">
        <v>8218</v>
      </c>
      <c r="G257" s="17" t="s">
        <v>8226</v>
      </c>
      <c r="H257" s="17" t="s">
        <v>8248</v>
      </c>
      <c r="I257" s="17">
        <v>1481099176</v>
      </c>
      <c r="J257" s="17">
        <v>1478507176</v>
      </c>
      <c r="K257" s="17" t="b">
        <v>0</v>
      </c>
      <c r="L257" s="17">
        <v>50</v>
      </c>
      <c r="M257" s="17" t="b">
        <v>1</v>
      </c>
      <c r="N257" s="17" t="s">
        <v>8273</v>
      </c>
      <c r="O257" s="17" t="s">
        <v>8274</v>
      </c>
      <c r="P257" s="17">
        <v>103</v>
      </c>
      <c r="Q257" s="17">
        <v>173.7</v>
      </c>
      <c r="R257" s="21">
        <v>42681.35157407407</v>
      </c>
      <c r="S257" s="21">
        <v>42711.35157407407</v>
      </c>
    </row>
    <row r="258" spans="1:19" ht="255" x14ac:dyDescent="0.25">
      <c r="A258" s="17">
        <v>3303</v>
      </c>
      <c r="B258" s="18" t="s">
        <v>3303</v>
      </c>
      <c r="C258" s="18" t="s">
        <v>7413</v>
      </c>
      <c r="D258" s="19">
        <v>1800</v>
      </c>
      <c r="E258" s="20">
        <v>2086</v>
      </c>
      <c r="F258" s="17" t="s">
        <v>8218</v>
      </c>
      <c r="G258" s="17" t="s">
        <v>8223</v>
      </c>
      <c r="H258" s="17" t="s">
        <v>8245</v>
      </c>
      <c r="I258" s="17">
        <v>1427553484</v>
      </c>
      <c r="J258" s="17">
        <v>1424533084</v>
      </c>
      <c r="K258" s="17" t="b">
        <v>0</v>
      </c>
      <c r="L258" s="17">
        <v>35</v>
      </c>
      <c r="M258" s="17" t="b">
        <v>1</v>
      </c>
      <c r="N258" s="17" t="s">
        <v>8273</v>
      </c>
      <c r="O258" s="17" t="s">
        <v>8274</v>
      </c>
      <c r="P258" s="17">
        <v>116</v>
      </c>
      <c r="Q258" s="17">
        <v>59.6</v>
      </c>
      <c r="R258" s="21">
        <v>42056.65143518518</v>
      </c>
      <c r="S258" s="21">
        <v>42091.609768518523</v>
      </c>
    </row>
    <row r="259" spans="1:19" ht="255" x14ac:dyDescent="0.25">
      <c r="A259" s="17">
        <v>3304</v>
      </c>
      <c r="B259" s="18" t="s">
        <v>3304</v>
      </c>
      <c r="C259" s="18" t="s">
        <v>7414</v>
      </c>
      <c r="D259" s="19">
        <v>15000</v>
      </c>
      <c r="E259" s="20">
        <v>15677.5</v>
      </c>
      <c r="F259" s="17" t="s">
        <v>8218</v>
      </c>
      <c r="G259" s="17" t="s">
        <v>8223</v>
      </c>
      <c r="H259" s="17" t="s">
        <v>8245</v>
      </c>
      <c r="I259" s="17">
        <v>1482418752</v>
      </c>
      <c r="J259" s="17">
        <v>1479826752</v>
      </c>
      <c r="K259" s="17" t="b">
        <v>0</v>
      </c>
      <c r="L259" s="17">
        <v>175</v>
      </c>
      <c r="M259" s="17" t="b">
        <v>1</v>
      </c>
      <c r="N259" s="17" t="s">
        <v>8273</v>
      </c>
      <c r="O259" s="17" t="s">
        <v>8274</v>
      </c>
      <c r="P259" s="17">
        <v>105</v>
      </c>
      <c r="Q259" s="17">
        <v>89.59</v>
      </c>
      <c r="R259" s="21">
        <v>42696.624444444446</v>
      </c>
      <c r="S259" s="21">
        <v>42726.624444444446</v>
      </c>
    </row>
    <row r="260" spans="1:19" ht="285" x14ac:dyDescent="0.25">
      <c r="A260" s="17">
        <v>3305</v>
      </c>
      <c r="B260" s="18" t="s">
        <v>3305</v>
      </c>
      <c r="C260" s="18" t="s">
        <v>7415</v>
      </c>
      <c r="D260" s="19">
        <v>4000</v>
      </c>
      <c r="E260" s="20">
        <v>4081</v>
      </c>
      <c r="F260" s="17" t="s">
        <v>8218</v>
      </c>
      <c r="G260" s="17" t="s">
        <v>8223</v>
      </c>
      <c r="H260" s="17" t="s">
        <v>8245</v>
      </c>
      <c r="I260" s="17">
        <v>1438374748</v>
      </c>
      <c r="J260" s="17">
        <v>1435782748</v>
      </c>
      <c r="K260" s="17" t="b">
        <v>0</v>
      </c>
      <c r="L260" s="17">
        <v>20</v>
      </c>
      <c r="M260" s="17" t="b">
        <v>1</v>
      </c>
      <c r="N260" s="17" t="s">
        <v>8273</v>
      </c>
      <c r="O260" s="17" t="s">
        <v>8274</v>
      </c>
      <c r="P260" s="17">
        <v>102</v>
      </c>
      <c r="Q260" s="17">
        <v>204.05</v>
      </c>
      <c r="R260" s="21">
        <v>42186.855879629627</v>
      </c>
      <c r="S260" s="21">
        <v>42216.855879629627</v>
      </c>
    </row>
    <row r="261" spans="1:19" ht="285" x14ac:dyDescent="0.25">
      <c r="A261" s="17">
        <v>3306</v>
      </c>
      <c r="B261" s="18" t="s">
        <v>3306</v>
      </c>
      <c r="C261" s="18" t="s">
        <v>7416</v>
      </c>
      <c r="D261" s="19">
        <v>1500</v>
      </c>
      <c r="E261" s="20">
        <v>2630</v>
      </c>
      <c r="F261" s="17" t="s">
        <v>8218</v>
      </c>
      <c r="G261" s="17" t="s">
        <v>8223</v>
      </c>
      <c r="H261" s="17" t="s">
        <v>8245</v>
      </c>
      <c r="I261" s="17">
        <v>1465527600</v>
      </c>
      <c r="J261" s="17">
        <v>1462252542</v>
      </c>
      <c r="K261" s="17" t="b">
        <v>0</v>
      </c>
      <c r="L261" s="17">
        <v>54</v>
      </c>
      <c r="M261" s="17" t="b">
        <v>1</v>
      </c>
      <c r="N261" s="17" t="s">
        <v>8273</v>
      </c>
      <c r="O261" s="17" t="s">
        <v>8274</v>
      </c>
      <c r="P261" s="17">
        <v>175</v>
      </c>
      <c r="Q261" s="17">
        <v>48.7</v>
      </c>
      <c r="R261" s="21">
        <v>42493.219236111108</v>
      </c>
      <c r="S261" s="21">
        <v>42531.125</v>
      </c>
    </row>
    <row r="262" spans="1:19" ht="270" x14ac:dyDescent="0.25">
      <c r="A262" s="17">
        <v>3307</v>
      </c>
      <c r="B262" s="18" t="s">
        <v>3307</v>
      </c>
      <c r="C262" s="18" t="s">
        <v>7417</v>
      </c>
      <c r="D262" s="19">
        <v>1000</v>
      </c>
      <c r="E262" s="20">
        <v>1066.8</v>
      </c>
      <c r="F262" s="17" t="s">
        <v>8218</v>
      </c>
      <c r="G262" s="17" t="s">
        <v>8223</v>
      </c>
      <c r="H262" s="17" t="s">
        <v>8245</v>
      </c>
      <c r="I262" s="17">
        <v>1463275339</v>
      </c>
      <c r="J262" s="17">
        <v>1460683339</v>
      </c>
      <c r="K262" s="17" t="b">
        <v>0</v>
      </c>
      <c r="L262" s="17">
        <v>20</v>
      </c>
      <c r="M262" s="17" t="b">
        <v>1</v>
      </c>
      <c r="N262" s="17" t="s">
        <v>8273</v>
      </c>
      <c r="O262" s="17" t="s">
        <v>8274</v>
      </c>
      <c r="P262" s="17">
        <v>107</v>
      </c>
      <c r="Q262" s="17">
        <v>53.34</v>
      </c>
      <c r="R262" s="21">
        <v>42475.057164351849</v>
      </c>
      <c r="S262" s="21">
        <v>42505.057164351849</v>
      </c>
    </row>
    <row r="263" spans="1:19" ht="255" x14ac:dyDescent="0.25">
      <c r="A263" s="17">
        <v>3308</v>
      </c>
      <c r="B263" s="18" t="s">
        <v>3308</v>
      </c>
      <c r="C263" s="18" t="s">
        <v>7418</v>
      </c>
      <c r="D263" s="19">
        <v>3500</v>
      </c>
      <c r="E263" s="20">
        <v>4280</v>
      </c>
      <c r="F263" s="17" t="s">
        <v>8218</v>
      </c>
      <c r="G263" s="17" t="s">
        <v>8223</v>
      </c>
      <c r="H263" s="17" t="s">
        <v>8245</v>
      </c>
      <c r="I263" s="17">
        <v>1460581365</v>
      </c>
      <c r="J263" s="17">
        <v>1458766965</v>
      </c>
      <c r="K263" s="17" t="b">
        <v>0</v>
      </c>
      <c r="L263" s="17">
        <v>57</v>
      </c>
      <c r="M263" s="17" t="b">
        <v>1</v>
      </c>
      <c r="N263" s="17" t="s">
        <v>8273</v>
      </c>
      <c r="O263" s="17" t="s">
        <v>8274</v>
      </c>
      <c r="P263" s="17">
        <v>122</v>
      </c>
      <c r="Q263" s="17">
        <v>75.09</v>
      </c>
      <c r="R263" s="21">
        <v>42452.876909722225</v>
      </c>
      <c r="S263" s="21">
        <v>42473.876909722225</v>
      </c>
    </row>
    <row r="264" spans="1:19" ht="135" x14ac:dyDescent="0.25">
      <c r="A264" s="17">
        <v>3309</v>
      </c>
      <c r="B264" s="18" t="s">
        <v>3309</v>
      </c>
      <c r="C264" s="18" t="s">
        <v>7419</v>
      </c>
      <c r="D264" s="19">
        <v>350</v>
      </c>
      <c r="E264" s="20">
        <v>558</v>
      </c>
      <c r="F264" s="17" t="s">
        <v>8218</v>
      </c>
      <c r="G264" s="17" t="s">
        <v>8224</v>
      </c>
      <c r="H264" s="17" t="s">
        <v>8246</v>
      </c>
      <c r="I264" s="17">
        <v>1476632178</v>
      </c>
      <c r="J264" s="17">
        <v>1473953778</v>
      </c>
      <c r="K264" s="17" t="b">
        <v>0</v>
      </c>
      <c r="L264" s="17">
        <v>31</v>
      </c>
      <c r="M264" s="17" t="b">
        <v>1</v>
      </c>
      <c r="N264" s="17" t="s">
        <v>8273</v>
      </c>
      <c r="O264" s="17" t="s">
        <v>8274</v>
      </c>
      <c r="P264" s="17">
        <v>159</v>
      </c>
      <c r="Q264" s="17">
        <v>18</v>
      </c>
      <c r="R264" s="21">
        <v>42628.650208333333</v>
      </c>
      <c r="S264" s="21">
        <v>42659.650208333333</v>
      </c>
    </row>
    <row r="265" spans="1:19" ht="180" x14ac:dyDescent="0.25">
      <c r="A265" s="17">
        <v>3310</v>
      </c>
      <c r="B265" s="18" t="s">
        <v>3310</v>
      </c>
      <c r="C265" s="18" t="s">
        <v>7420</v>
      </c>
      <c r="D265" s="19">
        <v>6500</v>
      </c>
      <c r="E265" s="20">
        <v>6505</v>
      </c>
      <c r="F265" s="17" t="s">
        <v>8218</v>
      </c>
      <c r="G265" s="17" t="s">
        <v>8223</v>
      </c>
      <c r="H265" s="17" t="s">
        <v>8245</v>
      </c>
      <c r="I265" s="17">
        <v>1444169825</v>
      </c>
      <c r="J265" s="17">
        <v>1441577825</v>
      </c>
      <c r="K265" s="17" t="b">
        <v>0</v>
      </c>
      <c r="L265" s="17">
        <v>31</v>
      </c>
      <c r="M265" s="17" t="b">
        <v>1</v>
      </c>
      <c r="N265" s="17" t="s">
        <v>8273</v>
      </c>
      <c r="O265" s="17" t="s">
        <v>8274</v>
      </c>
      <c r="P265" s="17">
        <v>100</v>
      </c>
      <c r="Q265" s="17">
        <v>209.84</v>
      </c>
      <c r="R265" s="21">
        <v>42253.928530092591</v>
      </c>
      <c r="S265" s="21">
        <v>42283.928530092591</v>
      </c>
    </row>
    <row r="266" spans="1:19" ht="255" x14ac:dyDescent="0.25">
      <c r="A266" s="17">
        <v>3311</v>
      </c>
      <c r="B266" s="18" t="s">
        <v>3311</v>
      </c>
      <c r="C266" s="18" t="s">
        <v>7421</v>
      </c>
      <c r="D266" s="19">
        <v>2500</v>
      </c>
      <c r="E266" s="20">
        <v>2746</v>
      </c>
      <c r="F266" s="17" t="s">
        <v>8218</v>
      </c>
      <c r="G266" s="17" t="s">
        <v>8223</v>
      </c>
      <c r="H266" s="17" t="s">
        <v>8245</v>
      </c>
      <c r="I266" s="17">
        <v>1445065210</v>
      </c>
      <c r="J266" s="17">
        <v>1442473210</v>
      </c>
      <c r="K266" s="17" t="b">
        <v>0</v>
      </c>
      <c r="L266" s="17">
        <v>45</v>
      </c>
      <c r="M266" s="17" t="b">
        <v>1</v>
      </c>
      <c r="N266" s="17" t="s">
        <v>8273</v>
      </c>
      <c r="O266" s="17" t="s">
        <v>8274</v>
      </c>
      <c r="P266" s="17">
        <v>110</v>
      </c>
      <c r="Q266" s="17">
        <v>61.02</v>
      </c>
      <c r="R266" s="21">
        <v>42264.29178240741</v>
      </c>
      <c r="S266" s="21">
        <v>42294.29178240741</v>
      </c>
    </row>
    <row r="267" spans="1:19" ht="270" x14ac:dyDescent="0.25">
      <c r="A267" s="17">
        <v>3312</v>
      </c>
      <c r="B267" s="18" t="s">
        <v>3312</v>
      </c>
      <c r="C267" s="18" t="s">
        <v>7422</v>
      </c>
      <c r="D267" s="19">
        <v>2500</v>
      </c>
      <c r="E267" s="20">
        <v>2501</v>
      </c>
      <c r="F267" s="17" t="s">
        <v>8218</v>
      </c>
      <c r="G267" s="17" t="s">
        <v>8223</v>
      </c>
      <c r="H267" s="17" t="s">
        <v>8245</v>
      </c>
      <c r="I267" s="17">
        <v>1478901600</v>
      </c>
      <c r="J267" s="17">
        <v>1477077946</v>
      </c>
      <c r="K267" s="17" t="b">
        <v>0</v>
      </c>
      <c r="L267" s="17">
        <v>41</v>
      </c>
      <c r="M267" s="17" t="b">
        <v>1</v>
      </c>
      <c r="N267" s="17" t="s">
        <v>8273</v>
      </c>
      <c r="O267" s="17" t="s">
        <v>8274</v>
      </c>
      <c r="P267" s="17">
        <v>100</v>
      </c>
      <c r="Q267" s="17">
        <v>61</v>
      </c>
      <c r="R267" s="21">
        <v>42664.809560185182</v>
      </c>
      <c r="S267" s="21">
        <v>42685.916666666672</v>
      </c>
    </row>
    <row r="268" spans="1:19" ht="255" x14ac:dyDescent="0.25">
      <c r="A268" s="17">
        <v>3313</v>
      </c>
      <c r="B268" s="18" t="s">
        <v>3313</v>
      </c>
      <c r="C268" s="18" t="s">
        <v>7423</v>
      </c>
      <c r="D268" s="19">
        <v>2000</v>
      </c>
      <c r="E268" s="20">
        <v>2321</v>
      </c>
      <c r="F268" s="17" t="s">
        <v>8218</v>
      </c>
      <c r="G268" s="17" t="s">
        <v>8223</v>
      </c>
      <c r="H268" s="17" t="s">
        <v>8245</v>
      </c>
      <c r="I268" s="17">
        <v>1453856400</v>
      </c>
      <c r="J268" s="17">
        <v>1452664317</v>
      </c>
      <c r="K268" s="17" t="b">
        <v>0</v>
      </c>
      <c r="L268" s="17">
        <v>29</v>
      </c>
      <c r="M268" s="17" t="b">
        <v>1</v>
      </c>
      <c r="N268" s="17" t="s">
        <v>8273</v>
      </c>
      <c r="O268" s="17" t="s">
        <v>8274</v>
      </c>
      <c r="P268" s="17">
        <v>116</v>
      </c>
      <c r="Q268" s="17">
        <v>80.03</v>
      </c>
      <c r="R268" s="21">
        <v>42382.244409722218</v>
      </c>
      <c r="S268" s="21">
        <v>42396.041666666672</v>
      </c>
    </row>
    <row r="269" spans="1:19" ht="300" x14ac:dyDescent="0.25">
      <c r="A269" s="17">
        <v>3314</v>
      </c>
      <c r="B269" s="18" t="s">
        <v>3314</v>
      </c>
      <c r="C269" s="18" t="s">
        <v>7424</v>
      </c>
      <c r="D269" s="19">
        <v>800</v>
      </c>
      <c r="E269" s="20">
        <v>1686</v>
      </c>
      <c r="F269" s="17" t="s">
        <v>8218</v>
      </c>
      <c r="G269" s="17" t="s">
        <v>8224</v>
      </c>
      <c r="H269" s="17" t="s">
        <v>8246</v>
      </c>
      <c r="I269" s="17">
        <v>1431115500</v>
      </c>
      <c r="J269" s="17">
        <v>1428733511</v>
      </c>
      <c r="K269" s="17" t="b">
        <v>0</v>
      </c>
      <c r="L269" s="17">
        <v>58</v>
      </c>
      <c r="M269" s="17" t="b">
        <v>1</v>
      </c>
      <c r="N269" s="17" t="s">
        <v>8273</v>
      </c>
      <c r="O269" s="17" t="s">
        <v>8274</v>
      </c>
      <c r="P269" s="17">
        <v>211</v>
      </c>
      <c r="Q269" s="17">
        <v>29.07</v>
      </c>
      <c r="R269" s="21">
        <v>42105.267488425925</v>
      </c>
      <c r="S269" s="21">
        <v>42132.836805555555</v>
      </c>
    </row>
    <row r="270" spans="1:19" ht="240" x14ac:dyDescent="0.25">
      <c r="A270" s="17">
        <v>3315</v>
      </c>
      <c r="B270" s="18" t="s">
        <v>3315</v>
      </c>
      <c r="C270" s="18" t="s">
        <v>7425</v>
      </c>
      <c r="D270" s="19">
        <v>4000</v>
      </c>
      <c r="E270" s="20">
        <v>4400</v>
      </c>
      <c r="F270" s="17" t="s">
        <v>8218</v>
      </c>
      <c r="G270" s="17" t="s">
        <v>8224</v>
      </c>
      <c r="H270" s="17" t="s">
        <v>8246</v>
      </c>
      <c r="I270" s="17">
        <v>1462519041</v>
      </c>
      <c r="J270" s="17">
        <v>1459927041</v>
      </c>
      <c r="K270" s="17" t="b">
        <v>0</v>
      </c>
      <c r="L270" s="17">
        <v>89</v>
      </c>
      <c r="M270" s="17" t="b">
        <v>1</v>
      </c>
      <c r="N270" s="17" t="s">
        <v>8273</v>
      </c>
      <c r="O270" s="17" t="s">
        <v>8274</v>
      </c>
      <c r="P270" s="17">
        <v>110</v>
      </c>
      <c r="Q270" s="17">
        <v>49.44</v>
      </c>
      <c r="R270" s="21">
        <v>42466.303715277783</v>
      </c>
      <c r="S270" s="21">
        <v>42496.303715277783</v>
      </c>
    </row>
    <row r="271" spans="1:19" ht="300" x14ac:dyDescent="0.25">
      <c r="A271" s="17">
        <v>3316</v>
      </c>
      <c r="B271" s="18" t="s">
        <v>3316</v>
      </c>
      <c r="C271" s="18" t="s">
        <v>7426</v>
      </c>
      <c r="D271" s="19">
        <v>11737</v>
      </c>
      <c r="E271" s="20">
        <v>11747.18</v>
      </c>
      <c r="F271" s="17" t="s">
        <v>8218</v>
      </c>
      <c r="G271" s="17" t="s">
        <v>8223</v>
      </c>
      <c r="H271" s="17" t="s">
        <v>8245</v>
      </c>
      <c r="I271" s="17">
        <v>1407506040</v>
      </c>
      <c r="J271" s="17">
        <v>1404680075</v>
      </c>
      <c r="K271" s="17" t="b">
        <v>0</v>
      </c>
      <c r="L271" s="17">
        <v>125</v>
      </c>
      <c r="M271" s="17" t="b">
        <v>1</v>
      </c>
      <c r="N271" s="17" t="s">
        <v>8273</v>
      </c>
      <c r="O271" s="17" t="s">
        <v>8274</v>
      </c>
      <c r="P271" s="17">
        <v>100</v>
      </c>
      <c r="Q271" s="17">
        <v>93.98</v>
      </c>
      <c r="R271" s="21">
        <v>41826.871238425927</v>
      </c>
      <c r="S271" s="21">
        <v>41859.57916666667</v>
      </c>
    </row>
    <row r="272" spans="1:19" ht="240" x14ac:dyDescent="0.25">
      <c r="A272" s="17">
        <v>3317</v>
      </c>
      <c r="B272" s="18" t="s">
        <v>3317</v>
      </c>
      <c r="C272" s="18" t="s">
        <v>7427</v>
      </c>
      <c r="D272" s="19">
        <v>1050</v>
      </c>
      <c r="E272" s="20">
        <v>1115</v>
      </c>
      <c r="F272" s="17" t="s">
        <v>8218</v>
      </c>
      <c r="G272" s="17" t="s">
        <v>8223</v>
      </c>
      <c r="H272" s="17" t="s">
        <v>8245</v>
      </c>
      <c r="I272" s="17">
        <v>1465347424</v>
      </c>
      <c r="J272" s="17">
        <v>1462755424</v>
      </c>
      <c r="K272" s="17" t="b">
        <v>0</v>
      </c>
      <c r="L272" s="17">
        <v>18</v>
      </c>
      <c r="M272" s="17" t="b">
        <v>1</v>
      </c>
      <c r="N272" s="17" t="s">
        <v>8273</v>
      </c>
      <c r="O272" s="17" t="s">
        <v>8274</v>
      </c>
      <c r="P272" s="17">
        <v>106</v>
      </c>
      <c r="Q272" s="17">
        <v>61.94</v>
      </c>
      <c r="R272" s="21">
        <v>42499.039629629624</v>
      </c>
      <c r="S272" s="21">
        <v>42529.039629629624</v>
      </c>
    </row>
    <row r="273" spans="1:19" ht="120" x14ac:dyDescent="0.25">
      <c r="A273" s="17">
        <v>3318</v>
      </c>
      <c r="B273" s="18" t="s">
        <v>3318</v>
      </c>
      <c r="C273" s="18" t="s">
        <v>7428</v>
      </c>
      <c r="D273" s="19">
        <v>2000</v>
      </c>
      <c r="E273" s="20">
        <v>2512</v>
      </c>
      <c r="F273" s="17" t="s">
        <v>8218</v>
      </c>
      <c r="G273" s="17" t="s">
        <v>8228</v>
      </c>
      <c r="H273" s="17" t="s">
        <v>8250</v>
      </c>
      <c r="I273" s="17">
        <v>1460341800</v>
      </c>
      <c r="J273" s="17">
        <v>1456902893</v>
      </c>
      <c r="K273" s="17" t="b">
        <v>0</v>
      </c>
      <c r="L273" s="17">
        <v>32</v>
      </c>
      <c r="M273" s="17" t="b">
        <v>1</v>
      </c>
      <c r="N273" s="17" t="s">
        <v>8273</v>
      </c>
      <c r="O273" s="17" t="s">
        <v>8274</v>
      </c>
      <c r="P273" s="17">
        <v>126</v>
      </c>
      <c r="Q273" s="17">
        <v>78.5</v>
      </c>
      <c r="R273" s="21">
        <v>42431.302002314813</v>
      </c>
      <c r="S273" s="21">
        <v>42471.104166666672</v>
      </c>
    </row>
    <row r="274" spans="1:19" ht="300" x14ac:dyDescent="0.25">
      <c r="A274" s="17">
        <v>3319</v>
      </c>
      <c r="B274" s="18" t="s">
        <v>3319</v>
      </c>
      <c r="C274" s="18" t="s">
        <v>7429</v>
      </c>
      <c r="D274" s="19">
        <v>500</v>
      </c>
      <c r="E274" s="20">
        <v>540</v>
      </c>
      <c r="F274" s="17" t="s">
        <v>8218</v>
      </c>
      <c r="G274" s="17" t="s">
        <v>8224</v>
      </c>
      <c r="H274" s="17" t="s">
        <v>8246</v>
      </c>
      <c r="I274" s="17">
        <v>1422712986</v>
      </c>
      <c r="J274" s="17">
        <v>1418824986</v>
      </c>
      <c r="K274" s="17" t="b">
        <v>0</v>
      </c>
      <c r="L274" s="17">
        <v>16</v>
      </c>
      <c r="M274" s="17" t="b">
        <v>1</v>
      </c>
      <c r="N274" s="17" t="s">
        <v>8273</v>
      </c>
      <c r="O274" s="17" t="s">
        <v>8274</v>
      </c>
      <c r="P274" s="17">
        <v>108</v>
      </c>
      <c r="Q274" s="17">
        <v>33.75</v>
      </c>
      <c r="R274" s="21">
        <v>41990.585486111115</v>
      </c>
      <c r="S274" s="21">
        <v>42035.585486111115</v>
      </c>
    </row>
    <row r="275" spans="1:19" ht="240" x14ac:dyDescent="0.25">
      <c r="A275" s="17">
        <v>3320</v>
      </c>
      <c r="B275" s="18" t="s">
        <v>3320</v>
      </c>
      <c r="C275" s="18" t="s">
        <v>7430</v>
      </c>
      <c r="D275" s="19">
        <v>2500</v>
      </c>
      <c r="E275" s="20">
        <v>2525</v>
      </c>
      <c r="F275" s="17" t="s">
        <v>8218</v>
      </c>
      <c r="G275" s="17" t="s">
        <v>8223</v>
      </c>
      <c r="H275" s="17" t="s">
        <v>8245</v>
      </c>
      <c r="I275" s="17">
        <v>1466557557</v>
      </c>
      <c r="J275" s="17">
        <v>1463965557</v>
      </c>
      <c r="K275" s="17" t="b">
        <v>0</v>
      </c>
      <c r="L275" s="17">
        <v>38</v>
      </c>
      <c r="M275" s="17" t="b">
        <v>1</v>
      </c>
      <c r="N275" s="17" t="s">
        <v>8273</v>
      </c>
      <c r="O275" s="17" t="s">
        <v>8274</v>
      </c>
      <c r="P275" s="17">
        <v>101</v>
      </c>
      <c r="Q275" s="17">
        <v>66.45</v>
      </c>
      <c r="R275" s="21">
        <v>42513.045798611114</v>
      </c>
      <c r="S275" s="21">
        <v>42543.045798611114</v>
      </c>
    </row>
    <row r="276" spans="1:19" ht="300" x14ac:dyDescent="0.25">
      <c r="A276" s="17">
        <v>3321</v>
      </c>
      <c r="B276" s="18" t="s">
        <v>3321</v>
      </c>
      <c r="C276" s="18" t="s">
        <v>7431</v>
      </c>
      <c r="D276" s="19">
        <v>500</v>
      </c>
      <c r="E276" s="20">
        <v>537</v>
      </c>
      <c r="F276" s="17" t="s">
        <v>8218</v>
      </c>
      <c r="G276" s="17" t="s">
        <v>8223</v>
      </c>
      <c r="H276" s="17" t="s">
        <v>8245</v>
      </c>
      <c r="I276" s="17">
        <v>1413431940</v>
      </c>
      <c r="J276" s="17">
        <v>1412216665</v>
      </c>
      <c r="K276" s="17" t="b">
        <v>0</v>
      </c>
      <c r="L276" s="17">
        <v>15</v>
      </c>
      <c r="M276" s="17" t="b">
        <v>1</v>
      </c>
      <c r="N276" s="17" t="s">
        <v>8273</v>
      </c>
      <c r="O276" s="17" t="s">
        <v>8274</v>
      </c>
      <c r="P276" s="17">
        <v>107</v>
      </c>
      <c r="Q276" s="17">
        <v>35.799999999999997</v>
      </c>
      <c r="R276" s="21">
        <v>41914.100289351853</v>
      </c>
      <c r="S276" s="21">
        <v>41928.165972222225</v>
      </c>
    </row>
    <row r="277" spans="1:19" ht="270" x14ac:dyDescent="0.25">
      <c r="A277" s="17">
        <v>3322</v>
      </c>
      <c r="B277" s="18" t="s">
        <v>3322</v>
      </c>
      <c r="C277" s="18" t="s">
        <v>7432</v>
      </c>
      <c r="D277" s="19">
        <v>3300</v>
      </c>
      <c r="E277" s="20">
        <v>3350</v>
      </c>
      <c r="F277" s="17" t="s">
        <v>8218</v>
      </c>
      <c r="G277" s="17" t="s">
        <v>8223</v>
      </c>
      <c r="H277" s="17" t="s">
        <v>8245</v>
      </c>
      <c r="I277" s="17">
        <v>1466567700</v>
      </c>
      <c r="J277" s="17">
        <v>1464653696</v>
      </c>
      <c r="K277" s="17" t="b">
        <v>0</v>
      </c>
      <c r="L277" s="17">
        <v>23</v>
      </c>
      <c r="M277" s="17" t="b">
        <v>1</v>
      </c>
      <c r="N277" s="17" t="s">
        <v>8273</v>
      </c>
      <c r="O277" s="17" t="s">
        <v>8274</v>
      </c>
      <c r="P277" s="17">
        <v>102</v>
      </c>
      <c r="Q277" s="17">
        <v>145.65</v>
      </c>
      <c r="R277" s="21">
        <v>42521.010370370372</v>
      </c>
      <c r="S277" s="21">
        <v>42543.163194444445</v>
      </c>
    </row>
    <row r="278" spans="1:19" ht="315" x14ac:dyDescent="0.25">
      <c r="A278" s="17">
        <v>3323</v>
      </c>
      <c r="B278" s="18" t="s">
        <v>3323</v>
      </c>
      <c r="C278" s="18" t="s">
        <v>7433</v>
      </c>
      <c r="D278" s="19">
        <v>1000</v>
      </c>
      <c r="E278" s="20">
        <v>1259</v>
      </c>
      <c r="F278" s="17" t="s">
        <v>8218</v>
      </c>
      <c r="G278" s="17" t="s">
        <v>8224</v>
      </c>
      <c r="H278" s="17" t="s">
        <v>8246</v>
      </c>
      <c r="I278" s="17">
        <v>1474793208</v>
      </c>
      <c r="J278" s="17">
        <v>1472201208</v>
      </c>
      <c r="K278" s="17" t="b">
        <v>0</v>
      </c>
      <c r="L278" s="17">
        <v>49</v>
      </c>
      <c r="M278" s="17" t="b">
        <v>1</v>
      </c>
      <c r="N278" s="17" t="s">
        <v>8273</v>
      </c>
      <c r="O278" s="17" t="s">
        <v>8274</v>
      </c>
      <c r="P278" s="17">
        <v>126</v>
      </c>
      <c r="Q278" s="17">
        <v>25.69</v>
      </c>
      <c r="R278" s="21">
        <v>42608.36583333333</v>
      </c>
      <c r="S278" s="21">
        <v>42638.36583333333</v>
      </c>
    </row>
    <row r="279" spans="1:19" ht="180" x14ac:dyDescent="0.25">
      <c r="A279" s="17">
        <v>3324</v>
      </c>
      <c r="B279" s="18" t="s">
        <v>3324</v>
      </c>
      <c r="C279" s="18" t="s">
        <v>7434</v>
      </c>
      <c r="D279" s="19">
        <v>1500</v>
      </c>
      <c r="E279" s="20">
        <v>1525</v>
      </c>
      <c r="F279" s="17" t="s">
        <v>8218</v>
      </c>
      <c r="G279" s="17" t="s">
        <v>8240</v>
      </c>
      <c r="H279" s="17" t="s">
        <v>8248</v>
      </c>
      <c r="I279" s="17">
        <v>1465135190</v>
      </c>
      <c r="J279" s="17">
        <v>1463925590</v>
      </c>
      <c r="K279" s="17" t="b">
        <v>0</v>
      </c>
      <c r="L279" s="17">
        <v>10</v>
      </c>
      <c r="M279" s="17" t="b">
        <v>1</v>
      </c>
      <c r="N279" s="17" t="s">
        <v>8273</v>
      </c>
      <c r="O279" s="17" t="s">
        <v>8274</v>
      </c>
      <c r="P279" s="17">
        <v>102</v>
      </c>
      <c r="Q279" s="17">
        <v>152.5</v>
      </c>
      <c r="R279" s="21">
        <v>42512.58321759259</v>
      </c>
      <c r="S279" s="21">
        <v>42526.58321759259</v>
      </c>
    </row>
    <row r="280" spans="1:19" ht="255" x14ac:dyDescent="0.25">
      <c r="A280" s="17">
        <v>3325</v>
      </c>
      <c r="B280" s="18" t="s">
        <v>3325</v>
      </c>
      <c r="C280" s="18" t="s">
        <v>7435</v>
      </c>
      <c r="D280" s="19">
        <v>400</v>
      </c>
      <c r="E280" s="20">
        <v>450</v>
      </c>
      <c r="F280" s="17" t="s">
        <v>8218</v>
      </c>
      <c r="G280" s="17" t="s">
        <v>8224</v>
      </c>
      <c r="H280" s="17" t="s">
        <v>8246</v>
      </c>
      <c r="I280" s="17">
        <v>1428256277</v>
      </c>
      <c r="J280" s="17">
        <v>1425235877</v>
      </c>
      <c r="K280" s="17" t="b">
        <v>0</v>
      </c>
      <c r="L280" s="17">
        <v>15</v>
      </c>
      <c r="M280" s="17" t="b">
        <v>1</v>
      </c>
      <c r="N280" s="17" t="s">
        <v>8273</v>
      </c>
      <c r="O280" s="17" t="s">
        <v>8274</v>
      </c>
      <c r="P280" s="17">
        <v>113</v>
      </c>
      <c r="Q280" s="17">
        <v>30</v>
      </c>
      <c r="R280" s="21">
        <v>42064.785613425927</v>
      </c>
      <c r="S280" s="21">
        <v>42099.743946759263</v>
      </c>
    </row>
    <row r="281" spans="1:19" ht="285" x14ac:dyDescent="0.25">
      <c r="A281" s="17">
        <v>3326</v>
      </c>
      <c r="B281" s="18" t="s">
        <v>3326</v>
      </c>
      <c r="C281" s="18" t="s">
        <v>7436</v>
      </c>
      <c r="D281" s="19">
        <v>8000</v>
      </c>
      <c r="E281" s="20">
        <v>8110</v>
      </c>
      <c r="F281" s="17" t="s">
        <v>8218</v>
      </c>
      <c r="G281" s="17" t="s">
        <v>8223</v>
      </c>
      <c r="H281" s="17" t="s">
        <v>8245</v>
      </c>
      <c r="I281" s="17">
        <v>1425830905</v>
      </c>
      <c r="J281" s="17">
        <v>1423242505</v>
      </c>
      <c r="K281" s="17" t="b">
        <v>0</v>
      </c>
      <c r="L281" s="17">
        <v>57</v>
      </c>
      <c r="M281" s="17" t="b">
        <v>1</v>
      </c>
      <c r="N281" s="17" t="s">
        <v>8273</v>
      </c>
      <c r="O281" s="17" t="s">
        <v>8274</v>
      </c>
      <c r="P281" s="17">
        <v>101</v>
      </c>
      <c r="Q281" s="17">
        <v>142.28</v>
      </c>
      <c r="R281" s="21">
        <v>42041.714178240742</v>
      </c>
      <c r="S281" s="21">
        <v>42071.67251157407</v>
      </c>
    </row>
    <row r="282" spans="1:19" ht="285" x14ac:dyDescent="0.25">
      <c r="A282" s="17">
        <v>3327</v>
      </c>
      <c r="B282" s="18" t="s">
        <v>3327</v>
      </c>
      <c r="C282" s="18" t="s">
        <v>7437</v>
      </c>
      <c r="D282" s="19">
        <v>800</v>
      </c>
      <c r="E282" s="20">
        <v>810</v>
      </c>
      <c r="F282" s="17" t="s">
        <v>8218</v>
      </c>
      <c r="G282" s="17" t="s">
        <v>8224</v>
      </c>
      <c r="H282" s="17" t="s">
        <v>8246</v>
      </c>
      <c r="I282" s="17">
        <v>1462697966</v>
      </c>
      <c r="J282" s="17">
        <v>1460105966</v>
      </c>
      <c r="K282" s="17" t="b">
        <v>0</v>
      </c>
      <c r="L282" s="17">
        <v>33</v>
      </c>
      <c r="M282" s="17" t="b">
        <v>1</v>
      </c>
      <c r="N282" s="17" t="s">
        <v>8273</v>
      </c>
      <c r="O282" s="17" t="s">
        <v>8274</v>
      </c>
      <c r="P282" s="17">
        <v>101</v>
      </c>
      <c r="Q282" s="17">
        <v>24.55</v>
      </c>
      <c r="R282" s="21">
        <v>42468.374606481477</v>
      </c>
      <c r="S282" s="21">
        <v>42498.374606481477</v>
      </c>
    </row>
    <row r="283" spans="1:19" ht="285" x14ac:dyDescent="0.25">
      <c r="A283" s="17">
        <v>3328</v>
      </c>
      <c r="B283" s="18" t="s">
        <v>3328</v>
      </c>
      <c r="C283" s="18" t="s">
        <v>7438</v>
      </c>
      <c r="D283" s="19">
        <v>1800</v>
      </c>
      <c r="E283" s="20">
        <v>2635</v>
      </c>
      <c r="F283" s="17" t="s">
        <v>8218</v>
      </c>
      <c r="G283" s="17" t="s">
        <v>8223</v>
      </c>
      <c r="H283" s="17" t="s">
        <v>8245</v>
      </c>
      <c r="I283" s="17">
        <v>1404522000</v>
      </c>
      <c r="J283" s="17">
        <v>1404308883</v>
      </c>
      <c r="K283" s="17" t="b">
        <v>0</v>
      </c>
      <c r="L283" s="17">
        <v>9</v>
      </c>
      <c r="M283" s="17" t="b">
        <v>1</v>
      </c>
      <c r="N283" s="17" t="s">
        <v>8273</v>
      </c>
      <c r="O283" s="17" t="s">
        <v>8274</v>
      </c>
      <c r="P283" s="17">
        <v>146</v>
      </c>
      <c r="Q283" s="17">
        <v>292.77999999999997</v>
      </c>
      <c r="R283" s="21">
        <v>41822.57503472222</v>
      </c>
      <c r="S283" s="21">
        <v>41825.041666666664</v>
      </c>
    </row>
    <row r="284" spans="1:19" ht="240" x14ac:dyDescent="0.25">
      <c r="A284" s="17">
        <v>3329</v>
      </c>
      <c r="B284" s="18" t="s">
        <v>3329</v>
      </c>
      <c r="C284" s="18" t="s">
        <v>7439</v>
      </c>
      <c r="D284" s="19">
        <v>1000</v>
      </c>
      <c r="E284" s="20">
        <v>1168</v>
      </c>
      <c r="F284" s="17" t="s">
        <v>8218</v>
      </c>
      <c r="G284" s="17" t="s">
        <v>8224</v>
      </c>
      <c r="H284" s="17" t="s">
        <v>8246</v>
      </c>
      <c r="I284" s="17">
        <v>1406502000</v>
      </c>
      <c r="J284" s="17">
        <v>1405583108</v>
      </c>
      <c r="K284" s="17" t="b">
        <v>0</v>
      </c>
      <c r="L284" s="17">
        <v>26</v>
      </c>
      <c r="M284" s="17" t="b">
        <v>1</v>
      </c>
      <c r="N284" s="17" t="s">
        <v>8273</v>
      </c>
      <c r="O284" s="17" t="s">
        <v>8274</v>
      </c>
      <c r="P284" s="17">
        <v>117</v>
      </c>
      <c r="Q284" s="17">
        <v>44.92</v>
      </c>
      <c r="R284" s="21">
        <v>41837.323009259257</v>
      </c>
      <c r="S284" s="21">
        <v>41847.958333333336</v>
      </c>
    </row>
    <row r="285" spans="1:19" ht="240" x14ac:dyDescent="0.25">
      <c r="A285" s="17">
        <v>3330</v>
      </c>
      <c r="B285" s="18" t="s">
        <v>3330</v>
      </c>
      <c r="C285" s="18" t="s">
        <v>7440</v>
      </c>
      <c r="D285" s="19">
        <v>1500</v>
      </c>
      <c r="E285" s="20">
        <v>1594</v>
      </c>
      <c r="F285" s="17" t="s">
        <v>8218</v>
      </c>
      <c r="G285" s="17" t="s">
        <v>8224</v>
      </c>
      <c r="H285" s="17" t="s">
        <v>8246</v>
      </c>
      <c r="I285" s="17">
        <v>1427919468</v>
      </c>
      <c r="J285" s="17">
        <v>1425331068</v>
      </c>
      <c r="K285" s="17" t="b">
        <v>0</v>
      </c>
      <c r="L285" s="17">
        <v>69</v>
      </c>
      <c r="M285" s="17" t="b">
        <v>1</v>
      </c>
      <c r="N285" s="17" t="s">
        <v>8273</v>
      </c>
      <c r="O285" s="17" t="s">
        <v>8274</v>
      </c>
      <c r="P285" s="17">
        <v>106</v>
      </c>
      <c r="Q285" s="17">
        <v>23.1</v>
      </c>
      <c r="R285" s="21">
        <v>42065.887361111112</v>
      </c>
      <c r="S285" s="21">
        <v>42095.845694444448</v>
      </c>
    </row>
    <row r="286" spans="1:19" ht="270" x14ac:dyDescent="0.25">
      <c r="A286" s="17">
        <v>3331</v>
      </c>
      <c r="B286" s="18" t="s">
        <v>3331</v>
      </c>
      <c r="C286" s="18" t="s">
        <v>7441</v>
      </c>
      <c r="D286" s="19">
        <v>5000</v>
      </c>
      <c r="E286" s="20">
        <v>5226</v>
      </c>
      <c r="F286" s="17" t="s">
        <v>8218</v>
      </c>
      <c r="G286" s="17" t="s">
        <v>8223</v>
      </c>
      <c r="H286" s="17" t="s">
        <v>8245</v>
      </c>
      <c r="I286" s="17">
        <v>1444149886</v>
      </c>
      <c r="J286" s="17">
        <v>1441125886</v>
      </c>
      <c r="K286" s="17" t="b">
        <v>0</v>
      </c>
      <c r="L286" s="17">
        <v>65</v>
      </c>
      <c r="M286" s="17" t="b">
        <v>1</v>
      </c>
      <c r="N286" s="17" t="s">
        <v>8273</v>
      </c>
      <c r="O286" s="17" t="s">
        <v>8274</v>
      </c>
      <c r="P286" s="17">
        <v>105</v>
      </c>
      <c r="Q286" s="17">
        <v>80.400000000000006</v>
      </c>
      <c r="R286" s="21">
        <v>42248.697754629626</v>
      </c>
      <c r="S286" s="21">
        <v>42283.697754629626</v>
      </c>
    </row>
    <row r="287" spans="1:19" ht="285" x14ac:dyDescent="0.25">
      <c r="A287" s="17">
        <v>3332</v>
      </c>
      <c r="B287" s="18" t="s">
        <v>3332</v>
      </c>
      <c r="C287" s="18" t="s">
        <v>7442</v>
      </c>
      <c r="D287" s="19">
        <v>6000</v>
      </c>
      <c r="E287" s="20">
        <v>6000</v>
      </c>
      <c r="F287" s="17" t="s">
        <v>8218</v>
      </c>
      <c r="G287" s="17" t="s">
        <v>8223</v>
      </c>
      <c r="H287" s="17" t="s">
        <v>8245</v>
      </c>
      <c r="I287" s="17">
        <v>1405802330</v>
      </c>
      <c r="J287" s="17">
        <v>1403210330</v>
      </c>
      <c r="K287" s="17" t="b">
        <v>0</v>
      </c>
      <c r="L287" s="17">
        <v>83</v>
      </c>
      <c r="M287" s="17" t="b">
        <v>1</v>
      </c>
      <c r="N287" s="17" t="s">
        <v>8273</v>
      </c>
      <c r="O287" s="17" t="s">
        <v>8274</v>
      </c>
      <c r="P287" s="17">
        <v>100</v>
      </c>
      <c r="Q287" s="17">
        <v>72.290000000000006</v>
      </c>
      <c r="R287" s="21">
        <v>41809.860300925924</v>
      </c>
      <c r="S287" s="21">
        <v>41839.860300925924</v>
      </c>
    </row>
    <row r="288" spans="1:19" ht="285" x14ac:dyDescent="0.25">
      <c r="A288" s="17">
        <v>3333</v>
      </c>
      <c r="B288" s="18" t="s">
        <v>3333</v>
      </c>
      <c r="C288" s="18" t="s">
        <v>7443</v>
      </c>
      <c r="D288" s="19">
        <v>3500</v>
      </c>
      <c r="E288" s="20">
        <v>3660</v>
      </c>
      <c r="F288" s="17" t="s">
        <v>8218</v>
      </c>
      <c r="G288" s="17" t="s">
        <v>8223</v>
      </c>
      <c r="H288" s="17" t="s">
        <v>8245</v>
      </c>
      <c r="I288" s="17">
        <v>1434384880</v>
      </c>
      <c r="J288" s="17">
        <v>1432484080</v>
      </c>
      <c r="K288" s="17" t="b">
        <v>0</v>
      </c>
      <c r="L288" s="17">
        <v>111</v>
      </c>
      <c r="M288" s="17" t="b">
        <v>1</v>
      </c>
      <c r="N288" s="17" t="s">
        <v>8273</v>
      </c>
      <c r="O288" s="17" t="s">
        <v>8274</v>
      </c>
      <c r="P288" s="17">
        <v>105</v>
      </c>
      <c r="Q288" s="17">
        <v>32.97</v>
      </c>
      <c r="R288" s="21">
        <v>42148.676851851851</v>
      </c>
      <c r="S288" s="21">
        <v>42170.676851851851</v>
      </c>
    </row>
    <row r="289" spans="1:19" ht="195" x14ac:dyDescent="0.25">
      <c r="A289" s="17">
        <v>3334</v>
      </c>
      <c r="B289" s="18" t="s">
        <v>3334</v>
      </c>
      <c r="C289" s="18" t="s">
        <v>7444</v>
      </c>
      <c r="D289" s="19">
        <v>3871</v>
      </c>
      <c r="E289" s="20">
        <v>5366</v>
      </c>
      <c r="F289" s="17" t="s">
        <v>8218</v>
      </c>
      <c r="G289" s="17" t="s">
        <v>8223</v>
      </c>
      <c r="H289" s="17" t="s">
        <v>8245</v>
      </c>
      <c r="I289" s="17">
        <v>1438259422</v>
      </c>
      <c r="J289" s="17">
        <v>1435667422</v>
      </c>
      <c r="K289" s="17" t="b">
        <v>0</v>
      </c>
      <c r="L289" s="17">
        <v>46</v>
      </c>
      <c r="M289" s="17" t="b">
        <v>1</v>
      </c>
      <c r="N289" s="17" t="s">
        <v>8273</v>
      </c>
      <c r="O289" s="17" t="s">
        <v>8274</v>
      </c>
      <c r="P289" s="17">
        <v>139</v>
      </c>
      <c r="Q289" s="17">
        <v>116.65</v>
      </c>
      <c r="R289" s="21">
        <v>42185.521087962959</v>
      </c>
      <c r="S289" s="21">
        <v>42215.521087962959</v>
      </c>
    </row>
    <row r="290" spans="1:19" ht="300" x14ac:dyDescent="0.25">
      <c r="A290" s="17">
        <v>3335</v>
      </c>
      <c r="B290" s="18" t="s">
        <v>3335</v>
      </c>
      <c r="C290" s="18" t="s">
        <v>7445</v>
      </c>
      <c r="D290" s="19">
        <v>5000</v>
      </c>
      <c r="E290" s="20">
        <v>5016</v>
      </c>
      <c r="F290" s="17" t="s">
        <v>8218</v>
      </c>
      <c r="G290" s="17" t="s">
        <v>8224</v>
      </c>
      <c r="H290" s="17" t="s">
        <v>8246</v>
      </c>
      <c r="I290" s="17">
        <v>1407106800</v>
      </c>
      <c r="J290" s="17">
        <v>1404749446</v>
      </c>
      <c r="K290" s="17" t="b">
        <v>0</v>
      </c>
      <c r="L290" s="17">
        <v>63</v>
      </c>
      <c r="M290" s="17" t="b">
        <v>1</v>
      </c>
      <c r="N290" s="17" t="s">
        <v>8273</v>
      </c>
      <c r="O290" s="17" t="s">
        <v>8274</v>
      </c>
      <c r="P290" s="17">
        <v>100</v>
      </c>
      <c r="Q290" s="17">
        <v>79.62</v>
      </c>
      <c r="R290" s="21">
        <v>41827.674143518518</v>
      </c>
      <c r="S290" s="21">
        <v>41854.958333333336</v>
      </c>
    </row>
    <row r="291" spans="1:19" ht="255" x14ac:dyDescent="0.25">
      <c r="A291" s="17">
        <v>3336</v>
      </c>
      <c r="B291" s="18" t="s">
        <v>3336</v>
      </c>
      <c r="C291" s="18" t="s">
        <v>7446</v>
      </c>
      <c r="D291" s="19">
        <v>250</v>
      </c>
      <c r="E291" s="20">
        <v>250</v>
      </c>
      <c r="F291" s="17" t="s">
        <v>8218</v>
      </c>
      <c r="G291" s="17" t="s">
        <v>8224</v>
      </c>
      <c r="H291" s="17" t="s">
        <v>8246</v>
      </c>
      <c r="I291" s="17">
        <v>1459845246</v>
      </c>
      <c r="J291" s="17">
        <v>1457429646</v>
      </c>
      <c r="K291" s="17" t="b">
        <v>0</v>
      </c>
      <c r="L291" s="17">
        <v>9</v>
      </c>
      <c r="M291" s="17" t="b">
        <v>1</v>
      </c>
      <c r="N291" s="17" t="s">
        <v>8273</v>
      </c>
      <c r="O291" s="17" t="s">
        <v>8274</v>
      </c>
      <c r="P291" s="17">
        <v>100</v>
      </c>
      <c r="Q291" s="17">
        <v>27.78</v>
      </c>
      <c r="R291" s="21">
        <v>42437.398680555561</v>
      </c>
      <c r="S291" s="21">
        <v>42465.35701388889</v>
      </c>
    </row>
    <row r="292" spans="1:19" ht="225" x14ac:dyDescent="0.25">
      <c r="A292" s="17">
        <v>3337</v>
      </c>
      <c r="B292" s="18" t="s">
        <v>3337</v>
      </c>
      <c r="C292" s="18" t="s">
        <v>7447</v>
      </c>
      <c r="D292" s="19">
        <v>2500</v>
      </c>
      <c r="E292" s="20">
        <v>2755</v>
      </c>
      <c r="F292" s="17" t="s">
        <v>8218</v>
      </c>
      <c r="G292" s="17" t="s">
        <v>8224</v>
      </c>
      <c r="H292" s="17" t="s">
        <v>8246</v>
      </c>
      <c r="I292" s="17">
        <v>1412974800</v>
      </c>
      <c r="J292" s="17">
        <v>1411109167</v>
      </c>
      <c r="K292" s="17" t="b">
        <v>0</v>
      </c>
      <c r="L292" s="17">
        <v>34</v>
      </c>
      <c r="M292" s="17" t="b">
        <v>1</v>
      </c>
      <c r="N292" s="17" t="s">
        <v>8273</v>
      </c>
      <c r="O292" s="17" t="s">
        <v>8274</v>
      </c>
      <c r="P292" s="17">
        <v>110</v>
      </c>
      <c r="Q292" s="17">
        <v>81.03</v>
      </c>
      <c r="R292" s="21">
        <v>41901.282025462962</v>
      </c>
      <c r="S292" s="21">
        <v>41922.875</v>
      </c>
    </row>
    <row r="293" spans="1:19" ht="195" x14ac:dyDescent="0.25">
      <c r="A293" s="17">
        <v>3338</v>
      </c>
      <c r="B293" s="18" t="s">
        <v>3338</v>
      </c>
      <c r="C293" s="18" t="s">
        <v>7448</v>
      </c>
      <c r="D293" s="19">
        <v>15000</v>
      </c>
      <c r="E293" s="20">
        <v>15327</v>
      </c>
      <c r="F293" s="17" t="s">
        <v>8218</v>
      </c>
      <c r="G293" s="17" t="s">
        <v>8223</v>
      </c>
      <c r="H293" s="17" t="s">
        <v>8245</v>
      </c>
      <c r="I293" s="17">
        <v>1487944080</v>
      </c>
      <c r="J293" s="17">
        <v>1486129680</v>
      </c>
      <c r="K293" s="17" t="b">
        <v>0</v>
      </c>
      <c r="L293" s="17">
        <v>112</v>
      </c>
      <c r="M293" s="17" t="b">
        <v>1</v>
      </c>
      <c r="N293" s="17" t="s">
        <v>8273</v>
      </c>
      <c r="O293" s="17" t="s">
        <v>8274</v>
      </c>
      <c r="P293" s="17">
        <v>102</v>
      </c>
      <c r="Q293" s="17">
        <v>136.85</v>
      </c>
      <c r="R293" s="21">
        <v>42769.574999999997</v>
      </c>
      <c r="S293" s="21">
        <v>42790.574999999997</v>
      </c>
    </row>
    <row r="294" spans="1:19" ht="210" x14ac:dyDescent="0.25">
      <c r="A294" s="17">
        <v>3339</v>
      </c>
      <c r="B294" s="18" t="s">
        <v>3339</v>
      </c>
      <c r="C294" s="18" t="s">
        <v>7449</v>
      </c>
      <c r="D294" s="19">
        <v>8000</v>
      </c>
      <c r="E294" s="20">
        <v>8348</v>
      </c>
      <c r="F294" s="17" t="s">
        <v>8218</v>
      </c>
      <c r="G294" s="17" t="s">
        <v>8223</v>
      </c>
      <c r="H294" s="17" t="s">
        <v>8245</v>
      </c>
      <c r="I294" s="17">
        <v>1469721518</v>
      </c>
      <c r="J294" s="17">
        <v>1467129518</v>
      </c>
      <c r="K294" s="17" t="b">
        <v>0</v>
      </c>
      <c r="L294" s="17">
        <v>47</v>
      </c>
      <c r="M294" s="17" t="b">
        <v>1</v>
      </c>
      <c r="N294" s="17" t="s">
        <v>8273</v>
      </c>
      <c r="O294" s="17" t="s">
        <v>8274</v>
      </c>
      <c r="P294" s="17">
        <v>104</v>
      </c>
      <c r="Q294" s="17">
        <v>177.62</v>
      </c>
      <c r="R294" s="21">
        <v>42549.665717592594</v>
      </c>
      <c r="S294" s="21">
        <v>42579.665717592594</v>
      </c>
    </row>
    <row r="295" spans="1:19" ht="300" x14ac:dyDescent="0.25">
      <c r="A295" s="17">
        <v>3340</v>
      </c>
      <c r="B295" s="18" t="s">
        <v>3340</v>
      </c>
      <c r="C295" s="18" t="s">
        <v>7450</v>
      </c>
      <c r="D295" s="19">
        <v>3000</v>
      </c>
      <c r="E295" s="20">
        <v>4145</v>
      </c>
      <c r="F295" s="17" t="s">
        <v>8218</v>
      </c>
      <c r="G295" s="17" t="s">
        <v>8223</v>
      </c>
      <c r="H295" s="17" t="s">
        <v>8245</v>
      </c>
      <c r="I295" s="17">
        <v>1481066554</v>
      </c>
      <c r="J295" s="17">
        <v>1478906554</v>
      </c>
      <c r="K295" s="17" t="b">
        <v>0</v>
      </c>
      <c r="L295" s="17">
        <v>38</v>
      </c>
      <c r="M295" s="17" t="b">
        <v>1</v>
      </c>
      <c r="N295" s="17" t="s">
        <v>8273</v>
      </c>
      <c r="O295" s="17" t="s">
        <v>8274</v>
      </c>
      <c r="P295" s="17">
        <v>138</v>
      </c>
      <c r="Q295" s="17">
        <v>109.08</v>
      </c>
      <c r="R295" s="21">
        <v>42685.974004629628</v>
      </c>
      <c r="S295" s="21">
        <v>42710.974004629628</v>
      </c>
    </row>
    <row r="296" spans="1:19" ht="285" x14ac:dyDescent="0.25">
      <c r="A296" s="17">
        <v>3341</v>
      </c>
      <c r="B296" s="18" t="s">
        <v>3341</v>
      </c>
      <c r="C296" s="18" t="s">
        <v>7451</v>
      </c>
      <c r="D296" s="19">
        <v>3350</v>
      </c>
      <c r="E296" s="20">
        <v>3350</v>
      </c>
      <c r="F296" s="17" t="s">
        <v>8218</v>
      </c>
      <c r="G296" s="17" t="s">
        <v>8224</v>
      </c>
      <c r="H296" s="17" t="s">
        <v>8246</v>
      </c>
      <c r="I296" s="17">
        <v>1465750800</v>
      </c>
      <c r="J296" s="17">
        <v>1463771421</v>
      </c>
      <c r="K296" s="17" t="b">
        <v>0</v>
      </c>
      <c r="L296" s="17">
        <v>28</v>
      </c>
      <c r="M296" s="17" t="b">
        <v>1</v>
      </c>
      <c r="N296" s="17" t="s">
        <v>8273</v>
      </c>
      <c r="O296" s="17" t="s">
        <v>8274</v>
      </c>
      <c r="P296" s="17">
        <v>100</v>
      </c>
      <c r="Q296" s="17">
        <v>119.64</v>
      </c>
      <c r="R296" s="21">
        <v>42510.798854166671</v>
      </c>
      <c r="S296" s="21">
        <v>42533.708333333328</v>
      </c>
    </row>
    <row r="297" spans="1:19" ht="210" x14ac:dyDescent="0.25">
      <c r="A297" s="17">
        <v>3342</v>
      </c>
      <c r="B297" s="18" t="s">
        <v>3342</v>
      </c>
      <c r="C297" s="18" t="s">
        <v>7452</v>
      </c>
      <c r="D297" s="19">
        <v>6000</v>
      </c>
      <c r="E297" s="20">
        <v>6100</v>
      </c>
      <c r="F297" s="17" t="s">
        <v>8218</v>
      </c>
      <c r="G297" s="17" t="s">
        <v>8223</v>
      </c>
      <c r="H297" s="17" t="s">
        <v>8245</v>
      </c>
      <c r="I297" s="17">
        <v>1427864340</v>
      </c>
      <c r="J297" s="17">
        <v>1425020810</v>
      </c>
      <c r="K297" s="17" t="b">
        <v>0</v>
      </c>
      <c r="L297" s="17">
        <v>78</v>
      </c>
      <c r="M297" s="17" t="b">
        <v>1</v>
      </c>
      <c r="N297" s="17" t="s">
        <v>8273</v>
      </c>
      <c r="O297" s="17" t="s">
        <v>8274</v>
      </c>
      <c r="P297" s="17">
        <v>102</v>
      </c>
      <c r="Q297" s="17">
        <v>78.209999999999994</v>
      </c>
      <c r="R297" s="21">
        <v>42062.296412037031</v>
      </c>
      <c r="S297" s="21">
        <v>42095.207638888889</v>
      </c>
    </row>
    <row r="298" spans="1:19" ht="255" x14ac:dyDescent="0.25">
      <c r="A298" s="17">
        <v>3343</v>
      </c>
      <c r="B298" s="18" t="s">
        <v>3343</v>
      </c>
      <c r="C298" s="18" t="s">
        <v>7453</v>
      </c>
      <c r="D298" s="19">
        <v>700</v>
      </c>
      <c r="E298" s="20">
        <v>1200</v>
      </c>
      <c r="F298" s="17" t="s">
        <v>8218</v>
      </c>
      <c r="G298" s="17" t="s">
        <v>8224</v>
      </c>
      <c r="H298" s="17" t="s">
        <v>8246</v>
      </c>
      <c r="I298" s="17">
        <v>1460553480</v>
      </c>
      <c r="J298" s="17">
        <v>1458770384</v>
      </c>
      <c r="K298" s="17" t="b">
        <v>0</v>
      </c>
      <c r="L298" s="17">
        <v>23</v>
      </c>
      <c r="M298" s="17" t="b">
        <v>1</v>
      </c>
      <c r="N298" s="17" t="s">
        <v>8273</v>
      </c>
      <c r="O298" s="17" t="s">
        <v>8274</v>
      </c>
      <c r="P298" s="17">
        <v>171</v>
      </c>
      <c r="Q298" s="17">
        <v>52.17</v>
      </c>
      <c r="R298" s="21">
        <v>42452.916481481487</v>
      </c>
      <c r="S298" s="21">
        <v>42473.554166666669</v>
      </c>
    </row>
    <row r="299" spans="1:19" ht="270" x14ac:dyDescent="0.25">
      <c r="A299" s="17">
        <v>3344</v>
      </c>
      <c r="B299" s="18" t="s">
        <v>3344</v>
      </c>
      <c r="C299" s="18" t="s">
        <v>7454</v>
      </c>
      <c r="D299" s="19">
        <v>4500</v>
      </c>
      <c r="E299" s="20">
        <v>4565</v>
      </c>
      <c r="F299" s="17" t="s">
        <v>8218</v>
      </c>
      <c r="G299" s="17" t="s">
        <v>8223</v>
      </c>
      <c r="H299" s="17" t="s">
        <v>8245</v>
      </c>
      <c r="I299" s="17">
        <v>1409374093</v>
      </c>
      <c r="J299" s="17">
        <v>1406782093</v>
      </c>
      <c r="K299" s="17" t="b">
        <v>0</v>
      </c>
      <c r="L299" s="17">
        <v>40</v>
      </c>
      <c r="M299" s="17" t="b">
        <v>1</v>
      </c>
      <c r="N299" s="17" t="s">
        <v>8273</v>
      </c>
      <c r="O299" s="17" t="s">
        <v>8274</v>
      </c>
      <c r="P299" s="17">
        <v>101</v>
      </c>
      <c r="Q299" s="17">
        <v>114.13</v>
      </c>
      <c r="R299" s="21">
        <v>41851.200150462959</v>
      </c>
      <c r="S299" s="21">
        <v>41881.200150462959</v>
      </c>
    </row>
    <row r="300" spans="1:19" ht="285" x14ac:dyDescent="0.25">
      <c r="A300" s="17">
        <v>3345</v>
      </c>
      <c r="B300" s="18" t="s">
        <v>3345</v>
      </c>
      <c r="C300" s="18" t="s">
        <v>7455</v>
      </c>
      <c r="D300" s="19">
        <v>500</v>
      </c>
      <c r="E300" s="20">
        <v>650</v>
      </c>
      <c r="F300" s="17" t="s">
        <v>8218</v>
      </c>
      <c r="G300" s="17" t="s">
        <v>8223</v>
      </c>
      <c r="H300" s="17" t="s">
        <v>8245</v>
      </c>
      <c r="I300" s="17">
        <v>1429317420</v>
      </c>
      <c r="J300" s="17">
        <v>1424226768</v>
      </c>
      <c r="K300" s="17" t="b">
        <v>0</v>
      </c>
      <c r="L300" s="17">
        <v>13</v>
      </c>
      <c r="M300" s="17" t="b">
        <v>1</v>
      </c>
      <c r="N300" s="17" t="s">
        <v>8273</v>
      </c>
      <c r="O300" s="17" t="s">
        <v>8274</v>
      </c>
      <c r="P300" s="17">
        <v>130</v>
      </c>
      <c r="Q300" s="17">
        <v>50</v>
      </c>
      <c r="R300" s="21">
        <v>42053.106111111112</v>
      </c>
      <c r="S300" s="21">
        <v>42112.025694444441</v>
      </c>
    </row>
    <row r="301" spans="1:19" ht="240" x14ac:dyDescent="0.25">
      <c r="A301" s="17">
        <v>3346</v>
      </c>
      <c r="B301" s="18" t="s">
        <v>3346</v>
      </c>
      <c r="C301" s="18" t="s">
        <v>7456</v>
      </c>
      <c r="D301" s="19">
        <v>1500</v>
      </c>
      <c r="E301" s="20">
        <v>1650</v>
      </c>
      <c r="F301" s="17" t="s">
        <v>8218</v>
      </c>
      <c r="G301" s="17" t="s">
        <v>8223</v>
      </c>
      <c r="H301" s="17" t="s">
        <v>8245</v>
      </c>
      <c r="I301" s="17">
        <v>1424910910</v>
      </c>
      <c r="J301" s="17">
        <v>1424306110</v>
      </c>
      <c r="K301" s="17" t="b">
        <v>0</v>
      </c>
      <c r="L301" s="17">
        <v>18</v>
      </c>
      <c r="M301" s="17" t="b">
        <v>1</v>
      </c>
      <c r="N301" s="17" t="s">
        <v>8273</v>
      </c>
      <c r="O301" s="17" t="s">
        <v>8274</v>
      </c>
      <c r="P301" s="17">
        <v>110</v>
      </c>
      <c r="Q301" s="17">
        <v>91.67</v>
      </c>
      <c r="R301" s="21">
        <v>42054.024421296301</v>
      </c>
      <c r="S301" s="21">
        <v>42061.024421296301</v>
      </c>
    </row>
    <row r="302" spans="1:19" ht="315" x14ac:dyDescent="0.25">
      <c r="A302" s="17">
        <v>3347</v>
      </c>
      <c r="B302" s="18" t="s">
        <v>3347</v>
      </c>
      <c r="C302" s="18" t="s">
        <v>7457</v>
      </c>
      <c r="D302" s="19">
        <v>2000</v>
      </c>
      <c r="E302" s="20">
        <v>2389</v>
      </c>
      <c r="F302" s="17" t="s">
        <v>8218</v>
      </c>
      <c r="G302" s="17" t="s">
        <v>8224</v>
      </c>
      <c r="H302" s="17" t="s">
        <v>8246</v>
      </c>
      <c r="I302" s="17">
        <v>1462741200</v>
      </c>
      <c r="J302" s="17">
        <v>1461503654</v>
      </c>
      <c r="K302" s="17" t="b">
        <v>0</v>
      </c>
      <c r="L302" s="17">
        <v>22</v>
      </c>
      <c r="M302" s="17" t="b">
        <v>1</v>
      </c>
      <c r="N302" s="17" t="s">
        <v>8273</v>
      </c>
      <c r="O302" s="17" t="s">
        <v>8274</v>
      </c>
      <c r="P302" s="17">
        <v>119</v>
      </c>
      <c r="Q302" s="17">
        <v>108.59</v>
      </c>
      <c r="R302" s="21">
        <v>42484.551550925928</v>
      </c>
      <c r="S302" s="21">
        <v>42498.875</v>
      </c>
    </row>
    <row r="303" spans="1:19" ht="285" x14ac:dyDescent="0.25">
      <c r="A303" s="17">
        <v>3348</v>
      </c>
      <c r="B303" s="18" t="s">
        <v>3266</v>
      </c>
      <c r="C303" s="18" t="s">
        <v>7458</v>
      </c>
      <c r="D303" s="19">
        <v>5500</v>
      </c>
      <c r="E303" s="20">
        <v>5516</v>
      </c>
      <c r="F303" s="17" t="s">
        <v>8218</v>
      </c>
      <c r="G303" s="17" t="s">
        <v>8223</v>
      </c>
      <c r="H303" s="17" t="s">
        <v>8245</v>
      </c>
      <c r="I303" s="17">
        <v>1461988740</v>
      </c>
      <c r="J303" s="17">
        <v>1459949080</v>
      </c>
      <c r="K303" s="17" t="b">
        <v>0</v>
      </c>
      <c r="L303" s="17">
        <v>79</v>
      </c>
      <c r="M303" s="17" t="b">
        <v>1</v>
      </c>
      <c r="N303" s="17" t="s">
        <v>8273</v>
      </c>
      <c r="O303" s="17" t="s">
        <v>8274</v>
      </c>
      <c r="P303" s="17">
        <v>100</v>
      </c>
      <c r="Q303" s="17">
        <v>69.819999999999993</v>
      </c>
      <c r="R303" s="21">
        <v>42466.558796296296</v>
      </c>
      <c r="S303" s="21">
        <v>42490.165972222225</v>
      </c>
    </row>
    <row r="304" spans="1:19" ht="270" x14ac:dyDescent="0.25">
      <c r="A304" s="17">
        <v>3349</v>
      </c>
      <c r="B304" s="18" t="s">
        <v>3348</v>
      </c>
      <c r="C304" s="18" t="s">
        <v>7459</v>
      </c>
      <c r="D304" s="19">
        <v>1000</v>
      </c>
      <c r="E304" s="20">
        <v>1534</v>
      </c>
      <c r="F304" s="17" t="s">
        <v>8218</v>
      </c>
      <c r="G304" s="17" t="s">
        <v>8223</v>
      </c>
      <c r="H304" s="17" t="s">
        <v>8245</v>
      </c>
      <c r="I304" s="17">
        <v>1465837200</v>
      </c>
      <c r="J304" s="17">
        <v>1463971172</v>
      </c>
      <c r="K304" s="17" t="b">
        <v>0</v>
      </c>
      <c r="L304" s="17">
        <v>14</v>
      </c>
      <c r="M304" s="17" t="b">
        <v>1</v>
      </c>
      <c r="N304" s="17" t="s">
        <v>8273</v>
      </c>
      <c r="O304" s="17" t="s">
        <v>8274</v>
      </c>
      <c r="P304" s="17">
        <v>153</v>
      </c>
      <c r="Q304" s="17">
        <v>109.57</v>
      </c>
      <c r="R304" s="21">
        <v>42513.110787037032</v>
      </c>
      <c r="S304" s="21">
        <v>42534.708333333328</v>
      </c>
    </row>
    <row r="305" spans="1:19" ht="330" x14ac:dyDescent="0.25">
      <c r="A305" s="17">
        <v>3350</v>
      </c>
      <c r="B305" s="18" t="s">
        <v>3349</v>
      </c>
      <c r="C305" s="18" t="s">
        <v>7460</v>
      </c>
      <c r="D305" s="19">
        <v>3500</v>
      </c>
      <c r="E305" s="20">
        <v>3655</v>
      </c>
      <c r="F305" s="17" t="s">
        <v>8218</v>
      </c>
      <c r="G305" s="17" t="s">
        <v>8242</v>
      </c>
      <c r="H305" s="17" t="s">
        <v>8248</v>
      </c>
      <c r="I305" s="17">
        <v>1448838000</v>
      </c>
      <c r="J305" s="17">
        <v>1445791811</v>
      </c>
      <c r="K305" s="17" t="b">
        <v>0</v>
      </c>
      <c r="L305" s="17">
        <v>51</v>
      </c>
      <c r="M305" s="17" t="b">
        <v>1</v>
      </c>
      <c r="N305" s="17" t="s">
        <v>8273</v>
      </c>
      <c r="O305" s="17" t="s">
        <v>8274</v>
      </c>
      <c r="P305" s="17">
        <v>104</v>
      </c>
      <c r="Q305" s="17">
        <v>71.67</v>
      </c>
      <c r="R305" s="21">
        <v>42302.701516203699</v>
      </c>
      <c r="S305" s="21">
        <v>42337.958333333328</v>
      </c>
    </row>
    <row r="306" spans="1:19" ht="300" x14ac:dyDescent="0.25">
      <c r="A306" s="17">
        <v>3351</v>
      </c>
      <c r="B306" s="18" t="s">
        <v>3350</v>
      </c>
      <c r="C306" s="18" t="s">
        <v>7461</v>
      </c>
      <c r="D306" s="19">
        <v>5000</v>
      </c>
      <c r="E306" s="20">
        <v>5055</v>
      </c>
      <c r="F306" s="17" t="s">
        <v>8218</v>
      </c>
      <c r="G306" s="17" t="s">
        <v>8224</v>
      </c>
      <c r="H306" s="17" t="s">
        <v>8246</v>
      </c>
      <c r="I306" s="17">
        <v>1406113200</v>
      </c>
      <c r="J306" s="17">
        <v>1402910965</v>
      </c>
      <c r="K306" s="17" t="b">
        <v>0</v>
      </c>
      <c r="L306" s="17">
        <v>54</v>
      </c>
      <c r="M306" s="17" t="b">
        <v>1</v>
      </c>
      <c r="N306" s="17" t="s">
        <v>8273</v>
      </c>
      <c r="O306" s="17" t="s">
        <v>8274</v>
      </c>
      <c r="P306" s="17">
        <v>101</v>
      </c>
      <c r="Q306" s="17">
        <v>93.61</v>
      </c>
      <c r="R306" s="21">
        <v>41806.395428240743</v>
      </c>
      <c r="S306" s="21">
        <v>41843.458333333336</v>
      </c>
    </row>
    <row r="307" spans="1:19" ht="285" x14ac:dyDescent="0.25">
      <c r="A307" s="17">
        <v>3352</v>
      </c>
      <c r="B307" s="18" t="s">
        <v>3351</v>
      </c>
      <c r="C307" s="18" t="s">
        <v>7462</v>
      </c>
      <c r="D307" s="19">
        <v>5000</v>
      </c>
      <c r="E307" s="20">
        <v>5376</v>
      </c>
      <c r="F307" s="17" t="s">
        <v>8218</v>
      </c>
      <c r="G307" s="17" t="s">
        <v>8224</v>
      </c>
      <c r="H307" s="17" t="s">
        <v>8246</v>
      </c>
      <c r="I307" s="17">
        <v>1467414000</v>
      </c>
      <c r="J307" s="17">
        <v>1462492178</v>
      </c>
      <c r="K307" s="17" t="b">
        <v>0</v>
      </c>
      <c r="L307" s="17">
        <v>70</v>
      </c>
      <c r="M307" s="17" t="b">
        <v>1</v>
      </c>
      <c r="N307" s="17" t="s">
        <v>8273</v>
      </c>
      <c r="O307" s="17" t="s">
        <v>8274</v>
      </c>
      <c r="P307" s="17">
        <v>108</v>
      </c>
      <c r="Q307" s="17">
        <v>76.8</v>
      </c>
      <c r="R307" s="21">
        <v>42495.992800925931</v>
      </c>
      <c r="S307" s="21">
        <v>42552.958333333328</v>
      </c>
    </row>
    <row r="308" spans="1:19" ht="255" x14ac:dyDescent="0.25">
      <c r="A308" s="17">
        <v>3353</v>
      </c>
      <c r="B308" s="18" t="s">
        <v>3352</v>
      </c>
      <c r="C308" s="18" t="s">
        <v>7463</v>
      </c>
      <c r="D308" s="19">
        <v>500</v>
      </c>
      <c r="E308" s="20">
        <v>1575</v>
      </c>
      <c r="F308" s="17" t="s">
        <v>8218</v>
      </c>
      <c r="G308" s="17" t="s">
        <v>8224</v>
      </c>
      <c r="H308" s="17" t="s">
        <v>8246</v>
      </c>
      <c r="I308" s="17">
        <v>1462230000</v>
      </c>
      <c r="J308" s="17">
        <v>1461061350</v>
      </c>
      <c r="K308" s="17" t="b">
        <v>0</v>
      </c>
      <c r="L308" s="17">
        <v>44</v>
      </c>
      <c r="M308" s="17" t="b">
        <v>1</v>
      </c>
      <c r="N308" s="17" t="s">
        <v>8273</v>
      </c>
      <c r="O308" s="17" t="s">
        <v>8274</v>
      </c>
      <c r="P308" s="17">
        <v>315</v>
      </c>
      <c r="Q308" s="17">
        <v>35.799999999999997</v>
      </c>
      <c r="R308" s="21">
        <v>42479.432291666672</v>
      </c>
      <c r="S308" s="21">
        <v>42492.958333333328</v>
      </c>
    </row>
    <row r="309" spans="1:19" ht="210" x14ac:dyDescent="0.25">
      <c r="A309" s="17">
        <v>3354</v>
      </c>
      <c r="B309" s="18" t="s">
        <v>3353</v>
      </c>
      <c r="C309" s="18" t="s">
        <v>7464</v>
      </c>
      <c r="D309" s="19">
        <v>3000</v>
      </c>
      <c r="E309" s="20">
        <v>3058</v>
      </c>
      <c r="F309" s="17" t="s">
        <v>8218</v>
      </c>
      <c r="G309" s="17" t="s">
        <v>8223</v>
      </c>
      <c r="H309" s="17" t="s">
        <v>8245</v>
      </c>
      <c r="I309" s="17">
        <v>1446091260</v>
      </c>
      <c r="J309" s="17">
        <v>1443029206</v>
      </c>
      <c r="K309" s="17" t="b">
        <v>0</v>
      </c>
      <c r="L309" s="17">
        <v>55</v>
      </c>
      <c r="M309" s="17" t="b">
        <v>1</v>
      </c>
      <c r="N309" s="17" t="s">
        <v>8273</v>
      </c>
      <c r="O309" s="17" t="s">
        <v>8274</v>
      </c>
      <c r="P309" s="17">
        <v>102</v>
      </c>
      <c r="Q309" s="17">
        <v>55.6</v>
      </c>
      <c r="R309" s="21">
        <v>42270.7269212963</v>
      </c>
      <c r="S309" s="21">
        <v>42306.167361111111</v>
      </c>
    </row>
    <row r="310" spans="1:19" ht="255" x14ac:dyDescent="0.25">
      <c r="A310" s="17">
        <v>3355</v>
      </c>
      <c r="B310" s="18" t="s">
        <v>3354</v>
      </c>
      <c r="C310" s="18" t="s">
        <v>7465</v>
      </c>
      <c r="D310" s="19">
        <v>1750</v>
      </c>
      <c r="E310" s="20">
        <v>2210</v>
      </c>
      <c r="F310" s="17" t="s">
        <v>8218</v>
      </c>
      <c r="G310" s="17" t="s">
        <v>8224</v>
      </c>
      <c r="H310" s="17" t="s">
        <v>8246</v>
      </c>
      <c r="I310" s="17">
        <v>1462879020</v>
      </c>
      <c r="J310" s="17">
        <v>1461941527</v>
      </c>
      <c r="K310" s="17" t="b">
        <v>0</v>
      </c>
      <c r="L310" s="17">
        <v>15</v>
      </c>
      <c r="M310" s="17" t="b">
        <v>1</v>
      </c>
      <c r="N310" s="17" t="s">
        <v>8273</v>
      </c>
      <c r="O310" s="17" t="s">
        <v>8274</v>
      </c>
      <c r="P310" s="17">
        <v>126</v>
      </c>
      <c r="Q310" s="17">
        <v>147.33000000000001</v>
      </c>
      <c r="R310" s="21">
        <v>42489.619525462964</v>
      </c>
      <c r="S310" s="21">
        <v>42500.470138888893</v>
      </c>
    </row>
    <row r="311" spans="1:19" ht="240" x14ac:dyDescent="0.25">
      <c r="A311" s="17">
        <v>3356</v>
      </c>
      <c r="B311" s="18" t="s">
        <v>3355</v>
      </c>
      <c r="C311" s="18" t="s">
        <v>7466</v>
      </c>
      <c r="D311" s="19">
        <v>1500</v>
      </c>
      <c r="E311" s="20">
        <v>1521</v>
      </c>
      <c r="F311" s="17" t="s">
        <v>8218</v>
      </c>
      <c r="G311" s="17" t="s">
        <v>8224</v>
      </c>
      <c r="H311" s="17" t="s">
        <v>8246</v>
      </c>
      <c r="I311" s="17">
        <v>1468611272</v>
      </c>
      <c r="J311" s="17">
        <v>1466019272</v>
      </c>
      <c r="K311" s="17" t="b">
        <v>0</v>
      </c>
      <c r="L311" s="17">
        <v>27</v>
      </c>
      <c r="M311" s="17" t="b">
        <v>1</v>
      </c>
      <c r="N311" s="17" t="s">
        <v>8273</v>
      </c>
      <c r="O311" s="17" t="s">
        <v>8274</v>
      </c>
      <c r="P311" s="17">
        <v>101</v>
      </c>
      <c r="Q311" s="17">
        <v>56.33</v>
      </c>
      <c r="R311" s="21">
        <v>42536.815648148149</v>
      </c>
      <c r="S311" s="21">
        <v>42566.815648148149</v>
      </c>
    </row>
    <row r="312" spans="1:19" ht="285" x14ac:dyDescent="0.25">
      <c r="A312" s="17">
        <v>3357</v>
      </c>
      <c r="B312" s="18" t="s">
        <v>3356</v>
      </c>
      <c r="C312" s="18" t="s">
        <v>7467</v>
      </c>
      <c r="D312" s="19">
        <v>2000</v>
      </c>
      <c r="E312" s="20">
        <v>2020</v>
      </c>
      <c r="F312" s="17" t="s">
        <v>8218</v>
      </c>
      <c r="G312" s="17" t="s">
        <v>8224</v>
      </c>
      <c r="H312" s="17" t="s">
        <v>8246</v>
      </c>
      <c r="I312" s="17">
        <v>1406887310</v>
      </c>
      <c r="J312" s="17">
        <v>1404295310</v>
      </c>
      <c r="K312" s="17" t="b">
        <v>0</v>
      </c>
      <c r="L312" s="17">
        <v>21</v>
      </c>
      <c r="M312" s="17" t="b">
        <v>1</v>
      </c>
      <c r="N312" s="17" t="s">
        <v>8273</v>
      </c>
      <c r="O312" s="17" t="s">
        <v>8274</v>
      </c>
      <c r="P312" s="17">
        <v>101</v>
      </c>
      <c r="Q312" s="17">
        <v>96.19</v>
      </c>
      <c r="R312" s="21">
        <v>41822.417939814812</v>
      </c>
      <c r="S312" s="21">
        <v>41852.417939814812</v>
      </c>
    </row>
    <row r="313" spans="1:19" ht="255" x14ac:dyDescent="0.25">
      <c r="A313" s="17">
        <v>3358</v>
      </c>
      <c r="B313" s="18" t="s">
        <v>3357</v>
      </c>
      <c r="C313" s="18" t="s">
        <v>7468</v>
      </c>
      <c r="D313" s="19">
        <v>10000</v>
      </c>
      <c r="E313" s="20">
        <v>10299</v>
      </c>
      <c r="F313" s="17" t="s">
        <v>8218</v>
      </c>
      <c r="G313" s="17" t="s">
        <v>8223</v>
      </c>
      <c r="H313" s="17" t="s">
        <v>8245</v>
      </c>
      <c r="I313" s="17">
        <v>1416385679</v>
      </c>
      <c r="J313" s="17">
        <v>1413790079</v>
      </c>
      <c r="K313" s="17" t="b">
        <v>0</v>
      </c>
      <c r="L313" s="17">
        <v>162</v>
      </c>
      <c r="M313" s="17" t="b">
        <v>1</v>
      </c>
      <c r="N313" s="17" t="s">
        <v>8273</v>
      </c>
      <c r="O313" s="17" t="s">
        <v>8274</v>
      </c>
      <c r="P313" s="17">
        <v>103</v>
      </c>
      <c r="Q313" s="17">
        <v>63.57</v>
      </c>
      <c r="R313" s="21">
        <v>41932.311099537037</v>
      </c>
      <c r="S313" s="21">
        <v>41962.352766203709</v>
      </c>
    </row>
    <row r="314" spans="1:19" ht="210" x14ac:dyDescent="0.25">
      <c r="A314" s="17">
        <v>3359</v>
      </c>
      <c r="B314" s="18" t="s">
        <v>3358</v>
      </c>
      <c r="C314" s="18" t="s">
        <v>7469</v>
      </c>
      <c r="D314" s="19">
        <v>4000</v>
      </c>
      <c r="E314" s="20">
        <v>4250</v>
      </c>
      <c r="F314" s="17" t="s">
        <v>8218</v>
      </c>
      <c r="G314" s="17" t="s">
        <v>8223</v>
      </c>
      <c r="H314" s="17" t="s">
        <v>8245</v>
      </c>
      <c r="I314" s="17">
        <v>1487985734</v>
      </c>
      <c r="J314" s="17">
        <v>1484097734</v>
      </c>
      <c r="K314" s="17" t="b">
        <v>0</v>
      </c>
      <c r="L314" s="17">
        <v>23</v>
      </c>
      <c r="M314" s="17" t="b">
        <v>1</v>
      </c>
      <c r="N314" s="17" t="s">
        <v>8273</v>
      </c>
      <c r="O314" s="17" t="s">
        <v>8274</v>
      </c>
      <c r="P314" s="17">
        <v>106</v>
      </c>
      <c r="Q314" s="17">
        <v>184.78</v>
      </c>
      <c r="R314" s="21">
        <v>42746.057106481487</v>
      </c>
      <c r="S314" s="21">
        <v>42791.057106481487</v>
      </c>
    </row>
    <row r="315" spans="1:19" ht="135" x14ac:dyDescent="0.25">
      <c r="A315" s="17">
        <v>3360</v>
      </c>
      <c r="B315" s="18" t="s">
        <v>3359</v>
      </c>
      <c r="C315" s="18" t="s">
        <v>7470</v>
      </c>
      <c r="D315" s="19">
        <v>9000</v>
      </c>
      <c r="E315" s="20">
        <v>9124</v>
      </c>
      <c r="F315" s="17" t="s">
        <v>8218</v>
      </c>
      <c r="G315" s="17" t="s">
        <v>8243</v>
      </c>
      <c r="H315" s="17" t="s">
        <v>8257</v>
      </c>
      <c r="I315" s="17">
        <v>1481731140</v>
      </c>
      <c r="J315" s="17">
        <v>1479866343</v>
      </c>
      <c r="K315" s="17" t="b">
        <v>0</v>
      </c>
      <c r="L315" s="17">
        <v>72</v>
      </c>
      <c r="M315" s="17" t="b">
        <v>1</v>
      </c>
      <c r="N315" s="17" t="s">
        <v>8273</v>
      </c>
      <c r="O315" s="17" t="s">
        <v>8274</v>
      </c>
      <c r="P315" s="17">
        <v>101</v>
      </c>
      <c r="Q315" s="17">
        <v>126.72</v>
      </c>
      <c r="R315" s="21">
        <v>42697.082673611112</v>
      </c>
      <c r="S315" s="21">
        <v>42718.665972222225</v>
      </c>
    </row>
    <row r="316" spans="1:19" ht="270" x14ac:dyDescent="0.25">
      <c r="A316" s="17">
        <v>3361</v>
      </c>
      <c r="B316" s="18" t="s">
        <v>3360</v>
      </c>
      <c r="C316" s="18" t="s">
        <v>7471</v>
      </c>
      <c r="D316" s="19">
        <v>5000</v>
      </c>
      <c r="E316" s="20">
        <v>5673</v>
      </c>
      <c r="F316" s="17" t="s">
        <v>8218</v>
      </c>
      <c r="G316" s="17" t="s">
        <v>8223</v>
      </c>
      <c r="H316" s="17" t="s">
        <v>8245</v>
      </c>
      <c r="I316" s="17">
        <v>1409587140</v>
      </c>
      <c r="J316" s="17">
        <v>1408062990</v>
      </c>
      <c r="K316" s="17" t="b">
        <v>0</v>
      </c>
      <c r="L316" s="17">
        <v>68</v>
      </c>
      <c r="M316" s="17" t="b">
        <v>1</v>
      </c>
      <c r="N316" s="17" t="s">
        <v>8273</v>
      </c>
      <c r="O316" s="17" t="s">
        <v>8274</v>
      </c>
      <c r="P316" s="17">
        <v>113</v>
      </c>
      <c r="Q316" s="17">
        <v>83.43</v>
      </c>
      <c r="R316" s="21">
        <v>41866.025347222225</v>
      </c>
      <c r="S316" s="21">
        <v>41883.665972222225</v>
      </c>
    </row>
    <row r="317" spans="1:19" ht="240" x14ac:dyDescent="0.25">
      <c r="A317" s="17">
        <v>3362</v>
      </c>
      <c r="B317" s="18" t="s">
        <v>3361</v>
      </c>
      <c r="C317" s="18" t="s">
        <v>7472</v>
      </c>
      <c r="D317" s="19">
        <v>500</v>
      </c>
      <c r="E317" s="20">
        <v>1090</v>
      </c>
      <c r="F317" s="17" t="s">
        <v>8218</v>
      </c>
      <c r="G317" s="17" t="s">
        <v>8223</v>
      </c>
      <c r="H317" s="17" t="s">
        <v>8245</v>
      </c>
      <c r="I317" s="17">
        <v>1425704100</v>
      </c>
      <c r="J317" s="17">
        <v>1424484717</v>
      </c>
      <c r="K317" s="17" t="b">
        <v>0</v>
      </c>
      <c r="L317" s="17">
        <v>20</v>
      </c>
      <c r="M317" s="17" t="b">
        <v>1</v>
      </c>
      <c r="N317" s="17" t="s">
        <v>8273</v>
      </c>
      <c r="O317" s="17" t="s">
        <v>8274</v>
      </c>
      <c r="P317" s="17">
        <v>218</v>
      </c>
      <c r="Q317" s="17">
        <v>54.5</v>
      </c>
      <c r="R317" s="21">
        <v>42056.091631944444</v>
      </c>
      <c r="S317" s="21">
        <v>42070.204861111109</v>
      </c>
    </row>
    <row r="318" spans="1:19" ht="255" x14ac:dyDescent="0.25">
      <c r="A318" s="17">
        <v>3363</v>
      </c>
      <c r="B318" s="18" t="s">
        <v>3362</v>
      </c>
      <c r="C318" s="18" t="s">
        <v>7473</v>
      </c>
      <c r="D318" s="19">
        <v>7750</v>
      </c>
      <c r="E318" s="20">
        <v>7860</v>
      </c>
      <c r="F318" s="17" t="s">
        <v>8218</v>
      </c>
      <c r="G318" s="17" t="s">
        <v>8223</v>
      </c>
      <c r="H318" s="17" t="s">
        <v>8245</v>
      </c>
      <c r="I318" s="17">
        <v>1408464000</v>
      </c>
      <c r="J318" s="17">
        <v>1406831445</v>
      </c>
      <c r="K318" s="17" t="b">
        <v>0</v>
      </c>
      <c r="L318" s="17">
        <v>26</v>
      </c>
      <c r="M318" s="17" t="b">
        <v>1</v>
      </c>
      <c r="N318" s="17" t="s">
        <v>8273</v>
      </c>
      <c r="O318" s="17" t="s">
        <v>8274</v>
      </c>
      <c r="P318" s="17">
        <v>101</v>
      </c>
      <c r="Q318" s="17">
        <v>302.31</v>
      </c>
      <c r="R318" s="21">
        <v>41851.771354166667</v>
      </c>
      <c r="S318" s="21">
        <v>41870.666666666664</v>
      </c>
    </row>
    <row r="319" spans="1:19" ht="270" x14ac:dyDescent="0.25">
      <c r="A319" s="17">
        <v>3364</v>
      </c>
      <c r="B319" s="18" t="s">
        <v>3363</v>
      </c>
      <c r="C319" s="18" t="s">
        <v>7474</v>
      </c>
      <c r="D319" s="19">
        <v>3000</v>
      </c>
      <c r="E319" s="20">
        <v>3178</v>
      </c>
      <c r="F319" s="17" t="s">
        <v>8218</v>
      </c>
      <c r="G319" s="17" t="s">
        <v>8224</v>
      </c>
      <c r="H319" s="17" t="s">
        <v>8246</v>
      </c>
      <c r="I319" s="17">
        <v>1458075600</v>
      </c>
      <c r="J319" s="17">
        <v>1456183649</v>
      </c>
      <c r="K319" s="17" t="b">
        <v>0</v>
      </c>
      <c r="L319" s="17">
        <v>72</v>
      </c>
      <c r="M319" s="17" t="b">
        <v>1</v>
      </c>
      <c r="N319" s="17" t="s">
        <v>8273</v>
      </c>
      <c r="O319" s="17" t="s">
        <v>8274</v>
      </c>
      <c r="P319" s="17">
        <v>106</v>
      </c>
      <c r="Q319" s="17">
        <v>44.14</v>
      </c>
      <c r="R319" s="21">
        <v>42422.977418981478</v>
      </c>
      <c r="S319" s="21">
        <v>42444.875</v>
      </c>
    </row>
    <row r="320" spans="1:19" ht="285" x14ac:dyDescent="0.25">
      <c r="A320" s="17">
        <v>3365</v>
      </c>
      <c r="B320" s="18" t="s">
        <v>3364</v>
      </c>
      <c r="C320" s="18" t="s">
        <v>7475</v>
      </c>
      <c r="D320" s="19">
        <v>2500</v>
      </c>
      <c r="E320" s="20">
        <v>2600</v>
      </c>
      <c r="F320" s="17" t="s">
        <v>8218</v>
      </c>
      <c r="G320" s="17" t="s">
        <v>8223</v>
      </c>
      <c r="H320" s="17" t="s">
        <v>8245</v>
      </c>
      <c r="I320" s="17">
        <v>1449973592</v>
      </c>
      <c r="J320" s="17">
        <v>1447381592</v>
      </c>
      <c r="K320" s="17" t="b">
        <v>0</v>
      </c>
      <c r="L320" s="17">
        <v>3</v>
      </c>
      <c r="M320" s="17" t="b">
        <v>1</v>
      </c>
      <c r="N320" s="17" t="s">
        <v>8273</v>
      </c>
      <c r="O320" s="17" t="s">
        <v>8274</v>
      </c>
      <c r="P320" s="17">
        <v>104</v>
      </c>
      <c r="Q320" s="17">
        <v>866.67</v>
      </c>
      <c r="R320" s="21">
        <v>42321.101759259262</v>
      </c>
      <c r="S320" s="21">
        <v>42351.101759259262</v>
      </c>
    </row>
    <row r="321" spans="1:19" ht="270" x14ac:dyDescent="0.25">
      <c r="A321" s="17">
        <v>3366</v>
      </c>
      <c r="B321" s="18" t="s">
        <v>3365</v>
      </c>
      <c r="C321" s="18" t="s">
        <v>7476</v>
      </c>
      <c r="D321" s="19">
        <v>500</v>
      </c>
      <c r="E321" s="20">
        <v>1105</v>
      </c>
      <c r="F321" s="17" t="s">
        <v>8218</v>
      </c>
      <c r="G321" s="17" t="s">
        <v>8223</v>
      </c>
      <c r="H321" s="17" t="s">
        <v>8245</v>
      </c>
      <c r="I321" s="17">
        <v>1431481037</v>
      </c>
      <c r="J321" s="17">
        <v>1428889037</v>
      </c>
      <c r="K321" s="17" t="b">
        <v>0</v>
      </c>
      <c r="L321" s="17">
        <v>18</v>
      </c>
      <c r="M321" s="17" t="b">
        <v>1</v>
      </c>
      <c r="N321" s="17" t="s">
        <v>8273</v>
      </c>
      <c r="O321" s="17" t="s">
        <v>8274</v>
      </c>
      <c r="P321" s="17">
        <v>221</v>
      </c>
      <c r="Q321" s="17">
        <v>61.39</v>
      </c>
      <c r="R321" s="21">
        <v>42107.067557870367</v>
      </c>
      <c r="S321" s="21">
        <v>42137.067557870367</v>
      </c>
    </row>
    <row r="322" spans="1:19" ht="270" x14ac:dyDescent="0.25">
      <c r="A322" s="17">
        <v>3367</v>
      </c>
      <c r="B322" s="18" t="s">
        <v>3366</v>
      </c>
      <c r="C322" s="18" t="s">
        <v>7477</v>
      </c>
      <c r="D322" s="19">
        <v>750</v>
      </c>
      <c r="E322" s="20">
        <v>890</v>
      </c>
      <c r="F322" s="17" t="s">
        <v>8218</v>
      </c>
      <c r="G322" s="17" t="s">
        <v>8224</v>
      </c>
      <c r="H322" s="17" t="s">
        <v>8246</v>
      </c>
      <c r="I322" s="17">
        <v>1438467894</v>
      </c>
      <c r="J322" s="17">
        <v>1436307894</v>
      </c>
      <c r="K322" s="17" t="b">
        <v>0</v>
      </c>
      <c r="L322" s="17">
        <v>30</v>
      </c>
      <c r="M322" s="17" t="b">
        <v>1</v>
      </c>
      <c r="N322" s="17" t="s">
        <v>8273</v>
      </c>
      <c r="O322" s="17" t="s">
        <v>8274</v>
      </c>
      <c r="P322" s="17">
        <v>119</v>
      </c>
      <c r="Q322" s="17">
        <v>29.67</v>
      </c>
      <c r="R322" s="21">
        <v>42192.933958333335</v>
      </c>
      <c r="S322" s="21">
        <v>42217.933958333335</v>
      </c>
    </row>
    <row r="323" spans="1:19" ht="225" x14ac:dyDescent="0.25">
      <c r="A323" s="17">
        <v>3368</v>
      </c>
      <c r="B323" s="18" t="s">
        <v>3367</v>
      </c>
      <c r="C323" s="18" t="s">
        <v>7478</v>
      </c>
      <c r="D323" s="19">
        <v>1000</v>
      </c>
      <c r="E323" s="20">
        <v>1046</v>
      </c>
      <c r="F323" s="17" t="s">
        <v>8218</v>
      </c>
      <c r="G323" s="17" t="s">
        <v>8223</v>
      </c>
      <c r="H323" s="17" t="s">
        <v>8245</v>
      </c>
      <c r="I323" s="17">
        <v>1420088400</v>
      </c>
      <c r="J323" s="17">
        <v>1416977259</v>
      </c>
      <c r="K323" s="17" t="b">
        <v>0</v>
      </c>
      <c r="L323" s="17">
        <v>23</v>
      </c>
      <c r="M323" s="17" t="b">
        <v>1</v>
      </c>
      <c r="N323" s="17" t="s">
        <v>8273</v>
      </c>
      <c r="O323" s="17" t="s">
        <v>8274</v>
      </c>
      <c r="P323" s="17">
        <v>105</v>
      </c>
      <c r="Q323" s="17">
        <v>45.48</v>
      </c>
      <c r="R323" s="21">
        <v>41969.199756944443</v>
      </c>
      <c r="S323" s="21">
        <v>42005.208333333328</v>
      </c>
    </row>
    <row r="324" spans="1:19" ht="240" x14ac:dyDescent="0.25">
      <c r="A324" s="17">
        <v>3369</v>
      </c>
      <c r="B324" s="18" t="s">
        <v>3368</v>
      </c>
      <c r="C324" s="18" t="s">
        <v>7479</v>
      </c>
      <c r="D324" s="19">
        <v>5000</v>
      </c>
      <c r="E324" s="20">
        <v>5195</v>
      </c>
      <c r="F324" s="17" t="s">
        <v>8218</v>
      </c>
      <c r="G324" s="17" t="s">
        <v>8240</v>
      </c>
      <c r="H324" s="17" t="s">
        <v>8248</v>
      </c>
      <c r="I324" s="17">
        <v>1484441980</v>
      </c>
      <c r="J324" s="17">
        <v>1479257980</v>
      </c>
      <c r="K324" s="17" t="b">
        <v>0</v>
      </c>
      <c r="L324" s="17">
        <v>54</v>
      </c>
      <c r="M324" s="17" t="b">
        <v>1</v>
      </c>
      <c r="N324" s="17" t="s">
        <v>8273</v>
      </c>
      <c r="O324" s="17" t="s">
        <v>8274</v>
      </c>
      <c r="P324" s="17">
        <v>104</v>
      </c>
      <c r="Q324" s="17">
        <v>96.2</v>
      </c>
      <c r="R324" s="21">
        <v>42690.041435185187</v>
      </c>
      <c r="S324" s="21">
        <v>42750.041435185187</v>
      </c>
    </row>
    <row r="325" spans="1:19" ht="150" x14ac:dyDescent="0.25">
      <c r="A325" s="17">
        <v>3370</v>
      </c>
      <c r="B325" s="18" t="s">
        <v>3369</v>
      </c>
      <c r="C325" s="18" t="s">
        <v>7480</v>
      </c>
      <c r="D325" s="19">
        <v>1500</v>
      </c>
      <c r="E325" s="20">
        <v>1766</v>
      </c>
      <c r="F325" s="17" t="s">
        <v>8218</v>
      </c>
      <c r="G325" s="17" t="s">
        <v>8223</v>
      </c>
      <c r="H325" s="17" t="s">
        <v>8245</v>
      </c>
      <c r="I325" s="17">
        <v>1481961600</v>
      </c>
      <c r="J325" s="17">
        <v>1479283285</v>
      </c>
      <c r="K325" s="17" t="b">
        <v>0</v>
      </c>
      <c r="L325" s="17">
        <v>26</v>
      </c>
      <c r="M325" s="17" t="b">
        <v>1</v>
      </c>
      <c r="N325" s="17" t="s">
        <v>8273</v>
      </c>
      <c r="O325" s="17" t="s">
        <v>8274</v>
      </c>
      <c r="P325" s="17">
        <v>118</v>
      </c>
      <c r="Q325" s="17">
        <v>67.92</v>
      </c>
      <c r="R325" s="21">
        <v>42690.334317129629</v>
      </c>
      <c r="S325" s="21">
        <v>42721.333333333328</v>
      </c>
    </row>
    <row r="326" spans="1:19" ht="210" x14ac:dyDescent="0.25">
      <c r="A326" s="17">
        <v>3371</v>
      </c>
      <c r="B326" s="18" t="s">
        <v>3370</v>
      </c>
      <c r="C326" s="18" t="s">
        <v>7481</v>
      </c>
      <c r="D326" s="19">
        <v>200</v>
      </c>
      <c r="E326" s="20">
        <v>277</v>
      </c>
      <c r="F326" s="17" t="s">
        <v>8218</v>
      </c>
      <c r="G326" s="17" t="s">
        <v>8223</v>
      </c>
      <c r="H326" s="17" t="s">
        <v>8245</v>
      </c>
      <c r="I326" s="17">
        <v>1449089965</v>
      </c>
      <c r="J326" s="17">
        <v>1446670765</v>
      </c>
      <c r="K326" s="17" t="b">
        <v>0</v>
      </c>
      <c r="L326" s="17">
        <v>9</v>
      </c>
      <c r="M326" s="17" t="b">
        <v>1</v>
      </c>
      <c r="N326" s="17" t="s">
        <v>8273</v>
      </c>
      <c r="O326" s="17" t="s">
        <v>8274</v>
      </c>
      <c r="P326" s="17">
        <v>139</v>
      </c>
      <c r="Q326" s="17">
        <v>30.78</v>
      </c>
      <c r="R326" s="21">
        <v>42312.874594907407</v>
      </c>
      <c r="S326" s="21">
        <v>42340.874594907407</v>
      </c>
    </row>
    <row r="327" spans="1:19" ht="240" x14ac:dyDescent="0.25">
      <c r="A327" s="17">
        <v>3372</v>
      </c>
      <c r="B327" s="18" t="s">
        <v>3371</v>
      </c>
      <c r="C327" s="18" t="s">
        <v>7482</v>
      </c>
      <c r="D327" s="19">
        <v>1000</v>
      </c>
      <c r="E327" s="20">
        <v>1035</v>
      </c>
      <c r="F327" s="17" t="s">
        <v>8218</v>
      </c>
      <c r="G327" s="17" t="s">
        <v>8223</v>
      </c>
      <c r="H327" s="17" t="s">
        <v>8245</v>
      </c>
      <c r="I327" s="17">
        <v>1408942740</v>
      </c>
      <c r="J327" s="17">
        <v>1407157756</v>
      </c>
      <c r="K327" s="17" t="b">
        <v>0</v>
      </c>
      <c r="L327" s="17">
        <v>27</v>
      </c>
      <c r="M327" s="17" t="b">
        <v>1</v>
      </c>
      <c r="N327" s="17" t="s">
        <v>8273</v>
      </c>
      <c r="O327" s="17" t="s">
        <v>8274</v>
      </c>
      <c r="P327" s="17">
        <v>104</v>
      </c>
      <c r="Q327" s="17">
        <v>38.33</v>
      </c>
      <c r="R327" s="21">
        <v>41855.548101851848</v>
      </c>
      <c r="S327" s="21">
        <v>41876.207638888889</v>
      </c>
    </row>
    <row r="328" spans="1:19" ht="285" x14ac:dyDescent="0.25">
      <c r="A328" s="17">
        <v>3373</v>
      </c>
      <c r="B328" s="18" t="s">
        <v>3372</v>
      </c>
      <c r="C328" s="18" t="s">
        <v>7483</v>
      </c>
      <c r="D328" s="19">
        <v>2000</v>
      </c>
      <c r="E328" s="20">
        <v>2005</v>
      </c>
      <c r="F328" s="17" t="s">
        <v>8218</v>
      </c>
      <c r="G328" s="17" t="s">
        <v>8224</v>
      </c>
      <c r="H328" s="17" t="s">
        <v>8246</v>
      </c>
      <c r="I328" s="17">
        <v>1437235200</v>
      </c>
      <c r="J328" s="17">
        <v>1435177840</v>
      </c>
      <c r="K328" s="17" t="b">
        <v>0</v>
      </c>
      <c r="L328" s="17">
        <v>30</v>
      </c>
      <c r="M328" s="17" t="b">
        <v>1</v>
      </c>
      <c r="N328" s="17" t="s">
        <v>8273</v>
      </c>
      <c r="O328" s="17" t="s">
        <v>8274</v>
      </c>
      <c r="P328" s="17">
        <v>100</v>
      </c>
      <c r="Q328" s="17">
        <v>66.83</v>
      </c>
      <c r="R328" s="21">
        <v>42179.854629629626</v>
      </c>
      <c r="S328" s="21">
        <v>42203.666666666672</v>
      </c>
    </row>
    <row r="329" spans="1:19" ht="225" x14ac:dyDescent="0.25">
      <c r="A329" s="17">
        <v>3374</v>
      </c>
      <c r="B329" s="18" t="s">
        <v>3373</v>
      </c>
      <c r="C329" s="18" t="s">
        <v>7484</v>
      </c>
      <c r="D329" s="19">
        <v>3500</v>
      </c>
      <c r="E329" s="20">
        <v>3730</v>
      </c>
      <c r="F329" s="17" t="s">
        <v>8218</v>
      </c>
      <c r="G329" s="17" t="s">
        <v>8228</v>
      </c>
      <c r="H329" s="17" t="s">
        <v>8250</v>
      </c>
      <c r="I329" s="17">
        <v>1446053616</v>
      </c>
      <c r="J329" s="17">
        <v>1443461616</v>
      </c>
      <c r="K329" s="17" t="b">
        <v>0</v>
      </c>
      <c r="L329" s="17">
        <v>52</v>
      </c>
      <c r="M329" s="17" t="b">
        <v>1</v>
      </c>
      <c r="N329" s="17" t="s">
        <v>8273</v>
      </c>
      <c r="O329" s="17" t="s">
        <v>8274</v>
      </c>
      <c r="P329" s="17">
        <v>107</v>
      </c>
      <c r="Q329" s="17">
        <v>71.73</v>
      </c>
      <c r="R329" s="21">
        <v>42275.731666666667</v>
      </c>
      <c r="S329" s="21">
        <v>42305.731666666667</v>
      </c>
    </row>
    <row r="330" spans="1:19" ht="240" x14ac:dyDescent="0.25">
      <c r="A330" s="17">
        <v>3375</v>
      </c>
      <c r="B330" s="18" t="s">
        <v>3374</v>
      </c>
      <c r="C330" s="18" t="s">
        <v>7485</v>
      </c>
      <c r="D330" s="19">
        <v>3000</v>
      </c>
      <c r="E330" s="20">
        <v>3000</v>
      </c>
      <c r="F330" s="17" t="s">
        <v>8218</v>
      </c>
      <c r="G330" s="17" t="s">
        <v>8224</v>
      </c>
      <c r="H330" s="17" t="s">
        <v>8246</v>
      </c>
      <c r="I330" s="17">
        <v>1400423973</v>
      </c>
      <c r="J330" s="17">
        <v>1399387173</v>
      </c>
      <c r="K330" s="17" t="b">
        <v>0</v>
      </c>
      <c r="L330" s="17">
        <v>17</v>
      </c>
      <c r="M330" s="17" t="b">
        <v>1</v>
      </c>
      <c r="N330" s="17" t="s">
        <v>8273</v>
      </c>
      <c r="O330" s="17" t="s">
        <v>8274</v>
      </c>
      <c r="P330" s="17">
        <v>100</v>
      </c>
      <c r="Q330" s="17">
        <v>176.47</v>
      </c>
      <c r="R330" s="21">
        <v>41765.610798611109</v>
      </c>
      <c r="S330" s="21">
        <v>41777.610798611109</v>
      </c>
    </row>
    <row r="331" spans="1:19" ht="255" x14ac:dyDescent="0.25">
      <c r="A331" s="17">
        <v>3376</v>
      </c>
      <c r="B331" s="18" t="s">
        <v>3375</v>
      </c>
      <c r="C331" s="18" t="s">
        <v>7486</v>
      </c>
      <c r="D331" s="19">
        <v>8000</v>
      </c>
      <c r="E331" s="20">
        <v>8001</v>
      </c>
      <c r="F331" s="17" t="s">
        <v>8218</v>
      </c>
      <c r="G331" s="17" t="s">
        <v>8223</v>
      </c>
      <c r="H331" s="17" t="s">
        <v>8245</v>
      </c>
      <c r="I331" s="17">
        <v>1429976994</v>
      </c>
      <c r="J331" s="17">
        <v>1424796594</v>
      </c>
      <c r="K331" s="17" t="b">
        <v>0</v>
      </c>
      <c r="L331" s="17">
        <v>19</v>
      </c>
      <c r="M331" s="17" t="b">
        <v>1</v>
      </c>
      <c r="N331" s="17" t="s">
        <v>8273</v>
      </c>
      <c r="O331" s="17" t="s">
        <v>8274</v>
      </c>
      <c r="P331" s="17">
        <v>100</v>
      </c>
      <c r="Q331" s="17">
        <v>421.11</v>
      </c>
      <c r="R331" s="21">
        <v>42059.701319444444</v>
      </c>
      <c r="S331" s="21">
        <v>42119.659652777773</v>
      </c>
    </row>
    <row r="332" spans="1:19" ht="285" x14ac:dyDescent="0.25">
      <c r="A332" s="17">
        <v>3377</v>
      </c>
      <c r="B332" s="18" t="s">
        <v>3376</v>
      </c>
      <c r="C332" s="18" t="s">
        <v>7487</v>
      </c>
      <c r="D332" s="19">
        <v>8000</v>
      </c>
      <c r="E332" s="20">
        <v>8084</v>
      </c>
      <c r="F332" s="17" t="s">
        <v>8218</v>
      </c>
      <c r="G332" s="17" t="s">
        <v>8224</v>
      </c>
      <c r="H332" s="17" t="s">
        <v>8246</v>
      </c>
      <c r="I332" s="17">
        <v>1426870560</v>
      </c>
      <c r="J332" s="17">
        <v>1424280899</v>
      </c>
      <c r="K332" s="17" t="b">
        <v>0</v>
      </c>
      <c r="L332" s="17">
        <v>77</v>
      </c>
      <c r="M332" s="17" t="b">
        <v>1</v>
      </c>
      <c r="N332" s="17" t="s">
        <v>8273</v>
      </c>
      <c r="O332" s="17" t="s">
        <v>8274</v>
      </c>
      <c r="P332" s="17">
        <v>101</v>
      </c>
      <c r="Q332" s="17">
        <v>104.99</v>
      </c>
      <c r="R332" s="21">
        <v>42053.732627314821</v>
      </c>
      <c r="S332" s="21">
        <v>42083.705555555556</v>
      </c>
    </row>
    <row r="333" spans="1:19" ht="255" x14ac:dyDescent="0.25">
      <c r="A333" s="17">
        <v>3378</v>
      </c>
      <c r="B333" s="18" t="s">
        <v>3377</v>
      </c>
      <c r="C333" s="18" t="s">
        <v>7488</v>
      </c>
      <c r="D333" s="19">
        <v>550</v>
      </c>
      <c r="E333" s="20">
        <v>592</v>
      </c>
      <c r="F333" s="17" t="s">
        <v>8218</v>
      </c>
      <c r="G333" s="17" t="s">
        <v>8224</v>
      </c>
      <c r="H333" s="17" t="s">
        <v>8246</v>
      </c>
      <c r="I333" s="17">
        <v>1409490480</v>
      </c>
      <c r="J333" s="17">
        <v>1407400306</v>
      </c>
      <c r="K333" s="17" t="b">
        <v>0</v>
      </c>
      <c r="L333" s="17">
        <v>21</v>
      </c>
      <c r="M333" s="17" t="b">
        <v>1</v>
      </c>
      <c r="N333" s="17" t="s">
        <v>8273</v>
      </c>
      <c r="O333" s="17" t="s">
        <v>8274</v>
      </c>
      <c r="P333" s="17">
        <v>108</v>
      </c>
      <c r="Q333" s="17">
        <v>28.19</v>
      </c>
      <c r="R333" s="21">
        <v>41858.355393518519</v>
      </c>
      <c r="S333" s="21">
        <v>41882.547222222223</v>
      </c>
    </row>
    <row r="334" spans="1:19" ht="255" x14ac:dyDescent="0.25">
      <c r="A334" s="17">
        <v>3379</v>
      </c>
      <c r="B334" s="18" t="s">
        <v>3378</v>
      </c>
      <c r="C334" s="18" t="s">
        <v>7489</v>
      </c>
      <c r="D334" s="19">
        <v>2000</v>
      </c>
      <c r="E334" s="20">
        <v>2073</v>
      </c>
      <c r="F334" s="17" t="s">
        <v>8218</v>
      </c>
      <c r="G334" s="17" t="s">
        <v>8224</v>
      </c>
      <c r="H334" s="17" t="s">
        <v>8246</v>
      </c>
      <c r="I334" s="17">
        <v>1440630000</v>
      </c>
      <c r="J334" s="17">
        <v>1439122800</v>
      </c>
      <c r="K334" s="17" t="b">
        <v>0</v>
      </c>
      <c r="L334" s="17">
        <v>38</v>
      </c>
      <c r="M334" s="17" t="b">
        <v>1</v>
      </c>
      <c r="N334" s="17" t="s">
        <v>8273</v>
      </c>
      <c r="O334" s="17" t="s">
        <v>8274</v>
      </c>
      <c r="P334" s="17">
        <v>104</v>
      </c>
      <c r="Q334" s="17">
        <v>54.55</v>
      </c>
      <c r="R334" s="21">
        <v>42225.513888888891</v>
      </c>
      <c r="S334" s="21">
        <v>42242.958333333328</v>
      </c>
    </row>
    <row r="335" spans="1:19" ht="270" x14ac:dyDescent="0.25">
      <c r="A335" s="17">
        <v>3380</v>
      </c>
      <c r="B335" s="18" t="s">
        <v>3379</v>
      </c>
      <c r="C335" s="18" t="s">
        <v>7490</v>
      </c>
      <c r="D335" s="19">
        <v>3000</v>
      </c>
      <c r="E335" s="20">
        <v>3133</v>
      </c>
      <c r="F335" s="17" t="s">
        <v>8218</v>
      </c>
      <c r="G335" s="17" t="s">
        <v>8223</v>
      </c>
      <c r="H335" s="17" t="s">
        <v>8245</v>
      </c>
      <c r="I335" s="17">
        <v>1417305178</v>
      </c>
      <c r="J335" s="17">
        <v>1414277578</v>
      </c>
      <c r="K335" s="17" t="b">
        <v>0</v>
      </c>
      <c r="L335" s="17">
        <v>28</v>
      </c>
      <c r="M335" s="17" t="b">
        <v>1</v>
      </c>
      <c r="N335" s="17" t="s">
        <v>8273</v>
      </c>
      <c r="O335" s="17" t="s">
        <v>8274</v>
      </c>
      <c r="P335" s="17">
        <v>104</v>
      </c>
      <c r="Q335" s="17">
        <v>111.89</v>
      </c>
      <c r="R335" s="21">
        <v>41937.95344907407</v>
      </c>
      <c r="S335" s="21">
        <v>41972.995115740734</v>
      </c>
    </row>
    <row r="336" spans="1:19" ht="255" x14ac:dyDescent="0.25">
      <c r="A336" s="17">
        <v>3381</v>
      </c>
      <c r="B336" s="18" t="s">
        <v>3380</v>
      </c>
      <c r="C336" s="18" t="s">
        <v>7491</v>
      </c>
      <c r="D336" s="19">
        <v>4000</v>
      </c>
      <c r="E336" s="20">
        <v>4090</v>
      </c>
      <c r="F336" s="17" t="s">
        <v>8218</v>
      </c>
      <c r="G336" s="17" t="s">
        <v>8223</v>
      </c>
      <c r="H336" s="17" t="s">
        <v>8245</v>
      </c>
      <c r="I336" s="17">
        <v>1426044383</v>
      </c>
      <c r="J336" s="17">
        <v>1423455983</v>
      </c>
      <c r="K336" s="17" t="b">
        <v>0</v>
      </c>
      <c r="L336" s="17">
        <v>48</v>
      </c>
      <c r="M336" s="17" t="b">
        <v>1</v>
      </c>
      <c r="N336" s="17" t="s">
        <v>8273</v>
      </c>
      <c r="O336" s="17" t="s">
        <v>8274</v>
      </c>
      <c r="P336" s="17">
        <v>102</v>
      </c>
      <c r="Q336" s="17">
        <v>85.21</v>
      </c>
      <c r="R336" s="21">
        <v>42044.184988425928</v>
      </c>
      <c r="S336" s="21">
        <v>42074.143321759257</v>
      </c>
    </row>
    <row r="337" spans="1:19" ht="270" x14ac:dyDescent="0.25">
      <c r="A337" s="17">
        <v>3382</v>
      </c>
      <c r="B337" s="18" t="s">
        <v>3381</v>
      </c>
      <c r="C337" s="18" t="s">
        <v>7492</v>
      </c>
      <c r="D337" s="19">
        <v>3500</v>
      </c>
      <c r="E337" s="20">
        <v>3526</v>
      </c>
      <c r="F337" s="17" t="s">
        <v>8218</v>
      </c>
      <c r="G337" s="17" t="s">
        <v>8224</v>
      </c>
      <c r="H337" s="17" t="s">
        <v>8246</v>
      </c>
      <c r="I337" s="17">
        <v>1470092340</v>
      </c>
      <c r="J337" s="17">
        <v>1467973256</v>
      </c>
      <c r="K337" s="17" t="b">
        <v>0</v>
      </c>
      <c r="L337" s="17">
        <v>46</v>
      </c>
      <c r="M337" s="17" t="b">
        <v>1</v>
      </c>
      <c r="N337" s="17" t="s">
        <v>8273</v>
      </c>
      <c r="O337" s="17" t="s">
        <v>8274</v>
      </c>
      <c r="P337" s="17">
        <v>101</v>
      </c>
      <c r="Q337" s="17">
        <v>76.650000000000006</v>
      </c>
      <c r="R337" s="21">
        <v>42559.431203703702</v>
      </c>
      <c r="S337" s="21">
        <v>42583.957638888889</v>
      </c>
    </row>
    <row r="338" spans="1:19" ht="285" x14ac:dyDescent="0.25">
      <c r="A338" s="17">
        <v>3383</v>
      </c>
      <c r="B338" s="18" t="s">
        <v>3382</v>
      </c>
      <c r="C338" s="18" t="s">
        <v>7493</v>
      </c>
      <c r="D338" s="19">
        <v>1750</v>
      </c>
      <c r="E338" s="20">
        <v>1955</v>
      </c>
      <c r="F338" s="17" t="s">
        <v>8218</v>
      </c>
      <c r="G338" s="17" t="s">
        <v>8223</v>
      </c>
      <c r="H338" s="17" t="s">
        <v>8245</v>
      </c>
      <c r="I338" s="17">
        <v>1466707620</v>
      </c>
      <c r="J338" s="17">
        <v>1464979620</v>
      </c>
      <c r="K338" s="17" t="b">
        <v>0</v>
      </c>
      <c r="L338" s="17">
        <v>30</v>
      </c>
      <c r="M338" s="17" t="b">
        <v>1</v>
      </c>
      <c r="N338" s="17" t="s">
        <v>8273</v>
      </c>
      <c r="O338" s="17" t="s">
        <v>8274</v>
      </c>
      <c r="P338" s="17">
        <v>112</v>
      </c>
      <c r="Q338" s="17">
        <v>65.17</v>
      </c>
      <c r="R338" s="21">
        <v>42524.782638888893</v>
      </c>
      <c r="S338" s="21">
        <v>42544.782638888893</v>
      </c>
    </row>
    <row r="339" spans="1:19" ht="300" x14ac:dyDescent="0.25">
      <c r="A339" s="17">
        <v>3384</v>
      </c>
      <c r="B339" s="18" t="s">
        <v>3383</v>
      </c>
      <c r="C339" s="18" t="s">
        <v>7494</v>
      </c>
      <c r="D339" s="19">
        <v>6000</v>
      </c>
      <c r="E339" s="20">
        <v>6000.66</v>
      </c>
      <c r="F339" s="17" t="s">
        <v>8218</v>
      </c>
      <c r="G339" s="17" t="s">
        <v>8223</v>
      </c>
      <c r="H339" s="17" t="s">
        <v>8245</v>
      </c>
      <c r="I339" s="17">
        <v>1448074800</v>
      </c>
      <c r="J339" s="17">
        <v>1444874768</v>
      </c>
      <c r="K339" s="17" t="b">
        <v>0</v>
      </c>
      <c r="L339" s="17">
        <v>64</v>
      </c>
      <c r="M339" s="17" t="b">
        <v>1</v>
      </c>
      <c r="N339" s="17" t="s">
        <v>8273</v>
      </c>
      <c r="O339" s="17" t="s">
        <v>8274</v>
      </c>
      <c r="P339" s="17">
        <v>100</v>
      </c>
      <c r="Q339" s="17">
        <v>93.76</v>
      </c>
      <c r="R339" s="21">
        <v>42292.087592592594</v>
      </c>
      <c r="S339" s="21">
        <v>42329.125</v>
      </c>
    </row>
    <row r="340" spans="1:19" ht="270" x14ac:dyDescent="0.25">
      <c r="A340" s="17">
        <v>3385</v>
      </c>
      <c r="B340" s="18" t="s">
        <v>3384</v>
      </c>
      <c r="C340" s="18" t="s">
        <v>7495</v>
      </c>
      <c r="D340" s="19">
        <v>2000</v>
      </c>
      <c r="E340" s="20">
        <v>2000</v>
      </c>
      <c r="F340" s="17" t="s">
        <v>8218</v>
      </c>
      <c r="G340" s="17" t="s">
        <v>8223</v>
      </c>
      <c r="H340" s="17" t="s">
        <v>8245</v>
      </c>
      <c r="I340" s="17">
        <v>1418244552</v>
      </c>
      <c r="J340" s="17">
        <v>1415652552</v>
      </c>
      <c r="K340" s="17" t="b">
        <v>0</v>
      </c>
      <c r="L340" s="17">
        <v>15</v>
      </c>
      <c r="M340" s="17" t="b">
        <v>1</v>
      </c>
      <c r="N340" s="17" t="s">
        <v>8273</v>
      </c>
      <c r="O340" s="17" t="s">
        <v>8274</v>
      </c>
      <c r="P340" s="17">
        <v>100</v>
      </c>
      <c r="Q340" s="17">
        <v>133.33000000000001</v>
      </c>
      <c r="R340" s="21">
        <v>41953.8675</v>
      </c>
      <c r="S340" s="21">
        <v>41983.8675</v>
      </c>
    </row>
    <row r="341" spans="1:19" ht="285" x14ac:dyDescent="0.25">
      <c r="A341" s="17">
        <v>3386</v>
      </c>
      <c r="B341" s="18" t="s">
        <v>3385</v>
      </c>
      <c r="C341" s="18" t="s">
        <v>7496</v>
      </c>
      <c r="D341" s="19">
        <v>2000</v>
      </c>
      <c r="E341" s="20">
        <v>2100</v>
      </c>
      <c r="F341" s="17" t="s">
        <v>8218</v>
      </c>
      <c r="G341" s="17" t="s">
        <v>8223</v>
      </c>
      <c r="H341" s="17" t="s">
        <v>8245</v>
      </c>
      <c r="I341" s="17">
        <v>1417620506</v>
      </c>
      <c r="J341" s="17">
        <v>1415028506</v>
      </c>
      <c r="K341" s="17" t="b">
        <v>0</v>
      </c>
      <c r="L341" s="17">
        <v>41</v>
      </c>
      <c r="M341" s="17" t="b">
        <v>1</v>
      </c>
      <c r="N341" s="17" t="s">
        <v>8273</v>
      </c>
      <c r="O341" s="17" t="s">
        <v>8274</v>
      </c>
      <c r="P341" s="17">
        <v>105</v>
      </c>
      <c r="Q341" s="17">
        <v>51.22</v>
      </c>
      <c r="R341" s="21">
        <v>41946.644745370373</v>
      </c>
      <c r="S341" s="21">
        <v>41976.644745370373</v>
      </c>
    </row>
    <row r="342" spans="1:19" ht="285" x14ac:dyDescent="0.25">
      <c r="A342" s="17">
        <v>3387</v>
      </c>
      <c r="B342" s="18" t="s">
        <v>3386</v>
      </c>
      <c r="C342" s="18" t="s">
        <v>7497</v>
      </c>
      <c r="D342" s="19">
        <v>3000</v>
      </c>
      <c r="E342" s="20">
        <v>3506</v>
      </c>
      <c r="F342" s="17" t="s">
        <v>8218</v>
      </c>
      <c r="G342" s="17" t="s">
        <v>8223</v>
      </c>
      <c r="H342" s="17" t="s">
        <v>8245</v>
      </c>
      <c r="I342" s="17">
        <v>1418581088</v>
      </c>
      <c r="J342" s="17">
        <v>1415125088</v>
      </c>
      <c r="K342" s="17" t="b">
        <v>0</v>
      </c>
      <c r="L342" s="17">
        <v>35</v>
      </c>
      <c r="M342" s="17" t="b">
        <v>1</v>
      </c>
      <c r="N342" s="17" t="s">
        <v>8273</v>
      </c>
      <c r="O342" s="17" t="s">
        <v>8274</v>
      </c>
      <c r="P342" s="17">
        <v>117</v>
      </c>
      <c r="Q342" s="17">
        <v>100.17</v>
      </c>
      <c r="R342" s="21">
        <v>41947.762592592589</v>
      </c>
      <c r="S342" s="21">
        <v>41987.762592592597</v>
      </c>
    </row>
    <row r="343" spans="1:19" ht="300" x14ac:dyDescent="0.25">
      <c r="A343" s="17">
        <v>3388</v>
      </c>
      <c r="B343" s="18" t="s">
        <v>3387</v>
      </c>
      <c r="C343" s="18" t="s">
        <v>7498</v>
      </c>
      <c r="D343" s="19">
        <v>1500</v>
      </c>
      <c r="E343" s="20">
        <v>1557</v>
      </c>
      <c r="F343" s="17" t="s">
        <v>8218</v>
      </c>
      <c r="G343" s="17" t="s">
        <v>8224</v>
      </c>
      <c r="H343" s="17" t="s">
        <v>8246</v>
      </c>
      <c r="I343" s="17">
        <v>1434625441</v>
      </c>
      <c r="J343" s="17">
        <v>1432033441</v>
      </c>
      <c r="K343" s="17" t="b">
        <v>0</v>
      </c>
      <c r="L343" s="17">
        <v>45</v>
      </c>
      <c r="M343" s="17" t="b">
        <v>1</v>
      </c>
      <c r="N343" s="17" t="s">
        <v>8273</v>
      </c>
      <c r="O343" s="17" t="s">
        <v>8274</v>
      </c>
      <c r="P343" s="17">
        <v>104</v>
      </c>
      <c r="Q343" s="17">
        <v>34.6</v>
      </c>
      <c r="R343" s="21">
        <v>42143.461122685185</v>
      </c>
      <c r="S343" s="21">
        <v>42173.461122685185</v>
      </c>
    </row>
    <row r="344" spans="1:19" ht="225" x14ac:dyDescent="0.25">
      <c r="A344" s="17">
        <v>3389</v>
      </c>
      <c r="B344" s="18" t="s">
        <v>3388</v>
      </c>
      <c r="C344" s="18" t="s">
        <v>7499</v>
      </c>
      <c r="D344" s="19">
        <v>10000</v>
      </c>
      <c r="E344" s="20">
        <v>11450</v>
      </c>
      <c r="F344" s="17" t="s">
        <v>8218</v>
      </c>
      <c r="G344" s="17" t="s">
        <v>8223</v>
      </c>
      <c r="H344" s="17" t="s">
        <v>8245</v>
      </c>
      <c r="I344" s="17">
        <v>1464960682</v>
      </c>
      <c r="J344" s="17">
        <v>1462368682</v>
      </c>
      <c r="K344" s="17" t="b">
        <v>0</v>
      </c>
      <c r="L344" s="17">
        <v>62</v>
      </c>
      <c r="M344" s="17" t="b">
        <v>1</v>
      </c>
      <c r="N344" s="17" t="s">
        <v>8273</v>
      </c>
      <c r="O344" s="17" t="s">
        <v>8274</v>
      </c>
      <c r="P344" s="17">
        <v>115</v>
      </c>
      <c r="Q344" s="17">
        <v>184.68</v>
      </c>
      <c r="R344" s="21">
        <v>42494.563449074078</v>
      </c>
      <c r="S344" s="21">
        <v>42524.563449074078</v>
      </c>
    </row>
    <row r="345" spans="1:19" ht="300" x14ac:dyDescent="0.25">
      <c r="A345" s="17">
        <v>3390</v>
      </c>
      <c r="B345" s="18" t="s">
        <v>3389</v>
      </c>
      <c r="C345" s="18" t="s">
        <v>7500</v>
      </c>
      <c r="D345" s="19">
        <v>1500</v>
      </c>
      <c r="E345" s="20">
        <v>1536</v>
      </c>
      <c r="F345" s="17" t="s">
        <v>8218</v>
      </c>
      <c r="G345" s="17" t="s">
        <v>8223</v>
      </c>
      <c r="H345" s="17" t="s">
        <v>8245</v>
      </c>
      <c r="I345" s="17">
        <v>1405017345</v>
      </c>
      <c r="J345" s="17">
        <v>1403721345</v>
      </c>
      <c r="K345" s="17" t="b">
        <v>0</v>
      </c>
      <c r="L345" s="17">
        <v>22</v>
      </c>
      <c r="M345" s="17" t="b">
        <v>1</v>
      </c>
      <c r="N345" s="17" t="s">
        <v>8273</v>
      </c>
      <c r="O345" s="17" t="s">
        <v>8274</v>
      </c>
      <c r="P345" s="17">
        <v>102</v>
      </c>
      <c r="Q345" s="17">
        <v>69.819999999999993</v>
      </c>
      <c r="R345" s="21">
        <v>41815.774826388886</v>
      </c>
      <c r="S345" s="21">
        <v>41830.774826388886</v>
      </c>
    </row>
    <row r="346" spans="1:19" ht="285" x14ac:dyDescent="0.25">
      <c r="A346" s="17">
        <v>3391</v>
      </c>
      <c r="B346" s="18" t="s">
        <v>3390</v>
      </c>
      <c r="C346" s="18" t="s">
        <v>7501</v>
      </c>
      <c r="D346" s="19">
        <v>500</v>
      </c>
      <c r="E346" s="20">
        <v>1115</v>
      </c>
      <c r="F346" s="17" t="s">
        <v>8218</v>
      </c>
      <c r="G346" s="17" t="s">
        <v>8223</v>
      </c>
      <c r="H346" s="17" t="s">
        <v>8245</v>
      </c>
      <c r="I346" s="17">
        <v>1407536880</v>
      </c>
      <c r="J346" s="17">
        <v>1404997548</v>
      </c>
      <c r="K346" s="17" t="b">
        <v>0</v>
      </c>
      <c r="L346" s="17">
        <v>18</v>
      </c>
      <c r="M346" s="17" t="b">
        <v>1</v>
      </c>
      <c r="N346" s="17" t="s">
        <v>8273</v>
      </c>
      <c r="O346" s="17" t="s">
        <v>8274</v>
      </c>
      <c r="P346" s="17">
        <v>223</v>
      </c>
      <c r="Q346" s="17">
        <v>61.94</v>
      </c>
      <c r="R346" s="21">
        <v>41830.545694444445</v>
      </c>
      <c r="S346" s="21">
        <v>41859.936111111114</v>
      </c>
    </row>
    <row r="347" spans="1:19" ht="270" x14ac:dyDescent="0.25">
      <c r="A347" s="17">
        <v>3392</v>
      </c>
      <c r="B347" s="18" t="s">
        <v>3391</v>
      </c>
      <c r="C347" s="18" t="s">
        <v>7502</v>
      </c>
      <c r="D347" s="19">
        <v>500</v>
      </c>
      <c r="E347" s="20">
        <v>500</v>
      </c>
      <c r="F347" s="17" t="s">
        <v>8218</v>
      </c>
      <c r="G347" s="17" t="s">
        <v>8224</v>
      </c>
      <c r="H347" s="17" t="s">
        <v>8246</v>
      </c>
      <c r="I347" s="17">
        <v>1462565855</v>
      </c>
      <c r="J347" s="17">
        <v>1458245855</v>
      </c>
      <c r="K347" s="17" t="b">
        <v>0</v>
      </c>
      <c r="L347" s="17">
        <v>12</v>
      </c>
      <c r="M347" s="17" t="b">
        <v>1</v>
      </c>
      <c r="N347" s="17" t="s">
        <v>8273</v>
      </c>
      <c r="O347" s="17" t="s">
        <v>8274</v>
      </c>
      <c r="P347" s="17">
        <v>100</v>
      </c>
      <c r="Q347" s="17">
        <v>41.67</v>
      </c>
      <c r="R347" s="21">
        <v>42446.845543981486</v>
      </c>
      <c r="S347" s="21">
        <v>42496.845543981486</v>
      </c>
    </row>
    <row r="348" spans="1:19" ht="255" x14ac:dyDescent="0.25">
      <c r="A348" s="17">
        <v>3393</v>
      </c>
      <c r="B348" s="18" t="s">
        <v>3392</v>
      </c>
      <c r="C348" s="18" t="s">
        <v>7503</v>
      </c>
      <c r="D348" s="19">
        <v>1500</v>
      </c>
      <c r="E348" s="20">
        <v>1587</v>
      </c>
      <c r="F348" s="17" t="s">
        <v>8218</v>
      </c>
      <c r="G348" s="17" t="s">
        <v>8223</v>
      </c>
      <c r="H348" s="17" t="s">
        <v>8245</v>
      </c>
      <c r="I348" s="17">
        <v>1415234760</v>
      </c>
      <c r="J348" s="17">
        <v>1413065230</v>
      </c>
      <c r="K348" s="17" t="b">
        <v>0</v>
      </c>
      <c r="L348" s="17">
        <v>44</v>
      </c>
      <c r="M348" s="17" t="b">
        <v>1</v>
      </c>
      <c r="N348" s="17" t="s">
        <v>8273</v>
      </c>
      <c r="O348" s="17" t="s">
        <v>8274</v>
      </c>
      <c r="P348" s="17">
        <v>106</v>
      </c>
      <c r="Q348" s="17">
        <v>36.07</v>
      </c>
      <c r="R348" s="21">
        <v>41923.921643518523</v>
      </c>
      <c r="S348" s="21">
        <v>41949.031944444447</v>
      </c>
    </row>
    <row r="349" spans="1:19" ht="270" x14ac:dyDescent="0.25">
      <c r="A349" s="17">
        <v>3394</v>
      </c>
      <c r="B349" s="18" t="s">
        <v>3393</v>
      </c>
      <c r="C349" s="18" t="s">
        <v>7504</v>
      </c>
      <c r="D349" s="19">
        <v>550</v>
      </c>
      <c r="E349" s="20">
        <v>783</v>
      </c>
      <c r="F349" s="17" t="s">
        <v>8218</v>
      </c>
      <c r="G349" s="17" t="s">
        <v>8224</v>
      </c>
      <c r="H349" s="17" t="s">
        <v>8246</v>
      </c>
      <c r="I349" s="17">
        <v>1406470645</v>
      </c>
      <c r="J349" s="17">
        <v>1403878645</v>
      </c>
      <c r="K349" s="17" t="b">
        <v>0</v>
      </c>
      <c r="L349" s="17">
        <v>27</v>
      </c>
      <c r="M349" s="17" t="b">
        <v>1</v>
      </c>
      <c r="N349" s="17" t="s">
        <v>8273</v>
      </c>
      <c r="O349" s="17" t="s">
        <v>8274</v>
      </c>
      <c r="P349" s="17">
        <v>142</v>
      </c>
      <c r="Q349" s="17">
        <v>29</v>
      </c>
      <c r="R349" s="21">
        <v>41817.59542824074</v>
      </c>
      <c r="S349" s="21">
        <v>41847.59542824074</v>
      </c>
    </row>
    <row r="350" spans="1:19" ht="150" x14ac:dyDescent="0.25">
      <c r="A350" s="17">
        <v>3395</v>
      </c>
      <c r="B350" s="18" t="s">
        <v>3394</v>
      </c>
      <c r="C350" s="18" t="s">
        <v>7505</v>
      </c>
      <c r="D350" s="19">
        <v>500</v>
      </c>
      <c r="E350" s="20">
        <v>920</v>
      </c>
      <c r="F350" s="17" t="s">
        <v>8218</v>
      </c>
      <c r="G350" s="17" t="s">
        <v>8224</v>
      </c>
      <c r="H350" s="17" t="s">
        <v>8246</v>
      </c>
      <c r="I350" s="17">
        <v>1433009400</v>
      </c>
      <c r="J350" s="17">
        <v>1431795944</v>
      </c>
      <c r="K350" s="17" t="b">
        <v>0</v>
      </c>
      <c r="L350" s="17">
        <v>38</v>
      </c>
      <c r="M350" s="17" t="b">
        <v>1</v>
      </c>
      <c r="N350" s="17" t="s">
        <v>8273</v>
      </c>
      <c r="O350" s="17" t="s">
        <v>8274</v>
      </c>
      <c r="P350" s="17">
        <v>184</v>
      </c>
      <c r="Q350" s="17">
        <v>24.21</v>
      </c>
      <c r="R350" s="21">
        <v>42140.712314814817</v>
      </c>
      <c r="S350" s="21">
        <v>42154.756944444445</v>
      </c>
    </row>
    <row r="351" spans="1:19" ht="240" x14ac:dyDescent="0.25">
      <c r="A351" s="17">
        <v>3396</v>
      </c>
      <c r="B351" s="18" t="s">
        <v>3395</v>
      </c>
      <c r="C351" s="18" t="s">
        <v>7506</v>
      </c>
      <c r="D351" s="19">
        <v>1500</v>
      </c>
      <c r="E351" s="20">
        <v>1565</v>
      </c>
      <c r="F351" s="17" t="s">
        <v>8218</v>
      </c>
      <c r="G351" s="17" t="s">
        <v>8223</v>
      </c>
      <c r="H351" s="17" t="s">
        <v>8245</v>
      </c>
      <c r="I351" s="17">
        <v>1401595140</v>
      </c>
      <c r="J351" s="17">
        <v>1399286589</v>
      </c>
      <c r="K351" s="17" t="b">
        <v>0</v>
      </c>
      <c r="L351" s="17">
        <v>28</v>
      </c>
      <c r="M351" s="17" t="b">
        <v>1</v>
      </c>
      <c r="N351" s="17" t="s">
        <v>8273</v>
      </c>
      <c r="O351" s="17" t="s">
        <v>8274</v>
      </c>
      <c r="P351" s="17">
        <v>104</v>
      </c>
      <c r="Q351" s="17">
        <v>55.89</v>
      </c>
      <c r="R351" s="21">
        <v>41764.44663194444</v>
      </c>
      <c r="S351" s="21">
        <v>41791.165972222225</v>
      </c>
    </row>
    <row r="352" spans="1:19" ht="165" x14ac:dyDescent="0.25">
      <c r="A352" s="17">
        <v>3397</v>
      </c>
      <c r="B352" s="18" t="s">
        <v>3396</v>
      </c>
      <c r="C352" s="18" t="s">
        <v>7507</v>
      </c>
      <c r="D352" s="19">
        <v>250</v>
      </c>
      <c r="E352" s="20">
        <v>280</v>
      </c>
      <c r="F352" s="17" t="s">
        <v>8218</v>
      </c>
      <c r="G352" s="17" t="s">
        <v>8224</v>
      </c>
      <c r="H352" s="17" t="s">
        <v>8246</v>
      </c>
      <c r="I352" s="17">
        <v>1455832800</v>
      </c>
      <c r="J352" s="17">
        <v>1452338929</v>
      </c>
      <c r="K352" s="17" t="b">
        <v>0</v>
      </c>
      <c r="L352" s="17">
        <v>24</v>
      </c>
      <c r="M352" s="17" t="b">
        <v>1</v>
      </c>
      <c r="N352" s="17" t="s">
        <v>8273</v>
      </c>
      <c r="O352" s="17" t="s">
        <v>8274</v>
      </c>
      <c r="P352" s="17">
        <v>112</v>
      </c>
      <c r="Q352" s="17">
        <v>11.67</v>
      </c>
      <c r="R352" s="21">
        <v>42378.478344907402</v>
      </c>
      <c r="S352" s="21">
        <v>42418.916666666672</v>
      </c>
    </row>
    <row r="353" spans="1:19" ht="315" x14ac:dyDescent="0.25">
      <c r="A353" s="17">
        <v>3398</v>
      </c>
      <c r="B353" s="18" t="s">
        <v>3397</v>
      </c>
      <c r="C353" s="18" t="s">
        <v>7508</v>
      </c>
      <c r="D353" s="19">
        <v>4000</v>
      </c>
      <c r="E353" s="20">
        <v>4443</v>
      </c>
      <c r="F353" s="17" t="s">
        <v>8218</v>
      </c>
      <c r="G353" s="17" t="s">
        <v>8223</v>
      </c>
      <c r="H353" s="17" t="s">
        <v>8245</v>
      </c>
      <c r="I353" s="17">
        <v>1416589200</v>
      </c>
      <c r="J353" s="17">
        <v>1414605776</v>
      </c>
      <c r="K353" s="17" t="b">
        <v>0</v>
      </c>
      <c r="L353" s="17">
        <v>65</v>
      </c>
      <c r="M353" s="17" t="b">
        <v>1</v>
      </c>
      <c r="N353" s="17" t="s">
        <v>8273</v>
      </c>
      <c r="O353" s="17" t="s">
        <v>8274</v>
      </c>
      <c r="P353" s="17">
        <v>111</v>
      </c>
      <c r="Q353" s="17">
        <v>68.349999999999994</v>
      </c>
      <c r="R353" s="21">
        <v>41941.75203703704</v>
      </c>
      <c r="S353" s="21">
        <v>41964.708333333328</v>
      </c>
    </row>
    <row r="354" spans="1:19" ht="270" x14ac:dyDescent="0.25">
      <c r="A354" s="17">
        <v>3399</v>
      </c>
      <c r="B354" s="18" t="s">
        <v>3398</v>
      </c>
      <c r="C354" s="18" t="s">
        <v>7509</v>
      </c>
      <c r="D354" s="19">
        <v>1200</v>
      </c>
      <c r="E354" s="20">
        <v>1245</v>
      </c>
      <c r="F354" s="17" t="s">
        <v>8218</v>
      </c>
      <c r="G354" s="17" t="s">
        <v>8224</v>
      </c>
      <c r="H354" s="17" t="s">
        <v>8246</v>
      </c>
      <c r="I354" s="17">
        <v>1424556325</v>
      </c>
      <c r="J354" s="17">
        <v>1421964325</v>
      </c>
      <c r="K354" s="17" t="b">
        <v>0</v>
      </c>
      <c r="L354" s="17">
        <v>46</v>
      </c>
      <c r="M354" s="17" t="b">
        <v>1</v>
      </c>
      <c r="N354" s="17" t="s">
        <v>8273</v>
      </c>
      <c r="O354" s="17" t="s">
        <v>8274</v>
      </c>
      <c r="P354" s="17">
        <v>104</v>
      </c>
      <c r="Q354" s="17">
        <v>27.07</v>
      </c>
      <c r="R354" s="21">
        <v>42026.920428240745</v>
      </c>
      <c r="S354" s="21">
        <v>42056.920428240745</v>
      </c>
    </row>
    <row r="355" spans="1:19" ht="285" x14ac:dyDescent="0.25">
      <c r="A355" s="17">
        <v>3400</v>
      </c>
      <c r="B355" s="18" t="s">
        <v>3399</v>
      </c>
      <c r="C355" s="18" t="s">
        <v>7510</v>
      </c>
      <c r="D355" s="19">
        <v>10000</v>
      </c>
      <c r="E355" s="20">
        <v>10041</v>
      </c>
      <c r="F355" s="17" t="s">
        <v>8218</v>
      </c>
      <c r="G355" s="17" t="s">
        <v>8223</v>
      </c>
      <c r="H355" s="17" t="s">
        <v>8245</v>
      </c>
      <c r="I355" s="17">
        <v>1409266414</v>
      </c>
      <c r="J355" s="17">
        <v>1405378414</v>
      </c>
      <c r="K355" s="17" t="b">
        <v>0</v>
      </c>
      <c r="L355" s="17">
        <v>85</v>
      </c>
      <c r="M355" s="17" t="b">
        <v>1</v>
      </c>
      <c r="N355" s="17" t="s">
        <v>8273</v>
      </c>
      <c r="O355" s="17" t="s">
        <v>8274</v>
      </c>
      <c r="P355" s="17">
        <v>100</v>
      </c>
      <c r="Q355" s="17">
        <v>118.13</v>
      </c>
      <c r="R355" s="21">
        <v>41834.953865740739</v>
      </c>
      <c r="S355" s="21">
        <v>41879.953865740739</v>
      </c>
    </row>
    <row r="356" spans="1:19" ht="270" x14ac:dyDescent="0.25">
      <c r="A356" s="17">
        <v>3401</v>
      </c>
      <c r="B356" s="18" t="s">
        <v>3400</v>
      </c>
      <c r="C356" s="18" t="s">
        <v>7511</v>
      </c>
      <c r="D356" s="19">
        <v>2900</v>
      </c>
      <c r="E356" s="20">
        <v>2954</v>
      </c>
      <c r="F356" s="17" t="s">
        <v>8218</v>
      </c>
      <c r="G356" s="17" t="s">
        <v>8224</v>
      </c>
      <c r="H356" s="17" t="s">
        <v>8246</v>
      </c>
      <c r="I356" s="17">
        <v>1438968146</v>
      </c>
      <c r="J356" s="17">
        <v>1436376146</v>
      </c>
      <c r="K356" s="17" t="b">
        <v>0</v>
      </c>
      <c r="L356" s="17">
        <v>66</v>
      </c>
      <c r="M356" s="17" t="b">
        <v>1</v>
      </c>
      <c r="N356" s="17" t="s">
        <v>8273</v>
      </c>
      <c r="O356" s="17" t="s">
        <v>8274</v>
      </c>
      <c r="P356" s="17">
        <v>102</v>
      </c>
      <c r="Q356" s="17">
        <v>44.76</v>
      </c>
      <c r="R356" s="21">
        <v>42193.723912037036</v>
      </c>
      <c r="S356" s="21">
        <v>42223.723912037036</v>
      </c>
    </row>
    <row r="357" spans="1:19" ht="255" x14ac:dyDescent="0.25">
      <c r="A357" s="17">
        <v>3402</v>
      </c>
      <c r="B357" s="18" t="s">
        <v>3401</v>
      </c>
      <c r="C357" s="18" t="s">
        <v>7512</v>
      </c>
      <c r="D357" s="19">
        <v>15000</v>
      </c>
      <c r="E357" s="20">
        <v>16465</v>
      </c>
      <c r="F357" s="17" t="s">
        <v>8218</v>
      </c>
      <c r="G357" s="17" t="s">
        <v>8223</v>
      </c>
      <c r="H357" s="17" t="s">
        <v>8245</v>
      </c>
      <c r="I357" s="17">
        <v>1447295460</v>
      </c>
      <c r="J357" s="17">
        <v>1444747843</v>
      </c>
      <c r="K357" s="17" t="b">
        <v>0</v>
      </c>
      <c r="L357" s="17">
        <v>165</v>
      </c>
      <c r="M357" s="17" t="b">
        <v>1</v>
      </c>
      <c r="N357" s="17" t="s">
        <v>8273</v>
      </c>
      <c r="O357" s="17" t="s">
        <v>8274</v>
      </c>
      <c r="P357" s="17">
        <v>110</v>
      </c>
      <c r="Q357" s="17">
        <v>99.79</v>
      </c>
      <c r="R357" s="21">
        <v>42290.61855324074</v>
      </c>
      <c r="S357" s="21">
        <v>42320.104861111111</v>
      </c>
    </row>
    <row r="358" spans="1:19" ht="270" x14ac:dyDescent="0.25">
      <c r="A358" s="17">
        <v>3403</v>
      </c>
      <c r="B358" s="18" t="s">
        <v>3402</v>
      </c>
      <c r="C358" s="18" t="s">
        <v>7513</v>
      </c>
      <c r="D358" s="19">
        <v>2000</v>
      </c>
      <c r="E358" s="20">
        <v>2000</v>
      </c>
      <c r="F358" s="17" t="s">
        <v>8218</v>
      </c>
      <c r="G358" s="17" t="s">
        <v>8224</v>
      </c>
      <c r="H358" s="17" t="s">
        <v>8246</v>
      </c>
      <c r="I358" s="17">
        <v>1435230324</v>
      </c>
      <c r="J358" s="17">
        <v>1432638324</v>
      </c>
      <c r="K358" s="17" t="b">
        <v>0</v>
      </c>
      <c r="L358" s="17">
        <v>17</v>
      </c>
      <c r="M358" s="17" t="b">
        <v>1</v>
      </c>
      <c r="N358" s="17" t="s">
        <v>8273</v>
      </c>
      <c r="O358" s="17" t="s">
        <v>8274</v>
      </c>
      <c r="P358" s="17">
        <v>100</v>
      </c>
      <c r="Q358" s="17">
        <v>117.65</v>
      </c>
      <c r="R358" s="21">
        <v>42150.462083333332</v>
      </c>
      <c r="S358" s="21">
        <v>42180.462083333332</v>
      </c>
    </row>
    <row r="359" spans="1:19" ht="315" x14ac:dyDescent="0.25">
      <c r="A359" s="17">
        <v>3404</v>
      </c>
      <c r="B359" s="18" t="s">
        <v>3403</v>
      </c>
      <c r="C359" s="18" t="s">
        <v>7514</v>
      </c>
      <c r="D359" s="19">
        <v>500</v>
      </c>
      <c r="E359" s="20">
        <v>610</v>
      </c>
      <c r="F359" s="17" t="s">
        <v>8218</v>
      </c>
      <c r="G359" s="17" t="s">
        <v>8223</v>
      </c>
      <c r="H359" s="17" t="s">
        <v>8245</v>
      </c>
      <c r="I359" s="17">
        <v>1434542702</v>
      </c>
      <c r="J359" s="17">
        <v>1432814702</v>
      </c>
      <c r="K359" s="17" t="b">
        <v>0</v>
      </c>
      <c r="L359" s="17">
        <v>3</v>
      </c>
      <c r="M359" s="17" t="b">
        <v>1</v>
      </c>
      <c r="N359" s="17" t="s">
        <v>8273</v>
      </c>
      <c r="O359" s="17" t="s">
        <v>8274</v>
      </c>
      <c r="P359" s="17">
        <v>122</v>
      </c>
      <c r="Q359" s="17">
        <v>203.33</v>
      </c>
      <c r="R359" s="21">
        <v>42152.503495370373</v>
      </c>
      <c r="S359" s="21">
        <v>42172.503495370373</v>
      </c>
    </row>
    <row r="360" spans="1:19" ht="240" x14ac:dyDescent="0.25">
      <c r="A360" s="17">
        <v>3405</v>
      </c>
      <c r="B360" s="18" t="s">
        <v>3404</v>
      </c>
      <c r="C360" s="18" t="s">
        <v>7515</v>
      </c>
      <c r="D360" s="19">
        <v>350</v>
      </c>
      <c r="E360" s="20">
        <v>481.5</v>
      </c>
      <c r="F360" s="17" t="s">
        <v>8218</v>
      </c>
      <c r="G360" s="17" t="s">
        <v>8224</v>
      </c>
      <c r="H360" s="17" t="s">
        <v>8246</v>
      </c>
      <c r="I360" s="17">
        <v>1456876740</v>
      </c>
      <c r="J360" s="17">
        <v>1455063886</v>
      </c>
      <c r="K360" s="17" t="b">
        <v>0</v>
      </c>
      <c r="L360" s="17">
        <v>17</v>
      </c>
      <c r="M360" s="17" t="b">
        <v>1</v>
      </c>
      <c r="N360" s="17" t="s">
        <v>8273</v>
      </c>
      <c r="O360" s="17" t="s">
        <v>8274</v>
      </c>
      <c r="P360" s="17">
        <v>138</v>
      </c>
      <c r="Q360" s="17">
        <v>28.32</v>
      </c>
      <c r="R360" s="21">
        <v>42410.017199074078</v>
      </c>
      <c r="S360" s="21">
        <v>42430.999305555553</v>
      </c>
    </row>
    <row r="361" spans="1:19" ht="210" x14ac:dyDescent="0.25">
      <c r="A361" s="17">
        <v>3406</v>
      </c>
      <c r="B361" s="18" t="s">
        <v>3405</v>
      </c>
      <c r="C361" s="18" t="s">
        <v>7516</v>
      </c>
      <c r="D361" s="19">
        <v>10000</v>
      </c>
      <c r="E361" s="20">
        <v>10031</v>
      </c>
      <c r="F361" s="17" t="s">
        <v>8218</v>
      </c>
      <c r="G361" s="17" t="s">
        <v>8223</v>
      </c>
      <c r="H361" s="17" t="s">
        <v>8245</v>
      </c>
      <c r="I361" s="17">
        <v>1405511376</v>
      </c>
      <c r="J361" s="17">
        <v>1401623376</v>
      </c>
      <c r="K361" s="17" t="b">
        <v>0</v>
      </c>
      <c r="L361" s="17">
        <v>91</v>
      </c>
      <c r="M361" s="17" t="b">
        <v>1</v>
      </c>
      <c r="N361" s="17" t="s">
        <v>8273</v>
      </c>
      <c r="O361" s="17" t="s">
        <v>8274</v>
      </c>
      <c r="P361" s="17">
        <v>100</v>
      </c>
      <c r="Q361" s="17">
        <v>110.23</v>
      </c>
      <c r="R361" s="21">
        <v>41791.492777777778</v>
      </c>
      <c r="S361" s="21">
        <v>41836.492777777778</v>
      </c>
    </row>
    <row r="362" spans="1:19" ht="270" x14ac:dyDescent="0.25">
      <c r="A362" s="17">
        <v>3407</v>
      </c>
      <c r="B362" s="18" t="s">
        <v>3406</v>
      </c>
      <c r="C362" s="18" t="s">
        <v>7517</v>
      </c>
      <c r="D362" s="19">
        <v>2000</v>
      </c>
      <c r="E362" s="20">
        <v>2142</v>
      </c>
      <c r="F362" s="17" t="s">
        <v>8218</v>
      </c>
      <c r="G362" s="17" t="s">
        <v>8224</v>
      </c>
      <c r="H362" s="17" t="s">
        <v>8246</v>
      </c>
      <c r="I362" s="17">
        <v>1404641289</v>
      </c>
      <c r="J362" s="17">
        <v>1402049289</v>
      </c>
      <c r="K362" s="17" t="b">
        <v>0</v>
      </c>
      <c r="L362" s="17">
        <v>67</v>
      </c>
      <c r="M362" s="17" t="b">
        <v>1</v>
      </c>
      <c r="N362" s="17" t="s">
        <v>8273</v>
      </c>
      <c r="O362" s="17" t="s">
        <v>8274</v>
      </c>
      <c r="P362" s="17">
        <v>107</v>
      </c>
      <c r="Q362" s="17">
        <v>31.97</v>
      </c>
      <c r="R362" s="21">
        <v>41796.422326388885</v>
      </c>
      <c r="S362" s="21">
        <v>41826.422326388885</v>
      </c>
    </row>
    <row r="363" spans="1:19" ht="270" x14ac:dyDescent="0.25">
      <c r="A363" s="17">
        <v>3408</v>
      </c>
      <c r="B363" s="18" t="s">
        <v>3407</v>
      </c>
      <c r="C363" s="18" t="s">
        <v>7518</v>
      </c>
      <c r="D363" s="19">
        <v>500</v>
      </c>
      <c r="E363" s="20">
        <v>1055</v>
      </c>
      <c r="F363" s="17" t="s">
        <v>8218</v>
      </c>
      <c r="G363" s="17" t="s">
        <v>8223</v>
      </c>
      <c r="H363" s="17" t="s">
        <v>8245</v>
      </c>
      <c r="I363" s="17">
        <v>1405727304</v>
      </c>
      <c r="J363" s="17">
        <v>1403135304</v>
      </c>
      <c r="K363" s="17" t="b">
        <v>0</v>
      </c>
      <c r="L363" s="17">
        <v>18</v>
      </c>
      <c r="M363" s="17" t="b">
        <v>1</v>
      </c>
      <c r="N363" s="17" t="s">
        <v>8273</v>
      </c>
      <c r="O363" s="17" t="s">
        <v>8274</v>
      </c>
      <c r="P363" s="17">
        <v>211</v>
      </c>
      <c r="Q363" s="17">
        <v>58.61</v>
      </c>
      <c r="R363" s="21">
        <v>41808.991944444446</v>
      </c>
      <c r="S363" s="21">
        <v>41838.991944444446</v>
      </c>
    </row>
    <row r="364" spans="1:19" ht="210" x14ac:dyDescent="0.25">
      <c r="A364" s="17">
        <v>3409</v>
      </c>
      <c r="B364" s="18" t="s">
        <v>3408</v>
      </c>
      <c r="C364" s="18" t="s">
        <v>7519</v>
      </c>
      <c r="D364" s="19">
        <v>500</v>
      </c>
      <c r="E364" s="20">
        <v>618</v>
      </c>
      <c r="F364" s="17" t="s">
        <v>8218</v>
      </c>
      <c r="G364" s="17" t="s">
        <v>8224</v>
      </c>
      <c r="H364" s="17" t="s">
        <v>8246</v>
      </c>
      <c r="I364" s="17">
        <v>1469998680</v>
      </c>
      <c r="J364" s="17">
        <v>1466710358</v>
      </c>
      <c r="K364" s="17" t="b">
        <v>0</v>
      </c>
      <c r="L364" s="17">
        <v>21</v>
      </c>
      <c r="M364" s="17" t="b">
        <v>1</v>
      </c>
      <c r="N364" s="17" t="s">
        <v>8273</v>
      </c>
      <c r="O364" s="17" t="s">
        <v>8274</v>
      </c>
      <c r="P364" s="17">
        <v>124</v>
      </c>
      <c r="Q364" s="17">
        <v>29.43</v>
      </c>
      <c r="R364" s="21">
        <v>42544.814328703709</v>
      </c>
      <c r="S364" s="21">
        <v>42582.873611111107</v>
      </c>
    </row>
    <row r="365" spans="1:19" ht="240" x14ac:dyDescent="0.25">
      <c r="A365" s="17">
        <v>3410</v>
      </c>
      <c r="B365" s="18" t="s">
        <v>3409</v>
      </c>
      <c r="C365" s="18" t="s">
        <v>7520</v>
      </c>
      <c r="D365" s="19">
        <v>3000</v>
      </c>
      <c r="E365" s="20">
        <v>3255</v>
      </c>
      <c r="F365" s="17" t="s">
        <v>8218</v>
      </c>
      <c r="G365" s="17" t="s">
        <v>8223</v>
      </c>
      <c r="H365" s="17" t="s">
        <v>8245</v>
      </c>
      <c r="I365" s="17">
        <v>1465196400</v>
      </c>
      <c r="J365" s="17">
        <v>1462841990</v>
      </c>
      <c r="K365" s="17" t="b">
        <v>0</v>
      </c>
      <c r="L365" s="17">
        <v>40</v>
      </c>
      <c r="M365" s="17" t="b">
        <v>1</v>
      </c>
      <c r="N365" s="17" t="s">
        <v>8273</v>
      </c>
      <c r="O365" s="17" t="s">
        <v>8274</v>
      </c>
      <c r="P365" s="17">
        <v>109</v>
      </c>
      <c r="Q365" s="17">
        <v>81.38</v>
      </c>
      <c r="R365" s="21">
        <v>42500.041550925926</v>
      </c>
      <c r="S365" s="21">
        <v>42527.291666666672</v>
      </c>
    </row>
    <row r="366" spans="1:19" ht="285" x14ac:dyDescent="0.25">
      <c r="A366" s="17">
        <v>3411</v>
      </c>
      <c r="B366" s="18" t="s">
        <v>3410</v>
      </c>
      <c r="C366" s="18" t="s">
        <v>7521</v>
      </c>
      <c r="D366" s="19">
        <v>15000</v>
      </c>
      <c r="E366" s="20">
        <v>15535</v>
      </c>
      <c r="F366" s="17" t="s">
        <v>8218</v>
      </c>
      <c r="G366" s="17" t="s">
        <v>8223</v>
      </c>
      <c r="H366" s="17" t="s">
        <v>8245</v>
      </c>
      <c r="I366" s="17">
        <v>1444264372</v>
      </c>
      <c r="J366" s="17">
        <v>1442536372</v>
      </c>
      <c r="K366" s="17" t="b">
        <v>0</v>
      </c>
      <c r="L366" s="17">
        <v>78</v>
      </c>
      <c r="M366" s="17" t="b">
        <v>1</v>
      </c>
      <c r="N366" s="17" t="s">
        <v>8273</v>
      </c>
      <c r="O366" s="17" t="s">
        <v>8274</v>
      </c>
      <c r="P366" s="17">
        <v>104</v>
      </c>
      <c r="Q366" s="17">
        <v>199.17</v>
      </c>
      <c r="R366" s="21">
        <v>42265.022824074069</v>
      </c>
      <c r="S366" s="21">
        <v>42285.022824074069</v>
      </c>
    </row>
    <row r="367" spans="1:19" ht="240" x14ac:dyDescent="0.25">
      <c r="A367" s="17">
        <v>3412</v>
      </c>
      <c r="B367" s="18" t="s">
        <v>3411</v>
      </c>
      <c r="C367" s="18" t="s">
        <v>7522</v>
      </c>
      <c r="D367" s="19">
        <v>3000</v>
      </c>
      <c r="E367" s="20">
        <v>3000</v>
      </c>
      <c r="F367" s="17" t="s">
        <v>8218</v>
      </c>
      <c r="G367" s="17" t="s">
        <v>8224</v>
      </c>
      <c r="H367" s="17" t="s">
        <v>8246</v>
      </c>
      <c r="I367" s="17">
        <v>1411858862</v>
      </c>
      <c r="J367" s="17">
        <v>1409266862</v>
      </c>
      <c r="K367" s="17" t="b">
        <v>0</v>
      </c>
      <c r="L367" s="17">
        <v>26</v>
      </c>
      <c r="M367" s="17" t="b">
        <v>1</v>
      </c>
      <c r="N367" s="17" t="s">
        <v>8273</v>
      </c>
      <c r="O367" s="17" t="s">
        <v>8274</v>
      </c>
      <c r="P367" s="17">
        <v>100</v>
      </c>
      <c r="Q367" s="17">
        <v>115.38</v>
      </c>
      <c r="R367" s="21">
        <v>41879.959050925929</v>
      </c>
      <c r="S367" s="21">
        <v>41909.959050925929</v>
      </c>
    </row>
    <row r="368" spans="1:19" ht="300" x14ac:dyDescent="0.25">
      <c r="A368" s="17">
        <v>3413</v>
      </c>
      <c r="B368" s="18" t="s">
        <v>3412</v>
      </c>
      <c r="C368" s="18" t="s">
        <v>7523</v>
      </c>
      <c r="D368" s="19">
        <v>500</v>
      </c>
      <c r="E368" s="20">
        <v>650</v>
      </c>
      <c r="F368" s="17" t="s">
        <v>8218</v>
      </c>
      <c r="G368" s="17" t="s">
        <v>8223</v>
      </c>
      <c r="H368" s="17" t="s">
        <v>8245</v>
      </c>
      <c r="I368" s="17">
        <v>1425099540</v>
      </c>
      <c r="J368" s="17">
        <v>1424280938</v>
      </c>
      <c r="K368" s="17" t="b">
        <v>0</v>
      </c>
      <c r="L368" s="17">
        <v>14</v>
      </c>
      <c r="M368" s="17" t="b">
        <v>1</v>
      </c>
      <c r="N368" s="17" t="s">
        <v>8273</v>
      </c>
      <c r="O368" s="17" t="s">
        <v>8274</v>
      </c>
      <c r="P368" s="17">
        <v>130</v>
      </c>
      <c r="Q368" s="17">
        <v>46.43</v>
      </c>
      <c r="R368" s="21">
        <v>42053.733078703706</v>
      </c>
      <c r="S368" s="21">
        <v>42063.207638888889</v>
      </c>
    </row>
    <row r="369" spans="1:19" ht="255" x14ac:dyDescent="0.25">
      <c r="A369" s="17">
        <v>3414</v>
      </c>
      <c r="B369" s="18" t="s">
        <v>3413</v>
      </c>
      <c r="C369" s="18" t="s">
        <v>7524</v>
      </c>
      <c r="D369" s="19">
        <v>3000</v>
      </c>
      <c r="E369" s="20">
        <v>3105</v>
      </c>
      <c r="F369" s="17" t="s">
        <v>8218</v>
      </c>
      <c r="G369" s="17" t="s">
        <v>8223</v>
      </c>
      <c r="H369" s="17" t="s">
        <v>8245</v>
      </c>
      <c r="I369" s="17">
        <v>1480579140</v>
      </c>
      <c r="J369" s="17">
        <v>1478030325</v>
      </c>
      <c r="K369" s="17" t="b">
        <v>0</v>
      </c>
      <c r="L369" s="17">
        <v>44</v>
      </c>
      <c r="M369" s="17" t="b">
        <v>1</v>
      </c>
      <c r="N369" s="17" t="s">
        <v>8273</v>
      </c>
      <c r="O369" s="17" t="s">
        <v>8274</v>
      </c>
      <c r="P369" s="17">
        <v>104</v>
      </c>
      <c r="Q369" s="17">
        <v>70.569999999999993</v>
      </c>
      <c r="R369" s="21">
        <v>42675.832465277781</v>
      </c>
      <c r="S369" s="21">
        <v>42705.332638888889</v>
      </c>
    </row>
    <row r="370" spans="1:19" ht="195" x14ac:dyDescent="0.25">
      <c r="A370" s="17">
        <v>3415</v>
      </c>
      <c r="B370" s="18" t="s">
        <v>3414</v>
      </c>
      <c r="C370" s="18" t="s">
        <v>7525</v>
      </c>
      <c r="D370" s="19">
        <v>200</v>
      </c>
      <c r="E370" s="20">
        <v>200</v>
      </c>
      <c r="F370" s="17" t="s">
        <v>8218</v>
      </c>
      <c r="G370" s="17" t="s">
        <v>8223</v>
      </c>
      <c r="H370" s="17" t="s">
        <v>8245</v>
      </c>
      <c r="I370" s="17">
        <v>1460935800</v>
      </c>
      <c r="J370" s="17">
        <v>1459999656</v>
      </c>
      <c r="K370" s="17" t="b">
        <v>0</v>
      </c>
      <c r="L370" s="17">
        <v>9</v>
      </c>
      <c r="M370" s="17" t="b">
        <v>1</v>
      </c>
      <c r="N370" s="17" t="s">
        <v>8273</v>
      </c>
      <c r="O370" s="17" t="s">
        <v>8274</v>
      </c>
      <c r="P370" s="17">
        <v>100</v>
      </c>
      <c r="Q370" s="17">
        <v>22.22</v>
      </c>
      <c r="R370" s="21">
        <v>42467.144166666665</v>
      </c>
      <c r="S370" s="21">
        <v>42477.979166666672</v>
      </c>
    </row>
    <row r="371" spans="1:19" ht="285" x14ac:dyDescent="0.25">
      <c r="A371" s="17">
        <v>3416</v>
      </c>
      <c r="B371" s="18" t="s">
        <v>3415</v>
      </c>
      <c r="C371" s="18" t="s">
        <v>7526</v>
      </c>
      <c r="D371" s="19">
        <v>4000</v>
      </c>
      <c r="E371" s="20">
        <v>4784</v>
      </c>
      <c r="F371" s="17" t="s">
        <v>8218</v>
      </c>
      <c r="G371" s="17" t="s">
        <v>8224</v>
      </c>
      <c r="H371" s="17" t="s">
        <v>8246</v>
      </c>
      <c r="I371" s="17">
        <v>1429813800</v>
      </c>
      <c r="J371" s="17">
        <v>1427363645</v>
      </c>
      <c r="K371" s="17" t="b">
        <v>0</v>
      </c>
      <c r="L371" s="17">
        <v>30</v>
      </c>
      <c r="M371" s="17" t="b">
        <v>1</v>
      </c>
      <c r="N371" s="17" t="s">
        <v>8273</v>
      </c>
      <c r="O371" s="17" t="s">
        <v>8274</v>
      </c>
      <c r="P371" s="17">
        <v>120</v>
      </c>
      <c r="Q371" s="17">
        <v>159.47</v>
      </c>
      <c r="R371" s="21">
        <v>42089.412557870368</v>
      </c>
      <c r="S371" s="21">
        <v>42117.770833333328</v>
      </c>
    </row>
    <row r="372" spans="1:19" ht="270" x14ac:dyDescent="0.25">
      <c r="A372" s="17">
        <v>3417</v>
      </c>
      <c r="B372" s="18" t="s">
        <v>3416</v>
      </c>
      <c r="C372" s="18" t="s">
        <v>7527</v>
      </c>
      <c r="D372" s="19">
        <v>1700</v>
      </c>
      <c r="E372" s="20">
        <v>1700.01</v>
      </c>
      <c r="F372" s="17" t="s">
        <v>8218</v>
      </c>
      <c r="G372" s="17" t="s">
        <v>8223</v>
      </c>
      <c r="H372" s="17" t="s">
        <v>8245</v>
      </c>
      <c r="I372" s="17">
        <v>1414284180</v>
      </c>
      <c r="J372" s="17">
        <v>1410558948</v>
      </c>
      <c r="K372" s="17" t="b">
        <v>0</v>
      </c>
      <c r="L372" s="17">
        <v>45</v>
      </c>
      <c r="M372" s="17" t="b">
        <v>1</v>
      </c>
      <c r="N372" s="17" t="s">
        <v>8273</v>
      </c>
      <c r="O372" s="17" t="s">
        <v>8274</v>
      </c>
      <c r="P372" s="17">
        <v>100</v>
      </c>
      <c r="Q372" s="17">
        <v>37.78</v>
      </c>
      <c r="R372" s="21">
        <v>41894.91375</v>
      </c>
      <c r="S372" s="21">
        <v>41938.029861111114</v>
      </c>
    </row>
    <row r="373" spans="1:19" ht="285" x14ac:dyDescent="0.25">
      <c r="A373" s="17">
        <v>3418</v>
      </c>
      <c r="B373" s="18" t="s">
        <v>3417</v>
      </c>
      <c r="C373" s="18" t="s">
        <v>7528</v>
      </c>
      <c r="D373" s="19">
        <v>4000</v>
      </c>
      <c r="E373" s="20">
        <v>4035</v>
      </c>
      <c r="F373" s="17" t="s">
        <v>8218</v>
      </c>
      <c r="G373" s="17" t="s">
        <v>8223</v>
      </c>
      <c r="H373" s="17" t="s">
        <v>8245</v>
      </c>
      <c r="I373" s="17">
        <v>1400875307</v>
      </c>
      <c r="J373" s="17">
        <v>1398283307</v>
      </c>
      <c r="K373" s="17" t="b">
        <v>0</v>
      </c>
      <c r="L373" s="17">
        <v>56</v>
      </c>
      <c r="M373" s="17" t="b">
        <v>1</v>
      </c>
      <c r="N373" s="17" t="s">
        <v>8273</v>
      </c>
      <c r="O373" s="17" t="s">
        <v>8274</v>
      </c>
      <c r="P373" s="17">
        <v>101</v>
      </c>
      <c r="Q373" s="17">
        <v>72.05</v>
      </c>
      <c r="R373" s="21">
        <v>41752.83457175926</v>
      </c>
      <c r="S373" s="21">
        <v>41782.83457175926</v>
      </c>
    </row>
    <row r="374" spans="1:19" ht="285" x14ac:dyDescent="0.25">
      <c r="A374" s="17">
        <v>3419</v>
      </c>
      <c r="B374" s="18" t="s">
        <v>3418</v>
      </c>
      <c r="C374" s="18" t="s">
        <v>7529</v>
      </c>
      <c r="D374" s="19">
        <v>2750</v>
      </c>
      <c r="E374" s="20">
        <v>2930</v>
      </c>
      <c r="F374" s="17" t="s">
        <v>8218</v>
      </c>
      <c r="G374" s="17" t="s">
        <v>8240</v>
      </c>
      <c r="H374" s="17" t="s">
        <v>8248</v>
      </c>
      <c r="I374" s="17">
        <v>1459978200</v>
      </c>
      <c r="J374" s="17">
        <v>1458416585</v>
      </c>
      <c r="K374" s="17" t="b">
        <v>0</v>
      </c>
      <c r="L374" s="17">
        <v>46</v>
      </c>
      <c r="M374" s="17" t="b">
        <v>1</v>
      </c>
      <c r="N374" s="17" t="s">
        <v>8273</v>
      </c>
      <c r="O374" s="17" t="s">
        <v>8274</v>
      </c>
      <c r="P374" s="17">
        <v>107</v>
      </c>
      <c r="Q374" s="17">
        <v>63.7</v>
      </c>
      <c r="R374" s="21">
        <v>42448.821585648147</v>
      </c>
      <c r="S374" s="21">
        <v>42466.895833333328</v>
      </c>
    </row>
    <row r="375" spans="1:19" ht="240" x14ac:dyDescent="0.25">
      <c r="A375" s="17">
        <v>3420</v>
      </c>
      <c r="B375" s="18" t="s">
        <v>3419</v>
      </c>
      <c r="C375" s="18" t="s">
        <v>7530</v>
      </c>
      <c r="D375" s="19">
        <v>700</v>
      </c>
      <c r="E375" s="20">
        <v>966</v>
      </c>
      <c r="F375" s="17" t="s">
        <v>8218</v>
      </c>
      <c r="G375" s="17" t="s">
        <v>8224</v>
      </c>
      <c r="H375" s="17" t="s">
        <v>8246</v>
      </c>
      <c r="I375" s="17">
        <v>1455408000</v>
      </c>
      <c r="J375" s="17">
        <v>1454638202</v>
      </c>
      <c r="K375" s="17" t="b">
        <v>0</v>
      </c>
      <c r="L375" s="17">
        <v>34</v>
      </c>
      <c r="M375" s="17" t="b">
        <v>1</v>
      </c>
      <c r="N375" s="17" t="s">
        <v>8273</v>
      </c>
      <c r="O375" s="17" t="s">
        <v>8274</v>
      </c>
      <c r="P375" s="17">
        <v>138</v>
      </c>
      <c r="Q375" s="17">
        <v>28.41</v>
      </c>
      <c r="R375" s="21">
        <v>42405.090300925927</v>
      </c>
      <c r="S375" s="21">
        <v>42414</v>
      </c>
    </row>
    <row r="376" spans="1:19" ht="255" x14ac:dyDescent="0.25">
      <c r="A376" s="17">
        <v>3421</v>
      </c>
      <c r="B376" s="18" t="s">
        <v>3420</v>
      </c>
      <c r="C376" s="18" t="s">
        <v>7531</v>
      </c>
      <c r="D376" s="19">
        <v>10000</v>
      </c>
      <c r="E376" s="20">
        <v>10115</v>
      </c>
      <c r="F376" s="17" t="s">
        <v>8218</v>
      </c>
      <c r="G376" s="17" t="s">
        <v>8223</v>
      </c>
      <c r="H376" s="17" t="s">
        <v>8245</v>
      </c>
      <c r="I376" s="17">
        <v>1425495563</v>
      </c>
      <c r="J376" s="17">
        <v>1422903563</v>
      </c>
      <c r="K376" s="17" t="b">
        <v>0</v>
      </c>
      <c r="L376" s="17">
        <v>98</v>
      </c>
      <c r="M376" s="17" t="b">
        <v>1</v>
      </c>
      <c r="N376" s="17" t="s">
        <v>8273</v>
      </c>
      <c r="O376" s="17" t="s">
        <v>8274</v>
      </c>
      <c r="P376" s="17">
        <v>101</v>
      </c>
      <c r="Q376" s="17">
        <v>103.21</v>
      </c>
      <c r="R376" s="21">
        <v>42037.791238425925</v>
      </c>
      <c r="S376" s="21">
        <v>42067.791238425925</v>
      </c>
    </row>
    <row r="377" spans="1:19" ht="300" x14ac:dyDescent="0.25">
      <c r="A377" s="17">
        <v>3422</v>
      </c>
      <c r="B377" s="18" t="s">
        <v>3421</v>
      </c>
      <c r="C377" s="18" t="s">
        <v>7532</v>
      </c>
      <c r="D377" s="19">
        <v>3000</v>
      </c>
      <c r="E377" s="20">
        <v>3273</v>
      </c>
      <c r="F377" s="17" t="s">
        <v>8218</v>
      </c>
      <c r="G377" s="17" t="s">
        <v>8224</v>
      </c>
      <c r="H377" s="17" t="s">
        <v>8246</v>
      </c>
      <c r="I377" s="17">
        <v>1450051200</v>
      </c>
      <c r="J377" s="17">
        <v>1447594176</v>
      </c>
      <c r="K377" s="17" t="b">
        <v>0</v>
      </c>
      <c r="L377" s="17">
        <v>46</v>
      </c>
      <c r="M377" s="17" t="b">
        <v>1</v>
      </c>
      <c r="N377" s="17" t="s">
        <v>8273</v>
      </c>
      <c r="O377" s="17" t="s">
        <v>8274</v>
      </c>
      <c r="P377" s="17">
        <v>109</v>
      </c>
      <c r="Q377" s="17">
        <v>71.150000000000006</v>
      </c>
      <c r="R377" s="21">
        <v>42323.562222222223</v>
      </c>
      <c r="S377" s="21">
        <v>42352</v>
      </c>
    </row>
    <row r="378" spans="1:19" ht="255" x14ac:dyDescent="0.25">
      <c r="A378" s="17">
        <v>3423</v>
      </c>
      <c r="B378" s="18" t="s">
        <v>3422</v>
      </c>
      <c r="C378" s="18" t="s">
        <v>7533</v>
      </c>
      <c r="D378" s="19">
        <v>250</v>
      </c>
      <c r="E378" s="20">
        <v>350</v>
      </c>
      <c r="F378" s="17" t="s">
        <v>8218</v>
      </c>
      <c r="G378" s="17" t="s">
        <v>8223</v>
      </c>
      <c r="H378" s="17" t="s">
        <v>8245</v>
      </c>
      <c r="I378" s="17">
        <v>1429912341</v>
      </c>
      <c r="J378" s="17">
        <v>1427320341</v>
      </c>
      <c r="K378" s="17" t="b">
        <v>0</v>
      </c>
      <c r="L378" s="17">
        <v>10</v>
      </c>
      <c r="M378" s="17" t="b">
        <v>1</v>
      </c>
      <c r="N378" s="17" t="s">
        <v>8273</v>
      </c>
      <c r="O378" s="17" t="s">
        <v>8274</v>
      </c>
      <c r="P378" s="17">
        <v>140</v>
      </c>
      <c r="Q378" s="17">
        <v>35</v>
      </c>
      <c r="R378" s="21">
        <v>42088.911354166667</v>
      </c>
      <c r="S378" s="21">
        <v>42118.911354166667</v>
      </c>
    </row>
    <row r="379" spans="1:19" ht="270" x14ac:dyDescent="0.25">
      <c r="A379" s="17">
        <v>3424</v>
      </c>
      <c r="B379" s="18" t="s">
        <v>3423</v>
      </c>
      <c r="C379" s="18" t="s">
        <v>7534</v>
      </c>
      <c r="D379" s="19">
        <v>6000</v>
      </c>
      <c r="E379" s="20">
        <v>6215</v>
      </c>
      <c r="F379" s="17" t="s">
        <v>8218</v>
      </c>
      <c r="G379" s="17" t="s">
        <v>8223</v>
      </c>
      <c r="H379" s="17" t="s">
        <v>8245</v>
      </c>
      <c r="I379" s="17">
        <v>1423119540</v>
      </c>
      <c r="J379" s="17">
        <v>1421252084</v>
      </c>
      <c r="K379" s="17" t="b">
        <v>0</v>
      </c>
      <c r="L379" s="17">
        <v>76</v>
      </c>
      <c r="M379" s="17" t="b">
        <v>1</v>
      </c>
      <c r="N379" s="17" t="s">
        <v>8273</v>
      </c>
      <c r="O379" s="17" t="s">
        <v>8274</v>
      </c>
      <c r="P379" s="17">
        <v>104</v>
      </c>
      <c r="Q379" s="17">
        <v>81.78</v>
      </c>
      <c r="R379" s="21">
        <v>42018.676898148144</v>
      </c>
      <c r="S379" s="21">
        <v>42040.290972222225</v>
      </c>
    </row>
    <row r="380" spans="1:19" ht="285" x14ac:dyDescent="0.25">
      <c r="A380" s="17">
        <v>3425</v>
      </c>
      <c r="B380" s="18" t="s">
        <v>3424</v>
      </c>
      <c r="C380" s="18" t="s">
        <v>7535</v>
      </c>
      <c r="D380" s="19">
        <v>30000</v>
      </c>
      <c r="E380" s="20">
        <v>30891.1</v>
      </c>
      <c r="F380" s="17" t="s">
        <v>8218</v>
      </c>
      <c r="G380" s="17" t="s">
        <v>8223</v>
      </c>
      <c r="H380" s="17" t="s">
        <v>8245</v>
      </c>
      <c r="I380" s="17">
        <v>1412434136</v>
      </c>
      <c r="J380" s="17">
        <v>1409669336</v>
      </c>
      <c r="K380" s="17" t="b">
        <v>0</v>
      </c>
      <c r="L380" s="17">
        <v>104</v>
      </c>
      <c r="M380" s="17" t="b">
        <v>1</v>
      </c>
      <c r="N380" s="17" t="s">
        <v>8273</v>
      </c>
      <c r="O380" s="17" t="s">
        <v>8274</v>
      </c>
      <c r="P380" s="17">
        <v>103</v>
      </c>
      <c r="Q380" s="17">
        <v>297.02999999999997</v>
      </c>
      <c r="R380" s="21">
        <v>41884.617314814815</v>
      </c>
      <c r="S380" s="21">
        <v>41916.617314814815</v>
      </c>
    </row>
    <row r="381" spans="1:19" ht="255" x14ac:dyDescent="0.25">
      <c r="A381" s="17">
        <v>3426</v>
      </c>
      <c r="B381" s="18" t="s">
        <v>3425</v>
      </c>
      <c r="C381" s="18" t="s">
        <v>7536</v>
      </c>
      <c r="D381" s="19">
        <v>3750</v>
      </c>
      <c r="E381" s="20">
        <v>4055</v>
      </c>
      <c r="F381" s="17" t="s">
        <v>8218</v>
      </c>
      <c r="G381" s="17" t="s">
        <v>8223</v>
      </c>
      <c r="H381" s="17" t="s">
        <v>8245</v>
      </c>
      <c r="I381" s="17">
        <v>1411264800</v>
      </c>
      <c r="J381" s="17">
        <v>1409620903</v>
      </c>
      <c r="K381" s="17" t="b">
        <v>0</v>
      </c>
      <c r="L381" s="17">
        <v>87</v>
      </c>
      <c r="M381" s="17" t="b">
        <v>1</v>
      </c>
      <c r="N381" s="17" t="s">
        <v>8273</v>
      </c>
      <c r="O381" s="17" t="s">
        <v>8274</v>
      </c>
      <c r="P381" s="17">
        <v>108</v>
      </c>
      <c r="Q381" s="17">
        <v>46.61</v>
      </c>
      <c r="R381" s="21">
        <v>41884.056747685187</v>
      </c>
      <c r="S381" s="21">
        <v>41903.083333333336</v>
      </c>
    </row>
    <row r="382" spans="1:19" ht="240" x14ac:dyDescent="0.25">
      <c r="A382" s="17">
        <v>3427</v>
      </c>
      <c r="B382" s="18" t="s">
        <v>3426</v>
      </c>
      <c r="C382" s="18" t="s">
        <v>7537</v>
      </c>
      <c r="D382" s="19">
        <v>1500</v>
      </c>
      <c r="E382" s="20">
        <v>1500</v>
      </c>
      <c r="F382" s="17" t="s">
        <v>8218</v>
      </c>
      <c r="G382" s="17" t="s">
        <v>8224</v>
      </c>
      <c r="H382" s="17" t="s">
        <v>8246</v>
      </c>
      <c r="I382" s="17">
        <v>1404314952</v>
      </c>
      <c r="J382" s="17">
        <v>1401722952</v>
      </c>
      <c r="K382" s="17" t="b">
        <v>0</v>
      </c>
      <c r="L382" s="17">
        <v>29</v>
      </c>
      <c r="M382" s="17" t="b">
        <v>1</v>
      </c>
      <c r="N382" s="17" t="s">
        <v>8273</v>
      </c>
      <c r="O382" s="17" t="s">
        <v>8274</v>
      </c>
      <c r="P382" s="17">
        <v>100</v>
      </c>
      <c r="Q382" s="17">
        <v>51.72</v>
      </c>
      <c r="R382" s="21">
        <v>41792.645277777774</v>
      </c>
      <c r="S382" s="21">
        <v>41822.645277777774</v>
      </c>
    </row>
    <row r="383" spans="1:19" ht="270" x14ac:dyDescent="0.25">
      <c r="A383" s="17">
        <v>3428</v>
      </c>
      <c r="B383" s="18" t="s">
        <v>3427</v>
      </c>
      <c r="C383" s="18" t="s">
        <v>7538</v>
      </c>
      <c r="D383" s="19">
        <v>2000</v>
      </c>
      <c r="E383" s="20">
        <v>2055</v>
      </c>
      <c r="F383" s="17" t="s">
        <v>8218</v>
      </c>
      <c r="G383" s="17" t="s">
        <v>8224</v>
      </c>
      <c r="H383" s="17" t="s">
        <v>8246</v>
      </c>
      <c r="I383" s="17">
        <v>1425142800</v>
      </c>
      <c r="J383" s="17">
        <v>1422983847</v>
      </c>
      <c r="K383" s="17" t="b">
        <v>0</v>
      </c>
      <c r="L383" s="17">
        <v>51</v>
      </c>
      <c r="M383" s="17" t="b">
        <v>1</v>
      </c>
      <c r="N383" s="17" t="s">
        <v>8273</v>
      </c>
      <c r="O383" s="17" t="s">
        <v>8274</v>
      </c>
      <c r="P383" s="17">
        <v>103</v>
      </c>
      <c r="Q383" s="17">
        <v>40.29</v>
      </c>
      <c r="R383" s="21">
        <v>42038.720451388886</v>
      </c>
      <c r="S383" s="21">
        <v>42063.708333333328</v>
      </c>
    </row>
    <row r="384" spans="1:19" ht="255" x14ac:dyDescent="0.25">
      <c r="A384" s="17">
        <v>3429</v>
      </c>
      <c r="B384" s="18" t="s">
        <v>3428</v>
      </c>
      <c r="C384" s="18" t="s">
        <v>7539</v>
      </c>
      <c r="D384" s="19">
        <v>150</v>
      </c>
      <c r="E384" s="20">
        <v>195</v>
      </c>
      <c r="F384" s="17" t="s">
        <v>8218</v>
      </c>
      <c r="G384" s="17" t="s">
        <v>8224</v>
      </c>
      <c r="H384" s="17" t="s">
        <v>8246</v>
      </c>
      <c r="I384" s="17">
        <v>1478046661</v>
      </c>
      <c r="J384" s="17">
        <v>1476837061</v>
      </c>
      <c r="K384" s="17" t="b">
        <v>0</v>
      </c>
      <c r="L384" s="17">
        <v>12</v>
      </c>
      <c r="M384" s="17" t="b">
        <v>1</v>
      </c>
      <c r="N384" s="17" t="s">
        <v>8273</v>
      </c>
      <c r="O384" s="17" t="s">
        <v>8274</v>
      </c>
      <c r="P384" s="17">
        <v>130</v>
      </c>
      <c r="Q384" s="17">
        <v>16.25</v>
      </c>
      <c r="R384" s="21">
        <v>42662.021539351852</v>
      </c>
      <c r="S384" s="21">
        <v>42676.021539351852</v>
      </c>
    </row>
    <row r="385" spans="1:19" ht="240" x14ac:dyDescent="0.25">
      <c r="A385" s="17">
        <v>3430</v>
      </c>
      <c r="B385" s="18" t="s">
        <v>3429</v>
      </c>
      <c r="C385" s="18" t="s">
        <v>7540</v>
      </c>
      <c r="D385" s="19">
        <v>2000</v>
      </c>
      <c r="E385" s="20">
        <v>2170.9899999999998</v>
      </c>
      <c r="F385" s="17" t="s">
        <v>8218</v>
      </c>
      <c r="G385" s="17" t="s">
        <v>8224</v>
      </c>
      <c r="H385" s="17" t="s">
        <v>8246</v>
      </c>
      <c r="I385" s="17">
        <v>1406760101</v>
      </c>
      <c r="J385" s="17">
        <v>1404168101</v>
      </c>
      <c r="K385" s="17" t="b">
        <v>0</v>
      </c>
      <c r="L385" s="17">
        <v>72</v>
      </c>
      <c r="M385" s="17" t="b">
        <v>1</v>
      </c>
      <c r="N385" s="17" t="s">
        <v>8273</v>
      </c>
      <c r="O385" s="17" t="s">
        <v>8274</v>
      </c>
      <c r="P385" s="17">
        <v>109</v>
      </c>
      <c r="Q385" s="17">
        <v>30.15</v>
      </c>
      <c r="R385" s="21">
        <v>41820.945613425924</v>
      </c>
      <c r="S385" s="21">
        <v>41850.945613425924</v>
      </c>
    </row>
    <row r="386" spans="1:19" ht="255" x14ac:dyDescent="0.25">
      <c r="A386" s="17">
        <v>3431</v>
      </c>
      <c r="B386" s="18" t="s">
        <v>3430</v>
      </c>
      <c r="C386" s="18" t="s">
        <v>7541</v>
      </c>
      <c r="D386" s="19">
        <v>2000</v>
      </c>
      <c r="E386" s="20">
        <v>2000</v>
      </c>
      <c r="F386" s="17" t="s">
        <v>8218</v>
      </c>
      <c r="G386" s="17" t="s">
        <v>8223</v>
      </c>
      <c r="H386" s="17" t="s">
        <v>8245</v>
      </c>
      <c r="I386" s="17">
        <v>1408383153</v>
      </c>
      <c r="J386" s="17">
        <v>1405791153</v>
      </c>
      <c r="K386" s="17" t="b">
        <v>0</v>
      </c>
      <c r="L386" s="17">
        <v>21</v>
      </c>
      <c r="M386" s="17" t="b">
        <v>1</v>
      </c>
      <c r="N386" s="17" t="s">
        <v>8273</v>
      </c>
      <c r="O386" s="17" t="s">
        <v>8274</v>
      </c>
      <c r="P386" s="17">
        <v>100</v>
      </c>
      <c r="Q386" s="17">
        <v>95.24</v>
      </c>
      <c r="R386" s="21">
        <v>41839.730937500004</v>
      </c>
      <c r="S386" s="21">
        <v>41869.730937500004</v>
      </c>
    </row>
    <row r="387" spans="1:19" ht="240" x14ac:dyDescent="0.25">
      <c r="A387" s="17">
        <v>3432</v>
      </c>
      <c r="B387" s="18" t="s">
        <v>3431</v>
      </c>
      <c r="C387" s="18" t="s">
        <v>7542</v>
      </c>
      <c r="D387" s="19">
        <v>2000</v>
      </c>
      <c r="E387" s="20">
        <v>2193</v>
      </c>
      <c r="F387" s="17" t="s">
        <v>8218</v>
      </c>
      <c r="G387" s="17" t="s">
        <v>8223</v>
      </c>
      <c r="H387" s="17" t="s">
        <v>8245</v>
      </c>
      <c r="I387" s="17">
        <v>1454709600</v>
      </c>
      <c r="J387" s="17">
        <v>1452520614</v>
      </c>
      <c r="K387" s="17" t="b">
        <v>0</v>
      </c>
      <c r="L387" s="17">
        <v>42</v>
      </c>
      <c r="M387" s="17" t="b">
        <v>1</v>
      </c>
      <c r="N387" s="17" t="s">
        <v>8273</v>
      </c>
      <c r="O387" s="17" t="s">
        <v>8274</v>
      </c>
      <c r="P387" s="17">
        <v>110</v>
      </c>
      <c r="Q387" s="17">
        <v>52.21</v>
      </c>
      <c r="R387" s="21">
        <v>42380.581180555557</v>
      </c>
      <c r="S387" s="21">
        <v>42405.916666666672</v>
      </c>
    </row>
    <row r="388" spans="1:19" ht="180" x14ac:dyDescent="0.25">
      <c r="A388" s="17">
        <v>3433</v>
      </c>
      <c r="B388" s="18" t="s">
        <v>3432</v>
      </c>
      <c r="C388" s="18" t="s">
        <v>7543</v>
      </c>
      <c r="D388" s="19">
        <v>9500</v>
      </c>
      <c r="E388" s="20">
        <v>9525</v>
      </c>
      <c r="F388" s="17" t="s">
        <v>8218</v>
      </c>
      <c r="G388" s="17" t="s">
        <v>8223</v>
      </c>
      <c r="H388" s="17" t="s">
        <v>8245</v>
      </c>
      <c r="I388" s="17">
        <v>1402974000</v>
      </c>
      <c r="J388" s="17">
        <v>1400290255</v>
      </c>
      <c r="K388" s="17" t="b">
        <v>0</v>
      </c>
      <c r="L388" s="17">
        <v>71</v>
      </c>
      <c r="M388" s="17" t="b">
        <v>1</v>
      </c>
      <c r="N388" s="17" t="s">
        <v>8273</v>
      </c>
      <c r="O388" s="17" t="s">
        <v>8274</v>
      </c>
      <c r="P388" s="17">
        <v>100</v>
      </c>
      <c r="Q388" s="17">
        <v>134.15</v>
      </c>
      <c r="R388" s="21">
        <v>41776.063136574077</v>
      </c>
      <c r="S388" s="21">
        <v>41807.125</v>
      </c>
    </row>
    <row r="389" spans="1:19" ht="315" x14ac:dyDescent="0.25">
      <c r="A389" s="17">
        <v>3434</v>
      </c>
      <c r="B389" s="18" t="s">
        <v>3433</v>
      </c>
      <c r="C389" s="18" t="s">
        <v>7544</v>
      </c>
      <c r="D389" s="19">
        <v>10000</v>
      </c>
      <c r="E389" s="20">
        <v>10555</v>
      </c>
      <c r="F389" s="17" t="s">
        <v>8218</v>
      </c>
      <c r="G389" s="17" t="s">
        <v>8223</v>
      </c>
      <c r="H389" s="17" t="s">
        <v>8245</v>
      </c>
      <c r="I389" s="17">
        <v>1404983269</v>
      </c>
      <c r="J389" s="17">
        <v>1402391269</v>
      </c>
      <c r="K389" s="17" t="b">
        <v>0</v>
      </c>
      <c r="L389" s="17">
        <v>168</v>
      </c>
      <c r="M389" s="17" t="b">
        <v>1</v>
      </c>
      <c r="N389" s="17" t="s">
        <v>8273</v>
      </c>
      <c r="O389" s="17" t="s">
        <v>8274</v>
      </c>
      <c r="P389" s="17">
        <v>106</v>
      </c>
      <c r="Q389" s="17">
        <v>62.83</v>
      </c>
      <c r="R389" s="21">
        <v>41800.380428240744</v>
      </c>
      <c r="S389" s="21">
        <v>41830.380428240744</v>
      </c>
    </row>
    <row r="390" spans="1:19" ht="285" x14ac:dyDescent="0.25">
      <c r="A390" s="17">
        <v>3435</v>
      </c>
      <c r="B390" s="18" t="s">
        <v>3434</v>
      </c>
      <c r="C390" s="18" t="s">
        <v>7545</v>
      </c>
      <c r="D390" s="19">
        <v>1000</v>
      </c>
      <c r="E390" s="20">
        <v>1120</v>
      </c>
      <c r="F390" s="17" t="s">
        <v>8218</v>
      </c>
      <c r="G390" s="17" t="s">
        <v>8223</v>
      </c>
      <c r="H390" s="17" t="s">
        <v>8245</v>
      </c>
      <c r="I390" s="17">
        <v>1470538800</v>
      </c>
      <c r="J390" s="17">
        <v>1469112493</v>
      </c>
      <c r="K390" s="17" t="b">
        <v>0</v>
      </c>
      <c r="L390" s="17">
        <v>19</v>
      </c>
      <c r="M390" s="17" t="b">
        <v>1</v>
      </c>
      <c r="N390" s="17" t="s">
        <v>8273</v>
      </c>
      <c r="O390" s="17" t="s">
        <v>8274</v>
      </c>
      <c r="P390" s="17">
        <v>112</v>
      </c>
      <c r="Q390" s="17">
        <v>58.95</v>
      </c>
      <c r="R390" s="21">
        <v>42572.61681712963</v>
      </c>
      <c r="S390" s="21">
        <v>42589.125</v>
      </c>
    </row>
    <row r="391" spans="1:19" ht="255" x14ac:dyDescent="0.25">
      <c r="A391" s="17">
        <v>3436</v>
      </c>
      <c r="B391" s="18" t="s">
        <v>3435</v>
      </c>
      <c r="C391" s="18" t="s">
        <v>7546</v>
      </c>
      <c r="D391" s="19">
        <v>5000</v>
      </c>
      <c r="E391" s="20">
        <v>5295</v>
      </c>
      <c r="F391" s="17" t="s">
        <v>8218</v>
      </c>
      <c r="G391" s="17" t="s">
        <v>8223</v>
      </c>
      <c r="H391" s="17" t="s">
        <v>8245</v>
      </c>
      <c r="I391" s="17">
        <v>1408638480</v>
      </c>
      <c r="J391" s="17">
        <v>1406811593</v>
      </c>
      <c r="K391" s="17" t="b">
        <v>0</v>
      </c>
      <c r="L391" s="17">
        <v>37</v>
      </c>
      <c r="M391" s="17" t="b">
        <v>1</v>
      </c>
      <c r="N391" s="17" t="s">
        <v>8273</v>
      </c>
      <c r="O391" s="17" t="s">
        <v>8274</v>
      </c>
      <c r="P391" s="17">
        <v>106</v>
      </c>
      <c r="Q391" s="17">
        <v>143.11000000000001</v>
      </c>
      <c r="R391" s="21">
        <v>41851.541585648149</v>
      </c>
      <c r="S391" s="21">
        <v>41872.686111111114</v>
      </c>
    </row>
    <row r="392" spans="1:19" ht="300" x14ac:dyDescent="0.25">
      <c r="A392" s="17">
        <v>3437</v>
      </c>
      <c r="B392" s="18" t="s">
        <v>3436</v>
      </c>
      <c r="C392" s="18" t="s">
        <v>7547</v>
      </c>
      <c r="D392" s="19">
        <v>3000</v>
      </c>
      <c r="E392" s="20">
        <v>3030</v>
      </c>
      <c r="F392" s="17" t="s">
        <v>8218</v>
      </c>
      <c r="G392" s="17" t="s">
        <v>8223</v>
      </c>
      <c r="H392" s="17" t="s">
        <v>8245</v>
      </c>
      <c r="I392" s="17">
        <v>1440003820</v>
      </c>
      <c r="J392" s="17">
        <v>1437411820</v>
      </c>
      <c r="K392" s="17" t="b">
        <v>0</v>
      </c>
      <c r="L392" s="17">
        <v>36</v>
      </c>
      <c r="M392" s="17" t="b">
        <v>1</v>
      </c>
      <c r="N392" s="17" t="s">
        <v>8273</v>
      </c>
      <c r="O392" s="17" t="s">
        <v>8274</v>
      </c>
      <c r="P392" s="17">
        <v>101</v>
      </c>
      <c r="Q392" s="17">
        <v>84.17</v>
      </c>
      <c r="R392" s="21">
        <v>42205.710879629631</v>
      </c>
      <c r="S392" s="21">
        <v>42235.710879629631</v>
      </c>
    </row>
    <row r="393" spans="1:19" ht="300" x14ac:dyDescent="0.25">
      <c r="A393" s="17">
        <v>3438</v>
      </c>
      <c r="B393" s="18" t="s">
        <v>3437</v>
      </c>
      <c r="C393" s="18" t="s">
        <v>7548</v>
      </c>
      <c r="D393" s="19">
        <v>2500</v>
      </c>
      <c r="E393" s="20">
        <v>2605</v>
      </c>
      <c r="F393" s="17" t="s">
        <v>8218</v>
      </c>
      <c r="G393" s="17" t="s">
        <v>8224</v>
      </c>
      <c r="H393" s="17" t="s">
        <v>8246</v>
      </c>
      <c r="I393" s="17">
        <v>1430600400</v>
      </c>
      <c r="J393" s="17">
        <v>1428358567</v>
      </c>
      <c r="K393" s="17" t="b">
        <v>0</v>
      </c>
      <c r="L393" s="17">
        <v>14</v>
      </c>
      <c r="M393" s="17" t="b">
        <v>1</v>
      </c>
      <c r="N393" s="17" t="s">
        <v>8273</v>
      </c>
      <c r="O393" s="17" t="s">
        <v>8274</v>
      </c>
      <c r="P393" s="17">
        <v>104</v>
      </c>
      <c r="Q393" s="17">
        <v>186.07</v>
      </c>
      <c r="R393" s="21">
        <v>42100.927858796291</v>
      </c>
      <c r="S393" s="21">
        <v>42126.875</v>
      </c>
    </row>
    <row r="394" spans="1:19" ht="180" x14ac:dyDescent="0.25">
      <c r="A394" s="17">
        <v>3439</v>
      </c>
      <c r="B394" s="18" t="s">
        <v>3438</v>
      </c>
      <c r="C394" s="18" t="s">
        <v>7549</v>
      </c>
      <c r="D394" s="19">
        <v>1200</v>
      </c>
      <c r="E394" s="20">
        <v>1616.14</v>
      </c>
      <c r="F394" s="17" t="s">
        <v>8218</v>
      </c>
      <c r="G394" s="17" t="s">
        <v>8223</v>
      </c>
      <c r="H394" s="17" t="s">
        <v>8245</v>
      </c>
      <c r="I394" s="17">
        <v>1453179540</v>
      </c>
      <c r="J394" s="17">
        <v>1452030730</v>
      </c>
      <c r="K394" s="17" t="b">
        <v>0</v>
      </c>
      <c r="L394" s="17">
        <v>18</v>
      </c>
      <c r="M394" s="17" t="b">
        <v>1</v>
      </c>
      <c r="N394" s="17" t="s">
        <v>8273</v>
      </c>
      <c r="O394" s="17" t="s">
        <v>8274</v>
      </c>
      <c r="P394" s="17">
        <v>135</v>
      </c>
      <c r="Q394" s="17">
        <v>89.79</v>
      </c>
      <c r="R394" s="21">
        <v>42374.911226851851</v>
      </c>
      <c r="S394" s="21">
        <v>42388.207638888889</v>
      </c>
    </row>
    <row r="395" spans="1:19" ht="270" x14ac:dyDescent="0.25">
      <c r="A395" s="17">
        <v>3440</v>
      </c>
      <c r="B395" s="18" t="s">
        <v>3439</v>
      </c>
      <c r="C395" s="18" t="s">
        <v>7550</v>
      </c>
      <c r="D395" s="19">
        <v>5000</v>
      </c>
      <c r="E395" s="20">
        <v>5260.92</v>
      </c>
      <c r="F395" s="17" t="s">
        <v>8218</v>
      </c>
      <c r="G395" s="17" t="s">
        <v>8223</v>
      </c>
      <c r="H395" s="17" t="s">
        <v>8245</v>
      </c>
      <c r="I395" s="17">
        <v>1405095300</v>
      </c>
      <c r="J395" s="17">
        <v>1403146628</v>
      </c>
      <c r="K395" s="17" t="b">
        <v>0</v>
      </c>
      <c r="L395" s="17">
        <v>82</v>
      </c>
      <c r="M395" s="17" t="b">
        <v>1</v>
      </c>
      <c r="N395" s="17" t="s">
        <v>8273</v>
      </c>
      <c r="O395" s="17" t="s">
        <v>8274</v>
      </c>
      <c r="P395" s="17">
        <v>105</v>
      </c>
      <c r="Q395" s="17">
        <v>64.16</v>
      </c>
      <c r="R395" s="21">
        <v>41809.12300925926</v>
      </c>
      <c r="S395" s="21">
        <v>41831.677083333336</v>
      </c>
    </row>
    <row r="396" spans="1:19" ht="255" x14ac:dyDescent="0.25">
      <c r="A396" s="17">
        <v>3441</v>
      </c>
      <c r="B396" s="18" t="s">
        <v>3440</v>
      </c>
      <c r="C396" s="18" t="s">
        <v>7551</v>
      </c>
      <c r="D396" s="19">
        <v>2500</v>
      </c>
      <c r="E396" s="20">
        <v>2565</v>
      </c>
      <c r="F396" s="17" t="s">
        <v>8218</v>
      </c>
      <c r="G396" s="17" t="s">
        <v>8223</v>
      </c>
      <c r="H396" s="17" t="s">
        <v>8245</v>
      </c>
      <c r="I396" s="17">
        <v>1447445820</v>
      </c>
      <c r="J396" s="17">
        <v>1445077121</v>
      </c>
      <c r="K396" s="17" t="b">
        <v>0</v>
      </c>
      <c r="L396" s="17">
        <v>43</v>
      </c>
      <c r="M396" s="17" t="b">
        <v>1</v>
      </c>
      <c r="N396" s="17" t="s">
        <v>8273</v>
      </c>
      <c r="O396" s="17" t="s">
        <v>8274</v>
      </c>
      <c r="P396" s="17">
        <v>103</v>
      </c>
      <c r="Q396" s="17">
        <v>59.65</v>
      </c>
      <c r="R396" s="21">
        <v>42294.429641203707</v>
      </c>
      <c r="S396" s="21">
        <v>42321.845138888893</v>
      </c>
    </row>
    <row r="397" spans="1:19" ht="300" x14ac:dyDescent="0.25">
      <c r="A397" s="17">
        <v>3442</v>
      </c>
      <c r="B397" s="18" t="s">
        <v>3441</v>
      </c>
      <c r="C397" s="18" t="s">
        <v>7552</v>
      </c>
      <c r="D397" s="19">
        <v>250</v>
      </c>
      <c r="E397" s="20">
        <v>250</v>
      </c>
      <c r="F397" s="17" t="s">
        <v>8218</v>
      </c>
      <c r="G397" s="17" t="s">
        <v>8223</v>
      </c>
      <c r="H397" s="17" t="s">
        <v>8245</v>
      </c>
      <c r="I397" s="17">
        <v>1433016672</v>
      </c>
      <c r="J397" s="17">
        <v>1430424672</v>
      </c>
      <c r="K397" s="17" t="b">
        <v>0</v>
      </c>
      <c r="L397" s="17">
        <v>8</v>
      </c>
      <c r="M397" s="17" t="b">
        <v>1</v>
      </c>
      <c r="N397" s="17" t="s">
        <v>8273</v>
      </c>
      <c r="O397" s="17" t="s">
        <v>8274</v>
      </c>
      <c r="P397" s="17">
        <v>100</v>
      </c>
      <c r="Q397" s="17">
        <v>31.25</v>
      </c>
      <c r="R397" s="21">
        <v>42124.841111111105</v>
      </c>
      <c r="S397" s="21">
        <v>42154.841111111105</v>
      </c>
    </row>
    <row r="398" spans="1:19" ht="285" x14ac:dyDescent="0.25">
      <c r="A398" s="17">
        <v>3443</v>
      </c>
      <c r="B398" s="18" t="s">
        <v>3442</v>
      </c>
      <c r="C398" s="18" t="s">
        <v>7553</v>
      </c>
      <c r="D398" s="19">
        <v>1000</v>
      </c>
      <c r="E398" s="20">
        <v>1855</v>
      </c>
      <c r="F398" s="17" t="s">
        <v>8218</v>
      </c>
      <c r="G398" s="17" t="s">
        <v>8223</v>
      </c>
      <c r="H398" s="17" t="s">
        <v>8245</v>
      </c>
      <c r="I398" s="17">
        <v>1410266146</v>
      </c>
      <c r="J398" s="17">
        <v>1407674146</v>
      </c>
      <c r="K398" s="17" t="b">
        <v>0</v>
      </c>
      <c r="L398" s="17">
        <v>45</v>
      </c>
      <c r="M398" s="17" t="b">
        <v>1</v>
      </c>
      <c r="N398" s="17" t="s">
        <v>8273</v>
      </c>
      <c r="O398" s="17" t="s">
        <v>8274</v>
      </c>
      <c r="P398" s="17">
        <v>186</v>
      </c>
      <c r="Q398" s="17">
        <v>41.22</v>
      </c>
      <c r="R398" s="21">
        <v>41861.524837962963</v>
      </c>
      <c r="S398" s="21">
        <v>41891.524837962963</v>
      </c>
    </row>
    <row r="399" spans="1:19" ht="285" x14ac:dyDescent="0.25">
      <c r="A399" s="17">
        <v>3444</v>
      </c>
      <c r="B399" s="18" t="s">
        <v>3443</v>
      </c>
      <c r="C399" s="18" t="s">
        <v>7554</v>
      </c>
      <c r="D399" s="19">
        <v>300</v>
      </c>
      <c r="E399" s="20">
        <v>867</v>
      </c>
      <c r="F399" s="17" t="s">
        <v>8218</v>
      </c>
      <c r="G399" s="17" t="s">
        <v>8225</v>
      </c>
      <c r="H399" s="17" t="s">
        <v>8247</v>
      </c>
      <c r="I399" s="17">
        <v>1465394340</v>
      </c>
      <c r="J399" s="17">
        <v>1464677986</v>
      </c>
      <c r="K399" s="17" t="b">
        <v>0</v>
      </c>
      <c r="L399" s="17">
        <v>20</v>
      </c>
      <c r="M399" s="17" t="b">
        <v>1</v>
      </c>
      <c r="N399" s="17" t="s">
        <v>8273</v>
      </c>
      <c r="O399" s="17" t="s">
        <v>8274</v>
      </c>
      <c r="P399" s="17">
        <v>289</v>
      </c>
      <c r="Q399" s="17">
        <v>43.35</v>
      </c>
      <c r="R399" s="21">
        <v>42521.291504629626</v>
      </c>
      <c r="S399" s="21">
        <v>42529.582638888889</v>
      </c>
    </row>
    <row r="400" spans="1:19" ht="195" x14ac:dyDescent="0.25">
      <c r="A400" s="17">
        <v>3445</v>
      </c>
      <c r="B400" s="18" t="s">
        <v>3444</v>
      </c>
      <c r="C400" s="18" t="s">
        <v>7555</v>
      </c>
      <c r="D400" s="19">
        <v>2000</v>
      </c>
      <c r="E400" s="20">
        <v>2000</v>
      </c>
      <c r="F400" s="17" t="s">
        <v>8218</v>
      </c>
      <c r="G400" s="17" t="s">
        <v>8224</v>
      </c>
      <c r="H400" s="17" t="s">
        <v>8246</v>
      </c>
      <c r="I400" s="17">
        <v>1445604236</v>
      </c>
      <c r="J400" s="17">
        <v>1443185036</v>
      </c>
      <c r="K400" s="17" t="b">
        <v>0</v>
      </c>
      <c r="L400" s="17">
        <v>31</v>
      </c>
      <c r="M400" s="17" t="b">
        <v>1</v>
      </c>
      <c r="N400" s="17" t="s">
        <v>8273</v>
      </c>
      <c r="O400" s="17" t="s">
        <v>8274</v>
      </c>
      <c r="P400" s="17">
        <v>100</v>
      </c>
      <c r="Q400" s="17">
        <v>64.52</v>
      </c>
      <c r="R400" s="21">
        <v>42272.530509259261</v>
      </c>
      <c r="S400" s="21">
        <v>42300.530509259261</v>
      </c>
    </row>
    <row r="401" spans="1:19" ht="300" x14ac:dyDescent="0.25">
      <c r="A401" s="17">
        <v>3446</v>
      </c>
      <c r="B401" s="18" t="s">
        <v>3445</v>
      </c>
      <c r="C401" s="18" t="s">
        <v>7556</v>
      </c>
      <c r="D401" s="19">
        <v>1000</v>
      </c>
      <c r="E401" s="20">
        <v>1082</v>
      </c>
      <c r="F401" s="17" t="s">
        <v>8218</v>
      </c>
      <c r="G401" s="17" t="s">
        <v>8224</v>
      </c>
      <c r="H401" s="17" t="s">
        <v>8246</v>
      </c>
      <c r="I401" s="17">
        <v>1423138800</v>
      </c>
      <c r="J401" s="17">
        <v>1421092725</v>
      </c>
      <c r="K401" s="17" t="b">
        <v>0</v>
      </c>
      <c r="L401" s="17">
        <v>25</v>
      </c>
      <c r="M401" s="17" t="b">
        <v>1</v>
      </c>
      <c r="N401" s="17" t="s">
        <v>8273</v>
      </c>
      <c r="O401" s="17" t="s">
        <v>8274</v>
      </c>
      <c r="P401" s="17">
        <v>108</v>
      </c>
      <c r="Q401" s="17">
        <v>43.28</v>
      </c>
      <c r="R401" s="21">
        <v>42016.832465277781</v>
      </c>
      <c r="S401" s="21">
        <v>42040.513888888891</v>
      </c>
    </row>
    <row r="402" spans="1:19" ht="150" x14ac:dyDescent="0.25">
      <c r="A402" s="17">
        <v>3447</v>
      </c>
      <c r="B402" s="18" t="s">
        <v>3446</v>
      </c>
      <c r="C402" s="18" t="s">
        <v>7557</v>
      </c>
      <c r="D402" s="19">
        <v>1000</v>
      </c>
      <c r="E402" s="20">
        <v>1078</v>
      </c>
      <c r="F402" s="17" t="s">
        <v>8218</v>
      </c>
      <c r="G402" s="17" t="s">
        <v>8223</v>
      </c>
      <c r="H402" s="17" t="s">
        <v>8245</v>
      </c>
      <c r="I402" s="17">
        <v>1458332412</v>
      </c>
      <c r="J402" s="17">
        <v>1454448012</v>
      </c>
      <c r="K402" s="17" t="b">
        <v>0</v>
      </c>
      <c r="L402" s="17">
        <v>14</v>
      </c>
      <c r="M402" s="17" t="b">
        <v>1</v>
      </c>
      <c r="N402" s="17" t="s">
        <v>8273</v>
      </c>
      <c r="O402" s="17" t="s">
        <v>8274</v>
      </c>
      <c r="P402" s="17">
        <v>108</v>
      </c>
      <c r="Q402" s="17">
        <v>77</v>
      </c>
      <c r="R402" s="21">
        <v>42402.889027777783</v>
      </c>
      <c r="S402" s="21">
        <v>42447.847361111111</v>
      </c>
    </row>
    <row r="403" spans="1:19" ht="300" x14ac:dyDescent="0.25">
      <c r="A403" s="17">
        <v>3448</v>
      </c>
      <c r="B403" s="18" t="s">
        <v>3447</v>
      </c>
      <c r="C403" s="18" t="s">
        <v>7558</v>
      </c>
      <c r="D403" s="19">
        <v>2100</v>
      </c>
      <c r="E403" s="20">
        <v>2305</v>
      </c>
      <c r="F403" s="17" t="s">
        <v>8218</v>
      </c>
      <c r="G403" s="17" t="s">
        <v>8223</v>
      </c>
      <c r="H403" s="17" t="s">
        <v>8245</v>
      </c>
      <c r="I403" s="17">
        <v>1418784689</v>
      </c>
      <c r="J403" s="17">
        <v>1416192689</v>
      </c>
      <c r="K403" s="17" t="b">
        <v>0</v>
      </c>
      <c r="L403" s="17">
        <v>45</v>
      </c>
      <c r="M403" s="17" t="b">
        <v>1</v>
      </c>
      <c r="N403" s="17" t="s">
        <v>8273</v>
      </c>
      <c r="O403" s="17" t="s">
        <v>8274</v>
      </c>
      <c r="P403" s="17">
        <v>110</v>
      </c>
      <c r="Q403" s="17">
        <v>51.22</v>
      </c>
      <c r="R403" s="21">
        <v>41960.119085648148</v>
      </c>
      <c r="S403" s="21">
        <v>41990.119085648148</v>
      </c>
    </row>
    <row r="404" spans="1:19" ht="240" x14ac:dyDescent="0.25">
      <c r="A404" s="17">
        <v>3449</v>
      </c>
      <c r="B404" s="18" t="s">
        <v>3448</v>
      </c>
      <c r="C404" s="18" t="s">
        <v>7559</v>
      </c>
      <c r="D404" s="19">
        <v>800</v>
      </c>
      <c r="E404" s="20">
        <v>1365</v>
      </c>
      <c r="F404" s="17" t="s">
        <v>8218</v>
      </c>
      <c r="G404" s="17" t="s">
        <v>8223</v>
      </c>
      <c r="H404" s="17" t="s">
        <v>8245</v>
      </c>
      <c r="I404" s="17">
        <v>1468036800</v>
      </c>
      <c r="J404" s="17">
        <v>1465607738</v>
      </c>
      <c r="K404" s="17" t="b">
        <v>0</v>
      </c>
      <c r="L404" s="17">
        <v>20</v>
      </c>
      <c r="M404" s="17" t="b">
        <v>1</v>
      </c>
      <c r="N404" s="17" t="s">
        <v>8273</v>
      </c>
      <c r="O404" s="17" t="s">
        <v>8274</v>
      </c>
      <c r="P404" s="17">
        <v>171</v>
      </c>
      <c r="Q404" s="17">
        <v>68.25</v>
      </c>
      <c r="R404" s="21">
        <v>42532.052523148144</v>
      </c>
      <c r="S404" s="21">
        <v>42560.166666666672</v>
      </c>
    </row>
    <row r="405" spans="1:19" ht="240" x14ac:dyDescent="0.25">
      <c r="A405" s="17">
        <v>3450</v>
      </c>
      <c r="B405" s="18" t="s">
        <v>3449</v>
      </c>
      <c r="C405" s="18" t="s">
        <v>7560</v>
      </c>
      <c r="D405" s="19">
        <v>500</v>
      </c>
      <c r="E405" s="20">
        <v>760</v>
      </c>
      <c r="F405" s="17" t="s">
        <v>8218</v>
      </c>
      <c r="G405" s="17" t="s">
        <v>8224</v>
      </c>
      <c r="H405" s="17" t="s">
        <v>8246</v>
      </c>
      <c r="I405" s="17">
        <v>1427990071</v>
      </c>
      <c r="J405" s="17">
        <v>1422809671</v>
      </c>
      <c r="K405" s="17" t="b">
        <v>0</v>
      </c>
      <c r="L405" s="17">
        <v>39</v>
      </c>
      <c r="M405" s="17" t="b">
        <v>1</v>
      </c>
      <c r="N405" s="17" t="s">
        <v>8273</v>
      </c>
      <c r="O405" s="17" t="s">
        <v>8274</v>
      </c>
      <c r="P405" s="17">
        <v>152</v>
      </c>
      <c r="Q405" s="17">
        <v>19.489999999999998</v>
      </c>
      <c r="R405" s="21">
        <v>42036.704525462963</v>
      </c>
      <c r="S405" s="21">
        <v>42096.662858796291</v>
      </c>
    </row>
    <row r="406" spans="1:19" ht="285" x14ac:dyDescent="0.25">
      <c r="A406" s="17">
        <v>3451</v>
      </c>
      <c r="B406" s="18" t="s">
        <v>3450</v>
      </c>
      <c r="C406" s="18" t="s">
        <v>7561</v>
      </c>
      <c r="D406" s="19">
        <v>650</v>
      </c>
      <c r="E406" s="20">
        <v>658</v>
      </c>
      <c r="F406" s="17" t="s">
        <v>8218</v>
      </c>
      <c r="G406" s="17" t="s">
        <v>8223</v>
      </c>
      <c r="H406" s="17" t="s">
        <v>8245</v>
      </c>
      <c r="I406" s="17">
        <v>1429636927</v>
      </c>
      <c r="J406" s="17">
        <v>1427304127</v>
      </c>
      <c r="K406" s="17" t="b">
        <v>0</v>
      </c>
      <c r="L406" s="17">
        <v>16</v>
      </c>
      <c r="M406" s="17" t="b">
        <v>1</v>
      </c>
      <c r="N406" s="17" t="s">
        <v>8273</v>
      </c>
      <c r="O406" s="17" t="s">
        <v>8274</v>
      </c>
      <c r="P406" s="17">
        <v>101</v>
      </c>
      <c r="Q406" s="17">
        <v>41.13</v>
      </c>
      <c r="R406" s="21">
        <v>42088.723692129628</v>
      </c>
      <c r="S406" s="21">
        <v>42115.723692129628</v>
      </c>
    </row>
    <row r="407" spans="1:19" ht="270" x14ac:dyDescent="0.25">
      <c r="A407" s="17">
        <v>3452</v>
      </c>
      <c r="B407" s="18" t="s">
        <v>3451</v>
      </c>
      <c r="C407" s="18" t="s">
        <v>7562</v>
      </c>
      <c r="D407" s="19">
        <v>1000</v>
      </c>
      <c r="E407" s="20">
        <v>1532</v>
      </c>
      <c r="F407" s="17" t="s">
        <v>8218</v>
      </c>
      <c r="G407" s="17" t="s">
        <v>8223</v>
      </c>
      <c r="H407" s="17" t="s">
        <v>8245</v>
      </c>
      <c r="I407" s="17">
        <v>1406087940</v>
      </c>
      <c r="J407" s="17">
        <v>1404141626</v>
      </c>
      <c r="K407" s="17" t="b">
        <v>0</v>
      </c>
      <c r="L407" s="17">
        <v>37</v>
      </c>
      <c r="M407" s="17" t="b">
        <v>1</v>
      </c>
      <c r="N407" s="17" t="s">
        <v>8273</v>
      </c>
      <c r="O407" s="17" t="s">
        <v>8274</v>
      </c>
      <c r="P407" s="17">
        <v>153</v>
      </c>
      <c r="Q407" s="17">
        <v>41.41</v>
      </c>
      <c r="R407" s="21">
        <v>41820.639189814814</v>
      </c>
      <c r="S407" s="21">
        <v>41843.165972222225</v>
      </c>
    </row>
    <row r="408" spans="1:19" ht="255" x14ac:dyDescent="0.25">
      <c r="A408" s="17">
        <v>3453</v>
      </c>
      <c r="B408" s="18" t="s">
        <v>3452</v>
      </c>
      <c r="C408" s="18" t="s">
        <v>7563</v>
      </c>
      <c r="D408" s="19">
        <v>300</v>
      </c>
      <c r="E408" s="20">
        <v>385</v>
      </c>
      <c r="F408" s="17" t="s">
        <v>8218</v>
      </c>
      <c r="G408" s="17" t="s">
        <v>8224</v>
      </c>
      <c r="H408" s="17" t="s">
        <v>8246</v>
      </c>
      <c r="I408" s="17">
        <v>1471130956</v>
      </c>
      <c r="J408" s="17">
        <v>1465946956</v>
      </c>
      <c r="K408" s="17" t="b">
        <v>0</v>
      </c>
      <c r="L408" s="17">
        <v>14</v>
      </c>
      <c r="M408" s="17" t="b">
        <v>1</v>
      </c>
      <c r="N408" s="17" t="s">
        <v>8273</v>
      </c>
      <c r="O408" s="17" t="s">
        <v>8274</v>
      </c>
      <c r="P408" s="17">
        <v>128</v>
      </c>
      <c r="Q408" s="17">
        <v>27.5</v>
      </c>
      <c r="R408" s="21">
        <v>42535.97865740741</v>
      </c>
      <c r="S408" s="21">
        <v>42595.97865740741</v>
      </c>
    </row>
    <row r="409" spans="1:19" ht="315" x14ac:dyDescent="0.25">
      <c r="A409" s="17">
        <v>3454</v>
      </c>
      <c r="B409" s="18" t="s">
        <v>3453</v>
      </c>
      <c r="C409" s="18" t="s">
        <v>7564</v>
      </c>
      <c r="D409" s="19">
        <v>700</v>
      </c>
      <c r="E409" s="20">
        <v>705</v>
      </c>
      <c r="F409" s="17" t="s">
        <v>8218</v>
      </c>
      <c r="G409" s="17" t="s">
        <v>8224</v>
      </c>
      <c r="H409" s="17" t="s">
        <v>8246</v>
      </c>
      <c r="I409" s="17">
        <v>1406825159</v>
      </c>
      <c r="J409" s="17">
        <v>1404233159</v>
      </c>
      <c r="K409" s="17" t="b">
        <v>0</v>
      </c>
      <c r="L409" s="17">
        <v>21</v>
      </c>
      <c r="M409" s="17" t="b">
        <v>1</v>
      </c>
      <c r="N409" s="17" t="s">
        <v>8273</v>
      </c>
      <c r="O409" s="17" t="s">
        <v>8274</v>
      </c>
      <c r="P409" s="17">
        <v>101</v>
      </c>
      <c r="Q409" s="17">
        <v>33.57</v>
      </c>
      <c r="R409" s="21">
        <v>41821.698599537034</v>
      </c>
      <c r="S409" s="21">
        <v>41851.698599537034</v>
      </c>
    </row>
    <row r="410" spans="1:19" ht="315" x14ac:dyDescent="0.25">
      <c r="A410" s="17">
        <v>3455</v>
      </c>
      <c r="B410" s="18" t="s">
        <v>3454</v>
      </c>
      <c r="C410" s="18" t="s">
        <v>7565</v>
      </c>
      <c r="D410" s="19">
        <v>10000</v>
      </c>
      <c r="E410" s="20">
        <v>10065</v>
      </c>
      <c r="F410" s="17" t="s">
        <v>8218</v>
      </c>
      <c r="G410" s="17" t="s">
        <v>8223</v>
      </c>
      <c r="H410" s="17" t="s">
        <v>8245</v>
      </c>
      <c r="I410" s="17">
        <v>1476381627</v>
      </c>
      <c r="J410" s="17">
        <v>1473789627</v>
      </c>
      <c r="K410" s="17" t="b">
        <v>0</v>
      </c>
      <c r="L410" s="17">
        <v>69</v>
      </c>
      <c r="M410" s="17" t="b">
        <v>1</v>
      </c>
      <c r="N410" s="17" t="s">
        <v>8273</v>
      </c>
      <c r="O410" s="17" t="s">
        <v>8274</v>
      </c>
      <c r="P410" s="17">
        <v>101</v>
      </c>
      <c r="Q410" s="17">
        <v>145.87</v>
      </c>
      <c r="R410" s="21">
        <v>42626.7503125</v>
      </c>
      <c r="S410" s="21">
        <v>42656.7503125</v>
      </c>
    </row>
    <row r="411" spans="1:19" ht="315" x14ac:dyDescent="0.25">
      <c r="A411" s="17">
        <v>3456</v>
      </c>
      <c r="B411" s="18" t="s">
        <v>3455</v>
      </c>
      <c r="C411" s="18" t="s">
        <v>7566</v>
      </c>
      <c r="D411" s="19">
        <v>3000</v>
      </c>
      <c r="E411" s="20">
        <v>5739</v>
      </c>
      <c r="F411" s="17" t="s">
        <v>8218</v>
      </c>
      <c r="G411" s="17" t="s">
        <v>8223</v>
      </c>
      <c r="H411" s="17" t="s">
        <v>8245</v>
      </c>
      <c r="I411" s="17">
        <v>1406876340</v>
      </c>
      <c r="J411" s="17">
        <v>1404190567</v>
      </c>
      <c r="K411" s="17" t="b">
        <v>0</v>
      </c>
      <c r="L411" s="17">
        <v>16</v>
      </c>
      <c r="M411" s="17" t="b">
        <v>1</v>
      </c>
      <c r="N411" s="17" t="s">
        <v>8273</v>
      </c>
      <c r="O411" s="17" t="s">
        <v>8274</v>
      </c>
      <c r="P411" s="17">
        <v>191</v>
      </c>
      <c r="Q411" s="17">
        <v>358.69</v>
      </c>
      <c r="R411" s="21">
        <v>41821.205636574072</v>
      </c>
      <c r="S411" s="21">
        <v>41852.290972222225</v>
      </c>
    </row>
    <row r="412" spans="1:19" ht="150" x14ac:dyDescent="0.25">
      <c r="A412" s="17">
        <v>3457</v>
      </c>
      <c r="B412" s="18" t="s">
        <v>3456</v>
      </c>
      <c r="C412" s="18" t="s">
        <v>7567</v>
      </c>
      <c r="D412" s="19">
        <v>2000</v>
      </c>
      <c r="E412" s="20">
        <v>2804</v>
      </c>
      <c r="F412" s="17" t="s">
        <v>8218</v>
      </c>
      <c r="G412" s="17" t="s">
        <v>8223</v>
      </c>
      <c r="H412" s="17" t="s">
        <v>8245</v>
      </c>
      <c r="I412" s="17">
        <v>1423720740</v>
      </c>
      <c r="J412" s="17">
        <v>1421081857</v>
      </c>
      <c r="K412" s="17" t="b">
        <v>0</v>
      </c>
      <c r="L412" s="17">
        <v>55</v>
      </c>
      <c r="M412" s="17" t="b">
        <v>1</v>
      </c>
      <c r="N412" s="17" t="s">
        <v>8273</v>
      </c>
      <c r="O412" s="17" t="s">
        <v>8274</v>
      </c>
      <c r="P412" s="17">
        <v>140</v>
      </c>
      <c r="Q412" s="17">
        <v>50.98</v>
      </c>
      <c r="R412" s="21">
        <v>42016.706678240742</v>
      </c>
      <c r="S412" s="21">
        <v>42047.249305555553</v>
      </c>
    </row>
    <row r="413" spans="1:19" ht="270" x14ac:dyDescent="0.25">
      <c r="A413" s="17">
        <v>3458</v>
      </c>
      <c r="B413" s="18" t="s">
        <v>3457</v>
      </c>
      <c r="C413" s="18" t="s">
        <v>7568</v>
      </c>
      <c r="D413" s="19">
        <v>978</v>
      </c>
      <c r="E413" s="20">
        <v>1216</v>
      </c>
      <c r="F413" s="17" t="s">
        <v>8218</v>
      </c>
      <c r="G413" s="17" t="s">
        <v>8223</v>
      </c>
      <c r="H413" s="17" t="s">
        <v>8245</v>
      </c>
      <c r="I413" s="17">
        <v>1422937620</v>
      </c>
      <c r="J413" s="17">
        <v>1420606303</v>
      </c>
      <c r="K413" s="17" t="b">
        <v>0</v>
      </c>
      <c r="L413" s="17">
        <v>27</v>
      </c>
      <c r="M413" s="17" t="b">
        <v>1</v>
      </c>
      <c r="N413" s="17" t="s">
        <v>8273</v>
      </c>
      <c r="O413" s="17" t="s">
        <v>8274</v>
      </c>
      <c r="P413" s="17">
        <v>124</v>
      </c>
      <c r="Q413" s="17">
        <v>45.04</v>
      </c>
      <c r="R413" s="21">
        <v>42011.202581018515</v>
      </c>
      <c r="S413" s="21">
        <v>42038.185416666667</v>
      </c>
    </row>
    <row r="414" spans="1:19" ht="300" x14ac:dyDescent="0.25">
      <c r="A414" s="17">
        <v>3459</v>
      </c>
      <c r="B414" s="18" t="s">
        <v>3458</v>
      </c>
      <c r="C414" s="18" t="s">
        <v>7569</v>
      </c>
      <c r="D414" s="19">
        <v>500</v>
      </c>
      <c r="E414" s="20">
        <v>631</v>
      </c>
      <c r="F414" s="17" t="s">
        <v>8218</v>
      </c>
      <c r="G414" s="17" t="s">
        <v>8224</v>
      </c>
      <c r="H414" s="17" t="s">
        <v>8246</v>
      </c>
      <c r="I414" s="17">
        <v>1463743860</v>
      </c>
      <c r="J414" s="17">
        <v>1461151860</v>
      </c>
      <c r="K414" s="17" t="b">
        <v>0</v>
      </c>
      <c r="L414" s="17">
        <v>36</v>
      </c>
      <c r="M414" s="17" t="b">
        <v>1</v>
      </c>
      <c r="N414" s="17" t="s">
        <v>8273</v>
      </c>
      <c r="O414" s="17" t="s">
        <v>8274</v>
      </c>
      <c r="P414" s="17">
        <v>126</v>
      </c>
      <c r="Q414" s="17">
        <v>17.53</v>
      </c>
      <c r="R414" s="21">
        <v>42480.479861111111</v>
      </c>
      <c r="S414" s="21">
        <v>42510.479861111111</v>
      </c>
    </row>
    <row r="415" spans="1:19" ht="240" x14ac:dyDescent="0.25">
      <c r="A415" s="17">
        <v>3460</v>
      </c>
      <c r="B415" s="18" t="s">
        <v>3459</v>
      </c>
      <c r="C415" s="18" t="s">
        <v>7570</v>
      </c>
      <c r="D415" s="19">
        <v>500</v>
      </c>
      <c r="E415" s="20">
        <v>950</v>
      </c>
      <c r="F415" s="17" t="s">
        <v>8218</v>
      </c>
      <c r="G415" s="17" t="s">
        <v>8224</v>
      </c>
      <c r="H415" s="17" t="s">
        <v>8246</v>
      </c>
      <c r="I415" s="17">
        <v>1408106352</v>
      </c>
      <c r="J415" s="17">
        <v>1406896752</v>
      </c>
      <c r="K415" s="17" t="b">
        <v>0</v>
      </c>
      <c r="L415" s="17">
        <v>19</v>
      </c>
      <c r="M415" s="17" t="b">
        <v>1</v>
      </c>
      <c r="N415" s="17" t="s">
        <v>8273</v>
      </c>
      <c r="O415" s="17" t="s">
        <v>8274</v>
      </c>
      <c r="P415" s="17">
        <v>190</v>
      </c>
      <c r="Q415" s="17">
        <v>50</v>
      </c>
      <c r="R415" s="21">
        <v>41852.527222222219</v>
      </c>
      <c r="S415" s="21">
        <v>41866.527222222219</v>
      </c>
    </row>
    <row r="416" spans="1:19" ht="285" x14ac:dyDescent="0.25">
      <c r="A416" s="17">
        <v>3461</v>
      </c>
      <c r="B416" s="18" t="s">
        <v>3460</v>
      </c>
      <c r="C416" s="18" t="s">
        <v>7571</v>
      </c>
      <c r="D416" s="19">
        <v>500</v>
      </c>
      <c r="E416" s="20">
        <v>695</v>
      </c>
      <c r="F416" s="17" t="s">
        <v>8218</v>
      </c>
      <c r="G416" s="17" t="s">
        <v>8223</v>
      </c>
      <c r="H416" s="17" t="s">
        <v>8245</v>
      </c>
      <c r="I416" s="17">
        <v>1477710000</v>
      </c>
      <c r="J416" s="17">
        <v>1475248279</v>
      </c>
      <c r="K416" s="17" t="b">
        <v>0</v>
      </c>
      <c r="L416" s="17">
        <v>12</v>
      </c>
      <c r="M416" s="17" t="b">
        <v>1</v>
      </c>
      <c r="N416" s="17" t="s">
        <v>8273</v>
      </c>
      <c r="O416" s="17" t="s">
        <v>8274</v>
      </c>
      <c r="P416" s="17">
        <v>139</v>
      </c>
      <c r="Q416" s="17">
        <v>57.92</v>
      </c>
      <c r="R416" s="21">
        <v>42643.632858796293</v>
      </c>
      <c r="S416" s="21">
        <v>42672.125</v>
      </c>
    </row>
    <row r="417" spans="1:19" ht="210" x14ac:dyDescent="0.25">
      <c r="A417" s="17">
        <v>3462</v>
      </c>
      <c r="B417" s="18" t="s">
        <v>3461</v>
      </c>
      <c r="C417" s="18" t="s">
        <v>7572</v>
      </c>
      <c r="D417" s="19">
        <v>250</v>
      </c>
      <c r="E417" s="20">
        <v>505</v>
      </c>
      <c r="F417" s="17" t="s">
        <v>8218</v>
      </c>
      <c r="G417" s="17" t="s">
        <v>8223</v>
      </c>
      <c r="H417" s="17" t="s">
        <v>8245</v>
      </c>
      <c r="I417" s="17">
        <v>1436551200</v>
      </c>
      <c r="J417" s="17">
        <v>1435181628</v>
      </c>
      <c r="K417" s="17" t="b">
        <v>0</v>
      </c>
      <c r="L417" s="17">
        <v>17</v>
      </c>
      <c r="M417" s="17" t="b">
        <v>1</v>
      </c>
      <c r="N417" s="17" t="s">
        <v>8273</v>
      </c>
      <c r="O417" s="17" t="s">
        <v>8274</v>
      </c>
      <c r="P417" s="17">
        <v>202</v>
      </c>
      <c r="Q417" s="17">
        <v>29.71</v>
      </c>
      <c r="R417" s="21">
        <v>42179.898472222223</v>
      </c>
      <c r="S417" s="21">
        <v>42195.75</v>
      </c>
    </row>
    <row r="418" spans="1:19" ht="270" x14ac:dyDescent="0.25">
      <c r="A418" s="17">
        <v>3463</v>
      </c>
      <c r="B418" s="18" t="s">
        <v>3462</v>
      </c>
      <c r="C418" s="18" t="s">
        <v>7573</v>
      </c>
      <c r="D418" s="19">
        <v>10000</v>
      </c>
      <c r="E418" s="20">
        <v>10338</v>
      </c>
      <c r="F418" s="17" t="s">
        <v>8218</v>
      </c>
      <c r="G418" s="17" t="s">
        <v>8228</v>
      </c>
      <c r="H418" s="17" t="s">
        <v>8250</v>
      </c>
      <c r="I418" s="17">
        <v>1476158340</v>
      </c>
      <c r="J418" s="17">
        <v>1472594585</v>
      </c>
      <c r="K418" s="17" t="b">
        <v>0</v>
      </c>
      <c r="L418" s="17">
        <v>114</v>
      </c>
      <c r="M418" s="17" t="b">
        <v>1</v>
      </c>
      <c r="N418" s="17" t="s">
        <v>8273</v>
      </c>
      <c r="O418" s="17" t="s">
        <v>8274</v>
      </c>
      <c r="P418" s="17">
        <v>103</v>
      </c>
      <c r="Q418" s="17">
        <v>90.68</v>
      </c>
      <c r="R418" s="21">
        <v>42612.918807870374</v>
      </c>
      <c r="S418" s="21">
        <v>42654.165972222225</v>
      </c>
    </row>
    <row r="419" spans="1:19" ht="330" x14ac:dyDescent="0.25">
      <c r="A419" s="17">
        <v>3464</v>
      </c>
      <c r="B419" s="18" t="s">
        <v>3463</v>
      </c>
      <c r="C419" s="18" t="s">
        <v>7574</v>
      </c>
      <c r="D419" s="19">
        <v>5000</v>
      </c>
      <c r="E419" s="20">
        <v>5116.18</v>
      </c>
      <c r="F419" s="17" t="s">
        <v>8218</v>
      </c>
      <c r="G419" s="17" t="s">
        <v>8223</v>
      </c>
      <c r="H419" s="17" t="s">
        <v>8245</v>
      </c>
      <c r="I419" s="17">
        <v>1471921637</v>
      </c>
      <c r="J419" s="17">
        <v>1469329637</v>
      </c>
      <c r="K419" s="17" t="b">
        <v>0</v>
      </c>
      <c r="L419" s="17">
        <v>93</v>
      </c>
      <c r="M419" s="17" t="b">
        <v>1</v>
      </c>
      <c r="N419" s="17" t="s">
        <v>8273</v>
      </c>
      <c r="O419" s="17" t="s">
        <v>8274</v>
      </c>
      <c r="P419" s="17">
        <v>102</v>
      </c>
      <c r="Q419" s="17">
        <v>55.01</v>
      </c>
      <c r="R419" s="21">
        <v>42575.130057870367</v>
      </c>
      <c r="S419" s="21">
        <v>42605.130057870367</v>
      </c>
    </row>
    <row r="420" spans="1:19" ht="300" x14ac:dyDescent="0.25">
      <c r="A420" s="17">
        <v>3465</v>
      </c>
      <c r="B420" s="18" t="s">
        <v>3464</v>
      </c>
      <c r="C420" s="18" t="s">
        <v>7575</v>
      </c>
      <c r="D420" s="19">
        <v>2000</v>
      </c>
      <c r="E420" s="20">
        <v>2060</v>
      </c>
      <c r="F420" s="17" t="s">
        <v>8218</v>
      </c>
      <c r="G420" s="17" t="s">
        <v>8224</v>
      </c>
      <c r="H420" s="17" t="s">
        <v>8246</v>
      </c>
      <c r="I420" s="17">
        <v>1439136000</v>
      </c>
      <c r="J420" s="17">
        <v>1436972472</v>
      </c>
      <c r="K420" s="17" t="b">
        <v>0</v>
      </c>
      <c r="L420" s="17">
        <v>36</v>
      </c>
      <c r="M420" s="17" t="b">
        <v>1</v>
      </c>
      <c r="N420" s="17" t="s">
        <v>8273</v>
      </c>
      <c r="O420" s="17" t="s">
        <v>8274</v>
      </c>
      <c r="P420" s="17">
        <v>103</v>
      </c>
      <c r="Q420" s="17">
        <v>57.22</v>
      </c>
      <c r="R420" s="21">
        <v>42200.625833333332</v>
      </c>
      <c r="S420" s="21">
        <v>42225.666666666672</v>
      </c>
    </row>
    <row r="421" spans="1:19" ht="210" x14ac:dyDescent="0.25">
      <c r="A421" s="17">
        <v>3466</v>
      </c>
      <c r="B421" s="18" t="s">
        <v>3465</v>
      </c>
      <c r="C421" s="18" t="s">
        <v>7576</v>
      </c>
      <c r="D421" s="19">
        <v>3500</v>
      </c>
      <c r="E421" s="20">
        <v>4450</v>
      </c>
      <c r="F421" s="17" t="s">
        <v>8218</v>
      </c>
      <c r="G421" s="17" t="s">
        <v>8223</v>
      </c>
      <c r="H421" s="17" t="s">
        <v>8245</v>
      </c>
      <c r="I421" s="17">
        <v>1461108450</v>
      </c>
      <c r="J421" s="17">
        <v>1455928050</v>
      </c>
      <c r="K421" s="17" t="b">
        <v>0</v>
      </c>
      <c r="L421" s="17">
        <v>61</v>
      </c>
      <c r="M421" s="17" t="b">
        <v>1</v>
      </c>
      <c r="N421" s="17" t="s">
        <v>8273</v>
      </c>
      <c r="O421" s="17" t="s">
        <v>8274</v>
      </c>
      <c r="P421" s="17">
        <v>127</v>
      </c>
      <c r="Q421" s="17">
        <v>72.95</v>
      </c>
      <c r="R421" s="21">
        <v>42420.019097222219</v>
      </c>
      <c r="S421" s="21">
        <v>42479.977430555555</v>
      </c>
    </row>
    <row r="422" spans="1:19" ht="60" x14ac:dyDescent="0.25">
      <c r="A422" s="17">
        <v>3467</v>
      </c>
      <c r="B422" s="18" t="s">
        <v>3466</v>
      </c>
      <c r="C422" s="18" t="s">
        <v>7577</v>
      </c>
      <c r="D422" s="19">
        <v>3000</v>
      </c>
      <c r="E422" s="20">
        <v>3030</v>
      </c>
      <c r="F422" s="17" t="s">
        <v>8218</v>
      </c>
      <c r="G422" s="17" t="s">
        <v>8223</v>
      </c>
      <c r="H422" s="17" t="s">
        <v>8245</v>
      </c>
      <c r="I422" s="17">
        <v>1426864032</v>
      </c>
      <c r="J422" s="17">
        <v>1424275632</v>
      </c>
      <c r="K422" s="17" t="b">
        <v>0</v>
      </c>
      <c r="L422" s="17">
        <v>47</v>
      </c>
      <c r="M422" s="17" t="b">
        <v>1</v>
      </c>
      <c r="N422" s="17" t="s">
        <v>8273</v>
      </c>
      <c r="O422" s="17" t="s">
        <v>8274</v>
      </c>
      <c r="P422" s="17">
        <v>101</v>
      </c>
      <c r="Q422" s="17">
        <v>64.47</v>
      </c>
      <c r="R422" s="21">
        <v>42053.671666666662</v>
      </c>
      <c r="S422" s="21">
        <v>42083.630000000005</v>
      </c>
    </row>
    <row r="423" spans="1:19" ht="225" x14ac:dyDescent="0.25">
      <c r="A423" s="17">
        <v>3468</v>
      </c>
      <c r="B423" s="18" t="s">
        <v>3467</v>
      </c>
      <c r="C423" s="18" t="s">
        <v>7578</v>
      </c>
      <c r="D423" s="19">
        <v>10000</v>
      </c>
      <c r="E423" s="20">
        <v>12178</v>
      </c>
      <c r="F423" s="17" t="s">
        <v>8218</v>
      </c>
      <c r="G423" s="17" t="s">
        <v>8223</v>
      </c>
      <c r="H423" s="17" t="s">
        <v>8245</v>
      </c>
      <c r="I423" s="17">
        <v>1474426800</v>
      </c>
      <c r="J423" s="17">
        <v>1471976529</v>
      </c>
      <c r="K423" s="17" t="b">
        <v>0</v>
      </c>
      <c r="L423" s="17">
        <v>17</v>
      </c>
      <c r="M423" s="17" t="b">
        <v>1</v>
      </c>
      <c r="N423" s="17" t="s">
        <v>8273</v>
      </c>
      <c r="O423" s="17" t="s">
        <v>8274</v>
      </c>
      <c r="P423" s="17">
        <v>122</v>
      </c>
      <c r="Q423" s="17">
        <v>716.35</v>
      </c>
      <c r="R423" s="21">
        <v>42605.765381944439</v>
      </c>
      <c r="S423" s="21">
        <v>42634.125</v>
      </c>
    </row>
    <row r="424" spans="1:19" ht="285" x14ac:dyDescent="0.25">
      <c r="A424" s="17">
        <v>3469</v>
      </c>
      <c r="B424" s="18" t="s">
        <v>3468</v>
      </c>
      <c r="C424" s="18" t="s">
        <v>7579</v>
      </c>
      <c r="D424" s="19">
        <v>2800</v>
      </c>
      <c r="E424" s="20">
        <v>3175</v>
      </c>
      <c r="F424" s="17" t="s">
        <v>8218</v>
      </c>
      <c r="G424" s="17" t="s">
        <v>8223</v>
      </c>
      <c r="H424" s="17" t="s">
        <v>8245</v>
      </c>
      <c r="I424" s="17">
        <v>1461857045</v>
      </c>
      <c r="J424" s="17">
        <v>1459265045</v>
      </c>
      <c r="K424" s="17" t="b">
        <v>0</v>
      </c>
      <c r="L424" s="17">
        <v>63</v>
      </c>
      <c r="M424" s="17" t="b">
        <v>1</v>
      </c>
      <c r="N424" s="17" t="s">
        <v>8273</v>
      </c>
      <c r="O424" s="17" t="s">
        <v>8274</v>
      </c>
      <c r="P424" s="17">
        <v>113</v>
      </c>
      <c r="Q424" s="17">
        <v>50.4</v>
      </c>
      <c r="R424" s="21">
        <v>42458.641724537039</v>
      </c>
      <c r="S424" s="21">
        <v>42488.641724537039</v>
      </c>
    </row>
    <row r="425" spans="1:19" ht="165" x14ac:dyDescent="0.25">
      <c r="A425" s="17">
        <v>3470</v>
      </c>
      <c r="B425" s="18" t="s">
        <v>3469</v>
      </c>
      <c r="C425" s="18" t="s">
        <v>7580</v>
      </c>
      <c r="D425" s="19">
        <v>250</v>
      </c>
      <c r="E425" s="20">
        <v>375</v>
      </c>
      <c r="F425" s="17" t="s">
        <v>8218</v>
      </c>
      <c r="G425" s="17" t="s">
        <v>8223</v>
      </c>
      <c r="H425" s="17" t="s">
        <v>8245</v>
      </c>
      <c r="I425" s="17">
        <v>1468618680</v>
      </c>
      <c r="J425" s="17">
        <v>1465345902</v>
      </c>
      <c r="K425" s="17" t="b">
        <v>0</v>
      </c>
      <c r="L425" s="17">
        <v>9</v>
      </c>
      <c r="M425" s="17" t="b">
        <v>1</v>
      </c>
      <c r="N425" s="17" t="s">
        <v>8273</v>
      </c>
      <c r="O425" s="17" t="s">
        <v>8274</v>
      </c>
      <c r="P425" s="17">
        <v>150</v>
      </c>
      <c r="Q425" s="17">
        <v>41.67</v>
      </c>
      <c r="R425" s="21">
        <v>42529.022013888884</v>
      </c>
      <c r="S425" s="21">
        <v>42566.901388888888</v>
      </c>
    </row>
    <row r="426" spans="1:19" ht="285" x14ac:dyDescent="0.25">
      <c r="A426" s="17">
        <v>3471</v>
      </c>
      <c r="B426" s="18" t="s">
        <v>3470</v>
      </c>
      <c r="C426" s="18" t="s">
        <v>7581</v>
      </c>
      <c r="D426" s="19">
        <v>500</v>
      </c>
      <c r="E426" s="20">
        <v>1073</v>
      </c>
      <c r="F426" s="17" t="s">
        <v>8218</v>
      </c>
      <c r="G426" s="17" t="s">
        <v>8224</v>
      </c>
      <c r="H426" s="17" t="s">
        <v>8246</v>
      </c>
      <c r="I426" s="17">
        <v>1409515200</v>
      </c>
      <c r="J426" s="17">
        <v>1405971690</v>
      </c>
      <c r="K426" s="17" t="b">
        <v>0</v>
      </c>
      <c r="L426" s="17">
        <v>30</v>
      </c>
      <c r="M426" s="17" t="b">
        <v>1</v>
      </c>
      <c r="N426" s="17" t="s">
        <v>8273</v>
      </c>
      <c r="O426" s="17" t="s">
        <v>8274</v>
      </c>
      <c r="P426" s="17">
        <v>215</v>
      </c>
      <c r="Q426" s="17">
        <v>35.770000000000003</v>
      </c>
      <c r="R426" s="21">
        <v>41841.820486111108</v>
      </c>
      <c r="S426" s="21">
        <v>41882.833333333336</v>
      </c>
    </row>
    <row r="427" spans="1:19" ht="255" x14ac:dyDescent="0.25">
      <c r="A427" s="17">
        <v>3472</v>
      </c>
      <c r="B427" s="18" t="s">
        <v>3471</v>
      </c>
      <c r="C427" s="18" t="s">
        <v>7582</v>
      </c>
      <c r="D427" s="19">
        <v>2000</v>
      </c>
      <c r="E427" s="20">
        <v>2041</v>
      </c>
      <c r="F427" s="17" t="s">
        <v>8218</v>
      </c>
      <c r="G427" s="17" t="s">
        <v>8223</v>
      </c>
      <c r="H427" s="17" t="s">
        <v>8245</v>
      </c>
      <c r="I427" s="17">
        <v>1415253540</v>
      </c>
      <c r="J427" s="17">
        <v>1413432331</v>
      </c>
      <c r="K427" s="17" t="b">
        <v>0</v>
      </c>
      <c r="L427" s="17">
        <v>23</v>
      </c>
      <c r="M427" s="17" t="b">
        <v>1</v>
      </c>
      <c r="N427" s="17" t="s">
        <v>8273</v>
      </c>
      <c r="O427" s="17" t="s">
        <v>8274</v>
      </c>
      <c r="P427" s="17">
        <v>102</v>
      </c>
      <c r="Q427" s="17">
        <v>88.74</v>
      </c>
      <c r="R427" s="21">
        <v>41928.170497685183</v>
      </c>
      <c r="S427" s="21">
        <v>41949.249305555553</v>
      </c>
    </row>
    <row r="428" spans="1:19" ht="315" x14ac:dyDescent="0.25">
      <c r="A428" s="17">
        <v>3473</v>
      </c>
      <c r="B428" s="18" t="s">
        <v>3472</v>
      </c>
      <c r="C428" s="18" t="s">
        <v>7583</v>
      </c>
      <c r="D428" s="19">
        <v>4900</v>
      </c>
      <c r="E428" s="20">
        <v>4900</v>
      </c>
      <c r="F428" s="17" t="s">
        <v>8218</v>
      </c>
      <c r="G428" s="17" t="s">
        <v>8223</v>
      </c>
      <c r="H428" s="17" t="s">
        <v>8245</v>
      </c>
      <c r="I428" s="17">
        <v>1426883220</v>
      </c>
      <c r="J428" s="17">
        <v>1425067296</v>
      </c>
      <c r="K428" s="17" t="b">
        <v>0</v>
      </c>
      <c r="L428" s="17">
        <v>33</v>
      </c>
      <c r="M428" s="17" t="b">
        <v>1</v>
      </c>
      <c r="N428" s="17" t="s">
        <v>8273</v>
      </c>
      <c r="O428" s="17" t="s">
        <v>8274</v>
      </c>
      <c r="P428" s="17">
        <v>100</v>
      </c>
      <c r="Q428" s="17">
        <v>148.47999999999999</v>
      </c>
      <c r="R428" s="21">
        <v>42062.834444444445</v>
      </c>
      <c r="S428" s="21">
        <v>42083.852083333331</v>
      </c>
    </row>
    <row r="429" spans="1:19" ht="255" x14ac:dyDescent="0.25">
      <c r="A429" s="17">
        <v>3474</v>
      </c>
      <c r="B429" s="18" t="s">
        <v>3473</v>
      </c>
      <c r="C429" s="18" t="s">
        <v>7584</v>
      </c>
      <c r="D429" s="19">
        <v>2000</v>
      </c>
      <c r="E429" s="20">
        <v>2020</v>
      </c>
      <c r="F429" s="17" t="s">
        <v>8218</v>
      </c>
      <c r="G429" s="17" t="s">
        <v>8224</v>
      </c>
      <c r="H429" s="17" t="s">
        <v>8246</v>
      </c>
      <c r="I429" s="17">
        <v>1469016131</v>
      </c>
      <c r="J429" s="17">
        <v>1466424131</v>
      </c>
      <c r="K429" s="17" t="b">
        <v>0</v>
      </c>
      <c r="L429" s="17">
        <v>39</v>
      </c>
      <c r="M429" s="17" t="b">
        <v>1</v>
      </c>
      <c r="N429" s="17" t="s">
        <v>8273</v>
      </c>
      <c r="O429" s="17" t="s">
        <v>8274</v>
      </c>
      <c r="P429" s="17">
        <v>101</v>
      </c>
      <c r="Q429" s="17">
        <v>51.79</v>
      </c>
      <c r="R429" s="21">
        <v>42541.501516203702</v>
      </c>
      <c r="S429" s="21">
        <v>42571.501516203702</v>
      </c>
    </row>
    <row r="430" spans="1:19" ht="255" x14ac:dyDescent="0.25">
      <c r="A430" s="17">
        <v>3475</v>
      </c>
      <c r="B430" s="18" t="s">
        <v>3474</v>
      </c>
      <c r="C430" s="18" t="s">
        <v>7585</v>
      </c>
      <c r="D430" s="19">
        <v>300</v>
      </c>
      <c r="E430" s="20">
        <v>340</v>
      </c>
      <c r="F430" s="17" t="s">
        <v>8218</v>
      </c>
      <c r="G430" s="17" t="s">
        <v>8224</v>
      </c>
      <c r="H430" s="17" t="s">
        <v>8246</v>
      </c>
      <c r="I430" s="17">
        <v>1414972800</v>
      </c>
      <c r="J430" s="17">
        <v>1412629704</v>
      </c>
      <c r="K430" s="17" t="b">
        <v>0</v>
      </c>
      <c r="L430" s="17">
        <v>17</v>
      </c>
      <c r="M430" s="17" t="b">
        <v>1</v>
      </c>
      <c r="N430" s="17" t="s">
        <v>8273</v>
      </c>
      <c r="O430" s="17" t="s">
        <v>8274</v>
      </c>
      <c r="P430" s="17">
        <v>113</v>
      </c>
      <c r="Q430" s="17">
        <v>20</v>
      </c>
      <c r="R430" s="21">
        <v>41918.880833333329</v>
      </c>
      <c r="S430" s="21">
        <v>41946</v>
      </c>
    </row>
    <row r="431" spans="1:19" ht="315" x14ac:dyDescent="0.25">
      <c r="A431" s="17">
        <v>3476</v>
      </c>
      <c r="B431" s="18" t="s">
        <v>3475</v>
      </c>
      <c r="C431" s="18" t="s">
        <v>7586</v>
      </c>
      <c r="D431" s="19">
        <v>300</v>
      </c>
      <c r="E431" s="20">
        <v>312</v>
      </c>
      <c r="F431" s="17" t="s">
        <v>8218</v>
      </c>
      <c r="G431" s="17" t="s">
        <v>8223</v>
      </c>
      <c r="H431" s="17" t="s">
        <v>8245</v>
      </c>
      <c r="I431" s="17">
        <v>1414378800</v>
      </c>
      <c r="J431" s="17">
        <v>1412836990</v>
      </c>
      <c r="K431" s="17" t="b">
        <v>0</v>
      </c>
      <c r="L431" s="17">
        <v>6</v>
      </c>
      <c r="M431" s="17" t="b">
        <v>1</v>
      </c>
      <c r="N431" s="17" t="s">
        <v>8273</v>
      </c>
      <c r="O431" s="17" t="s">
        <v>8274</v>
      </c>
      <c r="P431" s="17">
        <v>104</v>
      </c>
      <c r="Q431" s="17">
        <v>52</v>
      </c>
      <c r="R431" s="21">
        <v>41921.279976851853</v>
      </c>
      <c r="S431" s="21">
        <v>41939.125</v>
      </c>
    </row>
    <row r="432" spans="1:19" ht="225" x14ac:dyDescent="0.25">
      <c r="A432" s="17">
        <v>3477</v>
      </c>
      <c r="B432" s="18" t="s">
        <v>3476</v>
      </c>
      <c r="C432" s="18" t="s">
        <v>7587</v>
      </c>
      <c r="D432" s="19">
        <v>1800</v>
      </c>
      <c r="E432" s="20">
        <v>2076</v>
      </c>
      <c r="F432" s="17" t="s">
        <v>8218</v>
      </c>
      <c r="G432" s="17" t="s">
        <v>8223</v>
      </c>
      <c r="H432" s="17" t="s">
        <v>8245</v>
      </c>
      <c r="I432" s="17">
        <v>1431831600</v>
      </c>
      <c r="J432" s="17">
        <v>1430761243</v>
      </c>
      <c r="K432" s="17" t="b">
        <v>0</v>
      </c>
      <c r="L432" s="17">
        <v>39</v>
      </c>
      <c r="M432" s="17" t="b">
        <v>1</v>
      </c>
      <c r="N432" s="17" t="s">
        <v>8273</v>
      </c>
      <c r="O432" s="17" t="s">
        <v>8274</v>
      </c>
      <c r="P432" s="17">
        <v>115</v>
      </c>
      <c r="Q432" s="17">
        <v>53.23</v>
      </c>
      <c r="R432" s="21">
        <v>42128.736608796295</v>
      </c>
      <c r="S432" s="21">
        <v>42141.125</v>
      </c>
    </row>
    <row r="433" spans="1:19" ht="270" x14ac:dyDescent="0.25">
      <c r="A433" s="17">
        <v>3478</v>
      </c>
      <c r="B433" s="18" t="s">
        <v>3477</v>
      </c>
      <c r="C433" s="18" t="s">
        <v>7588</v>
      </c>
      <c r="D433" s="19">
        <v>2000</v>
      </c>
      <c r="E433" s="20">
        <v>2257</v>
      </c>
      <c r="F433" s="17" t="s">
        <v>8218</v>
      </c>
      <c r="G433" s="17" t="s">
        <v>8223</v>
      </c>
      <c r="H433" s="17" t="s">
        <v>8245</v>
      </c>
      <c r="I433" s="17">
        <v>1426539600</v>
      </c>
      <c r="J433" s="17">
        <v>1424296822</v>
      </c>
      <c r="K433" s="17" t="b">
        <v>0</v>
      </c>
      <c r="L433" s="17">
        <v>57</v>
      </c>
      <c r="M433" s="17" t="b">
        <v>1</v>
      </c>
      <c r="N433" s="17" t="s">
        <v>8273</v>
      </c>
      <c r="O433" s="17" t="s">
        <v>8274</v>
      </c>
      <c r="P433" s="17">
        <v>113</v>
      </c>
      <c r="Q433" s="17">
        <v>39.6</v>
      </c>
      <c r="R433" s="21">
        <v>42053.916921296302</v>
      </c>
      <c r="S433" s="21">
        <v>42079.875</v>
      </c>
    </row>
    <row r="434" spans="1:19" ht="255" x14ac:dyDescent="0.25">
      <c r="A434" s="17">
        <v>3479</v>
      </c>
      <c r="B434" s="18" t="s">
        <v>3478</v>
      </c>
      <c r="C434" s="18" t="s">
        <v>7589</v>
      </c>
      <c r="D434" s="19">
        <v>1500</v>
      </c>
      <c r="E434" s="20">
        <v>1918</v>
      </c>
      <c r="F434" s="17" t="s">
        <v>8218</v>
      </c>
      <c r="G434" s="17" t="s">
        <v>8224</v>
      </c>
      <c r="H434" s="17" t="s">
        <v>8246</v>
      </c>
      <c r="I434" s="17">
        <v>1403382680</v>
      </c>
      <c r="J434" s="17">
        <v>1400790680</v>
      </c>
      <c r="K434" s="17" t="b">
        <v>0</v>
      </c>
      <c r="L434" s="17">
        <v>56</v>
      </c>
      <c r="M434" s="17" t="b">
        <v>1</v>
      </c>
      <c r="N434" s="17" t="s">
        <v>8273</v>
      </c>
      <c r="O434" s="17" t="s">
        <v>8274</v>
      </c>
      <c r="P434" s="17">
        <v>128</v>
      </c>
      <c r="Q434" s="17">
        <v>34.25</v>
      </c>
      <c r="R434" s="21">
        <v>41781.855092592588</v>
      </c>
      <c r="S434" s="21">
        <v>41811.855092592588</v>
      </c>
    </row>
    <row r="435" spans="1:19" ht="255" x14ac:dyDescent="0.25">
      <c r="A435" s="17">
        <v>3480</v>
      </c>
      <c r="B435" s="18" t="s">
        <v>3479</v>
      </c>
      <c r="C435" s="18" t="s">
        <v>7590</v>
      </c>
      <c r="D435" s="19">
        <v>1500</v>
      </c>
      <c r="E435" s="20">
        <v>2140</v>
      </c>
      <c r="F435" s="17" t="s">
        <v>8218</v>
      </c>
      <c r="G435" s="17" t="s">
        <v>8223</v>
      </c>
      <c r="H435" s="17" t="s">
        <v>8245</v>
      </c>
      <c r="I435" s="17">
        <v>1436562000</v>
      </c>
      <c r="J435" s="17">
        <v>1434440227</v>
      </c>
      <c r="K435" s="17" t="b">
        <v>0</v>
      </c>
      <c r="L435" s="17">
        <v>13</v>
      </c>
      <c r="M435" s="17" t="b">
        <v>1</v>
      </c>
      <c r="N435" s="17" t="s">
        <v>8273</v>
      </c>
      <c r="O435" s="17" t="s">
        <v>8274</v>
      </c>
      <c r="P435" s="17">
        <v>143</v>
      </c>
      <c r="Q435" s="17">
        <v>164.62</v>
      </c>
      <c r="R435" s="21">
        <v>42171.317442129628</v>
      </c>
      <c r="S435" s="21">
        <v>42195.875</v>
      </c>
    </row>
    <row r="436" spans="1:19" ht="300" x14ac:dyDescent="0.25">
      <c r="A436" s="17">
        <v>3481</v>
      </c>
      <c r="B436" s="18" t="s">
        <v>3480</v>
      </c>
      <c r="C436" s="18" t="s">
        <v>7591</v>
      </c>
      <c r="D436" s="19">
        <v>10000</v>
      </c>
      <c r="E436" s="20">
        <v>11880</v>
      </c>
      <c r="F436" s="17" t="s">
        <v>8218</v>
      </c>
      <c r="G436" s="17" t="s">
        <v>8225</v>
      </c>
      <c r="H436" s="17" t="s">
        <v>8247</v>
      </c>
      <c r="I436" s="17">
        <v>1420178188</v>
      </c>
      <c r="J436" s="17">
        <v>1418709388</v>
      </c>
      <c r="K436" s="17" t="b">
        <v>0</v>
      </c>
      <c r="L436" s="17">
        <v>95</v>
      </c>
      <c r="M436" s="17" t="b">
        <v>1</v>
      </c>
      <c r="N436" s="17" t="s">
        <v>8273</v>
      </c>
      <c r="O436" s="17" t="s">
        <v>8274</v>
      </c>
      <c r="P436" s="17">
        <v>119</v>
      </c>
      <c r="Q436" s="17">
        <v>125.05</v>
      </c>
      <c r="R436" s="21">
        <v>41989.24754629629</v>
      </c>
      <c r="S436" s="21">
        <v>42006.24754629629</v>
      </c>
    </row>
    <row r="437" spans="1:19" ht="255" x14ac:dyDescent="0.25">
      <c r="A437" s="17">
        <v>3482</v>
      </c>
      <c r="B437" s="18" t="s">
        <v>3481</v>
      </c>
      <c r="C437" s="18" t="s">
        <v>7592</v>
      </c>
      <c r="D437" s="19">
        <v>3000</v>
      </c>
      <c r="E437" s="20">
        <v>4150</v>
      </c>
      <c r="F437" s="17" t="s">
        <v>8218</v>
      </c>
      <c r="G437" s="17" t="s">
        <v>8224</v>
      </c>
      <c r="H437" s="17" t="s">
        <v>8246</v>
      </c>
      <c r="I437" s="17">
        <v>1404671466</v>
      </c>
      <c r="J437" s="17">
        <v>1402079466</v>
      </c>
      <c r="K437" s="17" t="b">
        <v>0</v>
      </c>
      <c r="L437" s="17">
        <v>80</v>
      </c>
      <c r="M437" s="17" t="b">
        <v>1</v>
      </c>
      <c r="N437" s="17" t="s">
        <v>8273</v>
      </c>
      <c r="O437" s="17" t="s">
        <v>8274</v>
      </c>
      <c r="P437" s="17">
        <v>138</v>
      </c>
      <c r="Q437" s="17">
        <v>51.88</v>
      </c>
      <c r="R437" s="21">
        <v>41796.771597222221</v>
      </c>
      <c r="S437" s="21">
        <v>41826.771597222221</v>
      </c>
    </row>
    <row r="438" spans="1:19" ht="270" x14ac:dyDescent="0.25">
      <c r="A438" s="17">
        <v>3483</v>
      </c>
      <c r="B438" s="18" t="s">
        <v>3482</v>
      </c>
      <c r="C438" s="18" t="s">
        <v>7593</v>
      </c>
      <c r="D438" s="19">
        <v>3350</v>
      </c>
      <c r="E438" s="20">
        <v>5358</v>
      </c>
      <c r="F438" s="17" t="s">
        <v>8218</v>
      </c>
      <c r="G438" s="17" t="s">
        <v>8223</v>
      </c>
      <c r="H438" s="17" t="s">
        <v>8245</v>
      </c>
      <c r="I438" s="17">
        <v>1404403381</v>
      </c>
      <c r="J438" s="17">
        <v>1401811381</v>
      </c>
      <c r="K438" s="17" t="b">
        <v>0</v>
      </c>
      <c r="L438" s="17">
        <v>133</v>
      </c>
      <c r="M438" s="17" t="b">
        <v>1</v>
      </c>
      <c r="N438" s="17" t="s">
        <v>8273</v>
      </c>
      <c r="O438" s="17" t="s">
        <v>8274</v>
      </c>
      <c r="P438" s="17">
        <v>160</v>
      </c>
      <c r="Q438" s="17">
        <v>40.29</v>
      </c>
      <c r="R438" s="21">
        <v>41793.668761574074</v>
      </c>
      <c r="S438" s="21">
        <v>41823.668761574074</v>
      </c>
    </row>
    <row r="439" spans="1:19" ht="255" x14ac:dyDescent="0.25">
      <c r="A439" s="17">
        <v>3484</v>
      </c>
      <c r="B439" s="18" t="s">
        <v>3483</v>
      </c>
      <c r="C439" s="18" t="s">
        <v>7594</v>
      </c>
      <c r="D439" s="19">
        <v>2500</v>
      </c>
      <c r="E439" s="20">
        <v>2856</v>
      </c>
      <c r="F439" s="17" t="s">
        <v>8218</v>
      </c>
      <c r="G439" s="17" t="s">
        <v>8223</v>
      </c>
      <c r="H439" s="17" t="s">
        <v>8245</v>
      </c>
      <c r="I439" s="17">
        <v>1466014499</v>
      </c>
      <c r="J439" s="17">
        <v>1463422499</v>
      </c>
      <c r="K439" s="17" t="b">
        <v>0</v>
      </c>
      <c r="L439" s="17">
        <v>44</v>
      </c>
      <c r="M439" s="17" t="b">
        <v>1</v>
      </c>
      <c r="N439" s="17" t="s">
        <v>8273</v>
      </c>
      <c r="O439" s="17" t="s">
        <v>8274</v>
      </c>
      <c r="P439" s="17">
        <v>114</v>
      </c>
      <c r="Q439" s="17">
        <v>64.91</v>
      </c>
      <c r="R439" s="21">
        <v>42506.760405092587</v>
      </c>
      <c r="S439" s="21">
        <v>42536.760405092587</v>
      </c>
    </row>
    <row r="440" spans="1:19" ht="270" x14ac:dyDescent="0.25">
      <c r="A440" s="17">
        <v>3485</v>
      </c>
      <c r="B440" s="18" t="s">
        <v>3484</v>
      </c>
      <c r="C440" s="18" t="s">
        <v>7595</v>
      </c>
      <c r="D440" s="19">
        <v>1650</v>
      </c>
      <c r="E440" s="20">
        <v>1660</v>
      </c>
      <c r="F440" s="17" t="s">
        <v>8218</v>
      </c>
      <c r="G440" s="17" t="s">
        <v>8223</v>
      </c>
      <c r="H440" s="17" t="s">
        <v>8245</v>
      </c>
      <c r="I440" s="17">
        <v>1454431080</v>
      </c>
      <c r="J440" s="17">
        <v>1451839080</v>
      </c>
      <c r="K440" s="17" t="b">
        <v>0</v>
      </c>
      <c r="L440" s="17">
        <v>30</v>
      </c>
      <c r="M440" s="17" t="b">
        <v>1</v>
      </c>
      <c r="N440" s="17" t="s">
        <v>8273</v>
      </c>
      <c r="O440" s="17" t="s">
        <v>8274</v>
      </c>
      <c r="P440" s="17">
        <v>101</v>
      </c>
      <c r="Q440" s="17">
        <v>55.33</v>
      </c>
      <c r="R440" s="21">
        <v>42372.693055555559</v>
      </c>
      <c r="S440" s="21">
        <v>42402.693055555559</v>
      </c>
    </row>
    <row r="441" spans="1:19" ht="240" x14ac:dyDescent="0.25">
      <c r="A441" s="17">
        <v>3486</v>
      </c>
      <c r="B441" s="18" t="s">
        <v>3485</v>
      </c>
      <c r="C441" s="18" t="s">
        <v>7596</v>
      </c>
      <c r="D441" s="19">
        <v>3000</v>
      </c>
      <c r="E441" s="20">
        <v>4656</v>
      </c>
      <c r="F441" s="17" t="s">
        <v>8218</v>
      </c>
      <c r="G441" s="17" t="s">
        <v>8223</v>
      </c>
      <c r="H441" s="17" t="s">
        <v>8245</v>
      </c>
      <c r="I441" s="17">
        <v>1433314740</v>
      </c>
      <c r="J441" s="17">
        <v>1430600401</v>
      </c>
      <c r="K441" s="17" t="b">
        <v>0</v>
      </c>
      <c r="L441" s="17">
        <v>56</v>
      </c>
      <c r="M441" s="17" t="b">
        <v>1</v>
      </c>
      <c r="N441" s="17" t="s">
        <v>8273</v>
      </c>
      <c r="O441" s="17" t="s">
        <v>8274</v>
      </c>
      <c r="P441" s="17">
        <v>155</v>
      </c>
      <c r="Q441" s="17">
        <v>83.14</v>
      </c>
      <c r="R441" s="21">
        <v>42126.87501157407</v>
      </c>
      <c r="S441" s="21">
        <v>42158.290972222225</v>
      </c>
    </row>
    <row r="442" spans="1:19" ht="255" x14ac:dyDescent="0.25">
      <c r="A442" s="17">
        <v>3487</v>
      </c>
      <c r="B442" s="18" t="s">
        <v>3486</v>
      </c>
      <c r="C442" s="18" t="s">
        <v>7597</v>
      </c>
      <c r="D442" s="19">
        <v>2000</v>
      </c>
      <c r="E442" s="20">
        <v>2555</v>
      </c>
      <c r="F442" s="17" t="s">
        <v>8218</v>
      </c>
      <c r="G442" s="17" t="s">
        <v>8224</v>
      </c>
      <c r="H442" s="17" t="s">
        <v>8246</v>
      </c>
      <c r="I442" s="17">
        <v>1435185252</v>
      </c>
      <c r="J442" s="17">
        <v>1432593252</v>
      </c>
      <c r="K442" s="17" t="b">
        <v>0</v>
      </c>
      <c r="L442" s="17">
        <v>66</v>
      </c>
      <c r="M442" s="17" t="b">
        <v>1</v>
      </c>
      <c r="N442" s="17" t="s">
        <v>8273</v>
      </c>
      <c r="O442" s="17" t="s">
        <v>8274</v>
      </c>
      <c r="P442" s="17">
        <v>128</v>
      </c>
      <c r="Q442" s="17">
        <v>38.71</v>
      </c>
      <c r="R442" s="21">
        <v>42149.940416666665</v>
      </c>
      <c r="S442" s="21">
        <v>42179.940416666665</v>
      </c>
    </row>
    <row r="443" spans="1:19" ht="270" x14ac:dyDescent="0.25">
      <c r="A443" s="17">
        <v>3488</v>
      </c>
      <c r="B443" s="18" t="s">
        <v>3487</v>
      </c>
      <c r="C443" s="18" t="s">
        <v>7598</v>
      </c>
      <c r="D443" s="19">
        <v>3000</v>
      </c>
      <c r="E443" s="20">
        <v>3636</v>
      </c>
      <c r="F443" s="17" t="s">
        <v>8218</v>
      </c>
      <c r="G443" s="17" t="s">
        <v>8223</v>
      </c>
      <c r="H443" s="17" t="s">
        <v>8245</v>
      </c>
      <c r="I443" s="17">
        <v>1429286400</v>
      </c>
      <c r="J443" s="17">
        <v>1427221560</v>
      </c>
      <c r="K443" s="17" t="b">
        <v>0</v>
      </c>
      <c r="L443" s="17">
        <v>29</v>
      </c>
      <c r="M443" s="17" t="b">
        <v>1</v>
      </c>
      <c r="N443" s="17" t="s">
        <v>8273</v>
      </c>
      <c r="O443" s="17" t="s">
        <v>8274</v>
      </c>
      <c r="P443" s="17">
        <v>121</v>
      </c>
      <c r="Q443" s="17">
        <v>125.38</v>
      </c>
      <c r="R443" s="21">
        <v>42087.768055555556</v>
      </c>
      <c r="S443" s="21">
        <v>42111.666666666672</v>
      </c>
    </row>
    <row r="444" spans="1:19" ht="270" x14ac:dyDescent="0.25">
      <c r="A444" s="17">
        <v>3489</v>
      </c>
      <c r="B444" s="18" t="s">
        <v>3488</v>
      </c>
      <c r="C444" s="18" t="s">
        <v>7599</v>
      </c>
      <c r="D444" s="19">
        <v>5000</v>
      </c>
      <c r="E444" s="20">
        <v>5635</v>
      </c>
      <c r="F444" s="17" t="s">
        <v>8218</v>
      </c>
      <c r="G444" s="17" t="s">
        <v>8224</v>
      </c>
      <c r="H444" s="17" t="s">
        <v>8246</v>
      </c>
      <c r="I444" s="17">
        <v>1400965200</v>
      </c>
      <c r="J444" s="17">
        <v>1398352531</v>
      </c>
      <c r="K444" s="17" t="b">
        <v>0</v>
      </c>
      <c r="L444" s="17">
        <v>72</v>
      </c>
      <c r="M444" s="17" t="b">
        <v>1</v>
      </c>
      <c r="N444" s="17" t="s">
        <v>8273</v>
      </c>
      <c r="O444" s="17" t="s">
        <v>8274</v>
      </c>
      <c r="P444" s="17">
        <v>113</v>
      </c>
      <c r="Q444" s="17">
        <v>78.260000000000005</v>
      </c>
      <c r="R444" s="21">
        <v>41753.635775462964</v>
      </c>
      <c r="S444" s="21">
        <v>41783.875</v>
      </c>
    </row>
    <row r="445" spans="1:19" ht="270" x14ac:dyDescent="0.25">
      <c r="A445" s="17">
        <v>3490</v>
      </c>
      <c r="B445" s="18" t="s">
        <v>3489</v>
      </c>
      <c r="C445" s="18" t="s">
        <v>7600</v>
      </c>
      <c r="D445" s="19">
        <v>1000</v>
      </c>
      <c r="E445" s="20">
        <v>1275</v>
      </c>
      <c r="F445" s="17" t="s">
        <v>8218</v>
      </c>
      <c r="G445" s="17" t="s">
        <v>8223</v>
      </c>
      <c r="H445" s="17" t="s">
        <v>8245</v>
      </c>
      <c r="I445" s="17">
        <v>1460574924</v>
      </c>
      <c r="J445" s="17">
        <v>1457982924</v>
      </c>
      <c r="K445" s="17" t="b">
        <v>0</v>
      </c>
      <c r="L445" s="17">
        <v>27</v>
      </c>
      <c r="M445" s="17" t="b">
        <v>1</v>
      </c>
      <c r="N445" s="17" t="s">
        <v>8273</v>
      </c>
      <c r="O445" s="17" t="s">
        <v>8274</v>
      </c>
      <c r="P445" s="17">
        <v>128</v>
      </c>
      <c r="Q445" s="17">
        <v>47.22</v>
      </c>
      <c r="R445" s="21">
        <v>42443.802361111113</v>
      </c>
      <c r="S445" s="21">
        <v>42473.802361111113</v>
      </c>
    </row>
    <row r="446" spans="1:19" ht="285" x14ac:dyDescent="0.25">
      <c r="A446" s="17">
        <v>3491</v>
      </c>
      <c r="B446" s="18" t="s">
        <v>3490</v>
      </c>
      <c r="C446" s="18" t="s">
        <v>7601</v>
      </c>
      <c r="D446" s="19">
        <v>500</v>
      </c>
      <c r="E446" s="20">
        <v>791</v>
      </c>
      <c r="F446" s="17" t="s">
        <v>8218</v>
      </c>
      <c r="G446" s="17" t="s">
        <v>8223</v>
      </c>
      <c r="H446" s="17" t="s">
        <v>8245</v>
      </c>
      <c r="I446" s="17">
        <v>1431928784</v>
      </c>
      <c r="J446" s="17">
        <v>1430114384</v>
      </c>
      <c r="K446" s="17" t="b">
        <v>0</v>
      </c>
      <c r="L446" s="17">
        <v>10</v>
      </c>
      <c r="M446" s="17" t="b">
        <v>1</v>
      </c>
      <c r="N446" s="17" t="s">
        <v>8273</v>
      </c>
      <c r="O446" s="17" t="s">
        <v>8274</v>
      </c>
      <c r="P446" s="17">
        <v>158</v>
      </c>
      <c r="Q446" s="17">
        <v>79.099999999999994</v>
      </c>
      <c r="R446" s="21">
        <v>42121.249814814815</v>
      </c>
      <c r="S446" s="21">
        <v>42142.249814814815</v>
      </c>
    </row>
    <row r="447" spans="1:19" ht="270" x14ac:dyDescent="0.25">
      <c r="A447" s="17">
        <v>3492</v>
      </c>
      <c r="B447" s="18" t="s">
        <v>3491</v>
      </c>
      <c r="C447" s="18" t="s">
        <v>7602</v>
      </c>
      <c r="D447" s="19">
        <v>3800</v>
      </c>
      <c r="E447" s="20">
        <v>4000.22</v>
      </c>
      <c r="F447" s="17" t="s">
        <v>8218</v>
      </c>
      <c r="G447" s="17" t="s">
        <v>8223</v>
      </c>
      <c r="H447" s="17" t="s">
        <v>8245</v>
      </c>
      <c r="I447" s="17">
        <v>1445818397</v>
      </c>
      <c r="J447" s="17">
        <v>1442794397</v>
      </c>
      <c r="K447" s="17" t="b">
        <v>0</v>
      </c>
      <c r="L447" s="17">
        <v>35</v>
      </c>
      <c r="M447" s="17" t="b">
        <v>1</v>
      </c>
      <c r="N447" s="17" t="s">
        <v>8273</v>
      </c>
      <c r="O447" s="17" t="s">
        <v>8274</v>
      </c>
      <c r="P447" s="17">
        <v>105</v>
      </c>
      <c r="Q447" s="17">
        <v>114.29</v>
      </c>
      <c r="R447" s="21">
        <v>42268.009224537032</v>
      </c>
      <c r="S447" s="21">
        <v>42303.009224537032</v>
      </c>
    </row>
    <row r="448" spans="1:19" ht="300" x14ac:dyDescent="0.25">
      <c r="A448" s="17">
        <v>3493</v>
      </c>
      <c r="B448" s="18" t="s">
        <v>3492</v>
      </c>
      <c r="C448" s="18" t="s">
        <v>7603</v>
      </c>
      <c r="D448" s="19">
        <v>1500</v>
      </c>
      <c r="E448" s="20">
        <v>1500</v>
      </c>
      <c r="F448" s="17" t="s">
        <v>8218</v>
      </c>
      <c r="G448" s="17" t="s">
        <v>8223</v>
      </c>
      <c r="H448" s="17" t="s">
        <v>8245</v>
      </c>
      <c r="I448" s="17">
        <v>1408252260</v>
      </c>
      <c r="J448" s="17">
        <v>1406580436</v>
      </c>
      <c r="K448" s="17" t="b">
        <v>0</v>
      </c>
      <c r="L448" s="17">
        <v>29</v>
      </c>
      <c r="M448" s="17" t="b">
        <v>1</v>
      </c>
      <c r="N448" s="17" t="s">
        <v>8273</v>
      </c>
      <c r="O448" s="17" t="s">
        <v>8274</v>
      </c>
      <c r="P448" s="17">
        <v>100</v>
      </c>
      <c r="Q448" s="17">
        <v>51.72</v>
      </c>
      <c r="R448" s="21">
        <v>41848.866157407407</v>
      </c>
      <c r="S448" s="21">
        <v>41868.21597222222</v>
      </c>
    </row>
    <row r="449" spans="1:19" ht="270" x14ac:dyDescent="0.25">
      <c r="A449" s="17">
        <v>3494</v>
      </c>
      <c r="B449" s="18" t="s">
        <v>3493</v>
      </c>
      <c r="C449" s="18" t="s">
        <v>7604</v>
      </c>
      <c r="D449" s="19">
        <v>400</v>
      </c>
      <c r="E449" s="20">
        <v>400</v>
      </c>
      <c r="F449" s="17" t="s">
        <v>8218</v>
      </c>
      <c r="G449" s="17" t="s">
        <v>8223</v>
      </c>
      <c r="H449" s="17" t="s">
        <v>8245</v>
      </c>
      <c r="I449" s="17">
        <v>1480140000</v>
      </c>
      <c r="J449" s="17">
        <v>1479186575</v>
      </c>
      <c r="K449" s="17" t="b">
        <v>0</v>
      </c>
      <c r="L449" s="17">
        <v>13</v>
      </c>
      <c r="M449" s="17" t="b">
        <v>1</v>
      </c>
      <c r="N449" s="17" t="s">
        <v>8273</v>
      </c>
      <c r="O449" s="17" t="s">
        <v>8274</v>
      </c>
      <c r="P449" s="17">
        <v>100</v>
      </c>
      <c r="Q449" s="17">
        <v>30.77</v>
      </c>
      <c r="R449" s="21">
        <v>42689.214988425927</v>
      </c>
      <c r="S449" s="21">
        <v>42700.25</v>
      </c>
    </row>
    <row r="450" spans="1:19" ht="270" x14ac:dyDescent="0.25">
      <c r="A450" s="17">
        <v>3495</v>
      </c>
      <c r="B450" s="18" t="s">
        <v>3494</v>
      </c>
      <c r="C450" s="18" t="s">
        <v>7605</v>
      </c>
      <c r="D450" s="19">
        <v>5000</v>
      </c>
      <c r="E450" s="20">
        <v>5343</v>
      </c>
      <c r="F450" s="17" t="s">
        <v>8218</v>
      </c>
      <c r="G450" s="17" t="s">
        <v>8228</v>
      </c>
      <c r="H450" s="17" t="s">
        <v>8250</v>
      </c>
      <c r="I450" s="17">
        <v>1414862280</v>
      </c>
      <c r="J450" s="17">
        <v>1412360309</v>
      </c>
      <c r="K450" s="17" t="b">
        <v>0</v>
      </c>
      <c r="L450" s="17">
        <v>72</v>
      </c>
      <c r="M450" s="17" t="b">
        <v>1</v>
      </c>
      <c r="N450" s="17" t="s">
        <v>8273</v>
      </c>
      <c r="O450" s="17" t="s">
        <v>8274</v>
      </c>
      <c r="P450" s="17">
        <v>107</v>
      </c>
      <c r="Q450" s="17">
        <v>74.209999999999994</v>
      </c>
      <c r="R450" s="21">
        <v>41915.762835648151</v>
      </c>
      <c r="S450" s="21">
        <v>41944.720833333333</v>
      </c>
    </row>
    <row r="451" spans="1:19" ht="285" x14ac:dyDescent="0.25">
      <c r="A451" s="17">
        <v>3496</v>
      </c>
      <c r="B451" s="18" t="s">
        <v>3495</v>
      </c>
      <c r="C451" s="18" t="s">
        <v>7606</v>
      </c>
      <c r="D451" s="19">
        <v>3000</v>
      </c>
      <c r="E451" s="20">
        <v>3732</v>
      </c>
      <c r="F451" s="17" t="s">
        <v>8218</v>
      </c>
      <c r="G451" s="17" t="s">
        <v>8223</v>
      </c>
      <c r="H451" s="17" t="s">
        <v>8245</v>
      </c>
      <c r="I451" s="17">
        <v>1473625166</v>
      </c>
      <c r="J451" s="17">
        <v>1470169166</v>
      </c>
      <c r="K451" s="17" t="b">
        <v>0</v>
      </c>
      <c r="L451" s="17">
        <v>78</v>
      </c>
      <c r="M451" s="17" t="b">
        <v>1</v>
      </c>
      <c r="N451" s="17" t="s">
        <v>8273</v>
      </c>
      <c r="O451" s="17" t="s">
        <v>8274</v>
      </c>
      <c r="P451" s="17">
        <v>124</v>
      </c>
      <c r="Q451" s="17">
        <v>47.85</v>
      </c>
      <c r="R451" s="21">
        <v>42584.846828703703</v>
      </c>
      <c r="S451" s="21">
        <v>42624.846828703703</v>
      </c>
    </row>
    <row r="452" spans="1:19" ht="285" x14ac:dyDescent="0.25">
      <c r="A452" s="17">
        <v>3497</v>
      </c>
      <c r="B452" s="18" t="s">
        <v>3496</v>
      </c>
      <c r="C452" s="18" t="s">
        <v>7607</v>
      </c>
      <c r="D452" s="19">
        <v>1551</v>
      </c>
      <c r="E452" s="20">
        <v>1686</v>
      </c>
      <c r="F452" s="17" t="s">
        <v>8218</v>
      </c>
      <c r="G452" s="17" t="s">
        <v>8223</v>
      </c>
      <c r="H452" s="17" t="s">
        <v>8245</v>
      </c>
      <c r="I452" s="17">
        <v>1464904800</v>
      </c>
      <c r="J452" s="17">
        <v>1463852904</v>
      </c>
      <c r="K452" s="17" t="b">
        <v>0</v>
      </c>
      <c r="L452" s="17">
        <v>49</v>
      </c>
      <c r="M452" s="17" t="b">
        <v>1</v>
      </c>
      <c r="N452" s="17" t="s">
        <v>8273</v>
      </c>
      <c r="O452" s="17" t="s">
        <v>8274</v>
      </c>
      <c r="P452" s="17">
        <v>109</v>
      </c>
      <c r="Q452" s="17">
        <v>34.409999999999997</v>
      </c>
      <c r="R452" s="21">
        <v>42511.741944444439</v>
      </c>
      <c r="S452" s="21">
        <v>42523.916666666672</v>
      </c>
    </row>
    <row r="453" spans="1:19" ht="285" x14ac:dyDescent="0.25">
      <c r="A453" s="17">
        <v>3498</v>
      </c>
      <c r="B453" s="18" t="s">
        <v>3497</v>
      </c>
      <c r="C453" s="18" t="s">
        <v>7608</v>
      </c>
      <c r="D453" s="19">
        <v>1650</v>
      </c>
      <c r="E453" s="20">
        <v>1690</v>
      </c>
      <c r="F453" s="17" t="s">
        <v>8218</v>
      </c>
      <c r="G453" s="17" t="s">
        <v>8228</v>
      </c>
      <c r="H453" s="17" t="s">
        <v>8250</v>
      </c>
      <c r="I453" s="17">
        <v>1464471840</v>
      </c>
      <c r="J453" s="17">
        <v>1459309704</v>
      </c>
      <c r="K453" s="17" t="b">
        <v>0</v>
      </c>
      <c r="L453" s="17">
        <v>42</v>
      </c>
      <c r="M453" s="17" t="b">
        <v>1</v>
      </c>
      <c r="N453" s="17" t="s">
        <v>8273</v>
      </c>
      <c r="O453" s="17" t="s">
        <v>8274</v>
      </c>
      <c r="P453" s="17">
        <v>102</v>
      </c>
      <c r="Q453" s="17">
        <v>40.24</v>
      </c>
      <c r="R453" s="21">
        <v>42459.15861111111</v>
      </c>
      <c r="S453" s="21">
        <v>42518.905555555553</v>
      </c>
    </row>
    <row r="454" spans="1:19" ht="240" x14ac:dyDescent="0.25">
      <c r="A454" s="17">
        <v>3499</v>
      </c>
      <c r="B454" s="18" t="s">
        <v>3498</v>
      </c>
      <c r="C454" s="18" t="s">
        <v>7609</v>
      </c>
      <c r="D454" s="19">
        <v>2000</v>
      </c>
      <c r="E454" s="20">
        <v>2110</v>
      </c>
      <c r="F454" s="17" t="s">
        <v>8218</v>
      </c>
      <c r="G454" s="17" t="s">
        <v>8223</v>
      </c>
      <c r="H454" s="17" t="s">
        <v>8245</v>
      </c>
      <c r="I454" s="17">
        <v>1435733940</v>
      </c>
      <c r="J454" s="17">
        <v>1431046325</v>
      </c>
      <c r="K454" s="17" t="b">
        <v>0</v>
      </c>
      <c r="L454" s="17">
        <v>35</v>
      </c>
      <c r="M454" s="17" t="b">
        <v>1</v>
      </c>
      <c r="N454" s="17" t="s">
        <v>8273</v>
      </c>
      <c r="O454" s="17" t="s">
        <v>8274</v>
      </c>
      <c r="P454" s="17">
        <v>106</v>
      </c>
      <c r="Q454" s="17">
        <v>60.29</v>
      </c>
      <c r="R454" s="21">
        <v>42132.036168981482</v>
      </c>
      <c r="S454" s="21">
        <v>42186.290972222225</v>
      </c>
    </row>
    <row r="455" spans="1:19" ht="270" x14ac:dyDescent="0.25">
      <c r="A455" s="17">
        <v>3500</v>
      </c>
      <c r="B455" s="18" t="s">
        <v>3499</v>
      </c>
      <c r="C455" s="18" t="s">
        <v>7610</v>
      </c>
      <c r="D455" s="19">
        <v>1000</v>
      </c>
      <c r="E455" s="20">
        <v>1063</v>
      </c>
      <c r="F455" s="17" t="s">
        <v>8218</v>
      </c>
      <c r="G455" s="17" t="s">
        <v>8223</v>
      </c>
      <c r="H455" s="17" t="s">
        <v>8245</v>
      </c>
      <c r="I455" s="17">
        <v>1457326740</v>
      </c>
      <c r="J455" s="17">
        <v>1455919438</v>
      </c>
      <c r="K455" s="17" t="b">
        <v>0</v>
      </c>
      <c r="L455" s="17">
        <v>42</v>
      </c>
      <c r="M455" s="17" t="b">
        <v>1</v>
      </c>
      <c r="N455" s="17" t="s">
        <v>8273</v>
      </c>
      <c r="O455" s="17" t="s">
        <v>8274</v>
      </c>
      <c r="P455" s="17">
        <v>106</v>
      </c>
      <c r="Q455" s="17">
        <v>25.31</v>
      </c>
      <c r="R455" s="21">
        <v>42419.91942129629</v>
      </c>
      <c r="S455" s="21">
        <v>42436.207638888889</v>
      </c>
    </row>
    <row r="456" spans="1:19" ht="270" x14ac:dyDescent="0.25">
      <c r="A456" s="17">
        <v>3501</v>
      </c>
      <c r="B456" s="18" t="s">
        <v>3500</v>
      </c>
      <c r="C456" s="18" t="s">
        <v>7611</v>
      </c>
      <c r="D456" s="19">
        <v>1500</v>
      </c>
      <c r="E456" s="20">
        <v>1510</v>
      </c>
      <c r="F456" s="17" t="s">
        <v>8218</v>
      </c>
      <c r="G456" s="17" t="s">
        <v>8224</v>
      </c>
      <c r="H456" s="17" t="s">
        <v>8246</v>
      </c>
      <c r="I456" s="17">
        <v>1441995595</v>
      </c>
      <c r="J456" s="17">
        <v>1439835595</v>
      </c>
      <c r="K456" s="17" t="b">
        <v>0</v>
      </c>
      <c r="L456" s="17">
        <v>42</v>
      </c>
      <c r="M456" s="17" t="b">
        <v>1</v>
      </c>
      <c r="N456" s="17" t="s">
        <v>8273</v>
      </c>
      <c r="O456" s="17" t="s">
        <v>8274</v>
      </c>
      <c r="P456" s="17">
        <v>101</v>
      </c>
      <c r="Q456" s="17">
        <v>35.950000000000003</v>
      </c>
      <c r="R456" s="21">
        <v>42233.763831018514</v>
      </c>
      <c r="S456" s="21">
        <v>42258.763831018514</v>
      </c>
    </row>
    <row r="457" spans="1:19" ht="285" x14ac:dyDescent="0.25">
      <c r="A457" s="17">
        <v>3502</v>
      </c>
      <c r="B457" s="18" t="s">
        <v>3501</v>
      </c>
      <c r="C457" s="18" t="s">
        <v>7612</v>
      </c>
      <c r="D457" s="19">
        <v>4000</v>
      </c>
      <c r="E457" s="20">
        <v>4216</v>
      </c>
      <c r="F457" s="17" t="s">
        <v>8218</v>
      </c>
      <c r="G457" s="17" t="s">
        <v>8223</v>
      </c>
      <c r="H457" s="17" t="s">
        <v>8245</v>
      </c>
      <c r="I457" s="17">
        <v>1458100740</v>
      </c>
      <c r="J457" s="17">
        <v>1456862924</v>
      </c>
      <c r="K457" s="17" t="b">
        <v>0</v>
      </c>
      <c r="L457" s="17">
        <v>31</v>
      </c>
      <c r="M457" s="17" t="b">
        <v>1</v>
      </c>
      <c r="N457" s="17" t="s">
        <v>8273</v>
      </c>
      <c r="O457" s="17" t="s">
        <v>8274</v>
      </c>
      <c r="P457" s="17">
        <v>105</v>
      </c>
      <c r="Q457" s="17">
        <v>136</v>
      </c>
      <c r="R457" s="21">
        <v>42430.839398148149</v>
      </c>
      <c r="S457" s="21">
        <v>42445.165972222225</v>
      </c>
    </row>
    <row r="458" spans="1:19" ht="270" x14ac:dyDescent="0.25">
      <c r="A458" s="17">
        <v>3503</v>
      </c>
      <c r="B458" s="18" t="s">
        <v>3502</v>
      </c>
      <c r="C458" s="18" t="s">
        <v>7613</v>
      </c>
      <c r="D458" s="19">
        <v>2500</v>
      </c>
      <c r="E458" s="20">
        <v>2689</v>
      </c>
      <c r="F458" s="17" t="s">
        <v>8218</v>
      </c>
      <c r="G458" s="17" t="s">
        <v>8224</v>
      </c>
      <c r="H458" s="17" t="s">
        <v>8246</v>
      </c>
      <c r="I458" s="17">
        <v>1469359728</v>
      </c>
      <c r="J458" s="17">
        <v>1466767728</v>
      </c>
      <c r="K458" s="17" t="b">
        <v>0</v>
      </c>
      <c r="L458" s="17">
        <v>38</v>
      </c>
      <c r="M458" s="17" t="b">
        <v>1</v>
      </c>
      <c r="N458" s="17" t="s">
        <v>8273</v>
      </c>
      <c r="O458" s="17" t="s">
        <v>8274</v>
      </c>
      <c r="P458" s="17">
        <v>108</v>
      </c>
      <c r="Q458" s="17">
        <v>70.760000000000005</v>
      </c>
      <c r="R458" s="21">
        <v>42545.478333333333</v>
      </c>
      <c r="S458" s="21">
        <v>42575.478333333333</v>
      </c>
    </row>
    <row r="459" spans="1:19" ht="300" x14ac:dyDescent="0.25">
      <c r="A459" s="17">
        <v>3504</v>
      </c>
      <c r="B459" s="18" t="s">
        <v>3503</v>
      </c>
      <c r="C459" s="18" t="s">
        <v>7614</v>
      </c>
      <c r="D459" s="19">
        <v>1000</v>
      </c>
      <c r="E459" s="20">
        <v>1000</v>
      </c>
      <c r="F459" s="17" t="s">
        <v>8218</v>
      </c>
      <c r="G459" s="17" t="s">
        <v>8223</v>
      </c>
      <c r="H459" s="17" t="s">
        <v>8245</v>
      </c>
      <c r="I459" s="17">
        <v>1447959491</v>
      </c>
      <c r="J459" s="17">
        <v>1445363891</v>
      </c>
      <c r="K459" s="17" t="b">
        <v>0</v>
      </c>
      <c r="L459" s="17">
        <v>8</v>
      </c>
      <c r="M459" s="17" t="b">
        <v>1</v>
      </c>
      <c r="N459" s="17" t="s">
        <v>8273</v>
      </c>
      <c r="O459" s="17" t="s">
        <v>8274</v>
      </c>
      <c r="P459" s="17">
        <v>100</v>
      </c>
      <c r="Q459" s="17">
        <v>125</v>
      </c>
      <c r="R459" s="21">
        <v>42297.748738425929</v>
      </c>
      <c r="S459" s="21">
        <v>42327.790405092594</v>
      </c>
    </row>
    <row r="460" spans="1:19" ht="270" x14ac:dyDescent="0.25">
      <c r="A460" s="17">
        <v>3505</v>
      </c>
      <c r="B460" s="18" t="s">
        <v>3504</v>
      </c>
      <c r="C460" s="18" t="s">
        <v>7615</v>
      </c>
      <c r="D460" s="19">
        <v>2500</v>
      </c>
      <c r="E460" s="20">
        <v>2594</v>
      </c>
      <c r="F460" s="17" t="s">
        <v>8218</v>
      </c>
      <c r="G460" s="17" t="s">
        <v>8223</v>
      </c>
      <c r="H460" s="17" t="s">
        <v>8245</v>
      </c>
      <c r="I460" s="17">
        <v>1399953600</v>
      </c>
      <c r="J460" s="17">
        <v>1398983245</v>
      </c>
      <c r="K460" s="17" t="b">
        <v>0</v>
      </c>
      <c r="L460" s="17">
        <v>39</v>
      </c>
      <c r="M460" s="17" t="b">
        <v>1</v>
      </c>
      <c r="N460" s="17" t="s">
        <v>8273</v>
      </c>
      <c r="O460" s="17" t="s">
        <v>8274</v>
      </c>
      <c r="P460" s="17">
        <v>104</v>
      </c>
      <c r="Q460" s="17">
        <v>66.510000000000005</v>
      </c>
      <c r="R460" s="21">
        <v>41760.935706018521</v>
      </c>
      <c r="S460" s="21">
        <v>41772.166666666664</v>
      </c>
    </row>
    <row r="461" spans="1:19" ht="300" x14ac:dyDescent="0.25">
      <c r="A461" s="17">
        <v>3506</v>
      </c>
      <c r="B461" s="18" t="s">
        <v>3505</v>
      </c>
      <c r="C461" s="18" t="s">
        <v>7616</v>
      </c>
      <c r="D461" s="19">
        <v>3000</v>
      </c>
      <c r="E461" s="20">
        <v>3045</v>
      </c>
      <c r="F461" s="17" t="s">
        <v>8218</v>
      </c>
      <c r="G461" s="17" t="s">
        <v>8223</v>
      </c>
      <c r="H461" s="17" t="s">
        <v>8245</v>
      </c>
      <c r="I461" s="17">
        <v>1408815440</v>
      </c>
      <c r="J461" s="17">
        <v>1404927440</v>
      </c>
      <c r="K461" s="17" t="b">
        <v>0</v>
      </c>
      <c r="L461" s="17">
        <v>29</v>
      </c>
      <c r="M461" s="17" t="b">
        <v>1</v>
      </c>
      <c r="N461" s="17" t="s">
        <v>8273</v>
      </c>
      <c r="O461" s="17" t="s">
        <v>8274</v>
      </c>
      <c r="P461" s="17">
        <v>102</v>
      </c>
      <c r="Q461" s="17">
        <v>105</v>
      </c>
      <c r="R461" s="21">
        <v>41829.734259259261</v>
      </c>
      <c r="S461" s="21">
        <v>41874.734259259261</v>
      </c>
    </row>
    <row r="462" spans="1:19" ht="210" x14ac:dyDescent="0.25">
      <c r="A462" s="17">
        <v>3507</v>
      </c>
      <c r="B462" s="18" t="s">
        <v>3506</v>
      </c>
      <c r="C462" s="18" t="s">
        <v>7617</v>
      </c>
      <c r="D462" s="19">
        <v>10000</v>
      </c>
      <c r="E462" s="20">
        <v>10440</v>
      </c>
      <c r="F462" s="17" t="s">
        <v>8218</v>
      </c>
      <c r="G462" s="17" t="s">
        <v>8223</v>
      </c>
      <c r="H462" s="17" t="s">
        <v>8245</v>
      </c>
      <c r="I462" s="17">
        <v>1464732537</v>
      </c>
      <c r="J462" s="17">
        <v>1462140537</v>
      </c>
      <c r="K462" s="17" t="b">
        <v>0</v>
      </c>
      <c r="L462" s="17">
        <v>72</v>
      </c>
      <c r="M462" s="17" t="b">
        <v>1</v>
      </c>
      <c r="N462" s="17" t="s">
        <v>8273</v>
      </c>
      <c r="O462" s="17" t="s">
        <v>8274</v>
      </c>
      <c r="P462" s="17">
        <v>104</v>
      </c>
      <c r="Q462" s="17">
        <v>145</v>
      </c>
      <c r="R462" s="21">
        <v>42491.92288194444</v>
      </c>
      <c r="S462" s="21">
        <v>42521.92288194444</v>
      </c>
    </row>
    <row r="463" spans="1:19" ht="270" x14ac:dyDescent="0.25">
      <c r="A463" s="17">
        <v>3508</v>
      </c>
      <c r="B463" s="18" t="s">
        <v>3507</v>
      </c>
      <c r="C463" s="18" t="s">
        <v>7618</v>
      </c>
      <c r="D463" s="19">
        <v>100</v>
      </c>
      <c r="E463" s="20">
        <v>180</v>
      </c>
      <c r="F463" s="17" t="s">
        <v>8218</v>
      </c>
      <c r="G463" s="17" t="s">
        <v>8224</v>
      </c>
      <c r="H463" s="17" t="s">
        <v>8246</v>
      </c>
      <c r="I463" s="17">
        <v>1462914000</v>
      </c>
      <c r="J463" s="17">
        <v>1460914253</v>
      </c>
      <c r="K463" s="17" t="b">
        <v>0</v>
      </c>
      <c r="L463" s="17">
        <v>15</v>
      </c>
      <c r="M463" s="17" t="b">
        <v>1</v>
      </c>
      <c r="N463" s="17" t="s">
        <v>8273</v>
      </c>
      <c r="O463" s="17" t="s">
        <v>8274</v>
      </c>
      <c r="P463" s="17">
        <v>180</v>
      </c>
      <c r="Q463" s="17">
        <v>12</v>
      </c>
      <c r="R463" s="21">
        <v>42477.729780092588</v>
      </c>
      <c r="S463" s="21">
        <v>42500.875</v>
      </c>
    </row>
    <row r="464" spans="1:19" ht="300" x14ac:dyDescent="0.25">
      <c r="A464" s="17">
        <v>3509</v>
      </c>
      <c r="B464" s="18" t="s">
        <v>3508</v>
      </c>
      <c r="C464" s="18" t="s">
        <v>7619</v>
      </c>
      <c r="D464" s="19">
        <v>3000</v>
      </c>
      <c r="E464" s="20">
        <v>3190</v>
      </c>
      <c r="F464" s="17" t="s">
        <v>8218</v>
      </c>
      <c r="G464" s="17" t="s">
        <v>8223</v>
      </c>
      <c r="H464" s="17" t="s">
        <v>8245</v>
      </c>
      <c r="I464" s="17">
        <v>1416545700</v>
      </c>
      <c r="J464" s="17">
        <v>1415392666</v>
      </c>
      <c r="K464" s="17" t="b">
        <v>0</v>
      </c>
      <c r="L464" s="17">
        <v>33</v>
      </c>
      <c r="M464" s="17" t="b">
        <v>1</v>
      </c>
      <c r="N464" s="17" t="s">
        <v>8273</v>
      </c>
      <c r="O464" s="17" t="s">
        <v>8274</v>
      </c>
      <c r="P464" s="17">
        <v>106</v>
      </c>
      <c r="Q464" s="17">
        <v>96.67</v>
      </c>
      <c r="R464" s="21">
        <v>41950.859560185185</v>
      </c>
      <c r="S464" s="21">
        <v>41964.204861111109</v>
      </c>
    </row>
    <row r="465" spans="1:19" ht="300" x14ac:dyDescent="0.25">
      <c r="A465" s="17">
        <v>3510</v>
      </c>
      <c r="B465" s="18" t="s">
        <v>3509</v>
      </c>
      <c r="C465" s="18" t="s">
        <v>7620</v>
      </c>
      <c r="D465" s="19">
        <v>900</v>
      </c>
      <c r="E465" s="20">
        <v>905</v>
      </c>
      <c r="F465" s="17" t="s">
        <v>8218</v>
      </c>
      <c r="G465" s="17" t="s">
        <v>8223</v>
      </c>
      <c r="H465" s="17" t="s">
        <v>8245</v>
      </c>
      <c r="I465" s="17">
        <v>1404312846</v>
      </c>
      <c r="J465" s="17">
        <v>1402584846</v>
      </c>
      <c r="K465" s="17" t="b">
        <v>0</v>
      </c>
      <c r="L465" s="17">
        <v>15</v>
      </c>
      <c r="M465" s="17" t="b">
        <v>1</v>
      </c>
      <c r="N465" s="17" t="s">
        <v>8273</v>
      </c>
      <c r="O465" s="17" t="s">
        <v>8274</v>
      </c>
      <c r="P465" s="17">
        <v>101</v>
      </c>
      <c r="Q465" s="17">
        <v>60.33</v>
      </c>
      <c r="R465" s="21">
        <v>41802.62090277778</v>
      </c>
      <c r="S465" s="21">
        <v>41822.62090277778</v>
      </c>
    </row>
    <row r="466" spans="1:19" ht="240" x14ac:dyDescent="0.25">
      <c r="A466" s="17">
        <v>3511</v>
      </c>
      <c r="B466" s="18" t="s">
        <v>3510</v>
      </c>
      <c r="C466" s="18" t="s">
        <v>7621</v>
      </c>
      <c r="D466" s="19">
        <v>1500</v>
      </c>
      <c r="E466" s="20">
        <v>1518</v>
      </c>
      <c r="F466" s="17" t="s">
        <v>8218</v>
      </c>
      <c r="G466" s="17" t="s">
        <v>8224</v>
      </c>
      <c r="H466" s="17" t="s">
        <v>8246</v>
      </c>
      <c r="I466" s="17">
        <v>1415385000</v>
      </c>
      <c r="J466" s="17">
        <v>1413406695</v>
      </c>
      <c r="K466" s="17" t="b">
        <v>0</v>
      </c>
      <c r="L466" s="17">
        <v>19</v>
      </c>
      <c r="M466" s="17" t="b">
        <v>1</v>
      </c>
      <c r="N466" s="17" t="s">
        <v>8273</v>
      </c>
      <c r="O466" s="17" t="s">
        <v>8274</v>
      </c>
      <c r="P466" s="17">
        <v>101</v>
      </c>
      <c r="Q466" s="17">
        <v>79.89</v>
      </c>
      <c r="R466" s="21">
        <v>41927.873784722222</v>
      </c>
      <c r="S466" s="21">
        <v>41950.770833333336</v>
      </c>
    </row>
    <row r="467" spans="1:19" ht="270" x14ac:dyDescent="0.25">
      <c r="A467" s="17">
        <v>3512</v>
      </c>
      <c r="B467" s="18" t="s">
        <v>3511</v>
      </c>
      <c r="C467" s="18" t="s">
        <v>7622</v>
      </c>
      <c r="D467" s="19">
        <v>1000</v>
      </c>
      <c r="E467" s="20">
        <v>1000</v>
      </c>
      <c r="F467" s="17" t="s">
        <v>8218</v>
      </c>
      <c r="G467" s="17" t="s">
        <v>8224</v>
      </c>
      <c r="H467" s="17" t="s">
        <v>8246</v>
      </c>
      <c r="I467" s="17">
        <v>1429789992</v>
      </c>
      <c r="J467" s="17">
        <v>1424609592</v>
      </c>
      <c r="K467" s="17" t="b">
        <v>0</v>
      </c>
      <c r="L467" s="17">
        <v>17</v>
      </c>
      <c r="M467" s="17" t="b">
        <v>1</v>
      </c>
      <c r="N467" s="17" t="s">
        <v>8273</v>
      </c>
      <c r="O467" s="17" t="s">
        <v>8274</v>
      </c>
      <c r="P467" s="17">
        <v>100</v>
      </c>
      <c r="Q467" s="17">
        <v>58.82</v>
      </c>
      <c r="R467" s="21">
        <v>42057.536944444444</v>
      </c>
      <c r="S467" s="21">
        <v>42117.49527777778</v>
      </c>
    </row>
    <row r="468" spans="1:19" ht="300" x14ac:dyDescent="0.25">
      <c r="A468" s="17">
        <v>3513</v>
      </c>
      <c r="B468" s="18" t="s">
        <v>3512</v>
      </c>
      <c r="C468" s="18" t="s">
        <v>7623</v>
      </c>
      <c r="D468" s="19">
        <v>2800</v>
      </c>
      <c r="E468" s="20">
        <v>3315</v>
      </c>
      <c r="F468" s="17" t="s">
        <v>8218</v>
      </c>
      <c r="G468" s="17" t="s">
        <v>8223</v>
      </c>
      <c r="H468" s="17" t="s">
        <v>8245</v>
      </c>
      <c r="I468" s="17">
        <v>1401857940</v>
      </c>
      <c r="J468" s="17">
        <v>1400725112</v>
      </c>
      <c r="K468" s="17" t="b">
        <v>0</v>
      </c>
      <c r="L468" s="17">
        <v>44</v>
      </c>
      <c r="M468" s="17" t="b">
        <v>1</v>
      </c>
      <c r="N468" s="17" t="s">
        <v>8273</v>
      </c>
      <c r="O468" s="17" t="s">
        <v>8274</v>
      </c>
      <c r="P468" s="17">
        <v>118</v>
      </c>
      <c r="Q468" s="17">
        <v>75.34</v>
      </c>
      <c r="R468" s="21">
        <v>41781.096203703702</v>
      </c>
      <c r="S468" s="21">
        <v>41794.207638888889</v>
      </c>
    </row>
    <row r="469" spans="1:19" ht="285" x14ac:dyDescent="0.25">
      <c r="A469" s="17">
        <v>3514</v>
      </c>
      <c r="B469" s="18" t="s">
        <v>3513</v>
      </c>
      <c r="C469" s="18" t="s">
        <v>7624</v>
      </c>
      <c r="D469" s="19">
        <v>500</v>
      </c>
      <c r="E469" s="20">
        <v>550</v>
      </c>
      <c r="F469" s="17" t="s">
        <v>8218</v>
      </c>
      <c r="G469" s="17" t="s">
        <v>8223</v>
      </c>
      <c r="H469" s="17" t="s">
        <v>8245</v>
      </c>
      <c r="I469" s="17">
        <v>1422853140</v>
      </c>
      <c r="J469" s="17">
        <v>1421439552</v>
      </c>
      <c r="K469" s="17" t="b">
        <v>0</v>
      </c>
      <c r="L469" s="17">
        <v>10</v>
      </c>
      <c r="M469" s="17" t="b">
        <v>1</v>
      </c>
      <c r="N469" s="17" t="s">
        <v>8273</v>
      </c>
      <c r="O469" s="17" t="s">
        <v>8274</v>
      </c>
      <c r="P469" s="17">
        <v>110</v>
      </c>
      <c r="Q469" s="17">
        <v>55</v>
      </c>
      <c r="R469" s="21">
        <v>42020.846666666665</v>
      </c>
      <c r="S469" s="21">
        <v>42037.207638888889</v>
      </c>
    </row>
    <row r="470" spans="1:19" ht="240" x14ac:dyDescent="0.25">
      <c r="A470" s="17">
        <v>3515</v>
      </c>
      <c r="B470" s="18" t="s">
        <v>3514</v>
      </c>
      <c r="C470" s="18" t="s">
        <v>7625</v>
      </c>
      <c r="D470" s="19">
        <v>3000</v>
      </c>
      <c r="E470" s="20">
        <v>3080</v>
      </c>
      <c r="F470" s="17" t="s">
        <v>8218</v>
      </c>
      <c r="G470" s="17" t="s">
        <v>8223</v>
      </c>
      <c r="H470" s="17" t="s">
        <v>8245</v>
      </c>
      <c r="I470" s="17">
        <v>1433097171</v>
      </c>
      <c r="J470" s="17">
        <v>1430505171</v>
      </c>
      <c r="K470" s="17" t="b">
        <v>0</v>
      </c>
      <c r="L470" s="17">
        <v>46</v>
      </c>
      <c r="M470" s="17" t="b">
        <v>1</v>
      </c>
      <c r="N470" s="17" t="s">
        <v>8273</v>
      </c>
      <c r="O470" s="17" t="s">
        <v>8274</v>
      </c>
      <c r="P470" s="17">
        <v>103</v>
      </c>
      <c r="Q470" s="17">
        <v>66.959999999999994</v>
      </c>
      <c r="R470" s="21">
        <v>42125.772812499999</v>
      </c>
      <c r="S470" s="21">
        <v>42155.772812499999</v>
      </c>
    </row>
    <row r="471" spans="1:19" ht="270" x14ac:dyDescent="0.25">
      <c r="A471" s="17">
        <v>3516</v>
      </c>
      <c r="B471" s="18" t="s">
        <v>3515</v>
      </c>
      <c r="C471" s="18" t="s">
        <v>7626</v>
      </c>
      <c r="D471" s="19">
        <v>2500</v>
      </c>
      <c r="E471" s="20">
        <v>2500</v>
      </c>
      <c r="F471" s="17" t="s">
        <v>8218</v>
      </c>
      <c r="G471" s="17" t="s">
        <v>8223</v>
      </c>
      <c r="H471" s="17" t="s">
        <v>8245</v>
      </c>
      <c r="I471" s="17">
        <v>1410145200</v>
      </c>
      <c r="J471" s="17">
        <v>1407197670</v>
      </c>
      <c r="K471" s="17" t="b">
        <v>0</v>
      </c>
      <c r="L471" s="17">
        <v>11</v>
      </c>
      <c r="M471" s="17" t="b">
        <v>1</v>
      </c>
      <c r="N471" s="17" t="s">
        <v>8273</v>
      </c>
      <c r="O471" s="17" t="s">
        <v>8274</v>
      </c>
      <c r="P471" s="17">
        <v>100</v>
      </c>
      <c r="Q471" s="17">
        <v>227.27</v>
      </c>
      <c r="R471" s="21">
        <v>41856.010069444441</v>
      </c>
      <c r="S471" s="21">
        <v>41890.125</v>
      </c>
    </row>
    <row r="472" spans="1:19" ht="225" x14ac:dyDescent="0.25">
      <c r="A472" s="17">
        <v>3517</v>
      </c>
      <c r="B472" s="18" t="s">
        <v>3516</v>
      </c>
      <c r="C472" s="18" t="s">
        <v>7627</v>
      </c>
      <c r="D472" s="19">
        <v>4000</v>
      </c>
      <c r="E472" s="20">
        <v>4000</v>
      </c>
      <c r="F472" s="17" t="s">
        <v>8218</v>
      </c>
      <c r="G472" s="17" t="s">
        <v>8224</v>
      </c>
      <c r="H472" s="17" t="s">
        <v>8246</v>
      </c>
      <c r="I472" s="17">
        <v>1404471600</v>
      </c>
      <c r="J472" s="17">
        <v>1401910634</v>
      </c>
      <c r="K472" s="17" t="b">
        <v>0</v>
      </c>
      <c r="L472" s="17">
        <v>13</v>
      </c>
      <c r="M472" s="17" t="b">
        <v>1</v>
      </c>
      <c r="N472" s="17" t="s">
        <v>8273</v>
      </c>
      <c r="O472" s="17" t="s">
        <v>8274</v>
      </c>
      <c r="P472" s="17">
        <v>100</v>
      </c>
      <c r="Q472" s="17">
        <v>307.69</v>
      </c>
      <c r="R472" s="21">
        <v>41794.817523148151</v>
      </c>
      <c r="S472" s="21">
        <v>41824.458333333336</v>
      </c>
    </row>
    <row r="473" spans="1:19" ht="285" x14ac:dyDescent="0.25">
      <c r="A473" s="17">
        <v>3518</v>
      </c>
      <c r="B473" s="18" t="s">
        <v>3517</v>
      </c>
      <c r="C473" s="18" t="s">
        <v>7628</v>
      </c>
      <c r="D473" s="19">
        <v>1500</v>
      </c>
      <c r="E473" s="20">
        <v>1650.69</v>
      </c>
      <c r="F473" s="17" t="s">
        <v>8218</v>
      </c>
      <c r="G473" s="17" t="s">
        <v>8223</v>
      </c>
      <c r="H473" s="17" t="s">
        <v>8245</v>
      </c>
      <c r="I473" s="17">
        <v>1412259660</v>
      </c>
      <c r="J473" s="17">
        <v>1410461299</v>
      </c>
      <c r="K473" s="17" t="b">
        <v>0</v>
      </c>
      <c r="L473" s="17">
        <v>33</v>
      </c>
      <c r="M473" s="17" t="b">
        <v>1</v>
      </c>
      <c r="N473" s="17" t="s">
        <v>8273</v>
      </c>
      <c r="O473" s="17" t="s">
        <v>8274</v>
      </c>
      <c r="P473" s="17">
        <v>110</v>
      </c>
      <c r="Q473" s="17">
        <v>50.02</v>
      </c>
      <c r="R473" s="21">
        <v>41893.783553240741</v>
      </c>
      <c r="S473" s="21">
        <v>41914.597916666666</v>
      </c>
    </row>
    <row r="474" spans="1:19" ht="225" x14ac:dyDescent="0.25">
      <c r="A474" s="17">
        <v>3519</v>
      </c>
      <c r="B474" s="18" t="s">
        <v>3518</v>
      </c>
      <c r="C474" s="18" t="s">
        <v>7629</v>
      </c>
      <c r="D474" s="19">
        <v>2000</v>
      </c>
      <c r="E474" s="20">
        <v>2027</v>
      </c>
      <c r="F474" s="17" t="s">
        <v>8218</v>
      </c>
      <c r="G474" s="17" t="s">
        <v>8224</v>
      </c>
      <c r="H474" s="17" t="s">
        <v>8246</v>
      </c>
      <c r="I474" s="17">
        <v>1425478950</v>
      </c>
      <c r="J474" s="17">
        <v>1422886950</v>
      </c>
      <c r="K474" s="17" t="b">
        <v>0</v>
      </c>
      <c r="L474" s="17">
        <v>28</v>
      </c>
      <c r="M474" s="17" t="b">
        <v>1</v>
      </c>
      <c r="N474" s="17" t="s">
        <v>8273</v>
      </c>
      <c r="O474" s="17" t="s">
        <v>8274</v>
      </c>
      <c r="P474" s="17">
        <v>101</v>
      </c>
      <c r="Q474" s="17">
        <v>72.39</v>
      </c>
      <c r="R474" s="21">
        <v>42037.598958333328</v>
      </c>
      <c r="S474" s="21">
        <v>42067.598958333328</v>
      </c>
    </row>
    <row r="475" spans="1:19" ht="180" x14ac:dyDescent="0.25">
      <c r="A475" s="17">
        <v>3520</v>
      </c>
      <c r="B475" s="18" t="s">
        <v>3519</v>
      </c>
      <c r="C475" s="18" t="s">
        <v>7630</v>
      </c>
      <c r="D475" s="19">
        <v>2000</v>
      </c>
      <c r="E475" s="20">
        <v>2015</v>
      </c>
      <c r="F475" s="17" t="s">
        <v>8218</v>
      </c>
      <c r="G475" s="17" t="s">
        <v>8224</v>
      </c>
      <c r="H475" s="17" t="s">
        <v>8246</v>
      </c>
      <c r="I475" s="17">
        <v>1441547220</v>
      </c>
      <c r="J475" s="17">
        <v>1439322412</v>
      </c>
      <c r="K475" s="17" t="b">
        <v>0</v>
      </c>
      <c r="L475" s="17">
        <v>21</v>
      </c>
      <c r="M475" s="17" t="b">
        <v>1</v>
      </c>
      <c r="N475" s="17" t="s">
        <v>8273</v>
      </c>
      <c r="O475" s="17" t="s">
        <v>8274</v>
      </c>
      <c r="P475" s="17">
        <v>101</v>
      </c>
      <c r="Q475" s="17">
        <v>95.95</v>
      </c>
      <c r="R475" s="21">
        <v>42227.824212962965</v>
      </c>
      <c r="S475" s="21">
        <v>42253.57430555555</v>
      </c>
    </row>
    <row r="476" spans="1:19" ht="270" x14ac:dyDescent="0.25">
      <c r="A476" s="17">
        <v>3521</v>
      </c>
      <c r="B476" s="18" t="s">
        <v>3520</v>
      </c>
      <c r="C476" s="18" t="s">
        <v>7631</v>
      </c>
      <c r="D476" s="19">
        <v>350</v>
      </c>
      <c r="E476" s="20">
        <v>593</v>
      </c>
      <c r="F476" s="17" t="s">
        <v>8218</v>
      </c>
      <c r="G476" s="17" t="s">
        <v>8223</v>
      </c>
      <c r="H476" s="17" t="s">
        <v>8245</v>
      </c>
      <c r="I476" s="17">
        <v>1411980020</v>
      </c>
      <c r="J476" s="17">
        <v>1409388020</v>
      </c>
      <c r="K476" s="17" t="b">
        <v>0</v>
      </c>
      <c r="L476" s="17">
        <v>13</v>
      </c>
      <c r="M476" s="17" t="b">
        <v>1</v>
      </c>
      <c r="N476" s="17" t="s">
        <v>8273</v>
      </c>
      <c r="O476" s="17" t="s">
        <v>8274</v>
      </c>
      <c r="P476" s="17">
        <v>169</v>
      </c>
      <c r="Q476" s="17">
        <v>45.62</v>
      </c>
      <c r="R476" s="21">
        <v>41881.361342592594</v>
      </c>
      <c r="S476" s="21">
        <v>41911.361342592594</v>
      </c>
    </row>
    <row r="477" spans="1:19" ht="300" x14ac:dyDescent="0.25">
      <c r="A477" s="17">
        <v>3522</v>
      </c>
      <c r="B477" s="18" t="s">
        <v>3521</v>
      </c>
      <c r="C477" s="18" t="s">
        <v>7632</v>
      </c>
      <c r="D477" s="19">
        <v>1395</v>
      </c>
      <c r="E477" s="20">
        <v>1395</v>
      </c>
      <c r="F477" s="17" t="s">
        <v>8218</v>
      </c>
      <c r="G477" s="17" t="s">
        <v>8224</v>
      </c>
      <c r="H477" s="17" t="s">
        <v>8246</v>
      </c>
      <c r="I477" s="17">
        <v>1442311560</v>
      </c>
      <c r="J477" s="17">
        <v>1439924246</v>
      </c>
      <c r="K477" s="17" t="b">
        <v>0</v>
      </c>
      <c r="L477" s="17">
        <v>34</v>
      </c>
      <c r="M477" s="17" t="b">
        <v>1</v>
      </c>
      <c r="N477" s="17" t="s">
        <v>8273</v>
      </c>
      <c r="O477" s="17" t="s">
        <v>8274</v>
      </c>
      <c r="P477" s="17">
        <v>100</v>
      </c>
      <c r="Q477" s="17">
        <v>41.03</v>
      </c>
      <c r="R477" s="21">
        <v>42234.789884259255</v>
      </c>
      <c r="S477" s="21">
        <v>42262.420833333337</v>
      </c>
    </row>
    <row r="478" spans="1:19" ht="270" x14ac:dyDescent="0.25">
      <c r="A478" s="17">
        <v>3523</v>
      </c>
      <c r="B478" s="18" t="s">
        <v>3522</v>
      </c>
      <c r="C478" s="18" t="s">
        <v>7633</v>
      </c>
      <c r="D478" s="19">
        <v>4000</v>
      </c>
      <c r="E478" s="20">
        <v>4546</v>
      </c>
      <c r="F478" s="17" t="s">
        <v>8218</v>
      </c>
      <c r="G478" s="17" t="s">
        <v>8224</v>
      </c>
      <c r="H478" s="17" t="s">
        <v>8246</v>
      </c>
      <c r="I478" s="17">
        <v>1474844400</v>
      </c>
      <c r="J478" s="17">
        <v>1469871148</v>
      </c>
      <c r="K478" s="17" t="b">
        <v>0</v>
      </c>
      <c r="L478" s="17">
        <v>80</v>
      </c>
      <c r="M478" s="17" t="b">
        <v>1</v>
      </c>
      <c r="N478" s="17" t="s">
        <v>8273</v>
      </c>
      <c r="O478" s="17" t="s">
        <v>8274</v>
      </c>
      <c r="P478" s="17">
        <v>114</v>
      </c>
      <c r="Q478" s="17">
        <v>56.83</v>
      </c>
      <c r="R478" s="21">
        <v>42581.397546296299</v>
      </c>
      <c r="S478" s="21">
        <v>42638.958333333328</v>
      </c>
    </row>
    <row r="479" spans="1:19" ht="285" x14ac:dyDescent="0.25">
      <c r="A479" s="17">
        <v>3524</v>
      </c>
      <c r="B479" s="18" t="s">
        <v>3523</v>
      </c>
      <c r="C479" s="18" t="s">
        <v>7634</v>
      </c>
      <c r="D479" s="19">
        <v>10000</v>
      </c>
      <c r="E479" s="20">
        <v>10156</v>
      </c>
      <c r="F479" s="17" t="s">
        <v>8218</v>
      </c>
      <c r="G479" s="17" t="s">
        <v>8223</v>
      </c>
      <c r="H479" s="17" t="s">
        <v>8245</v>
      </c>
      <c r="I479" s="17">
        <v>1410580800</v>
      </c>
      <c r="J479" s="17">
        <v>1409336373</v>
      </c>
      <c r="K479" s="17" t="b">
        <v>0</v>
      </c>
      <c r="L479" s="17">
        <v>74</v>
      </c>
      <c r="M479" s="17" t="b">
        <v>1</v>
      </c>
      <c r="N479" s="17" t="s">
        <v>8273</v>
      </c>
      <c r="O479" s="17" t="s">
        <v>8274</v>
      </c>
      <c r="P479" s="17">
        <v>102</v>
      </c>
      <c r="Q479" s="17">
        <v>137.24</v>
      </c>
      <c r="R479" s="21">
        <v>41880.76357638889</v>
      </c>
      <c r="S479" s="21">
        <v>41895.166666666664</v>
      </c>
    </row>
    <row r="480" spans="1:19" ht="240" x14ac:dyDescent="0.25">
      <c r="A480" s="17">
        <v>3525</v>
      </c>
      <c r="B480" s="18" t="s">
        <v>3524</v>
      </c>
      <c r="C480" s="18" t="s">
        <v>7635</v>
      </c>
      <c r="D480" s="19">
        <v>500</v>
      </c>
      <c r="E480" s="20">
        <v>530</v>
      </c>
      <c r="F480" s="17" t="s">
        <v>8218</v>
      </c>
      <c r="G480" s="17" t="s">
        <v>8223</v>
      </c>
      <c r="H480" s="17" t="s">
        <v>8245</v>
      </c>
      <c r="I480" s="17">
        <v>1439136000</v>
      </c>
      <c r="J480" s="17">
        <v>1438188106</v>
      </c>
      <c r="K480" s="17" t="b">
        <v>0</v>
      </c>
      <c r="L480" s="17">
        <v>7</v>
      </c>
      <c r="M480" s="17" t="b">
        <v>1</v>
      </c>
      <c r="N480" s="17" t="s">
        <v>8273</v>
      </c>
      <c r="O480" s="17" t="s">
        <v>8274</v>
      </c>
      <c r="P480" s="17">
        <v>106</v>
      </c>
      <c r="Q480" s="17">
        <v>75.709999999999994</v>
      </c>
      <c r="R480" s="21">
        <v>42214.6956712963</v>
      </c>
      <c r="S480" s="21">
        <v>42225.666666666672</v>
      </c>
    </row>
    <row r="481" spans="1:19" ht="285" x14ac:dyDescent="0.25">
      <c r="A481" s="17">
        <v>3526</v>
      </c>
      <c r="B481" s="18" t="s">
        <v>3525</v>
      </c>
      <c r="C481" s="18" t="s">
        <v>7636</v>
      </c>
      <c r="D481" s="19">
        <v>3300</v>
      </c>
      <c r="E481" s="20">
        <v>3366</v>
      </c>
      <c r="F481" s="17" t="s">
        <v>8218</v>
      </c>
      <c r="G481" s="17" t="s">
        <v>8223</v>
      </c>
      <c r="H481" s="17" t="s">
        <v>8245</v>
      </c>
      <c r="I481" s="17">
        <v>1461823140</v>
      </c>
      <c r="J481" s="17">
        <v>1459411371</v>
      </c>
      <c r="K481" s="17" t="b">
        <v>0</v>
      </c>
      <c r="L481" s="17">
        <v>34</v>
      </c>
      <c r="M481" s="17" t="b">
        <v>1</v>
      </c>
      <c r="N481" s="17" t="s">
        <v>8273</v>
      </c>
      <c r="O481" s="17" t="s">
        <v>8274</v>
      </c>
      <c r="P481" s="17">
        <v>102</v>
      </c>
      <c r="Q481" s="17">
        <v>99</v>
      </c>
      <c r="R481" s="21">
        <v>42460.335312499999</v>
      </c>
      <c r="S481" s="21">
        <v>42488.249305555553</v>
      </c>
    </row>
    <row r="482" spans="1:19" ht="300" x14ac:dyDescent="0.25">
      <c r="A482" s="17">
        <v>3527</v>
      </c>
      <c r="B482" s="18" t="s">
        <v>3526</v>
      </c>
      <c r="C482" s="18" t="s">
        <v>7637</v>
      </c>
      <c r="D482" s="19">
        <v>6000</v>
      </c>
      <c r="E482" s="20">
        <v>7015</v>
      </c>
      <c r="F482" s="17" t="s">
        <v>8218</v>
      </c>
      <c r="G482" s="17" t="s">
        <v>8223</v>
      </c>
      <c r="H482" s="17" t="s">
        <v>8245</v>
      </c>
      <c r="I482" s="17">
        <v>1436587140</v>
      </c>
      <c r="J482" s="17">
        <v>1434069205</v>
      </c>
      <c r="K482" s="17" t="b">
        <v>0</v>
      </c>
      <c r="L482" s="17">
        <v>86</v>
      </c>
      <c r="M482" s="17" t="b">
        <v>1</v>
      </c>
      <c r="N482" s="17" t="s">
        <v>8273</v>
      </c>
      <c r="O482" s="17" t="s">
        <v>8274</v>
      </c>
      <c r="P482" s="17">
        <v>117</v>
      </c>
      <c r="Q482" s="17">
        <v>81.569999999999993</v>
      </c>
      <c r="R482" s="21">
        <v>42167.023206018523</v>
      </c>
      <c r="S482" s="21">
        <v>42196.165972222225</v>
      </c>
    </row>
    <row r="483" spans="1:19" ht="255" x14ac:dyDescent="0.25">
      <c r="A483" s="17">
        <v>3528</v>
      </c>
      <c r="B483" s="18" t="s">
        <v>3527</v>
      </c>
      <c r="C483" s="18" t="s">
        <v>7638</v>
      </c>
      <c r="D483" s="19">
        <v>1650</v>
      </c>
      <c r="E483" s="20">
        <v>1669</v>
      </c>
      <c r="F483" s="17" t="s">
        <v>8218</v>
      </c>
      <c r="G483" s="17" t="s">
        <v>8224</v>
      </c>
      <c r="H483" s="17" t="s">
        <v>8246</v>
      </c>
      <c r="I483" s="17">
        <v>1484740918</v>
      </c>
      <c r="J483" s="17">
        <v>1483012918</v>
      </c>
      <c r="K483" s="17" t="b">
        <v>0</v>
      </c>
      <c r="L483" s="17">
        <v>37</v>
      </c>
      <c r="M483" s="17" t="b">
        <v>1</v>
      </c>
      <c r="N483" s="17" t="s">
        <v>8273</v>
      </c>
      <c r="O483" s="17" t="s">
        <v>8274</v>
      </c>
      <c r="P483" s="17">
        <v>101</v>
      </c>
      <c r="Q483" s="17">
        <v>45.11</v>
      </c>
      <c r="R483" s="21">
        <v>42733.50136574074</v>
      </c>
      <c r="S483" s="21">
        <v>42753.50136574074</v>
      </c>
    </row>
    <row r="484" spans="1:19" ht="315" x14ac:dyDescent="0.25">
      <c r="A484" s="17">
        <v>3529</v>
      </c>
      <c r="B484" s="18" t="s">
        <v>3528</v>
      </c>
      <c r="C484" s="18" t="s">
        <v>7639</v>
      </c>
      <c r="D484" s="19">
        <v>500</v>
      </c>
      <c r="E484" s="20">
        <v>660</v>
      </c>
      <c r="F484" s="17" t="s">
        <v>8218</v>
      </c>
      <c r="G484" s="17" t="s">
        <v>8223</v>
      </c>
      <c r="H484" s="17" t="s">
        <v>8245</v>
      </c>
      <c r="I484" s="17">
        <v>1436749200</v>
      </c>
      <c r="J484" s="17">
        <v>1434997018</v>
      </c>
      <c r="K484" s="17" t="b">
        <v>0</v>
      </c>
      <c r="L484" s="17">
        <v>18</v>
      </c>
      <c r="M484" s="17" t="b">
        <v>1</v>
      </c>
      <c r="N484" s="17" t="s">
        <v>8273</v>
      </c>
      <c r="O484" s="17" t="s">
        <v>8274</v>
      </c>
      <c r="P484" s="17">
        <v>132</v>
      </c>
      <c r="Q484" s="17">
        <v>36.67</v>
      </c>
      <c r="R484" s="21">
        <v>42177.761782407411</v>
      </c>
      <c r="S484" s="21">
        <v>42198.041666666672</v>
      </c>
    </row>
    <row r="485" spans="1:19" ht="270" x14ac:dyDescent="0.25">
      <c r="A485" s="17">
        <v>3530</v>
      </c>
      <c r="B485" s="18" t="s">
        <v>3529</v>
      </c>
      <c r="C485" s="18" t="s">
        <v>7640</v>
      </c>
      <c r="D485" s="19">
        <v>2750</v>
      </c>
      <c r="E485" s="20">
        <v>2750</v>
      </c>
      <c r="F485" s="17" t="s">
        <v>8218</v>
      </c>
      <c r="G485" s="17" t="s">
        <v>8224</v>
      </c>
      <c r="H485" s="17" t="s">
        <v>8246</v>
      </c>
      <c r="I485" s="17">
        <v>1460318400</v>
      </c>
      <c r="J485" s="17">
        <v>1457881057</v>
      </c>
      <c r="K485" s="17" t="b">
        <v>0</v>
      </c>
      <c r="L485" s="17">
        <v>22</v>
      </c>
      <c r="M485" s="17" t="b">
        <v>1</v>
      </c>
      <c r="N485" s="17" t="s">
        <v>8273</v>
      </c>
      <c r="O485" s="17" t="s">
        <v>8274</v>
      </c>
      <c r="P485" s="17">
        <v>100</v>
      </c>
      <c r="Q485" s="17">
        <v>125</v>
      </c>
      <c r="R485" s="21">
        <v>42442.623344907406</v>
      </c>
      <c r="S485" s="21">
        <v>42470.833333333328</v>
      </c>
    </row>
    <row r="486" spans="1:19" ht="105" x14ac:dyDescent="0.25">
      <c r="A486" s="17">
        <v>3531</v>
      </c>
      <c r="B486" s="18" t="s">
        <v>3530</v>
      </c>
      <c r="C486" s="18" t="s">
        <v>7641</v>
      </c>
      <c r="D486" s="19">
        <v>1000</v>
      </c>
      <c r="E486" s="20">
        <v>1280</v>
      </c>
      <c r="F486" s="17" t="s">
        <v>8218</v>
      </c>
      <c r="G486" s="17" t="s">
        <v>8223</v>
      </c>
      <c r="H486" s="17" t="s">
        <v>8245</v>
      </c>
      <c r="I486" s="17">
        <v>1467301334</v>
      </c>
      <c r="J486" s="17">
        <v>1464709334</v>
      </c>
      <c r="K486" s="17" t="b">
        <v>0</v>
      </c>
      <c r="L486" s="17">
        <v>26</v>
      </c>
      <c r="M486" s="17" t="b">
        <v>1</v>
      </c>
      <c r="N486" s="17" t="s">
        <v>8273</v>
      </c>
      <c r="O486" s="17" t="s">
        <v>8274</v>
      </c>
      <c r="P486" s="17">
        <v>128</v>
      </c>
      <c r="Q486" s="17">
        <v>49.23</v>
      </c>
      <c r="R486" s="21">
        <v>42521.654328703706</v>
      </c>
      <c r="S486" s="21">
        <v>42551.654328703706</v>
      </c>
    </row>
    <row r="487" spans="1:19" ht="315" x14ac:dyDescent="0.25">
      <c r="A487" s="17">
        <v>3532</v>
      </c>
      <c r="B487" s="18" t="s">
        <v>3531</v>
      </c>
      <c r="C487" s="18" t="s">
        <v>7642</v>
      </c>
      <c r="D487" s="19">
        <v>960</v>
      </c>
      <c r="E487" s="20">
        <v>1142</v>
      </c>
      <c r="F487" s="17" t="s">
        <v>8218</v>
      </c>
      <c r="G487" s="17" t="s">
        <v>8223</v>
      </c>
      <c r="H487" s="17" t="s">
        <v>8245</v>
      </c>
      <c r="I487" s="17">
        <v>1411012740</v>
      </c>
      <c r="J487" s="17">
        <v>1409667827</v>
      </c>
      <c r="K487" s="17" t="b">
        <v>0</v>
      </c>
      <c r="L487" s="17">
        <v>27</v>
      </c>
      <c r="M487" s="17" t="b">
        <v>1</v>
      </c>
      <c r="N487" s="17" t="s">
        <v>8273</v>
      </c>
      <c r="O487" s="17" t="s">
        <v>8274</v>
      </c>
      <c r="P487" s="17">
        <v>119</v>
      </c>
      <c r="Q487" s="17">
        <v>42.3</v>
      </c>
      <c r="R487" s="21">
        <v>41884.599849537037</v>
      </c>
      <c r="S487" s="21">
        <v>41900.165972222225</v>
      </c>
    </row>
    <row r="488" spans="1:19" ht="300" x14ac:dyDescent="0.25">
      <c r="A488" s="17">
        <v>3533</v>
      </c>
      <c r="B488" s="18" t="s">
        <v>3532</v>
      </c>
      <c r="C488" s="18" t="s">
        <v>7643</v>
      </c>
      <c r="D488" s="19">
        <v>500</v>
      </c>
      <c r="E488" s="20">
        <v>631</v>
      </c>
      <c r="F488" s="17" t="s">
        <v>8218</v>
      </c>
      <c r="G488" s="17" t="s">
        <v>8223</v>
      </c>
      <c r="H488" s="17" t="s">
        <v>8245</v>
      </c>
      <c r="I488" s="17">
        <v>1447269367</v>
      </c>
      <c r="J488" s="17">
        <v>1444673767</v>
      </c>
      <c r="K488" s="17" t="b">
        <v>0</v>
      </c>
      <c r="L488" s="17">
        <v>8</v>
      </c>
      <c r="M488" s="17" t="b">
        <v>1</v>
      </c>
      <c r="N488" s="17" t="s">
        <v>8273</v>
      </c>
      <c r="O488" s="17" t="s">
        <v>8274</v>
      </c>
      <c r="P488" s="17">
        <v>126</v>
      </c>
      <c r="Q488" s="17">
        <v>78.88</v>
      </c>
      <c r="R488" s="21">
        <v>42289.761192129634</v>
      </c>
      <c r="S488" s="21">
        <v>42319.802858796291</v>
      </c>
    </row>
    <row r="489" spans="1:19" ht="225" x14ac:dyDescent="0.25">
      <c r="A489" s="17">
        <v>3534</v>
      </c>
      <c r="B489" s="18" t="s">
        <v>3533</v>
      </c>
      <c r="C489" s="18" t="s">
        <v>7644</v>
      </c>
      <c r="D489" s="19">
        <v>5000</v>
      </c>
      <c r="E489" s="20">
        <v>7810</v>
      </c>
      <c r="F489" s="17" t="s">
        <v>8218</v>
      </c>
      <c r="G489" s="17" t="s">
        <v>8223</v>
      </c>
      <c r="H489" s="17" t="s">
        <v>8245</v>
      </c>
      <c r="I489" s="17">
        <v>1443711623</v>
      </c>
      <c r="J489" s="17">
        <v>1440687623</v>
      </c>
      <c r="K489" s="17" t="b">
        <v>0</v>
      </c>
      <c r="L489" s="17">
        <v>204</v>
      </c>
      <c r="M489" s="17" t="b">
        <v>1</v>
      </c>
      <c r="N489" s="17" t="s">
        <v>8273</v>
      </c>
      <c r="O489" s="17" t="s">
        <v>8274</v>
      </c>
      <c r="P489" s="17">
        <v>156</v>
      </c>
      <c r="Q489" s="17">
        <v>38.28</v>
      </c>
      <c r="R489" s="21">
        <v>42243.6252662037</v>
      </c>
      <c r="S489" s="21">
        <v>42278.6252662037</v>
      </c>
    </row>
    <row r="490" spans="1:19" ht="255" x14ac:dyDescent="0.25">
      <c r="A490" s="17">
        <v>3535</v>
      </c>
      <c r="B490" s="18" t="s">
        <v>3534</v>
      </c>
      <c r="C490" s="18" t="s">
        <v>7645</v>
      </c>
      <c r="D490" s="19">
        <v>2000</v>
      </c>
      <c r="E490" s="20">
        <v>2063</v>
      </c>
      <c r="F490" s="17" t="s">
        <v>8218</v>
      </c>
      <c r="G490" s="17" t="s">
        <v>8224</v>
      </c>
      <c r="H490" s="17" t="s">
        <v>8246</v>
      </c>
      <c r="I490" s="17">
        <v>1443808800</v>
      </c>
      <c r="J490" s="17">
        <v>1441120910</v>
      </c>
      <c r="K490" s="17" t="b">
        <v>0</v>
      </c>
      <c r="L490" s="17">
        <v>46</v>
      </c>
      <c r="M490" s="17" t="b">
        <v>1</v>
      </c>
      <c r="N490" s="17" t="s">
        <v>8273</v>
      </c>
      <c r="O490" s="17" t="s">
        <v>8274</v>
      </c>
      <c r="P490" s="17">
        <v>103</v>
      </c>
      <c r="Q490" s="17">
        <v>44.85</v>
      </c>
      <c r="R490" s="21">
        <v>42248.640162037031</v>
      </c>
      <c r="S490" s="21">
        <v>42279.75</v>
      </c>
    </row>
    <row r="491" spans="1:19" ht="255" x14ac:dyDescent="0.25">
      <c r="A491" s="17">
        <v>3536</v>
      </c>
      <c r="B491" s="18" t="s">
        <v>3535</v>
      </c>
      <c r="C491" s="18" t="s">
        <v>7646</v>
      </c>
      <c r="D491" s="19">
        <v>150</v>
      </c>
      <c r="E491" s="20">
        <v>230</v>
      </c>
      <c r="F491" s="17" t="s">
        <v>8218</v>
      </c>
      <c r="G491" s="17" t="s">
        <v>8224</v>
      </c>
      <c r="H491" s="17" t="s">
        <v>8246</v>
      </c>
      <c r="I491" s="17">
        <v>1450612740</v>
      </c>
      <c r="J491" s="17">
        <v>1448040425</v>
      </c>
      <c r="K491" s="17" t="b">
        <v>0</v>
      </c>
      <c r="L491" s="17">
        <v>17</v>
      </c>
      <c r="M491" s="17" t="b">
        <v>1</v>
      </c>
      <c r="N491" s="17" t="s">
        <v>8273</v>
      </c>
      <c r="O491" s="17" t="s">
        <v>8274</v>
      </c>
      <c r="P491" s="17">
        <v>153</v>
      </c>
      <c r="Q491" s="17">
        <v>13.53</v>
      </c>
      <c r="R491" s="21">
        <v>42328.727141203708</v>
      </c>
      <c r="S491" s="21">
        <v>42358.499305555553</v>
      </c>
    </row>
    <row r="492" spans="1:19" ht="285" x14ac:dyDescent="0.25">
      <c r="A492" s="17">
        <v>3537</v>
      </c>
      <c r="B492" s="18" t="s">
        <v>3536</v>
      </c>
      <c r="C492" s="18" t="s">
        <v>7647</v>
      </c>
      <c r="D492" s="19">
        <v>675</v>
      </c>
      <c r="E492" s="20">
        <v>1218</v>
      </c>
      <c r="F492" s="17" t="s">
        <v>8218</v>
      </c>
      <c r="G492" s="17" t="s">
        <v>8228</v>
      </c>
      <c r="H492" s="17" t="s">
        <v>8250</v>
      </c>
      <c r="I492" s="17">
        <v>1416211140</v>
      </c>
      <c r="J492" s="17">
        <v>1413016216</v>
      </c>
      <c r="K492" s="17" t="b">
        <v>0</v>
      </c>
      <c r="L492" s="17">
        <v>28</v>
      </c>
      <c r="M492" s="17" t="b">
        <v>1</v>
      </c>
      <c r="N492" s="17" t="s">
        <v>8273</v>
      </c>
      <c r="O492" s="17" t="s">
        <v>8274</v>
      </c>
      <c r="P492" s="17">
        <v>180</v>
      </c>
      <c r="Q492" s="17">
        <v>43.5</v>
      </c>
      <c r="R492" s="21">
        <v>41923.354351851849</v>
      </c>
      <c r="S492" s="21">
        <v>41960.332638888889</v>
      </c>
    </row>
    <row r="493" spans="1:19" ht="285" x14ac:dyDescent="0.25">
      <c r="A493" s="17">
        <v>3538</v>
      </c>
      <c r="B493" s="18" t="s">
        <v>3537</v>
      </c>
      <c r="C493" s="18" t="s">
        <v>7648</v>
      </c>
      <c r="D493" s="19">
        <v>2000</v>
      </c>
      <c r="E493" s="20">
        <v>2569</v>
      </c>
      <c r="F493" s="17" t="s">
        <v>8218</v>
      </c>
      <c r="G493" s="17" t="s">
        <v>8224</v>
      </c>
      <c r="H493" s="17" t="s">
        <v>8246</v>
      </c>
      <c r="I493" s="17">
        <v>1471428340</v>
      </c>
      <c r="J493" s="17">
        <v>1469009140</v>
      </c>
      <c r="K493" s="17" t="b">
        <v>0</v>
      </c>
      <c r="L493" s="17">
        <v>83</v>
      </c>
      <c r="M493" s="17" t="b">
        <v>1</v>
      </c>
      <c r="N493" s="17" t="s">
        <v>8273</v>
      </c>
      <c r="O493" s="17" t="s">
        <v>8274</v>
      </c>
      <c r="P493" s="17">
        <v>128</v>
      </c>
      <c r="Q493" s="17">
        <v>30.95</v>
      </c>
      <c r="R493" s="21">
        <v>42571.420601851853</v>
      </c>
      <c r="S493" s="21">
        <v>42599.420601851853</v>
      </c>
    </row>
    <row r="494" spans="1:19" ht="255" x14ac:dyDescent="0.25">
      <c r="A494" s="17">
        <v>3539</v>
      </c>
      <c r="B494" s="18" t="s">
        <v>3538</v>
      </c>
      <c r="C494" s="18" t="s">
        <v>7649</v>
      </c>
      <c r="D494" s="19">
        <v>600</v>
      </c>
      <c r="E494" s="20">
        <v>718</v>
      </c>
      <c r="F494" s="17" t="s">
        <v>8218</v>
      </c>
      <c r="G494" s="17" t="s">
        <v>8223</v>
      </c>
      <c r="H494" s="17" t="s">
        <v>8245</v>
      </c>
      <c r="I494" s="17">
        <v>1473358122</v>
      </c>
      <c r="J494" s="17">
        <v>1471543722</v>
      </c>
      <c r="K494" s="17" t="b">
        <v>0</v>
      </c>
      <c r="L494" s="17">
        <v>13</v>
      </c>
      <c r="M494" s="17" t="b">
        <v>1</v>
      </c>
      <c r="N494" s="17" t="s">
        <v>8273</v>
      </c>
      <c r="O494" s="17" t="s">
        <v>8274</v>
      </c>
      <c r="P494" s="17">
        <v>120</v>
      </c>
      <c r="Q494" s="17">
        <v>55.23</v>
      </c>
      <c r="R494" s="21">
        <v>42600.756041666667</v>
      </c>
      <c r="S494" s="21">
        <v>42621.756041666667</v>
      </c>
    </row>
    <row r="495" spans="1:19" ht="285" x14ac:dyDescent="0.25">
      <c r="A495" s="17">
        <v>3540</v>
      </c>
      <c r="B495" s="18" t="s">
        <v>3539</v>
      </c>
      <c r="C495" s="18" t="s">
        <v>7650</v>
      </c>
      <c r="D495" s="19">
        <v>300</v>
      </c>
      <c r="E495" s="20">
        <v>369</v>
      </c>
      <c r="F495" s="17" t="s">
        <v>8218</v>
      </c>
      <c r="G495" s="17" t="s">
        <v>8224</v>
      </c>
      <c r="H495" s="17" t="s">
        <v>8246</v>
      </c>
      <c r="I495" s="17">
        <v>1466899491</v>
      </c>
      <c r="J495" s="17">
        <v>1464307491</v>
      </c>
      <c r="K495" s="17" t="b">
        <v>0</v>
      </c>
      <c r="L495" s="17">
        <v>8</v>
      </c>
      <c r="M495" s="17" t="b">
        <v>1</v>
      </c>
      <c r="N495" s="17" t="s">
        <v>8273</v>
      </c>
      <c r="O495" s="17" t="s">
        <v>8274</v>
      </c>
      <c r="P495" s="17">
        <v>123</v>
      </c>
      <c r="Q495" s="17">
        <v>46.13</v>
      </c>
      <c r="R495" s="21">
        <v>42517.003368055557</v>
      </c>
      <c r="S495" s="21">
        <v>42547.003368055557</v>
      </c>
    </row>
    <row r="496" spans="1:19" ht="285" x14ac:dyDescent="0.25">
      <c r="A496" s="17">
        <v>3541</v>
      </c>
      <c r="B496" s="18" t="s">
        <v>3540</v>
      </c>
      <c r="C496" s="18" t="s">
        <v>7651</v>
      </c>
      <c r="D496" s="19">
        <v>1200</v>
      </c>
      <c r="E496" s="20">
        <v>1260</v>
      </c>
      <c r="F496" s="17" t="s">
        <v>8218</v>
      </c>
      <c r="G496" s="17" t="s">
        <v>8224</v>
      </c>
      <c r="H496" s="17" t="s">
        <v>8246</v>
      </c>
      <c r="I496" s="17">
        <v>1441042275</v>
      </c>
      <c r="J496" s="17">
        <v>1438882275</v>
      </c>
      <c r="K496" s="17" t="b">
        <v>0</v>
      </c>
      <c r="L496" s="17">
        <v>32</v>
      </c>
      <c r="M496" s="17" t="b">
        <v>1</v>
      </c>
      <c r="N496" s="17" t="s">
        <v>8273</v>
      </c>
      <c r="O496" s="17" t="s">
        <v>8274</v>
      </c>
      <c r="P496" s="17">
        <v>105</v>
      </c>
      <c r="Q496" s="17">
        <v>39.380000000000003</v>
      </c>
      <c r="R496" s="21">
        <v>42222.730034722219</v>
      </c>
      <c r="S496" s="21">
        <v>42247.730034722219</v>
      </c>
    </row>
    <row r="497" spans="1:19" ht="285" x14ac:dyDescent="0.25">
      <c r="A497" s="17">
        <v>3542</v>
      </c>
      <c r="B497" s="18" t="s">
        <v>3541</v>
      </c>
      <c r="C497" s="18" t="s">
        <v>7652</v>
      </c>
      <c r="D497" s="19">
        <v>5500</v>
      </c>
      <c r="E497" s="20">
        <v>5623</v>
      </c>
      <c r="F497" s="17" t="s">
        <v>8218</v>
      </c>
      <c r="G497" s="17" t="s">
        <v>8223</v>
      </c>
      <c r="H497" s="17" t="s">
        <v>8245</v>
      </c>
      <c r="I497" s="17">
        <v>1410099822</v>
      </c>
      <c r="J497" s="17">
        <v>1404915822</v>
      </c>
      <c r="K497" s="17" t="b">
        <v>0</v>
      </c>
      <c r="L497" s="17">
        <v>85</v>
      </c>
      <c r="M497" s="17" t="b">
        <v>1</v>
      </c>
      <c r="N497" s="17" t="s">
        <v>8273</v>
      </c>
      <c r="O497" s="17" t="s">
        <v>8274</v>
      </c>
      <c r="P497" s="17">
        <v>102</v>
      </c>
      <c r="Q497" s="17">
        <v>66.150000000000006</v>
      </c>
      <c r="R497" s="21">
        <v>41829.599791666667</v>
      </c>
      <c r="S497" s="21">
        <v>41889.599791666667</v>
      </c>
    </row>
    <row r="498" spans="1:19" ht="195" x14ac:dyDescent="0.25">
      <c r="A498" s="17">
        <v>3543</v>
      </c>
      <c r="B498" s="18" t="s">
        <v>3542</v>
      </c>
      <c r="C498" s="18" t="s">
        <v>7653</v>
      </c>
      <c r="D498" s="19">
        <v>1500</v>
      </c>
      <c r="E498" s="20">
        <v>1570</v>
      </c>
      <c r="F498" s="17" t="s">
        <v>8218</v>
      </c>
      <c r="G498" s="17" t="s">
        <v>8235</v>
      </c>
      <c r="H498" s="17" t="s">
        <v>8248</v>
      </c>
      <c r="I498" s="17">
        <v>1435255659</v>
      </c>
      <c r="J498" s="17">
        <v>1432663659</v>
      </c>
      <c r="K498" s="17" t="b">
        <v>0</v>
      </c>
      <c r="L498" s="17">
        <v>29</v>
      </c>
      <c r="M498" s="17" t="b">
        <v>1</v>
      </c>
      <c r="N498" s="17" t="s">
        <v>8273</v>
      </c>
      <c r="O498" s="17" t="s">
        <v>8274</v>
      </c>
      <c r="P498" s="17">
        <v>105</v>
      </c>
      <c r="Q498" s="17">
        <v>54.14</v>
      </c>
      <c r="R498" s="21">
        <v>42150.755312499998</v>
      </c>
      <c r="S498" s="21">
        <v>42180.755312499998</v>
      </c>
    </row>
    <row r="499" spans="1:19" ht="165" x14ac:dyDescent="0.25">
      <c r="A499" s="17">
        <v>3544</v>
      </c>
      <c r="B499" s="18" t="s">
        <v>3543</v>
      </c>
      <c r="C499" s="18" t="s">
        <v>7654</v>
      </c>
      <c r="D499" s="19">
        <v>2500</v>
      </c>
      <c r="E499" s="20">
        <v>2500</v>
      </c>
      <c r="F499" s="17" t="s">
        <v>8218</v>
      </c>
      <c r="G499" s="17" t="s">
        <v>8223</v>
      </c>
      <c r="H499" s="17" t="s">
        <v>8245</v>
      </c>
      <c r="I499" s="17">
        <v>1425758257</v>
      </c>
      <c r="J499" s="17">
        <v>1423166257</v>
      </c>
      <c r="K499" s="17" t="b">
        <v>0</v>
      </c>
      <c r="L499" s="17">
        <v>24</v>
      </c>
      <c r="M499" s="17" t="b">
        <v>1</v>
      </c>
      <c r="N499" s="17" t="s">
        <v>8273</v>
      </c>
      <c r="O499" s="17" t="s">
        <v>8274</v>
      </c>
      <c r="P499" s="17">
        <v>100</v>
      </c>
      <c r="Q499" s="17">
        <v>104.17</v>
      </c>
      <c r="R499" s="21">
        <v>42040.831678240742</v>
      </c>
      <c r="S499" s="21">
        <v>42070.831678240742</v>
      </c>
    </row>
    <row r="500" spans="1:19" ht="285" x14ac:dyDescent="0.25">
      <c r="A500" s="17">
        <v>3545</v>
      </c>
      <c r="B500" s="18" t="s">
        <v>3544</v>
      </c>
      <c r="C500" s="18" t="s">
        <v>7655</v>
      </c>
      <c r="D500" s="19">
        <v>250</v>
      </c>
      <c r="E500" s="20">
        <v>251</v>
      </c>
      <c r="F500" s="17" t="s">
        <v>8218</v>
      </c>
      <c r="G500" s="17" t="s">
        <v>8223</v>
      </c>
      <c r="H500" s="17" t="s">
        <v>8245</v>
      </c>
      <c r="I500" s="17">
        <v>1428780159</v>
      </c>
      <c r="J500" s="17">
        <v>1426188159</v>
      </c>
      <c r="K500" s="17" t="b">
        <v>0</v>
      </c>
      <c r="L500" s="17">
        <v>8</v>
      </c>
      <c r="M500" s="17" t="b">
        <v>1</v>
      </c>
      <c r="N500" s="17" t="s">
        <v>8273</v>
      </c>
      <c r="O500" s="17" t="s">
        <v>8274</v>
      </c>
      <c r="P500" s="17">
        <v>100</v>
      </c>
      <c r="Q500" s="17">
        <v>31.38</v>
      </c>
      <c r="R500" s="21">
        <v>42075.807395833333</v>
      </c>
      <c r="S500" s="21">
        <v>42105.807395833333</v>
      </c>
    </row>
    <row r="501" spans="1:19" ht="285" x14ac:dyDescent="0.25">
      <c r="A501" s="17">
        <v>3546</v>
      </c>
      <c r="B501" s="18" t="s">
        <v>3545</v>
      </c>
      <c r="C501" s="18" t="s">
        <v>7656</v>
      </c>
      <c r="D501" s="19">
        <v>1100</v>
      </c>
      <c r="E501" s="20">
        <v>1125</v>
      </c>
      <c r="F501" s="17" t="s">
        <v>8218</v>
      </c>
      <c r="G501" s="17" t="s">
        <v>8223</v>
      </c>
      <c r="H501" s="17" t="s">
        <v>8245</v>
      </c>
      <c r="I501" s="17">
        <v>1427860740</v>
      </c>
      <c r="J501" s="17">
        <v>1426002684</v>
      </c>
      <c r="K501" s="17" t="b">
        <v>0</v>
      </c>
      <c r="L501" s="17">
        <v>19</v>
      </c>
      <c r="M501" s="17" t="b">
        <v>1</v>
      </c>
      <c r="N501" s="17" t="s">
        <v>8273</v>
      </c>
      <c r="O501" s="17" t="s">
        <v>8274</v>
      </c>
      <c r="P501" s="17">
        <v>102</v>
      </c>
      <c r="Q501" s="17">
        <v>59.21</v>
      </c>
      <c r="R501" s="21">
        <v>42073.660694444443</v>
      </c>
      <c r="S501" s="21">
        <v>42095.165972222225</v>
      </c>
    </row>
    <row r="502" spans="1:19" ht="255" x14ac:dyDescent="0.25">
      <c r="A502" s="17">
        <v>3547</v>
      </c>
      <c r="B502" s="18" t="s">
        <v>3546</v>
      </c>
      <c r="C502" s="18" t="s">
        <v>7657</v>
      </c>
      <c r="D502" s="19">
        <v>35000</v>
      </c>
      <c r="E502" s="20">
        <v>40043.25</v>
      </c>
      <c r="F502" s="17" t="s">
        <v>8218</v>
      </c>
      <c r="G502" s="17" t="s">
        <v>8223</v>
      </c>
      <c r="H502" s="17" t="s">
        <v>8245</v>
      </c>
      <c r="I502" s="17">
        <v>1463198340</v>
      </c>
      <c r="J502" s="17">
        <v>1461117201</v>
      </c>
      <c r="K502" s="17" t="b">
        <v>0</v>
      </c>
      <c r="L502" s="17">
        <v>336</v>
      </c>
      <c r="M502" s="17" t="b">
        <v>1</v>
      </c>
      <c r="N502" s="17" t="s">
        <v>8273</v>
      </c>
      <c r="O502" s="17" t="s">
        <v>8274</v>
      </c>
      <c r="P502" s="17">
        <v>114</v>
      </c>
      <c r="Q502" s="17">
        <v>119.18</v>
      </c>
      <c r="R502" s="21">
        <v>42480.078715277778</v>
      </c>
      <c r="S502" s="21">
        <v>42504.165972222225</v>
      </c>
    </row>
    <row r="503" spans="1:19" ht="270" x14ac:dyDescent="0.25">
      <c r="A503" s="17">
        <v>3548</v>
      </c>
      <c r="B503" s="18" t="s">
        <v>3547</v>
      </c>
      <c r="C503" s="18" t="s">
        <v>7658</v>
      </c>
      <c r="D503" s="19">
        <v>2100</v>
      </c>
      <c r="E503" s="20">
        <v>2140</v>
      </c>
      <c r="F503" s="17" t="s">
        <v>8218</v>
      </c>
      <c r="G503" s="17" t="s">
        <v>8223</v>
      </c>
      <c r="H503" s="17" t="s">
        <v>8245</v>
      </c>
      <c r="I503" s="17">
        <v>1457139600</v>
      </c>
      <c r="J503" s="17">
        <v>1455230214</v>
      </c>
      <c r="K503" s="17" t="b">
        <v>0</v>
      </c>
      <c r="L503" s="17">
        <v>13</v>
      </c>
      <c r="M503" s="17" t="b">
        <v>1</v>
      </c>
      <c r="N503" s="17" t="s">
        <v>8273</v>
      </c>
      <c r="O503" s="17" t="s">
        <v>8274</v>
      </c>
      <c r="P503" s="17">
        <v>102</v>
      </c>
      <c r="Q503" s="17">
        <v>164.62</v>
      </c>
      <c r="R503" s="21">
        <v>42411.942291666666</v>
      </c>
      <c r="S503" s="21">
        <v>42434.041666666672</v>
      </c>
    </row>
    <row r="504" spans="1:19" ht="270" x14ac:dyDescent="0.25">
      <c r="A504" s="17">
        <v>3549</v>
      </c>
      <c r="B504" s="18" t="s">
        <v>3548</v>
      </c>
      <c r="C504" s="18" t="s">
        <v>7659</v>
      </c>
      <c r="D504" s="19">
        <v>1000</v>
      </c>
      <c r="E504" s="20">
        <v>1020</v>
      </c>
      <c r="F504" s="17" t="s">
        <v>8218</v>
      </c>
      <c r="G504" s="17" t="s">
        <v>8224</v>
      </c>
      <c r="H504" s="17" t="s">
        <v>8246</v>
      </c>
      <c r="I504" s="17">
        <v>1441358873</v>
      </c>
      <c r="J504" s="17">
        <v>1438939673</v>
      </c>
      <c r="K504" s="17" t="b">
        <v>0</v>
      </c>
      <c r="L504" s="17">
        <v>42</v>
      </c>
      <c r="M504" s="17" t="b">
        <v>1</v>
      </c>
      <c r="N504" s="17" t="s">
        <v>8273</v>
      </c>
      <c r="O504" s="17" t="s">
        <v>8274</v>
      </c>
      <c r="P504" s="17">
        <v>102</v>
      </c>
      <c r="Q504" s="17">
        <v>24.29</v>
      </c>
      <c r="R504" s="21">
        <v>42223.394363425927</v>
      </c>
      <c r="S504" s="21">
        <v>42251.394363425927</v>
      </c>
    </row>
    <row r="505" spans="1:19" ht="300" x14ac:dyDescent="0.25">
      <c r="A505" s="17">
        <v>3550</v>
      </c>
      <c r="B505" s="18" t="s">
        <v>3549</v>
      </c>
      <c r="C505" s="18" t="s">
        <v>7660</v>
      </c>
      <c r="D505" s="19">
        <v>2500</v>
      </c>
      <c r="E505" s="20">
        <v>2620</v>
      </c>
      <c r="F505" s="17" t="s">
        <v>8218</v>
      </c>
      <c r="G505" s="17" t="s">
        <v>8224</v>
      </c>
      <c r="H505" s="17" t="s">
        <v>8246</v>
      </c>
      <c r="I505" s="17">
        <v>1462224398</v>
      </c>
      <c r="J505" s="17">
        <v>1459632398</v>
      </c>
      <c r="K505" s="17" t="b">
        <v>0</v>
      </c>
      <c r="L505" s="17">
        <v>64</v>
      </c>
      <c r="M505" s="17" t="b">
        <v>1</v>
      </c>
      <c r="N505" s="17" t="s">
        <v>8273</v>
      </c>
      <c r="O505" s="17" t="s">
        <v>8274</v>
      </c>
      <c r="P505" s="17">
        <v>105</v>
      </c>
      <c r="Q505" s="17">
        <v>40.94</v>
      </c>
      <c r="R505" s="21">
        <v>42462.893495370372</v>
      </c>
      <c r="S505" s="21">
        <v>42492.893495370372</v>
      </c>
    </row>
    <row r="506" spans="1:19" ht="300" x14ac:dyDescent="0.25">
      <c r="A506" s="17">
        <v>3551</v>
      </c>
      <c r="B506" s="18" t="s">
        <v>3550</v>
      </c>
      <c r="C506" s="18" t="s">
        <v>7661</v>
      </c>
      <c r="D506" s="19">
        <v>1500</v>
      </c>
      <c r="E506" s="20">
        <v>1527.5</v>
      </c>
      <c r="F506" s="17" t="s">
        <v>8218</v>
      </c>
      <c r="G506" s="17" t="s">
        <v>8223</v>
      </c>
      <c r="H506" s="17" t="s">
        <v>8245</v>
      </c>
      <c r="I506" s="17">
        <v>1400796420</v>
      </c>
      <c r="J506" s="17">
        <v>1398342170</v>
      </c>
      <c r="K506" s="17" t="b">
        <v>0</v>
      </c>
      <c r="L506" s="17">
        <v>25</v>
      </c>
      <c r="M506" s="17" t="b">
        <v>1</v>
      </c>
      <c r="N506" s="17" t="s">
        <v>8273</v>
      </c>
      <c r="O506" s="17" t="s">
        <v>8274</v>
      </c>
      <c r="P506" s="17">
        <v>102</v>
      </c>
      <c r="Q506" s="17">
        <v>61.1</v>
      </c>
      <c r="R506" s="21">
        <v>41753.515856481477</v>
      </c>
      <c r="S506" s="21">
        <v>41781.921527777777</v>
      </c>
    </row>
    <row r="507" spans="1:19" ht="300" x14ac:dyDescent="0.25">
      <c r="A507" s="17">
        <v>3552</v>
      </c>
      <c r="B507" s="18" t="s">
        <v>3551</v>
      </c>
      <c r="C507" s="18" t="s">
        <v>7662</v>
      </c>
      <c r="D507" s="19">
        <v>773</v>
      </c>
      <c r="E507" s="20">
        <v>773</v>
      </c>
      <c r="F507" s="17" t="s">
        <v>8218</v>
      </c>
      <c r="G507" s="17" t="s">
        <v>8224</v>
      </c>
      <c r="H507" s="17" t="s">
        <v>8246</v>
      </c>
      <c r="I507" s="17">
        <v>1403964324</v>
      </c>
      <c r="J507" s="17">
        <v>1401372324</v>
      </c>
      <c r="K507" s="17" t="b">
        <v>0</v>
      </c>
      <c r="L507" s="17">
        <v>20</v>
      </c>
      <c r="M507" s="17" t="b">
        <v>1</v>
      </c>
      <c r="N507" s="17" t="s">
        <v>8273</v>
      </c>
      <c r="O507" s="17" t="s">
        <v>8274</v>
      </c>
      <c r="P507" s="17">
        <v>100</v>
      </c>
      <c r="Q507" s="17">
        <v>38.65</v>
      </c>
      <c r="R507" s="21">
        <v>41788.587083333332</v>
      </c>
      <c r="S507" s="21">
        <v>41818.587083333332</v>
      </c>
    </row>
    <row r="508" spans="1:19" ht="285" x14ac:dyDescent="0.25">
      <c r="A508" s="17">
        <v>3553</v>
      </c>
      <c r="B508" s="18" t="s">
        <v>3552</v>
      </c>
      <c r="C508" s="18" t="s">
        <v>7663</v>
      </c>
      <c r="D508" s="19">
        <v>5500</v>
      </c>
      <c r="E508" s="20">
        <v>5845</v>
      </c>
      <c r="F508" s="17" t="s">
        <v>8218</v>
      </c>
      <c r="G508" s="17" t="s">
        <v>8223</v>
      </c>
      <c r="H508" s="17" t="s">
        <v>8245</v>
      </c>
      <c r="I508" s="17">
        <v>1439337600</v>
      </c>
      <c r="J508" s="17">
        <v>1436575280</v>
      </c>
      <c r="K508" s="17" t="b">
        <v>0</v>
      </c>
      <c r="L508" s="17">
        <v>104</v>
      </c>
      <c r="M508" s="17" t="b">
        <v>1</v>
      </c>
      <c r="N508" s="17" t="s">
        <v>8273</v>
      </c>
      <c r="O508" s="17" t="s">
        <v>8274</v>
      </c>
      <c r="P508" s="17">
        <v>106</v>
      </c>
      <c r="Q508" s="17">
        <v>56.2</v>
      </c>
      <c r="R508" s="21">
        <v>42196.028703703705</v>
      </c>
      <c r="S508" s="21">
        <v>42228</v>
      </c>
    </row>
    <row r="509" spans="1:19" ht="225" x14ac:dyDescent="0.25">
      <c r="A509" s="17">
        <v>3554</v>
      </c>
      <c r="B509" s="18" t="s">
        <v>3553</v>
      </c>
      <c r="C509" s="18" t="s">
        <v>7664</v>
      </c>
      <c r="D509" s="19">
        <v>5000</v>
      </c>
      <c r="E509" s="20">
        <v>5671.11</v>
      </c>
      <c r="F509" s="17" t="s">
        <v>8218</v>
      </c>
      <c r="G509" s="17" t="s">
        <v>8223</v>
      </c>
      <c r="H509" s="17" t="s">
        <v>8245</v>
      </c>
      <c r="I509" s="17">
        <v>1423674000</v>
      </c>
      <c r="J509" s="17">
        <v>1421025159</v>
      </c>
      <c r="K509" s="17" t="b">
        <v>0</v>
      </c>
      <c r="L509" s="17">
        <v>53</v>
      </c>
      <c r="M509" s="17" t="b">
        <v>1</v>
      </c>
      <c r="N509" s="17" t="s">
        <v>8273</v>
      </c>
      <c r="O509" s="17" t="s">
        <v>8274</v>
      </c>
      <c r="P509" s="17">
        <v>113</v>
      </c>
      <c r="Q509" s="17">
        <v>107</v>
      </c>
      <c r="R509" s="21">
        <v>42016.050451388888</v>
      </c>
      <c r="S509" s="21">
        <v>42046.708333333328</v>
      </c>
    </row>
    <row r="510" spans="1:19" ht="300" x14ac:dyDescent="0.25">
      <c r="A510" s="17">
        <v>3555</v>
      </c>
      <c r="B510" s="18" t="s">
        <v>3554</v>
      </c>
      <c r="C510" s="18" t="s">
        <v>7665</v>
      </c>
      <c r="D510" s="19">
        <v>2400</v>
      </c>
      <c r="E510" s="20">
        <v>2400</v>
      </c>
      <c r="F510" s="17" t="s">
        <v>8218</v>
      </c>
      <c r="G510" s="17" t="s">
        <v>8236</v>
      </c>
      <c r="H510" s="17" t="s">
        <v>8248</v>
      </c>
      <c r="I510" s="17">
        <v>1479382594</v>
      </c>
      <c r="J510" s="17">
        <v>1476786994</v>
      </c>
      <c r="K510" s="17" t="b">
        <v>0</v>
      </c>
      <c r="L510" s="17">
        <v>14</v>
      </c>
      <c r="M510" s="17" t="b">
        <v>1</v>
      </c>
      <c r="N510" s="17" t="s">
        <v>8273</v>
      </c>
      <c r="O510" s="17" t="s">
        <v>8274</v>
      </c>
      <c r="P510" s="17">
        <v>100</v>
      </c>
      <c r="Q510" s="17">
        <v>171.43</v>
      </c>
      <c r="R510" s="21">
        <v>42661.442060185189</v>
      </c>
      <c r="S510" s="21">
        <v>42691.483726851846</v>
      </c>
    </row>
    <row r="511" spans="1:19" ht="315" x14ac:dyDescent="0.25">
      <c r="A511" s="17">
        <v>3556</v>
      </c>
      <c r="B511" s="18" t="s">
        <v>3555</v>
      </c>
      <c r="C511" s="18" t="s">
        <v>7666</v>
      </c>
      <c r="D511" s="19">
        <v>2200</v>
      </c>
      <c r="E511" s="20">
        <v>2210</v>
      </c>
      <c r="F511" s="17" t="s">
        <v>8218</v>
      </c>
      <c r="G511" s="17" t="s">
        <v>8224</v>
      </c>
      <c r="H511" s="17" t="s">
        <v>8246</v>
      </c>
      <c r="I511" s="17">
        <v>1408289724</v>
      </c>
      <c r="J511" s="17">
        <v>1403105724</v>
      </c>
      <c r="K511" s="17" t="b">
        <v>0</v>
      </c>
      <c r="L511" s="17">
        <v>20</v>
      </c>
      <c r="M511" s="17" t="b">
        <v>1</v>
      </c>
      <c r="N511" s="17" t="s">
        <v>8273</v>
      </c>
      <c r="O511" s="17" t="s">
        <v>8274</v>
      </c>
      <c r="P511" s="17">
        <v>100</v>
      </c>
      <c r="Q511" s="17">
        <v>110.5</v>
      </c>
      <c r="R511" s="21">
        <v>41808.649583333332</v>
      </c>
      <c r="S511" s="21">
        <v>41868.649583333332</v>
      </c>
    </row>
    <row r="512" spans="1:19" ht="300" x14ac:dyDescent="0.25">
      <c r="A512" s="17">
        <v>3557</v>
      </c>
      <c r="B512" s="18" t="s">
        <v>3556</v>
      </c>
      <c r="C512" s="18" t="s">
        <v>7667</v>
      </c>
      <c r="D512" s="19">
        <v>100000</v>
      </c>
      <c r="E512" s="20">
        <v>100036</v>
      </c>
      <c r="F512" s="17" t="s">
        <v>8218</v>
      </c>
      <c r="G512" s="17" t="s">
        <v>8223</v>
      </c>
      <c r="H512" s="17" t="s">
        <v>8245</v>
      </c>
      <c r="I512" s="17">
        <v>1399271911</v>
      </c>
      <c r="J512" s="17">
        <v>1396334311</v>
      </c>
      <c r="K512" s="17" t="b">
        <v>0</v>
      </c>
      <c r="L512" s="17">
        <v>558</v>
      </c>
      <c r="M512" s="17" t="b">
        <v>1</v>
      </c>
      <c r="N512" s="17" t="s">
        <v>8273</v>
      </c>
      <c r="O512" s="17" t="s">
        <v>8274</v>
      </c>
      <c r="P512" s="17">
        <v>100</v>
      </c>
      <c r="Q512" s="17">
        <v>179.28</v>
      </c>
      <c r="R512" s="21">
        <v>41730.276747685188</v>
      </c>
      <c r="S512" s="21">
        <v>41764.276747685188</v>
      </c>
    </row>
    <row r="513" spans="1:19" ht="270" x14ac:dyDescent="0.25">
      <c r="A513" s="17">
        <v>3558</v>
      </c>
      <c r="B513" s="18" t="s">
        <v>3557</v>
      </c>
      <c r="C513" s="18" t="s">
        <v>7668</v>
      </c>
      <c r="D513" s="19">
        <v>350</v>
      </c>
      <c r="E513" s="20">
        <v>504</v>
      </c>
      <c r="F513" s="17" t="s">
        <v>8218</v>
      </c>
      <c r="G513" s="17" t="s">
        <v>8224</v>
      </c>
      <c r="H513" s="17" t="s">
        <v>8246</v>
      </c>
      <c r="I513" s="17">
        <v>1435352400</v>
      </c>
      <c r="J513" s="17">
        <v>1431718575</v>
      </c>
      <c r="K513" s="17" t="b">
        <v>0</v>
      </c>
      <c r="L513" s="17">
        <v>22</v>
      </c>
      <c r="M513" s="17" t="b">
        <v>1</v>
      </c>
      <c r="N513" s="17" t="s">
        <v>8273</v>
      </c>
      <c r="O513" s="17" t="s">
        <v>8274</v>
      </c>
      <c r="P513" s="17">
        <v>144</v>
      </c>
      <c r="Q513" s="17">
        <v>22.91</v>
      </c>
      <c r="R513" s="21">
        <v>42139.816840277781</v>
      </c>
      <c r="S513" s="21">
        <v>42181.875</v>
      </c>
    </row>
    <row r="514" spans="1:19" ht="285" x14ac:dyDescent="0.25">
      <c r="A514" s="17">
        <v>3559</v>
      </c>
      <c r="B514" s="18" t="s">
        <v>3558</v>
      </c>
      <c r="C514" s="18" t="s">
        <v>7669</v>
      </c>
      <c r="D514" s="19">
        <v>1000</v>
      </c>
      <c r="E514" s="20">
        <v>1035</v>
      </c>
      <c r="F514" s="17" t="s">
        <v>8218</v>
      </c>
      <c r="G514" s="17" t="s">
        <v>8225</v>
      </c>
      <c r="H514" s="17" t="s">
        <v>8247</v>
      </c>
      <c r="I514" s="17">
        <v>1438333080</v>
      </c>
      <c r="J514" s="17">
        <v>1436408308</v>
      </c>
      <c r="K514" s="17" t="b">
        <v>0</v>
      </c>
      <c r="L514" s="17">
        <v>24</v>
      </c>
      <c r="M514" s="17" t="b">
        <v>1</v>
      </c>
      <c r="N514" s="17" t="s">
        <v>8273</v>
      </c>
      <c r="O514" s="17" t="s">
        <v>8274</v>
      </c>
      <c r="P514" s="17">
        <v>104</v>
      </c>
      <c r="Q514" s="17">
        <v>43.13</v>
      </c>
      <c r="R514" s="21">
        <v>42194.096157407403</v>
      </c>
      <c r="S514" s="21">
        <v>42216.373611111107</v>
      </c>
    </row>
    <row r="515" spans="1:19" ht="300" x14ac:dyDescent="0.25">
      <c r="A515" s="17">
        <v>3560</v>
      </c>
      <c r="B515" s="18" t="s">
        <v>3559</v>
      </c>
      <c r="C515" s="18" t="s">
        <v>7670</v>
      </c>
      <c r="D515" s="19">
        <v>3200</v>
      </c>
      <c r="E515" s="20">
        <v>3470</v>
      </c>
      <c r="F515" s="17" t="s">
        <v>8218</v>
      </c>
      <c r="G515" s="17" t="s">
        <v>8228</v>
      </c>
      <c r="H515" s="17" t="s">
        <v>8250</v>
      </c>
      <c r="I515" s="17">
        <v>1432694700</v>
      </c>
      <c r="J515" s="17">
        <v>1429651266</v>
      </c>
      <c r="K515" s="17" t="b">
        <v>0</v>
      </c>
      <c r="L515" s="17">
        <v>74</v>
      </c>
      <c r="M515" s="17" t="b">
        <v>1</v>
      </c>
      <c r="N515" s="17" t="s">
        <v>8273</v>
      </c>
      <c r="O515" s="17" t="s">
        <v>8274</v>
      </c>
      <c r="P515" s="17">
        <v>108</v>
      </c>
      <c r="Q515" s="17">
        <v>46.89</v>
      </c>
      <c r="R515" s="21">
        <v>42115.889652777783</v>
      </c>
      <c r="S515" s="21">
        <v>42151.114583333328</v>
      </c>
    </row>
    <row r="516" spans="1:19" ht="315" x14ac:dyDescent="0.25">
      <c r="A516" s="17">
        <v>3561</v>
      </c>
      <c r="B516" s="18" t="s">
        <v>3560</v>
      </c>
      <c r="C516" s="18" t="s">
        <v>7671</v>
      </c>
      <c r="D516" s="19">
        <v>2500</v>
      </c>
      <c r="E516" s="20">
        <v>2560</v>
      </c>
      <c r="F516" s="17" t="s">
        <v>8218</v>
      </c>
      <c r="G516" s="17" t="s">
        <v>8223</v>
      </c>
      <c r="H516" s="17" t="s">
        <v>8245</v>
      </c>
      <c r="I516" s="17">
        <v>1438799760</v>
      </c>
      <c r="J516" s="17">
        <v>1437236378</v>
      </c>
      <c r="K516" s="17" t="b">
        <v>0</v>
      </c>
      <c r="L516" s="17">
        <v>54</v>
      </c>
      <c r="M516" s="17" t="b">
        <v>1</v>
      </c>
      <c r="N516" s="17" t="s">
        <v>8273</v>
      </c>
      <c r="O516" s="17" t="s">
        <v>8274</v>
      </c>
      <c r="P516" s="17">
        <v>102</v>
      </c>
      <c r="Q516" s="17">
        <v>47.41</v>
      </c>
      <c r="R516" s="21">
        <v>42203.680300925931</v>
      </c>
      <c r="S516" s="21">
        <v>42221.774999999994</v>
      </c>
    </row>
    <row r="517" spans="1:19" ht="285" x14ac:dyDescent="0.25">
      <c r="A517" s="17">
        <v>3562</v>
      </c>
      <c r="B517" s="18" t="s">
        <v>3561</v>
      </c>
      <c r="C517" s="18" t="s">
        <v>7672</v>
      </c>
      <c r="D517" s="19">
        <v>315</v>
      </c>
      <c r="E517" s="20">
        <v>469</v>
      </c>
      <c r="F517" s="17" t="s">
        <v>8218</v>
      </c>
      <c r="G517" s="17" t="s">
        <v>8224</v>
      </c>
      <c r="H517" s="17" t="s">
        <v>8246</v>
      </c>
      <c r="I517" s="17">
        <v>1457906400</v>
      </c>
      <c r="J517" s="17">
        <v>1457115427</v>
      </c>
      <c r="K517" s="17" t="b">
        <v>0</v>
      </c>
      <c r="L517" s="17">
        <v>31</v>
      </c>
      <c r="M517" s="17" t="b">
        <v>1</v>
      </c>
      <c r="N517" s="17" t="s">
        <v>8273</v>
      </c>
      <c r="O517" s="17" t="s">
        <v>8274</v>
      </c>
      <c r="P517" s="17">
        <v>149</v>
      </c>
      <c r="Q517" s="17">
        <v>15.13</v>
      </c>
      <c r="R517" s="21">
        <v>42433.761886574073</v>
      </c>
      <c r="S517" s="21">
        <v>42442.916666666672</v>
      </c>
    </row>
    <row r="518" spans="1:19" ht="285" x14ac:dyDescent="0.25">
      <c r="A518" s="17">
        <v>3563</v>
      </c>
      <c r="B518" s="18" t="s">
        <v>3562</v>
      </c>
      <c r="C518" s="18" t="s">
        <v>7673</v>
      </c>
      <c r="D518" s="19">
        <v>500</v>
      </c>
      <c r="E518" s="20">
        <v>527.45000000000005</v>
      </c>
      <c r="F518" s="17" t="s">
        <v>8218</v>
      </c>
      <c r="G518" s="17" t="s">
        <v>8224</v>
      </c>
      <c r="H518" s="17" t="s">
        <v>8246</v>
      </c>
      <c r="I518" s="17">
        <v>1470078000</v>
      </c>
      <c r="J518" s="17">
        <v>1467648456</v>
      </c>
      <c r="K518" s="17" t="b">
        <v>0</v>
      </c>
      <c r="L518" s="17">
        <v>25</v>
      </c>
      <c r="M518" s="17" t="b">
        <v>1</v>
      </c>
      <c r="N518" s="17" t="s">
        <v>8273</v>
      </c>
      <c r="O518" s="17" t="s">
        <v>8274</v>
      </c>
      <c r="P518" s="17">
        <v>105</v>
      </c>
      <c r="Q518" s="17">
        <v>21.1</v>
      </c>
      <c r="R518" s="21">
        <v>42555.671944444446</v>
      </c>
      <c r="S518" s="21">
        <v>42583.791666666672</v>
      </c>
    </row>
    <row r="519" spans="1:19" ht="195" x14ac:dyDescent="0.25">
      <c r="A519" s="17">
        <v>3564</v>
      </c>
      <c r="B519" s="18" t="s">
        <v>3563</v>
      </c>
      <c r="C519" s="18" t="s">
        <v>7674</v>
      </c>
      <c r="D519" s="19">
        <v>1000</v>
      </c>
      <c r="E519" s="20">
        <v>1005</v>
      </c>
      <c r="F519" s="17" t="s">
        <v>8218</v>
      </c>
      <c r="G519" s="17" t="s">
        <v>8224</v>
      </c>
      <c r="H519" s="17" t="s">
        <v>8246</v>
      </c>
      <c r="I519" s="17">
        <v>1444060800</v>
      </c>
      <c r="J519" s="17">
        <v>1440082649</v>
      </c>
      <c r="K519" s="17" t="b">
        <v>0</v>
      </c>
      <c r="L519" s="17">
        <v>17</v>
      </c>
      <c r="M519" s="17" t="b">
        <v>1</v>
      </c>
      <c r="N519" s="17" t="s">
        <v>8273</v>
      </c>
      <c r="O519" s="17" t="s">
        <v>8274</v>
      </c>
      <c r="P519" s="17">
        <v>101</v>
      </c>
      <c r="Q519" s="17">
        <v>59.12</v>
      </c>
      <c r="R519" s="21">
        <v>42236.623252314821</v>
      </c>
      <c r="S519" s="21">
        <v>42282.666666666672</v>
      </c>
    </row>
    <row r="520" spans="1:19" ht="285" x14ac:dyDescent="0.25">
      <c r="A520" s="17">
        <v>3565</v>
      </c>
      <c r="B520" s="18" t="s">
        <v>3564</v>
      </c>
      <c r="C520" s="18" t="s">
        <v>7675</v>
      </c>
      <c r="D520" s="19">
        <v>900</v>
      </c>
      <c r="E520" s="20">
        <v>1175</v>
      </c>
      <c r="F520" s="17" t="s">
        <v>8218</v>
      </c>
      <c r="G520" s="17" t="s">
        <v>8223</v>
      </c>
      <c r="H520" s="17" t="s">
        <v>8245</v>
      </c>
      <c r="I520" s="17">
        <v>1420048208</v>
      </c>
      <c r="J520" s="17">
        <v>1417456208</v>
      </c>
      <c r="K520" s="17" t="b">
        <v>0</v>
      </c>
      <c r="L520" s="17">
        <v>12</v>
      </c>
      <c r="M520" s="17" t="b">
        <v>1</v>
      </c>
      <c r="N520" s="17" t="s">
        <v>8273</v>
      </c>
      <c r="O520" s="17" t="s">
        <v>8274</v>
      </c>
      <c r="P520" s="17">
        <v>131</v>
      </c>
      <c r="Q520" s="17">
        <v>97.92</v>
      </c>
      <c r="R520" s="21">
        <v>41974.743148148147</v>
      </c>
      <c r="S520" s="21">
        <v>42004.743148148147</v>
      </c>
    </row>
    <row r="521" spans="1:19" ht="285" x14ac:dyDescent="0.25">
      <c r="A521" s="17">
        <v>3566</v>
      </c>
      <c r="B521" s="18" t="s">
        <v>3565</v>
      </c>
      <c r="C521" s="18" t="s">
        <v>7676</v>
      </c>
      <c r="D521" s="19">
        <v>2000</v>
      </c>
      <c r="E521" s="20">
        <v>2095</v>
      </c>
      <c r="F521" s="17" t="s">
        <v>8218</v>
      </c>
      <c r="G521" s="17" t="s">
        <v>8224</v>
      </c>
      <c r="H521" s="17" t="s">
        <v>8246</v>
      </c>
      <c r="I521" s="17">
        <v>1422015083</v>
      </c>
      <c r="J521" s="17">
        <v>1419423083</v>
      </c>
      <c r="K521" s="17" t="b">
        <v>0</v>
      </c>
      <c r="L521" s="17">
        <v>38</v>
      </c>
      <c r="M521" s="17" t="b">
        <v>1</v>
      </c>
      <c r="N521" s="17" t="s">
        <v>8273</v>
      </c>
      <c r="O521" s="17" t="s">
        <v>8274</v>
      </c>
      <c r="P521" s="17">
        <v>105</v>
      </c>
      <c r="Q521" s="17">
        <v>55.13</v>
      </c>
      <c r="R521" s="21">
        <v>41997.507905092592</v>
      </c>
      <c r="S521" s="21">
        <v>42027.507905092592</v>
      </c>
    </row>
    <row r="522" spans="1:19" ht="270" x14ac:dyDescent="0.25">
      <c r="A522" s="17">
        <v>3567</v>
      </c>
      <c r="B522" s="18" t="s">
        <v>3566</v>
      </c>
      <c r="C522" s="18" t="s">
        <v>7677</v>
      </c>
      <c r="D522" s="19">
        <v>1000</v>
      </c>
      <c r="E522" s="20">
        <v>1088</v>
      </c>
      <c r="F522" s="17" t="s">
        <v>8218</v>
      </c>
      <c r="G522" s="17" t="s">
        <v>8224</v>
      </c>
      <c r="H522" s="17" t="s">
        <v>8246</v>
      </c>
      <c r="I522" s="17">
        <v>1433964444</v>
      </c>
      <c r="J522" s="17">
        <v>1431372444</v>
      </c>
      <c r="K522" s="17" t="b">
        <v>0</v>
      </c>
      <c r="L522" s="17">
        <v>41</v>
      </c>
      <c r="M522" s="17" t="b">
        <v>1</v>
      </c>
      <c r="N522" s="17" t="s">
        <v>8273</v>
      </c>
      <c r="O522" s="17" t="s">
        <v>8274</v>
      </c>
      <c r="P522" s="17">
        <v>109</v>
      </c>
      <c r="Q522" s="17">
        <v>26.54</v>
      </c>
      <c r="R522" s="21">
        <v>42135.810694444444</v>
      </c>
      <c r="S522" s="21">
        <v>42165.810694444444</v>
      </c>
    </row>
    <row r="523" spans="1:19" ht="285" x14ac:dyDescent="0.25">
      <c r="A523" s="17">
        <v>3568</v>
      </c>
      <c r="B523" s="18" t="s">
        <v>3567</v>
      </c>
      <c r="C523" s="18" t="s">
        <v>7678</v>
      </c>
      <c r="D523" s="19">
        <v>1000</v>
      </c>
      <c r="E523" s="20">
        <v>1110</v>
      </c>
      <c r="F523" s="17" t="s">
        <v>8218</v>
      </c>
      <c r="G523" s="17" t="s">
        <v>8223</v>
      </c>
      <c r="H523" s="17" t="s">
        <v>8245</v>
      </c>
      <c r="I523" s="17">
        <v>1410975994</v>
      </c>
      <c r="J523" s="17">
        <v>1408383994</v>
      </c>
      <c r="K523" s="17" t="b">
        <v>0</v>
      </c>
      <c r="L523" s="17">
        <v>19</v>
      </c>
      <c r="M523" s="17" t="b">
        <v>1</v>
      </c>
      <c r="N523" s="17" t="s">
        <v>8273</v>
      </c>
      <c r="O523" s="17" t="s">
        <v>8274</v>
      </c>
      <c r="P523" s="17">
        <v>111</v>
      </c>
      <c r="Q523" s="17">
        <v>58.42</v>
      </c>
      <c r="R523" s="21">
        <v>41869.740671296298</v>
      </c>
      <c r="S523" s="21">
        <v>41899.740671296298</v>
      </c>
    </row>
    <row r="524" spans="1:19" ht="285" x14ac:dyDescent="0.25">
      <c r="A524" s="17">
        <v>3569</v>
      </c>
      <c r="B524" s="18" t="s">
        <v>3568</v>
      </c>
      <c r="C524" s="18" t="s">
        <v>7679</v>
      </c>
      <c r="D524" s="19">
        <v>5000</v>
      </c>
      <c r="E524" s="20">
        <v>5024</v>
      </c>
      <c r="F524" s="17" t="s">
        <v>8218</v>
      </c>
      <c r="G524" s="17" t="s">
        <v>8223</v>
      </c>
      <c r="H524" s="17" t="s">
        <v>8245</v>
      </c>
      <c r="I524" s="17">
        <v>1420734696</v>
      </c>
      <c r="J524" s="17">
        <v>1418142696</v>
      </c>
      <c r="K524" s="17" t="b">
        <v>0</v>
      </c>
      <c r="L524" s="17">
        <v>41</v>
      </c>
      <c r="M524" s="17" t="b">
        <v>1</v>
      </c>
      <c r="N524" s="17" t="s">
        <v>8273</v>
      </c>
      <c r="O524" s="17" t="s">
        <v>8274</v>
      </c>
      <c r="P524" s="17">
        <v>100</v>
      </c>
      <c r="Q524" s="17">
        <v>122.54</v>
      </c>
      <c r="R524" s="21">
        <v>41982.688611111109</v>
      </c>
      <c r="S524" s="21">
        <v>42012.688611111109</v>
      </c>
    </row>
    <row r="525" spans="1:19" ht="225" x14ac:dyDescent="0.25">
      <c r="A525" s="17">
        <v>3570</v>
      </c>
      <c r="B525" s="18" t="s">
        <v>3569</v>
      </c>
      <c r="C525" s="18" t="s">
        <v>7680</v>
      </c>
      <c r="D525" s="19">
        <v>2000</v>
      </c>
      <c r="E525" s="20">
        <v>2287</v>
      </c>
      <c r="F525" s="17" t="s">
        <v>8218</v>
      </c>
      <c r="G525" s="17" t="s">
        <v>8223</v>
      </c>
      <c r="H525" s="17" t="s">
        <v>8245</v>
      </c>
      <c r="I525" s="17">
        <v>1420009200</v>
      </c>
      <c r="J525" s="17">
        <v>1417593483</v>
      </c>
      <c r="K525" s="17" t="b">
        <v>0</v>
      </c>
      <c r="L525" s="17">
        <v>26</v>
      </c>
      <c r="M525" s="17" t="b">
        <v>1</v>
      </c>
      <c r="N525" s="17" t="s">
        <v>8273</v>
      </c>
      <c r="O525" s="17" t="s">
        <v>8274</v>
      </c>
      <c r="P525" s="17">
        <v>114</v>
      </c>
      <c r="Q525" s="17">
        <v>87.96</v>
      </c>
      <c r="R525" s="21">
        <v>41976.331979166673</v>
      </c>
      <c r="S525" s="21">
        <v>42004.291666666672</v>
      </c>
    </row>
    <row r="526" spans="1:19" ht="255" x14ac:dyDescent="0.25">
      <c r="A526" s="17">
        <v>3571</v>
      </c>
      <c r="B526" s="18" t="s">
        <v>3570</v>
      </c>
      <c r="C526" s="18" t="s">
        <v>7681</v>
      </c>
      <c r="D526" s="19">
        <v>1500</v>
      </c>
      <c r="E526" s="20">
        <v>1831</v>
      </c>
      <c r="F526" s="17" t="s">
        <v>8218</v>
      </c>
      <c r="G526" s="17" t="s">
        <v>8224</v>
      </c>
      <c r="H526" s="17" t="s">
        <v>8246</v>
      </c>
      <c r="I526" s="17">
        <v>1414701413</v>
      </c>
      <c r="J526" s="17">
        <v>1412109413</v>
      </c>
      <c r="K526" s="17" t="b">
        <v>0</v>
      </c>
      <c r="L526" s="17">
        <v>25</v>
      </c>
      <c r="M526" s="17" t="b">
        <v>1</v>
      </c>
      <c r="N526" s="17" t="s">
        <v>8273</v>
      </c>
      <c r="O526" s="17" t="s">
        <v>8274</v>
      </c>
      <c r="P526" s="17">
        <v>122</v>
      </c>
      <c r="Q526" s="17">
        <v>73.239999999999995</v>
      </c>
      <c r="R526" s="21">
        <v>41912.858946759261</v>
      </c>
      <c r="S526" s="21">
        <v>41942.858946759261</v>
      </c>
    </row>
    <row r="527" spans="1:19" ht="180" x14ac:dyDescent="0.25">
      <c r="A527" s="17">
        <v>3572</v>
      </c>
      <c r="B527" s="18" t="s">
        <v>3571</v>
      </c>
      <c r="C527" s="18" t="s">
        <v>7682</v>
      </c>
      <c r="D527" s="19">
        <v>500</v>
      </c>
      <c r="E527" s="20">
        <v>500</v>
      </c>
      <c r="F527" s="17" t="s">
        <v>8218</v>
      </c>
      <c r="G527" s="17" t="s">
        <v>8224</v>
      </c>
      <c r="H527" s="17" t="s">
        <v>8246</v>
      </c>
      <c r="I527" s="17">
        <v>1434894082</v>
      </c>
      <c r="J527" s="17">
        <v>1432302082</v>
      </c>
      <c r="K527" s="17" t="b">
        <v>0</v>
      </c>
      <c r="L527" s="17">
        <v>9</v>
      </c>
      <c r="M527" s="17" t="b">
        <v>1</v>
      </c>
      <c r="N527" s="17" t="s">
        <v>8273</v>
      </c>
      <c r="O527" s="17" t="s">
        <v>8274</v>
      </c>
      <c r="P527" s="17">
        <v>100</v>
      </c>
      <c r="Q527" s="17">
        <v>55.56</v>
      </c>
      <c r="R527" s="21">
        <v>42146.570393518516</v>
      </c>
      <c r="S527" s="21">
        <v>42176.570393518516</v>
      </c>
    </row>
    <row r="528" spans="1:19" ht="210" x14ac:dyDescent="0.25">
      <c r="A528" s="17">
        <v>3573</v>
      </c>
      <c r="B528" s="18" t="s">
        <v>3572</v>
      </c>
      <c r="C528" s="18" t="s">
        <v>7683</v>
      </c>
      <c r="D528" s="19">
        <v>3000</v>
      </c>
      <c r="E528" s="20">
        <v>3084</v>
      </c>
      <c r="F528" s="17" t="s">
        <v>8218</v>
      </c>
      <c r="G528" s="17" t="s">
        <v>8224</v>
      </c>
      <c r="H528" s="17" t="s">
        <v>8246</v>
      </c>
      <c r="I528" s="17">
        <v>1415440846</v>
      </c>
      <c r="J528" s="17">
        <v>1412845246</v>
      </c>
      <c r="K528" s="17" t="b">
        <v>0</v>
      </c>
      <c r="L528" s="17">
        <v>78</v>
      </c>
      <c r="M528" s="17" t="b">
        <v>1</v>
      </c>
      <c r="N528" s="17" t="s">
        <v>8273</v>
      </c>
      <c r="O528" s="17" t="s">
        <v>8274</v>
      </c>
      <c r="P528" s="17">
        <v>103</v>
      </c>
      <c r="Q528" s="17">
        <v>39.54</v>
      </c>
      <c r="R528" s="21">
        <v>41921.375532407408</v>
      </c>
      <c r="S528" s="21">
        <v>41951.417199074072</v>
      </c>
    </row>
    <row r="529" spans="1:19" ht="270" x14ac:dyDescent="0.25">
      <c r="A529" s="17">
        <v>3574</v>
      </c>
      <c r="B529" s="18" t="s">
        <v>3573</v>
      </c>
      <c r="C529" s="18" t="s">
        <v>7684</v>
      </c>
      <c r="D529" s="19">
        <v>5800</v>
      </c>
      <c r="E529" s="20">
        <v>6155</v>
      </c>
      <c r="F529" s="17" t="s">
        <v>8218</v>
      </c>
      <c r="G529" s="17" t="s">
        <v>8223</v>
      </c>
      <c r="H529" s="17" t="s">
        <v>8245</v>
      </c>
      <c r="I529" s="17">
        <v>1415921848</v>
      </c>
      <c r="J529" s="17">
        <v>1413326248</v>
      </c>
      <c r="K529" s="17" t="b">
        <v>0</v>
      </c>
      <c r="L529" s="17">
        <v>45</v>
      </c>
      <c r="M529" s="17" t="b">
        <v>1</v>
      </c>
      <c r="N529" s="17" t="s">
        <v>8273</v>
      </c>
      <c r="O529" s="17" t="s">
        <v>8274</v>
      </c>
      <c r="P529" s="17">
        <v>106</v>
      </c>
      <c r="Q529" s="17">
        <v>136.78</v>
      </c>
      <c r="R529" s="21">
        <v>41926.942685185182</v>
      </c>
      <c r="S529" s="21">
        <v>41956.984351851846</v>
      </c>
    </row>
    <row r="530" spans="1:19" ht="285" x14ac:dyDescent="0.25">
      <c r="A530" s="17">
        <v>3575</v>
      </c>
      <c r="B530" s="18" t="s">
        <v>3574</v>
      </c>
      <c r="C530" s="18" t="s">
        <v>7685</v>
      </c>
      <c r="D530" s="19">
        <v>10000</v>
      </c>
      <c r="E530" s="20">
        <v>10133</v>
      </c>
      <c r="F530" s="17" t="s">
        <v>8218</v>
      </c>
      <c r="G530" s="17" t="s">
        <v>8223</v>
      </c>
      <c r="H530" s="17" t="s">
        <v>8245</v>
      </c>
      <c r="I530" s="17">
        <v>1470887940</v>
      </c>
      <c r="J530" s="17">
        <v>1468176527</v>
      </c>
      <c r="K530" s="17" t="b">
        <v>0</v>
      </c>
      <c r="L530" s="17">
        <v>102</v>
      </c>
      <c r="M530" s="17" t="b">
        <v>1</v>
      </c>
      <c r="N530" s="17" t="s">
        <v>8273</v>
      </c>
      <c r="O530" s="17" t="s">
        <v>8274</v>
      </c>
      <c r="P530" s="17">
        <v>101</v>
      </c>
      <c r="Q530" s="17">
        <v>99.34</v>
      </c>
      <c r="R530" s="21">
        <v>42561.783877314811</v>
      </c>
      <c r="S530" s="21">
        <v>42593.165972222225</v>
      </c>
    </row>
    <row r="531" spans="1:19" ht="255" x14ac:dyDescent="0.25">
      <c r="A531" s="17">
        <v>3576</v>
      </c>
      <c r="B531" s="18" t="s">
        <v>3575</v>
      </c>
      <c r="C531" s="18" t="s">
        <v>7686</v>
      </c>
      <c r="D531" s="19">
        <v>100</v>
      </c>
      <c r="E531" s="20">
        <v>100</v>
      </c>
      <c r="F531" s="17" t="s">
        <v>8218</v>
      </c>
      <c r="G531" s="17" t="s">
        <v>8223</v>
      </c>
      <c r="H531" s="17" t="s">
        <v>8245</v>
      </c>
      <c r="I531" s="17">
        <v>1480947054</v>
      </c>
      <c r="J531" s="17">
        <v>1475759454</v>
      </c>
      <c r="K531" s="17" t="b">
        <v>0</v>
      </c>
      <c r="L531" s="17">
        <v>5</v>
      </c>
      <c r="M531" s="17" t="b">
        <v>1</v>
      </c>
      <c r="N531" s="17" t="s">
        <v>8273</v>
      </c>
      <c r="O531" s="17" t="s">
        <v>8274</v>
      </c>
      <c r="P531" s="17">
        <v>100</v>
      </c>
      <c r="Q531" s="17">
        <v>20</v>
      </c>
      <c r="R531" s="21">
        <v>42649.54923611111</v>
      </c>
      <c r="S531" s="21">
        <v>42709.590902777782</v>
      </c>
    </row>
    <row r="532" spans="1:19" ht="240" x14ac:dyDescent="0.25">
      <c r="A532" s="17">
        <v>3577</v>
      </c>
      <c r="B532" s="18" t="s">
        <v>3576</v>
      </c>
      <c r="C532" s="18" t="s">
        <v>7687</v>
      </c>
      <c r="D532" s="19">
        <v>600</v>
      </c>
      <c r="E532" s="20">
        <v>780</v>
      </c>
      <c r="F532" s="17" t="s">
        <v>8218</v>
      </c>
      <c r="G532" s="17" t="s">
        <v>8223</v>
      </c>
      <c r="H532" s="17" t="s">
        <v>8245</v>
      </c>
      <c r="I532" s="17">
        <v>1430029680</v>
      </c>
      <c r="J532" s="17">
        <v>1427741583</v>
      </c>
      <c r="K532" s="17" t="b">
        <v>0</v>
      </c>
      <c r="L532" s="17">
        <v>27</v>
      </c>
      <c r="M532" s="17" t="b">
        <v>1</v>
      </c>
      <c r="N532" s="17" t="s">
        <v>8273</v>
      </c>
      <c r="O532" s="17" t="s">
        <v>8274</v>
      </c>
      <c r="P532" s="17">
        <v>130</v>
      </c>
      <c r="Q532" s="17">
        <v>28.89</v>
      </c>
      <c r="R532" s="21">
        <v>42093.786840277782</v>
      </c>
      <c r="S532" s="21">
        <v>42120.26944444445</v>
      </c>
    </row>
    <row r="533" spans="1:19" ht="270" x14ac:dyDescent="0.25">
      <c r="A533" s="17">
        <v>3578</v>
      </c>
      <c r="B533" s="18" t="s">
        <v>3577</v>
      </c>
      <c r="C533" s="18" t="s">
        <v>7688</v>
      </c>
      <c r="D533" s="19">
        <v>1500</v>
      </c>
      <c r="E533" s="20">
        <v>1500.2</v>
      </c>
      <c r="F533" s="17" t="s">
        <v>8218</v>
      </c>
      <c r="G533" s="17" t="s">
        <v>8224</v>
      </c>
      <c r="H533" s="17" t="s">
        <v>8246</v>
      </c>
      <c r="I533" s="17">
        <v>1462037777</v>
      </c>
      <c r="J533" s="17">
        <v>1459445777</v>
      </c>
      <c r="K533" s="17" t="b">
        <v>0</v>
      </c>
      <c r="L533" s="17">
        <v>37</v>
      </c>
      <c r="M533" s="17" t="b">
        <v>1</v>
      </c>
      <c r="N533" s="17" t="s">
        <v>8273</v>
      </c>
      <c r="O533" s="17" t="s">
        <v>8274</v>
      </c>
      <c r="P533" s="17">
        <v>100</v>
      </c>
      <c r="Q533" s="17">
        <v>40.549999999999997</v>
      </c>
      <c r="R533" s="21">
        <v>42460.733530092592</v>
      </c>
      <c r="S533" s="21">
        <v>42490.733530092592</v>
      </c>
    </row>
    <row r="534" spans="1:19" ht="285" x14ac:dyDescent="0.25">
      <c r="A534" s="17">
        <v>3579</v>
      </c>
      <c r="B534" s="18" t="s">
        <v>3578</v>
      </c>
      <c r="C534" s="18" t="s">
        <v>7689</v>
      </c>
      <c r="D534" s="19">
        <v>500</v>
      </c>
      <c r="E534" s="20">
        <v>500</v>
      </c>
      <c r="F534" s="17" t="s">
        <v>8218</v>
      </c>
      <c r="G534" s="17" t="s">
        <v>8224</v>
      </c>
      <c r="H534" s="17" t="s">
        <v>8246</v>
      </c>
      <c r="I534" s="17">
        <v>1459444656</v>
      </c>
      <c r="J534" s="17">
        <v>1456856256</v>
      </c>
      <c r="K534" s="17" t="b">
        <v>0</v>
      </c>
      <c r="L534" s="17">
        <v>14</v>
      </c>
      <c r="M534" s="17" t="b">
        <v>1</v>
      </c>
      <c r="N534" s="17" t="s">
        <v>8273</v>
      </c>
      <c r="O534" s="17" t="s">
        <v>8274</v>
      </c>
      <c r="P534" s="17">
        <v>100</v>
      </c>
      <c r="Q534" s="17">
        <v>35.71</v>
      </c>
      <c r="R534" s="21">
        <v>42430.762222222227</v>
      </c>
      <c r="S534" s="21">
        <v>42460.720555555556</v>
      </c>
    </row>
    <row r="535" spans="1:19" ht="255" x14ac:dyDescent="0.25">
      <c r="A535" s="17">
        <v>3580</v>
      </c>
      <c r="B535" s="18" t="s">
        <v>3579</v>
      </c>
      <c r="C535" s="18" t="s">
        <v>7690</v>
      </c>
      <c r="D535" s="19">
        <v>900</v>
      </c>
      <c r="E535" s="20">
        <v>1025</v>
      </c>
      <c r="F535" s="17" t="s">
        <v>8218</v>
      </c>
      <c r="G535" s="17" t="s">
        <v>8223</v>
      </c>
      <c r="H535" s="17" t="s">
        <v>8245</v>
      </c>
      <c r="I535" s="17">
        <v>1425185940</v>
      </c>
      <c r="J535" s="17">
        <v>1421900022</v>
      </c>
      <c r="K535" s="17" t="b">
        <v>0</v>
      </c>
      <c r="L535" s="17">
        <v>27</v>
      </c>
      <c r="M535" s="17" t="b">
        <v>1</v>
      </c>
      <c r="N535" s="17" t="s">
        <v>8273</v>
      </c>
      <c r="O535" s="17" t="s">
        <v>8274</v>
      </c>
      <c r="P535" s="17">
        <v>114</v>
      </c>
      <c r="Q535" s="17">
        <v>37.96</v>
      </c>
      <c r="R535" s="21">
        <v>42026.176180555558</v>
      </c>
      <c r="S535" s="21">
        <v>42064.207638888889</v>
      </c>
    </row>
    <row r="536" spans="1:19" ht="300" x14ac:dyDescent="0.25">
      <c r="A536" s="17">
        <v>3581</v>
      </c>
      <c r="B536" s="18" t="s">
        <v>3580</v>
      </c>
      <c r="C536" s="18" t="s">
        <v>7691</v>
      </c>
      <c r="D536" s="19">
        <v>1500</v>
      </c>
      <c r="E536" s="20">
        <v>1500</v>
      </c>
      <c r="F536" s="17" t="s">
        <v>8218</v>
      </c>
      <c r="G536" s="17" t="s">
        <v>8224</v>
      </c>
      <c r="H536" s="17" t="s">
        <v>8246</v>
      </c>
      <c r="I536" s="17">
        <v>1406719110</v>
      </c>
      <c r="J536" s="17">
        <v>1405509510</v>
      </c>
      <c r="K536" s="17" t="b">
        <v>0</v>
      </c>
      <c r="L536" s="17">
        <v>45</v>
      </c>
      <c r="M536" s="17" t="b">
        <v>1</v>
      </c>
      <c r="N536" s="17" t="s">
        <v>8273</v>
      </c>
      <c r="O536" s="17" t="s">
        <v>8274</v>
      </c>
      <c r="P536" s="17">
        <v>100</v>
      </c>
      <c r="Q536" s="17">
        <v>33.33</v>
      </c>
      <c r="R536" s="21">
        <v>41836.471180555556</v>
      </c>
      <c r="S536" s="21">
        <v>41850.471180555556</v>
      </c>
    </row>
    <row r="537" spans="1:19" ht="255" x14ac:dyDescent="0.25">
      <c r="A537" s="17">
        <v>3582</v>
      </c>
      <c r="B537" s="18" t="s">
        <v>3581</v>
      </c>
      <c r="C537" s="18" t="s">
        <v>7692</v>
      </c>
      <c r="D537" s="19">
        <v>1000</v>
      </c>
      <c r="E537" s="20">
        <v>2870</v>
      </c>
      <c r="F537" s="17" t="s">
        <v>8218</v>
      </c>
      <c r="G537" s="17" t="s">
        <v>8223</v>
      </c>
      <c r="H537" s="17" t="s">
        <v>8245</v>
      </c>
      <c r="I537" s="17">
        <v>1459822682</v>
      </c>
      <c r="J537" s="17">
        <v>1458613082</v>
      </c>
      <c r="K537" s="17" t="b">
        <v>0</v>
      </c>
      <c r="L537" s="17">
        <v>49</v>
      </c>
      <c r="M537" s="17" t="b">
        <v>1</v>
      </c>
      <c r="N537" s="17" t="s">
        <v>8273</v>
      </c>
      <c r="O537" s="17" t="s">
        <v>8274</v>
      </c>
      <c r="P537" s="17">
        <v>287</v>
      </c>
      <c r="Q537" s="17">
        <v>58.57</v>
      </c>
      <c r="R537" s="21">
        <v>42451.095856481479</v>
      </c>
      <c r="S537" s="21">
        <v>42465.095856481479</v>
      </c>
    </row>
    <row r="538" spans="1:19" ht="300" x14ac:dyDescent="0.25">
      <c r="A538" s="17">
        <v>3583</v>
      </c>
      <c r="B538" s="18" t="s">
        <v>3582</v>
      </c>
      <c r="C538" s="18" t="s">
        <v>7693</v>
      </c>
      <c r="D538" s="19">
        <v>3000</v>
      </c>
      <c r="E538" s="20">
        <v>3255</v>
      </c>
      <c r="F538" s="17" t="s">
        <v>8218</v>
      </c>
      <c r="G538" s="17" t="s">
        <v>8223</v>
      </c>
      <c r="H538" s="17" t="s">
        <v>8245</v>
      </c>
      <c r="I538" s="17">
        <v>1460970805</v>
      </c>
      <c r="J538" s="17">
        <v>1455790405</v>
      </c>
      <c r="K538" s="17" t="b">
        <v>0</v>
      </c>
      <c r="L538" s="17">
        <v>24</v>
      </c>
      <c r="M538" s="17" t="b">
        <v>1</v>
      </c>
      <c r="N538" s="17" t="s">
        <v>8273</v>
      </c>
      <c r="O538" s="17" t="s">
        <v>8274</v>
      </c>
      <c r="P538" s="17">
        <v>109</v>
      </c>
      <c r="Q538" s="17">
        <v>135.63</v>
      </c>
      <c r="R538" s="21">
        <v>42418.425983796296</v>
      </c>
      <c r="S538" s="21">
        <v>42478.384317129632</v>
      </c>
    </row>
    <row r="539" spans="1:19" ht="270" x14ac:dyDescent="0.25">
      <c r="A539" s="17">
        <v>3584</v>
      </c>
      <c r="B539" s="18" t="s">
        <v>3583</v>
      </c>
      <c r="C539" s="18" t="s">
        <v>7694</v>
      </c>
      <c r="D539" s="19">
        <v>3000</v>
      </c>
      <c r="E539" s="20">
        <v>3465</v>
      </c>
      <c r="F539" s="17" t="s">
        <v>8218</v>
      </c>
      <c r="G539" s="17" t="s">
        <v>8224</v>
      </c>
      <c r="H539" s="17" t="s">
        <v>8246</v>
      </c>
      <c r="I539" s="17">
        <v>1436772944</v>
      </c>
      <c r="J539" s="17">
        <v>1434180944</v>
      </c>
      <c r="K539" s="17" t="b">
        <v>0</v>
      </c>
      <c r="L539" s="17">
        <v>112</v>
      </c>
      <c r="M539" s="17" t="b">
        <v>1</v>
      </c>
      <c r="N539" s="17" t="s">
        <v>8273</v>
      </c>
      <c r="O539" s="17" t="s">
        <v>8274</v>
      </c>
      <c r="P539" s="17">
        <v>116</v>
      </c>
      <c r="Q539" s="17">
        <v>30.94</v>
      </c>
      <c r="R539" s="21">
        <v>42168.316481481481</v>
      </c>
      <c r="S539" s="21">
        <v>42198.316481481481</v>
      </c>
    </row>
    <row r="540" spans="1:19" ht="270" x14ac:dyDescent="0.25">
      <c r="A540" s="17">
        <v>3585</v>
      </c>
      <c r="B540" s="18" t="s">
        <v>3584</v>
      </c>
      <c r="C540" s="18" t="s">
        <v>7695</v>
      </c>
      <c r="D540" s="19">
        <v>3400</v>
      </c>
      <c r="E540" s="20">
        <v>4050</v>
      </c>
      <c r="F540" s="17" t="s">
        <v>8218</v>
      </c>
      <c r="G540" s="17" t="s">
        <v>8223</v>
      </c>
      <c r="H540" s="17" t="s">
        <v>8245</v>
      </c>
      <c r="I540" s="17">
        <v>1419181890</v>
      </c>
      <c r="J540" s="17">
        <v>1416589890</v>
      </c>
      <c r="K540" s="17" t="b">
        <v>0</v>
      </c>
      <c r="L540" s="17">
        <v>23</v>
      </c>
      <c r="M540" s="17" t="b">
        <v>1</v>
      </c>
      <c r="N540" s="17" t="s">
        <v>8273</v>
      </c>
      <c r="O540" s="17" t="s">
        <v>8274</v>
      </c>
      <c r="P540" s="17">
        <v>119</v>
      </c>
      <c r="Q540" s="17">
        <v>176.09</v>
      </c>
      <c r="R540" s="21">
        <v>41964.716319444444</v>
      </c>
      <c r="S540" s="21">
        <v>41994.716319444444</v>
      </c>
    </row>
    <row r="541" spans="1:19" ht="90" x14ac:dyDescent="0.25">
      <c r="A541" s="17">
        <v>3586</v>
      </c>
      <c r="B541" s="18" t="s">
        <v>3585</v>
      </c>
      <c r="C541" s="18" t="s">
        <v>7696</v>
      </c>
      <c r="D541" s="19">
        <v>7500</v>
      </c>
      <c r="E541" s="20">
        <v>8207</v>
      </c>
      <c r="F541" s="17" t="s">
        <v>8218</v>
      </c>
      <c r="G541" s="17" t="s">
        <v>8223</v>
      </c>
      <c r="H541" s="17" t="s">
        <v>8245</v>
      </c>
      <c r="I541" s="17">
        <v>1474649070</v>
      </c>
      <c r="J541" s="17">
        <v>1469465070</v>
      </c>
      <c r="K541" s="17" t="b">
        <v>0</v>
      </c>
      <c r="L541" s="17">
        <v>54</v>
      </c>
      <c r="M541" s="17" t="b">
        <v>1</v>
      </c>
      <c r="N541" s="17" t="s">
        <v>8273</v>
      </c>
      <c r="O541" s="17" t="s">
        <v>8274</v>
      </c>
      <c r="P541" s="17">
        <v>109</v>
      </c>
      <c r="Q541" s="17">
        <v>151.97999999999999</v>
      </c>
      <c r="R541" s="21">
        <v>42576.697569444441</v>
      </c>
      <c r="S541" s="21">
        <v>42636.697569444441</v>
      </c>
    </row>
    <row r="542" spans="1:19" ht="255" x14ac:dyDescent="0.25">
      <c r="A542" s="17">
        <v>3587</v>
      </c>
      <c r="B542" s="18" t="s">
        <v>3586</v>
      </c>
      <c r="C542" s="18" t="s">
        <v>7697</v>
      </c>
      <c r="D542" s="19">
        <v>500</v>
      </c>
      <c r="E542" s="20">
        <v>633</v>
      </c>
      <c r="F542" s="17" t="s">
        <v>8218</v>
      </c>
      <c r="G542" s="17" t="s">
        <v>8224</v>
      </c>
      <c r="H542" s="17" t="s">
        <v>8246</v>
      </c>
      <c r="I542" s="17">
        <v>1467054000</v>
      </c>
      <c r="J542" s="17">
        <v>1463144254</v>
      </c>
      <c r="K542" s="17" t="b">
        <v>0</v>
      </c>
      <c r="L542" s="17">
        <v>28</v>
      </c>
      <c r="M542" s="17" t="b">
        <v>1</v>
      </c>
      <c r="N542" s="17" t="s">
        <v>8273</v>
      </c>
      <c r="O542" s="17" t="s">
        <v>8274</v>
      </c>
      <c r="P542" s="17">
        <v>127</v>
      </c>
      <c r="Q542" s="17">
        <v>22.61</v>
      </c>
      <c r="R542" s="21">
        <v>42503.539976851855</v>
      </c>
      <c r="S542" s="21">
        <v>42548.791666666672</v>
      </c>
    </row>
    <row r="543" spans="1:19" ht="225" x14ac:dyDescent="0.25">
      <c r="A543" s="17">
        <v>3588</v>
      </c>
      <c r="B543" s="18" t="s">
        <v>3587</v>
      </c>
      <c r="C543" s="18" t="s">
        <v>7698</v>
      </c>
      <c r="D543" s="19">
        <v>200</v>
      </c>
      <c r="E543" s="20">
        <v>201</v>
      </c>
      <c r="F543" s="17" t="s">
        <v>8218</v>
      </c>
      <c r="G543" s="17" t="s">
        <v>8224</v>
      </c>
      <c r="H543" s="17" t="s">
        <v>8246</v>
      </c>
      <c r="I543" s="17">
        <v>1430348400</v>
      </c>
      <c r="J543" s="17">
        <v>1428436410</v>
      </c>
      <c r="K543" s="17" t="b">
        <v>0</v>
      </c>
      <c r="L543" s="17">
        <v>11</v>
      </c>
      <c r="M543" s="17" t="b">
        <v>1</v>
      </c>
      <c r="N543" s="17" t="s">
        <v>8273</v>
      </c>
      <c r="O543" s="17" t="s">
        <v>8274</v>
      </c>
      <c r="P543" s="17">
        <v>101</v>
      </c>
      <c r="Q543" s="17">
        <v>18.27</v>
      </c>
      <c r="R543" s="21">
        <v>42101.828819444447</v>
      </c>
      <c r="S543" s="21">
        <v>42123.958333333328</v>
      </c>
    </row>
    <row r="544" spans="1:19" ht="270" x14ac:dyDescent="0.25">
      <c r="A544" s="17">
        <v>3589</v>
      </c>
      <c r="B544" s="18" t="s">
        <v>3588</v>
      </c>
      <c r="C544" s="18" t="s">
        <v>7699</v>
      </c>
      <c r="D544" s="19">
        <v>4000</v>
      </c>
      <c r="E544" s="20">
        <v>5100</v>
      </c>
      <c r="F544" s="17" t="s">
        <v>8218</v>
      </c>
      <c r="G544" s="17" t="s">
        <v>8223</v>
      </c>
      <c r="H544" s="17" t="s">
        <v>8245</v>
      </c>
      <c r="I544" s="17">
        <v>1432654347</v>
      </c>
      <c r="J544" s="17">
        <v>1430494347</v>
      </c>
      <c r="K544" s="17" t="b">
        <v>0</v>
      </c>
      <c r="L544" s="17">
        <v>62</v>
      </c>
      <c r="M544" s="17" t="b">
        <v>1</v>
      </c>
      <c r="N544" s="17" t="s">
        <v>8273</v>
      </c>
      <c r="O544" s="17" t="s">
        <v>8274</v>
      </c>
      <c r="P544" s="17">
        <v>128</v>
      </c>
      <c r="Q544" s="17">
        <v>82.26</v>
      </c>
      <c r="R544" s="21">
        <v>42125.647534722222</v>
      </c>
      <c r="S544" s="21">
        <v>42150.647534722222</v>
      </c>
    </row>
    <row r="545" spans="1:19" ht="300" x14ac:dyDescent="0.25">
      <c r="A545" s="17">
        <v>3590</v>
      </c>
      <c r="B545" s="18" t="s">
        <v>3589</v>
      </c>
      <c r="C545" s="18" t="s">
        <v>7700</v>
      </c>
      <c r="D545" s="19">
        <v>5000</v>
      </c>
      <c r="E545" s="20">
        <v>5003</v>
      </c>
      <c r="F545" s="17" t="s">
        <v>8218</v>
      </c>
      <c r="G545" s="17" t="s">
        <v>8224</v>
      </c>
      <c r="H545" s="17" t="s">
        <v>8246</v>
      </c>
      <c r="I545" s="17">
        <v>1413792034</v>
      </c>
      <c r="J545" s="17">
        <v>1411200034</v>
      </c>
      <c r="K545" s="17" t="b">
        <v>0</v>
      </c>
      <c r="L545" s="17">
        <v>73</v>
      </c>
      <c r="M545" s="17" t="b">
        <v>1</v>
      </c>
      <c r="N545" s="17" t="s">
        <v>8273</v>
      </c>
      <c r="O545" s="17" t="s">
        <v>8274</v>
      </c>
      <c r="P545" s="17">
        <v>100</v>
      </c>
      <c r="Q545" s="17">
        <v>68.53</v>
      </c>
      <c r="R545" s="21">
        <v>41902.333726851852</v>
      </c>
      <c r="S545" s="21">
        <v>41932.333726851852</v>
      </c>
    </row>
    <row r="546" spans="1:19" ht="285" x14ac:dyDescent="0.25">
      <c r="A546" s="17">
        <v>3591</v>
      </c>
      <c r="B546" s="18" t="s">
        <v>3590</v>
      </c>
      <c r="C546" s="18" t="s">
        <v>7701</v>
      </c>
      <c r="D546" s="19">
        <v>700</v>
      </c>
      <c r="E546" s="20">
        <v>1225</v>
      </c>
      <c r="F546" s="17" t="s">
        <v>8218</v>
      </c>
      <c r="G546" s="17" t="s">
        <v>8223</v>
      </c>
      <c r="H546" s="17" t="s">
        <v>8245</v>
      </c>
      <c r="I546" s="17">
        <v>1422075540</v>
      </c>
      <c r="J546" s="17">
        <v>1419979544</v>
      </c>
      <c r="K546" s="17" t="b">
        <v>0</v>
      </c>
      <c r="L546" s="17">
        <v>18</v>
      </c>
      <c r="M546" s="17" t="b">
        <v>1</v>
      </c>
      <c r="N546" s="17" t="s">
        <v>8273</v>
      </c>
      <c r="O546" s="17" t="s">
        <v>8274</v>
      </c>
      <c r="P546" s="17">
        <v>175</v>
      </c>
      <c r="Q546" s="17">
        <v>68.06</v>
      </c>
      <c r="R546" s="21">
        <v>42003.948425925926</v>
      </c>
      <c r="S546" s="21">
        <v>42028.207638888889</v>
      </c>
    </row>
    <row r="547" spans="1:19" ht="240" x14ac:dyDescent="0.25">
      <c r="A547" s="17">
        <v>3592</v>
      </c>
      <c r="B547" s="18" t="s">
        <v>3591</v>
      </c>
      <c r="C547" s="18" t="s">
        <v>7702</v>
      </c>
      <c r="D547" s="19">
        <v>2000</v>
      </c>
      <c r="E547" s="20">
        <v>2545</v>
      </c>
      <c r="F547" s="17" t="s">
        <v>8218</v>
      </c>
      <c r="G547" s="17" t="s">
        <v>8223</v>
      </c>
      <c r="H547" s="17" t="s">
        <v>8245</v>
      </c>
      <c r="I547" s="17">
        <v>1423630740</v>
      </c>
      <c r="J547" s="17">
        <v>1418673307</v>
      </c>
      <c r="K547" s="17" t="b">
        <v>0</v>
      </c>
      <c r="L547" s="17">
        <v>35</v>
      </c>
      <c r="M547" s="17" t="b">
        <v>1</v>
      </c>
      <c r="N547" s="17" t="s">
        <v>8273</v>
      </c>
      <c r="O547" s="17" t="s">
        <v>8274</v>
      </c>
      <c r="P547" s="17">
        <v>127</v>
      </c>
      <c r="Q547" s="17">
        <v>72.709999999999994</v>
      </c>
      <c r="R547" s="21">
        <v>41988.829942129625</v>
      </c>
      <c r="S547" s="21">
        <v>42046.207638888889</v>
      </c>
    </row>
    <row r="548" spans="1:19" ht="240" x14ac:dyDescent="0.25">
      <c r="A548" s="17">
        <v>3593</v>
      </c>
      <c r="B548" s="18" t="s">
        <v>3592</v>
      </c>
      <c r="C548" s="18" t="s">
        <v>7703</v>
      </c>
      <c r="D548" s="19">
        <v>3000</v>
      </c>
      <c r="E548" s="20">
        <v>3319</v>
      </c>
      <c r="F548" s="17" t="s">
        <v>8218</v>
      </c>
      <c r="G548" s="17" t="s">
        <v>8223</v>
      </c>
      <c r="H548" s="17" t="s">
        <v>8245</v>
      </c>
      <c r="I548" s="17">
        <v>1420489560</v>
      </c>
      <c r="J548" s="17">
        <v>1417469639</v>
      </c>
      <c r="K548" s="17" t="b">
        <v>0</v>
      </c>
      <c r="L548" s="17">
        <v>43</v>
      </c>
      <c r="M548" s="17" t="b">
        <v>1</v>
      </c>
      <c r="N548" s="17" t="s">
        <v>8273</v>
      </c>
      <c r="O548" s="17" t="s">
        <v>8274</v>
      </c>
      <c r="P548" s="17">
        <v>111</v>
      </c>
      <c r="Q548" s="17">
        <v>77.19</v>
      </c>
      <c r="R548" s="21">
        <v>41974.898599537039</v>
      </c>
      <c r="S548" s="21">
        <v>42009.851388888885</v>
      </c>
    </row>
    <row r="549" spans="1:19" ht="300" x14ac:dyDescent="0.25">
      <c r="A549" s="17">
        <v>3594</v>
      </c>
      <c r="B549" s="18" t="s">
        <v>3593</v>
      </c>
      <c r="C549" s="18" t="s">
        <v>7704</v>
      </c>
      <c r="D549" s="19">
        <v>1600</v>
      </c>
      <c r="E549" s="20">
        <v>2015</v>
      </c>
      <c r="F549" s="17" t="s">
        <v>8218</v>
      </c>
      <c r="G549" s="17" t="s">
        <v>8223</v>
      </c>
      <c r="H549" s="17" t="s">
        <v>8245</v>
      </c>
      <c r="I549" s="17">
        <v>1472952982</v>
      </c>
      <c r="J549" s="17">
        <v>1470792982</v>
      </c>
      <c r="K549" s="17" t="b">
        <v>0</v>
      </c>
      <c r="L549" s="17">
        <v>36</v>
      </c>
      <c r="M549" s="17" t="b">
        <v>1</v>
      </c>
      <c r="N549" s="17" t="s">
        <v>8273</v>
      </c>
      <c r="O549" s="17" t="s">
        <v>8274</v>
      </c>
      <c r="P549" s="17">
        <v>126</v>
      </c>
      <c r="Q549" s="17">
        <v>55.97</v>
      </c>
      <c r="R549" s="21">
        <v>42592.066921296297</v>
      </c>
      <c r="S549" s="21">
        <v>42617.066921296297</v>
      </c>
    </row>
    <row r="550" spans="1:19" ht="150" x14ac:dyDescent="0.25">
      <c r="A550" s="17">
        <v>3595</v>
      </c>
      <c r="B550" s="18" t="s">
        <v>3594</v>
      </c>
      <c r="C550" s="18" t="s">
        <v>7705</v>
      </c>
      <c r="D550" s="19">
        <v>2600</v>
      </c>
      <c r="E550" s="20">
        <v>3081</v>
      </c>
      <c r="F550" s="17" t="s">
        <v>8218</v>
      </c>
      <c r="G550" s="17" t="s">
        <v>8223</v>
      </c>
      <c r="H550" s="17" t="s">
        <v>8245</v>
      </c>
      <c r="I550" s="17">
        <v>1426229940</v>
      </c>
      <c r="J550" s="17">
        <v>1423959123</v>
      </c>
      <c r="K550" s="17" t="b">
        <v>0</v>
      </c>
      <c r="L550" s="17">
        <v>62</v>
      </c>
      <c r="M550" s="17" t="b">
        <v>1</v>
      </c>
      <c r="N550" s="17" t="s">
        <v>8273</v>
      </c>
      <c r="O550" s="17" t="s">
        <v>8274</v>
      </c>
      <c r="P550" s="17">
        <v>119</v>
      </c>
      <c r="Q550" s="17">
        <v>49.69</v>
      </c>
      <c r="R550" s="21">
        <v>42050.008368055554</v>
      </c>
      <c r="S550" s="21">
        <v>42076.290972222225</v>
      </c>
    </row>
    <row r="551" spans="1:19" ht="240" x14ac:dyDescent="0.25">
      <c r="A551" s="17">
        <v>3596</v>
      </c>
      <c r="B551" s="18" t="s">
        <v>3595</v>
      </c>
      <c r="C551" s="18" t="s">
        <v>7706</v>
      </c>
      <c r="D551" s="19">
        <v>1100</v>
      </c>
      <c r="E551" s="20">
        <v>1185</v>
      </c>
      <c r="F551" s="17" t="s">
        <v>8218</v>
      </c>
      <c r="G551" s="17" t="s">
        <v>8228</v>
      </c>
      <c r="H551" s="17" t="s">
        <v>8250</v>
      </c>
      <c r="I551" s="17">
        <v>1409072982</v>
      </c>
      <c r="J551" s="17">
        <v>1407258582</v>
      </c>
      <c r="K551" s="17" t="b">
        <v>0</v>
      </c>
      <c r="L551" s="17">
        <v>15</v>
      </c>
      <c r="M551" s="17" t="b">
        <v>1</v>
      </c>
      <c r="N551" s="17" t="s">
        <v>8273</v>
      </c>
      <c r="O551" s="17" t="s">
        <v>8274</v>
      </c>
      <c r="P551" s="17">
        <v>108</v>
      </c>
      <c r="Q551" s="17">
        <v>79</v>
      </c>
      <c r="R551" s="21">
        <v>41856.715069444443</v>
      </c>
      <c r="S551" s="21">
        <v>41877.715069444443</v>
      </c>
    </row>
    <row r="552" spans="1:19" ht="165" x14ac:dyDescent="0.25">
      <c r="A552" s="17">
        <v>3597</v>
      </c>
      <c r="B552" s="18" t="s">
        <v>3596</v>
      </c>
      <c r="C552" s="18" t="s">
        <v>7707</v>
      </c>
      <c r="D552" s="19">
        <v>2500</v>
      </c>
      <c r="E552" s="20">
        <v>2565</v>
      </c>
      <c r="F552" s="17" t="s">
        <v>8218</v>
      </c>
      <c r="G552" s="17" t="s">
        <v>8223</v>
      </c>
      <c r="H552" s="17" t="s">
        <v>8245</v>
      </c>
      <c r="I552" s="17">
        <v>1456984740</v>
      </c>
      <c r="J552" s="17">
        <v>1455717790</v>
      </c>
      <c r="K552" s="17" t="b">
        <v>0</v>
      </c>
      <c r="L552" s="17">
        <v>33</v>
      </c>
      <c r="M552" s="17" t="b">
        <v>1</v>
      </c>
      <c r="N552" s="17" t="s">
        <v>8273</v>
      </c>
      <c r="O552" s="17" t="s">
        <v>8274</v>
      </c>
      <c r="P552" s="17">
        <v>103</v>
      </c>
      <c r="Q552" s="17">
        <v>77.73</v>
      </c>
      <c r="R552" s="21">
        <v>42417.585532407407</v>
      </c>
      <c r="S552" s="21">
        <v>42432.249305555553</v>
      </c>
    </row>
    <row r="553" spans="1:19" ht="240" x14ac:dyDescent="0.25">
      <c r="A553" s="17">
        <v>3598</v>
      </c>
      <c r="B553" s="18" t="s">
        <v>3597</v>
      </c>
      <c r="C553" s="18" t="s">
        <v>7708</v>
      </c>
      <c r="D553" s="19">
        <v>1000</v>
      </c>
      <c r="E553" s="20">
        <v>1101</v>
      </c>
      <c r="F553" s="17" t="s">
        <v>8218</v>
      </c>
      <c r="G553" s="17" t="s">
        <v>8223</v>
      </c>
      <c r="H553" s="17" t="s">
        <v>8245</v>
      </c>
      <c r="I553" s="17">
        <v>1409720340</v>
      </c>
      <c r="J553" s="17">
        <v>1408129822</v>
      </c>
      <c r="K553" s="17" t="b">
        <v>0</v>
      </c>
      <c r="L553" s="17">
        <v>27</v>
      </c>
      <c r="M553" s="17" t="b">
        <v>1</v>
      </c>
      <c r="N553" s="17" t="s">
        <v>8273</v>
      </c>
      <c r="O553" s="17" t="s">
        <v>8274</v>
      </c>
      <c r="P553" s="17">
        <v>110</v>
      </c>
      <c r="Q553" s="17">
        <v>40.78</v>
      </c>
      <c r="R553" s="21">
        <v>41866.79886574074</v>
      </c>
      <c r="S553" s="21">
        <v>41885.207638888889</v>
      </c>
    </row>
    <row r="554" spans="1:19" ht="255" x14ac:dyDescent="0.25">
      <c r="A554" s="17">
        <v>3599</v>
      </c>
      <c r="B554" s="18" t="s">
        <v>3598</v>
      </c>
      <c r="C554" s="18" t="s">
        <v>7709</v>
      </c>
      <c r="D554" s="19">
        <v>500</v>
      </c>
      <c r="E554" s="20">
        <v>1010</v>
      </c>
      <c r="F554" s="17" t="s">
        <v>8218</v>
      </c>
      <c r="G554" s="17" t="s">
        <v>8223</v>
      </c>
      <c r="H554" s="17" t="s">
        <v>8245</v>
      </c>
      <c r="I554" s="17">
        <v>1440892800</v>
      </c>
      <c r="J554" s="17">
        <v>1438715077</v>
      </c>
      <c r="K554" s="17" t="b">
        <v>0</v>
      </c>
      <c r="L554" s="17">
        <v>17</v>
      </c>
      <c r="M554" s="17" t="b">
        <v>1</v>
      </c>
      <c r="N554" s="17" t="s">
        <v>8273</v>
      </c>
      <c r="O554" s="17" t="s">
        <v>8274</v>
      </c>
      <c r="P554" s="17">
        <v>202</v>
      </c>
      <c r="Q554" s="17">
        <v>59.41</v>
      </c>
      <c r="R554" s="21">
        <v>42220.79487268519</v>
      </c>
      <c r="S554" s="21">
        <v>42246</v>
      </c>
    </row>
    <row r="555" spans="1:19" ht="150" x14ac:dyDescent="0.25">
      <c r="A555" s="17">
        <v>3600</v>
      </c>
      <c r="B555" s="18" t="s">
        <v>3599</v>
      </c>
      <c r="C555" s="18" t="s">
        <v>7710</v>
      </c>
      <c r="D555" s="19">
        <v>10</v>
      </c>
      <c r="E555" s="20">
        <v>13</v>
      </c>
      <c r="F555" s="17" t="s">
        <v>8218</v>
      </c>
      <c r="G555" s="17" t="s">
        <v>8223</v>
      </c>
      <c r="H555" s="17" t="s">
        <v>8245</v>
      </c>
      <c r="I555" s="17">
        <v>1476390164</v>
      </c>
      <c r="J555" s="17">
        <v>1473970964</v>
      </c>
      <c r="K555" s="17" t="b">
        <v>0</v>
      </c>
      <c r="L555" s="17">
        <v>4</v>
      </c>
      <c r="M555" s="17" t="b">
        <v>1</v>
      </c>
      <c r="N555" s="17" t="s">
        <v>8273</v>
      </c>
      <c r="O555" s="17" t="s">
        <v>8274</v>
      </c>
      <c r="P555" s="17">
        <v>130</v>
      </c>
      <c r="Q555" s="17">
        <v>3.25</v>
      </c>
      <c r="R555" s="21">
        <v>42628.849120370374</v>
      </c>
      <c r="S555" s="21">
        <v>42656.849120370374</v>
      </c>
    </row>
    <row r="556" spans="1:19" ht="240" x14ac:dyDescent="0.25">
      <c r="A556" s="17">
        <v>3601</v>
      </c>
      <c r="B556" s="18" t="s">
        <v>3600</v>
      </c>
      <c r="C556" s="18" t="s">
        <v>7711</v>
      </c>
      <c r="D556" s="19">
        <v>2000</v>
      </c>
      <c r="E556" s="20">
        <v>2087</v>
      </c>
      <c r="F556" s="17" t="s">
        <v>8218</v>
      </c>
      <c r="G556" s="17" t="s">
        <v>8224</v>
      </c>
      <c r="H556" s="17" t="s">
        <v>8246</v>
      </c>
      <c r="I556" s="17">
        <v>1421452682</v>
      </c>
      <c r="J556" s="17">
        <v>1418860682</v>
      </c>
      <c r="K556" s="17" t="b">
        <v>0</v>
      </c>
      <c r="L556" s="17">
        <v>53</v>
      </c>
      <c r="M556" s="17" t="b">
        <v>1</v>
      </c>
      <c r="N556" s="17" t="s">
        <v>8273</v>
      </c>
      <c r="O556" s="17" t="s">
        <v>8274</v>
      </c>
      <c r="P556" s="17">
        <v>104</v>
      </c>
      <c r="Q556" s="17">
        <v>39.380000000000003</v>
      </c>
      <c r="R556" s="21">
        <v>41990.99863425926</v>
      </c>
      <c r="S556" s="21">
        <v>42020.99863425926</v>
      </c>
    </row>
    <row r="557" spans="1:19" ht="300" x14ac:dyDescent="0.25">
      <c r="A557" s="17">
        <v>3602</v>
      </c>
      <c r="B557" s="18" t="s">
        <v>3601</v>
      </c>
      <c r="C557" s="18" t="s">
        <v>7712</v>
      </c>
      <c r="D557" s="19">
        <v>4000</v>
      </c>
      <c r="E557" s="20">
        <v>4002</v>
      </c>
      <c r="F557" s="17" t="s">
        <v>8218</v>
      </c>
      <c r="G557" s="17" t="s">
        <v>8223</v>
      </c>
      <c r="H557" s="17" t="s">
        <v>8245</v>
      </c>
      <c r="I557" s="17">
        <v>1463520479</v>
      </c>
      <c r="J557" s="17">
        <v>1458336479</v>
      </c>
      <c r="K557" s="17" t="b">
        <v>0</v>
      </c>
      <c r="L557" s="17">
        <v>49</v>
      </c>
      <c r="M557" s="17" t="b">
        <v>1</v>
      </c>
      <c r="N557" s="17" t="s">
        <v>8273</v>
      </c>
      <c r="O557" s="17" t="s">
        <v>8274</v>
      </c>
      <c r="P557" s="17">
        <v>100</v>
      </c>
      <c r="Q557" s="17">
        <v>81.67</v>
      </c>
      <c r="R557" s="21">
        <v>42447.894432870366</v>
      </c>
      <c r="S557" s="21">
        <v>42507.894432870366</v>
      </c>
    </row>
    <row r="558" spans="1:19" ht="255" x14ac:dyDescent="0.25">
      <c r="A558" s="17">
        <v>3603</v>
      </c>
      <c r="B558" s="18" t="s">
        <v>3602</v>
      </c>
      <c r="C558" s="18" t="s">
        <v>7713</v>
      </c>
      <c r="D558" s="19">
        <v>1500</v>
      </c>
      <c r="E558" s="20">
        <v>2560</v>
      </c>
      <c r="F558" s="17" t="s">
        <v>8218</v>
      </c>
      <c r="G558" s="17" t="s">
        <v>8223</v>
      </c>
      <c r="H558" s="17" t="s">
        <v>8245</v>
      </c>
      <c r="I558" s="17">
        <v>1446759880</v>
      </c>
      <c r="J558" s="17">
        <v>1444164280</v>
      </c>
      <c r="K558" s="17" t="b">
        <v>0</v>
      </c>
      <c r="L558" s="17">
        <v>57</v>
      </c>
      <c r="M558" s="17" t="b">
        <v>1</v>
      </c>
      <c r="N558" s="17" t="s">
        <v>8273</v>
      </c>
      <c r="O558" s="17" t="s">
        <v>8274</v>
      </c>
      <c r="P558" s="17">
        <v>171</v>
      </c>
      <c r="Q558" s="17">
        <v>44.91</v>
      </c>
      <c r="R558" s="21">
        <v>42283.864351851851</v>
      </c>
      <c r="S558" s="21">
        <v>42313.906018518523</v>
      </c>
    </row>
    <row r="559" spans="1:19" ht="270" x14ac:dyDescent="0.25">
      <c r="A559" s="17">
        <v>3604</v>
      </c>
      <c r="B559" s="18" t="s">
        <v>3603</v>
      </c>
      <c r="C559" s="18" t="s">
        <v>7714</v>
      </c>
      <c r="D559" s="19">
        <v>3000</v>
      </c>
      <c r="E559" s="20">
        <v>3385</v>
      </c>
      <c r="F559" s="17" t="s">
        <v>8218</v>
      </c>
      <c r="G559" s="17" t="s">
        <v>8223</v>
      </c>
      <c r="H559" s="17" t="s">
        <v>8245</v>
      </c>
      <c r="I559" s="17">
        <v>1461913140</v>
      </c>
      <c r="J559" s="17">
        <v>1461370956</v>
      </c>
      <c r="K559" s="17" t="b">
        <v>0</v>
      </c>
      <c r="L559" s="17">
        <v>69</v>
      </c>
      <c r="M559" s="17" t="b">
        <v>1</v>
      </c>
      <c r="N559" s="17" t="s">
        <v>8273</v>
      </c>
      <c r="O559" s="17" t="s">
        <v>8274</v>
      </c>
      <c r="P559" s="17">
        <v>113</v>
      </c>
      <c r="Q559" s="17">
        <v>49.06</v>
      </c>
      <c r="R559" s="21">
        <v>42483.015694444446</v>
      </c>
      <c r="S559" s="21">
        <v>42489.290972222225</v>
      </c>
    </row>
    <row r="560" spans="1:19" ht="285" x14ac:dyDescent="0.25">
      <c r="A560" s="17">
        <v>3605</v>
      </c>
      <c r="B560" s="18" t="s">
        <v>3604</v>
      </c>
      <c r="C560" s="18" t="s">
        <v>7715</v>
      </c>
      <c r="D560" s="19">
        <v>250</v>
      </c>
      <c r="E560" s="20">
        <v>460</v>
      </c>
      <c r="F560" s="17" t="s">
        <v>8218</v>
      </c>
      <c r="G560" s="17" t="s">
        <v>8224</v>
      </c>
      <c r="H560" s="17" t="s">
        <v>8246</v>
      </c>
      <c r="I560" s="17">
        <v>1455390126</v>
      </c>
      <c r="J560" s="17">
        <v>1452798126</v>
      </c>
      <c r="K560" s="17" t="b">
        <v>0</v>
      </c>
      <c r="L560" s="17">
        <v>15</v>
      </c>
      <c r="M560" s="17" t="b">
        <v>1</v>
      </c>
      <c r="N560" s="17" t="s">
        <v>8273</v>
      </c>
      <c r="O560" s="17" t="s">
        <v>8274</v>
      </c>
      <c r="P560" s="17">
        <v>184</v>
      </c>
      <c r="Q560" s="17">
        <v>30.67</v>
      </c>
      <c r="R560" s="21">
        <v>42383.793124999997</v>
      </c>
      <c r="S560" s="21">
        <v>42413.793124999997</v>
      </c>
    </row>
    <row r="561" spans="1:19" ht="270" x14ac:dyDescent="0.25">
      <c r="A561" s="17">
        <v>3606</v>
      </c>
      <c r="B561" s="18" t="s">
        <v>3605</v>
      </c>
      <c r="C561" s="18" t="s">
        <v>7716</v>
      </c>
      <c r="D561" s="19">
        <v>3000</v>
      </c>
      <c r="E561" s="20">
        <v>3908</v>
      </c>
      <c r="F561" s="17" t="s">
        <v>8218</v>
      </c>
      <c r="G561" s="17" t="s">
        <v>8224</v>
      </c>
      <c r="H561" s="17" t="s">
        <v>8246</v>
      </c>
      <c r="I561" s="17">
        <v>1471185057</v>
      </c>
      <c r="J561" s="17">
        <v>1468593057</v>
      </c>
      <c r="K561" s="17" t="b">
        <v>0</v>
      </c>
      <c r="L561" s="17">
        <v>64</v>
      </c>
      <c r="M561" s="17" t="b">
        <v>1</v>
      </c>
      <c r="N561" s="17" t="s">
        <v>8273</v>
      </c>
      <c r="O561" s="17" t="s">
        <v>8274</v>
      </c>
      <c r="P561" s="17">
        <v>130</v>
      </c>
      <c r="Q561" s="17">
        <v>61.06</v>
      </c>
      <c r="R561" s="21">
        <v>42566.604826388888</v>
      </c>
      <c r="S561" s="21">
        <v>42596.604826388888</v>
      </c>
    </row>
    <row r="562" spans="1:19" ht="165" x14ac:dyDescent="0.25">
      <c r="A562" s="17">
        <v>3607</v>
      </c>
      <c r="B562" s="18" t="s">
        <v>3606</v>
      </c>
      <c r="C562" s="18" t="s">
        <v>7717</v>
      </c>
      <c r="D562" s="19">
        <v>550</v>
      </c>
      <c r="E562" s="20">
        <v>580</v>
      </c>
      <c r="F562" s="17" t="s">
        <v>8218</v>
      </c>
      <c r="G562" s="17" t="s">
        <v>8224</v>
      </c>
      <c r="H562" s="17" t="s">
        <v>8246</v>
      </c>
      <c r="I562" s="17">
        <v>1450137600</v>
      </c>
      <c r="J562" s="17">
        <v>1448924882</v>
      </c>
      <c r="K562" s="17" t="b">
        <v>0</v>
      </c>
      <c r="L562" s="17">
        <v>20</v>
      </c>
      <c r="M562" s="17" t="b">
        <v>1</v>
      </c>
      <c r="N562" s="17" t="s">
        <v>8273</v>
      </c>
      <c r="O562" s="17" t="s">
        <v>8274</v>
      </c>
      <c r="P562" s="17">
        <v>105</v>
      </c>
      <c r="Q562" s="17">
        <v>29</v>
      </c>
      <c r="R562" s="21">
        <v>42338.963912037041</v>
      </c>
      <c r="S562" s="21">
        <v>42353</v>
      </c>
    </row>
    <row r="563" spans="1:19" ht="255" x14ac:dyDescent="0.25">
      <c r="A563" s="17">
        <v>3608</v>
      </c>
      <c r="B563" s="18" t="s">
        <v>3607</v>
      </c>
      <c r="C563" s="18" t="s">
        <v>7718</v>
      </c>
      <c r="D563" s="19">
        <v>800</v>
      </c>
      <c r="E563" s="20">
        <v>800</v>
      </c>
      <c r="F563" s="17" t="s">
        <v>8218</v>
      </c>
      <c r="G563" s="17" t="s">
        <v>8224</v>
      </c>
      <c r="H563" s="17" t="s">
        <v>8246</v>
      </c>
      <c r="I563" s="17">
        <v>1466172000</v>
      </c>
      <c r="J563" s="17">
        <v>1463418090</v>
      </c>
      <c r="K563" s="17" t="b">
        <v>0</v>
      </c>
      <c r="L563" s="17">
        <v>27</v>
      </c>
      <c r="M563" s="17" t="b">
        <v>1</v>
      </c>
      <c r="N563" s="17" t="s">
        <v>8273</v>
      </c>
      <c r="O563" s="17" t="s">
        <v>8274</v>
      </c>
      <c r="P563" s="17">
        <v>100</v>
      </c>
      <c r="Q563" s="17">
        <v>29.63</v>
      </c>
      <c r="R563" s="21">
        <v>42506.709375000006</v>
      </c>
      <c r="S563" s="21">
        <v>42538.583333333328</v>
      </c>
    </row>
    <row r="564" spans="1:19" ht="270" x14ac:dyDescent="0.25">
      <c r="A564" s="17">
        <v>3609</v>
      </c>
      <c r="B564" s="18" t="s">
        <v>3608</v>
      </c>
      <c r="C564" s="18" t="s">
        <v>7719</v>
      </c>
      <c r="D564" s="19">
        <v>1960</v>
      </c>
      <c r="E564" s="20">
        <v>3005</v>
      </c>
      <c r="F564" s="17" t="s">
        <v>8218</v>
      </c>
      <c r="G564" s="17" t="s">
        <v>8224</v>
      </c>
      <c r="H564" s="17" t="s">
        <v>8246</v>
      </c>
      <c r="I564" s="17">
        <v>1459378085</v>
      </c>
      <c r="J564" s="17">
        <v>1456789685</v>
      </c>
      <c r="K564" s="17" t="b">
        <v>0</v>
      </c>
      <c r="L564" s="17">
        <v>21</v>
      </c>
      <c r="M564" s="17" t="b">
        <v>1</v>
      </c>
      <c r="N564" s="17" t="s">
        <v>8273</v>
      </c>
      <c r="O564" s="17" t="s">
        <v>8274</v>
      </c>
      <c r="P564" s="17">
        <v>153</v>
      </c>
      <c r="Q564" s="17">
        <v>143.1</v>
      </c>
      <c r="R564" s="21">
        <v>42429.991724537031</v>
      </c>
      <c r="S564" s="21">
        <v>42459.950057870374</v>
      </c>
    </row>
    <row r="565" spans="1:19" ht="270" x14ac:dyDescent="0.25">
      <c r="A565" s="17">
        <v>3610</v>
      </c>
      <c r="B565" s="18" t="s">
        <v>3609</v>
      </c>
      <c r="C565" s="18" t="s">
        <v>7720</v>
      </c>
      <c r="D565" s="19">
        <v>1000</v>
      </c>
      <c r="E565" s="20">
        <v>1623</v>
      </c>
      <c r="F565" s="17" t="s">
        <v>8218</v>
      </c>
      <c r="G565" s="17" t="s">
        <v>8224</v>
      </c>
      <c r="H565" s="17" t="s">
        <v>8246</v>
      </c>
      <c r="I565" s="17">
        <v>1439806936</v>
      </c>
      <c r="J565" s="17">
        <v>1437214936</v>
      </c>
      <c r="K565" s="17" t="b">
        <v>0</v>
      </c>
      <c r="L565" s="17">
        <v>31</v>
      </c>
      <c r="M565" s="17" t="b">
        <v>1</v>
      </c>
      <c r="N565" s="17" t="s">
        <v>8273</v>
      </c>
      <c r="O565" s="17" t="s">
        <v>8274</v>
      </c>
      <c r="P565" s="17">
        <v>162</v>
      </c>
      <c r="Q565" s="17">
        <v>52.35</v>
      </c>
      <c r="R565" s="21">
        <v>42203.432129629626</v>
      </c>
      <c r="S565" s="21">
        <v>42233.432129629626</v>
      </c>
    </row>
    <row r="566" spans="1:19" ht="300" x14ac:dyDescent="0.25">
      <c r="A566" s="17">
        <v>3611</v>
      </c>
      <c r="B566" s="18" t="s">
        <v>3610</v>
      </c>
      <c r="C566" s="18" t="s">
        <v>7721</v>
      </c>
      <c r="D566" s="19">
        <v>2500</v>
      </c>
      <c r="E566" s="20">
        <v>3400</v>
      </c>
      <c r="F566" s="17" t="s">
        <v>8218</v>
      </c>
      <c r="G566" s="17" t="s">
        <v>8224</v>
      </c>
      <c r="H566" s="17" t="s">
        <v>8246</v>
      </c>
      <c r="I566" s="17">
        <v>1428483201</v>
      </c>
      <c r="J566" s="17">
        <v>1425891201</v>
      </c>
      <c r="K566" s="17" t="b">
        <v>0</v>
      </c>
      <c r="L566" s="17">
        <v>51</v>
      </c>
      <c r="M566" s="17" t="b">
        <v>1</v>
      </c>
      <c r="N566" s="17" t="s">
        <v>8273</v>
      </c>
      <c r="O566" s="17" t="s">
        <v>8274</v>
      </c>
      <c r="P566" s="17">
        <v>136</v>
      </c>
      <c r="Q566" s="17">
        <v>66.67</v>
      </c>
      <c r="R566" s="21">
        <v>42072.370381944449</v>
      </c>
      <c r="S566" s="21">
        <v>42102.370381944449</v>
      </c>
    </row>
    <row r="567" spans="1:19" ht="225" x14ac:dyDescent="0.25">
      <c r="A567" s="17">
        <v>3612</v>
      </c>
      <c r="B567" s="18" t="s">
        <v>3611</v>
      </c>
      <c r="C567" s="18" t="s">
        <v>7722</v>
      </c>
      <c r="D567" s="19">
        <v>5000</v>
      </c>
      <c r="E567" s="20">
        <v>7220</v>
      </c>
      <c r="F567" s="17" t="s">
        <v>8218</v>
      </c>
      <c r="G567" s="17" t="s">
        <v>8228</v>
      </c>
      <c r="H567" s="17" t="s">
        <v>8250</v>
      </c>
      <c r="I567" s="17">
        <v>1402334811</v>
      </c>
      <c r="J567" s="17">
        <v>1401470811</v>
      </c>
      <c r="K567" s="17" t="b">
        <v>0</v>
      </c>
      <c r="L567" s="17">
        <v>57</v>
      </c>
      <c r="M567" s="17" t="b">
        <v>1</v>
      </c>
      <c r="N567" s="17" t="s">
        <v>8273</v>
      </c>
      <c r="O567" s="17" t="s">
        <v>8274</v>
      </c>
      <c r="P567" s="17">
        <v>144</v>
      </c>
      <c r="Q567" s="17">
        <v>126.67</v>
      </c>
      <c r="R567" s="21">
        <v>41789.726979166669</v>
      </c>
      <c r="S567" s="21">
        <v>41799.726979166669</v>
      </c>
    </row>
    <row r="568" spans="1:19" ht="225" x14ac:dyDescent="0.25">
      <c r="A568" s="17">
        <v>3613</v>
      </c>
      <c r="B568" s="18" t="s">
        <v>3612</v>
      </c>
      <c r="C568" s="18" t="s">
        <v>7723</v>
      </c>
      <c r="D568" s="19">
        <v>1250</v>
      </c>
      <c r="E568" s="20">
        <v>1250</v>
      </c>
      <c r="F568" s="17" t="s">
        <v>8218</v>
      </c>
      <c r="G568" s="17" t="s">
        <v>8223</v>
      </c>
      <c r="H568" s="17" t="s">
        <v>8245</v>
      </c>
      <c r="I568" s="17">
        <v>1403964574</v>
      </c>
      <c r="J568" s="17">
        <v>1401372574</v>
      </c>
      <c r="K568" s="17" t="b">
        <v>0</v>
      </c>
      <c r="L568" s="17">
        <v>20</v>
      </c>
      <c r="M568" s="17" t="b">
        <v>1</v>
      </c>
      <c r="N568" s="17" t="s">
        <v>8273</v>
      </c>
      <c r="O568" s="17" t="s">
        <v>8274</v>
      </c>
      <c r="P568" s="17">
        <v>100</v>
      </c>
      <c r="Q568" s="17">
        <v>62.5</v>
      </c>
      <c r="R568" s="21">
        <v>41788.58997685185</v>
      </c>
      <c r="S568" s="21">
        <v>41818.58997685185</v>
      </c>
    </row>
    <row r="569" spans="1:19" ht="255" x14ac:dyDescent="0.25">
      <c r="A569" s="17">
        <v>3614</v>
      </c>
      <c r="B569" s="18" t="s">
        <v>3439</v>
      </c>
      <c r="C569" s="18" t="s">
        <v>7724</v>
      </c>
      <c r="D569" s="19">
        <v>2500</v>
      </c>
      <c r="E569" s="20">
        <v>2520</v>
      </c>
      <c r="F569" s="17" t="s">
        <v>8218</v>
      </c>
      <c r="G569" s="17" t="s">
        <v>8223</v>
      </c>
      <c r="H569" s="17" t="s">
        <v>8245</v>
      </c>
      <c r="I569" s="17">
        <v>1434675616</v>
      </c>
      <c r="J569" s="17">
        <v>1432083616</v>
      </c>
      <c r="K569" s="17" t="b">
        <v>0</v>
      </c>
      <c r="L569" s="17">
        <v>71</v>
      </c>
      <c r="M569" s="17" t="b">
        <v>1</v>
      </c>
      <c r="N569" s="17" t="s">
        <v>8273</v>
      </c>
      <c r="O569" s="17" t="s">
        <v>8274</v>
      </c>
      <c r="P569" s="17">
        <v>101</v>
      </c>
      <c r="Q569" s="17">
        <v>35.49</v>
      </c>
      <c r="R569" s="21">
        <v>42144.041851851856</v>
      </c>
      <c r="S569" s="21">
        <v>42174.041851851856</v>
      </c>
    </row>
    <row r="570" spans="1:19" ht="240" x14ac:dyDescent="0.25">
      <c r="A570" s="17">
        <v>3615</v>
      </c>
      <c r="B570" s="18" t="s">
        <v>3613</v>
      </c>
      <c r="C570" s="18" t="s">
        <v>7725</v>
      </c>
      <c r="D570" s="19">
        <v>2500</v>
      </c>
      <c r="E570" s="20">
        <v>2670</v>
      </c>
      <c r="F570" s="17" t="s">
        <v>8218</v>
      </c>
      <c r="G570" s="17" t="s">
        <v>8224</v>
      </c>
      <c r="H570" s="17" t="s">
        <v>8246</v>
      </c>
      <c r="I570" s="17">
        <v>1449756896</v>
      </c>
      <c r="J570" s="17">
        <v>1447164896</v>
      </c>
      <c r="K570" s="17" t="b">
        <v>0</v>
      </c>
      <c r="L570" s="17">
        <v>72</v>
      </c>
      <c r="M570" s="17" t="b">
        <v>1</v>
      </c>
      <c r="N570" s="17" t="s">
        <v>8273</v>
      </c>
      <c r="O570" s="17" t="s">
        <v>8274</v>
      </c>
      <c r="P570" s="17">
        <v>107</v>
      </c>
      <c r="Q570" s="17">
        <v>37.08</v>
      </c>
      <c r="R570" s="21">
        <v>42318.593703703707</v>
      </c>
      <c r="S570" s="21">
        <v>42348.593703703707</v>
      </c>
    </row>
    <row r="571" spans="1:19" ht="270" x14ac:dyDescent="0.25">
      <c r="A571" s="17">
        <v>3616</v>
      </c>
      <c r="B571" s="18" t="s">
        <v>3614</v>
      </c>
      <c r="C571" s="18" t="s">
        <v>7726</v>
      </c>
      <c r="D571" s="19">
        <v>2500</v>
      </c>
      <c r="E571" s="20">
        <v>3120</v>
      </c>
      <c r="F571" s="17" t="s">
        <v>8218</v>
      </c>
      <c r="G571" s="17" t="s">
        <v>8224</v>
      </c>
      <c r="H571" s="17" t="s">
        <v>8246</v>
      </c>
      <c r="I571" s="17">
        <v>1426801664</v>
      </c>
      <c r="J571" s="17">
        <v>1424213264</v>
      </c>
      <c r="K571" s="17" t="b">
        <v>0</v>
      </c>
      <c r="L571" s="17">
        <v>45</v>
      </c>
      <c r="M571" s="17" t="b">
        <v>1</v>
      </c>
      <c r="N571" s="17" t="s">
        <v>8273</v>
      </c>
      <c r="O571" s="17" t="s">
        <v>8274</v>
      </c>
      <c r="P571" s="17">
        <v>125</v>
      </c>
      <c r="Q571" s="17">
        <v>69.33</v>
      </c>
      <c r="R571" s="21">
        <v>42052.949814814812</v>
      </c>
      <c r="S571" s="21">
        <v>42082.908148148148</v>
      </c>
    </row>
    <row r="572" spans="1:19" ht="285" x14ac:dyDescent="0.25">
      <c r="A572" s="17">
        <v>3617</v>
      </c>
      <c r="B572" s="18" t="s">
        <v>3615</v>
      </c>
      <c r="C572" s="18" t="s">
        <v>7727</v>
      </c>
      <c r="D572" s="19">
        <v>740</v>
      </c>
      <c r="E572" s="20">
        <v>880</v>
      </c>
      <c r="F572" s="17" t="s">
        <v>8218</v>
      </c>
      <c r="G572" s="17" t="s">
        <v>8224</v>
      </c>
      <c r="H572" s="17" t="s">
        <v>8246</v>
      </c>
      <c r="I572" s="17">
        <v>1488240000</v>
      </c>
      <c r="J572" s="17">
        <v>1486996729</v>
      </c>
      <c r="K572" s="17" t="b">
        <v>0</v>
      </c>
      <c r="L572" s="17">
        <v>51</v>
      </c>
      <c r="M572" s="17" t="b">
        <v>1</v>
      </c>
      <c r="N572" s="17" t="s">
        <v>8273</v>
      </c>
      <c r="O572" s="17" t="s">
        <v>8274</v>
      </c>
      <c r="P572" s="17">
        <v>119</v>
      </c>
      <c r="Q572" s="17">
        <v>17.25</v>
      </c>
      <c r="R572" s="21">
        <v>42779.610289351855</v>
      </c>
      <c r="S572" s="21">
        <v>42794</v>
      </c>
    </row>
    <row r="573" spans="1:19" ht="255" x14ac:dyDescent="0.25">
      <c r="A573" s="17">
        <v>3618</v>
      </c>
      <c r="B573" s="18" t="s">
        <v>3616</v>
      </c>
      <c r="C573" s="18" t="s">
        <v>7728</v>
      </c>
      <c r="D573" s="19">
        <v>2000</v>
      </c>
      <c r="E573" s="20">
        <v>2020</v>
      </c>
      <c r="F573" s="17" t="s">
        <v>8218</v>
      </c>
      <c r="G573" s="17" t="s">
        <v>8224</v>
      </c>
      <c r="H573" s="17" t="s">
        <v>8246</v>
      </c>
      <c r="I573" s="17">
        <v>1433343850</v>
      </c>
      <c r="J573" s="17">
        <v>1430751850</v>
      </c>
      <c r="K573" s="17" t="b">
        <v>0</v>
      </c>
      <c r="L573" s="17">
        <v>56</v>
      </c>
      <c r="M573" s="17" t="b">
        <v>1</v>
      </c>
      <c r="N573" s="17" t="s">
        <v>8273</v>
      </c>
      <c r="O573" s="17" t="s">
        <v>8274</v>
      </c>
      <c r="P573" s="17">
        <v>101</v>
      </c>
      <c r="Q573" s="17">
        <v>36.07</v>
      </c>
      <c r="R573" s="21">
        <v>42128.627893518518</v>
      </c>
      <c r="S573" s="21">
        <v>42158.627893518518</v>
      </c>
    </row>
    <row r="574" spans="1:19" ht="255" x14ac:dyDescent="0.25">
      <c r="A574" s="17">
        <v>3619</v>
      </c>
      <c r="B574" s="18" t="s">
        <v>3617</v>
      </c>
      <c r="C574" s="18" t="s">
        <v>7729</v>
      </c>
      <c r="D574" s="19">
        <v>1000</v>
      </c>
      <c r="E574" s="20">
        <v>1130</v>
      </c>
      <c r="F574" s="17" t="s">
        <v>8218</v>
      </c>
      <c r="G574" s="17" t="s">
        <v>8223</v>
      </c>
      <c r="H574" s="17" t="s">
        <v>8245</v>
      </c>
      <c r="I574" s="17">
        <v>1479592800</v>
      </c>
      <c r="J574" s="17">
        <v>1476760226</v>
      </c>
      <c r="K574" s="17" t="b">
        <v>0</v>
      </c>
      <c r="L574" s="17">
        <v>17</v>
      </c>
      <c r="M574" s="17" t="b">
        <v>1</v>
      </c>
      <c r="N574" s="17" t="s">
        <v>8273</v>
      </c>
      <c r="O574" s="17" t="s">
        <v>8274</v>
      </c>
      <c r="P574" s="17">
        <v>113</v>
      </c>
      <c r="Q574" s="17">
        <v>66.47</v>
      </c>
      <c r="R574" s="21">
        <v>42661.132245370376</v>
      </c>
      <c r="S574" s="21">
        <v>42693.916666666672</v>
      </c>
    </row>
    <row r="575" spans="1:19" ht="270" x14ac:dyDescent="0.25">
      <c r="A575" s="17">
        <v>3620</v>
      </c>
      <c r="B575" s="18" t="s">
        <v>3618</v>
      </c>
      <c r="C575" s="18" t="s">
        <v>7730</v>
      </c>
      <c r="D575" s="19">
        <v>10500</v>
      </c>
      <c r="E575" s="20">
        <v>11045</v>
      </c>
      <c r="F575" s="17" t="s">
        <v>8218</v>
      </c>
      <c r="G575" s="17" t="s">
        <v>8223</v>
      </c>
      <c r="H575" s="17" t="s">
        <v>8245</v>
      </c>
      <c r="I575" s="17">
        <v>1425528000</v>
      </c>
      <c r="J575" s="17">
        <v>1422916261</v>
      </c>
      <c r="K575" s="17" t="b">
        <v>0</v>
      </c>
      <c r="L575" s="17">
        <v>197</v>
      </c>
      <c r="M575" s="17" t="b">
        <v>1</v>
      </c>
      <c r="N575" s="17" t="s">
        <v>8273</v>
      </c>
      <c r="O575" s="17" t="s">
        <v>8274</v>
      </c>
      <c r="P575" s="17">
        <v>105</v>
      </c>
      <c r="Q575" s="17">
        <v>56.07</v>
      </c>
      <c r="R575" s="21">
        <v>42037.938206018516</v>
      </c>
      <c r="S575" s="21">
        <v>42068.166666666672</v>
      </c>
    </row>
    <row r="576" spans="1:19" ht="270" x14ac:dyDescent="0.25">
      <c r="A576" s="17">
        <v>3621</v>
      </c>
      <c r="B576" s="18" t="s">
        <v>3619</v>
      </c>
      <c r="C576" s="18" t="s">
        <v>7731</v>
      </c>
      <c r="D576" s="19">
        <v>3000</v>
      </c>
      <c r="E576" s="20">
        <v>3292</v>
      </c>
      <c r="F576" s="17" t="s">
        <v>8218</v>
      </c>
      <c r="G576" s="17" t="s">
        <v>8223</v>
      </c>
      <c r="H576" s="17" t="s">
        <v>8245</v>
      </c>
      <c r="I576" s="17">
        <v>1475269200</v>
      </c>
      <c r="J576" s="17">
        <v>1473200844</v>
      </c>
      <c r="K576" s="17" t="b">
        <v>0</v>
      </c>
      <c r="L576" s="17">
        <v>70</v>
      </c>
      <c r="M576" s="17" t="b">
        <v>1</v>
      </c>
      <c r="N576" s="17" t="s">
        <v>8273</v>
      </c>
      <c r="O576" s="17" t="s">
        <v>8274</v>
      </c>
      <c r="P576" s="17">
        <v>110</v>
      </c>
      <c r="Q576" s="17">
        <v>47.03</v>
      </c>
      <c r="R576" s="21">
        <v>42619.935694444444</v>
      </c>
      <c r="S576" s="21">
        <v>42643.875</v>
      </c>
    </row>
    <row r="577" spans="1:19" ht="180" x14ac:dyDescent="0.25">
      <c r="A577" s="17">
        <v>3622</v>
      </c>
      <c r="B577" s="18" t="s">
        <v>3620</v>
      </c>
      <c r="C577" s="18" t="s">
        <v>7732</v>
      </c>
      <c r="D577" s="19">
        <v>1000</v>
      </c>
      <c r="E577" s="20">
        <v>1000.99</v>
      </c>
      <c r="F577" s="17" t="s">
        <v>8218</v>
      </c>
      <c r="G577" s="17" t="s">
        <v>8223</v>
      </c>
      <c r="H577" s="17" t="s">
        <v>8245</v>
      </c>
      <c r="I577" s="17">
        <v>1411874580</v>
      </c>
      <c r="J577" s="17">
        <v>1409030371</v>
      </c>
      <c r="K577" s="17" t="b">
        <v>0</v>
      </c>
      <c r="L577" s="17">
        <v>21</v>
      </c>
      <c r="M577" s="17" t="b">
        <v>1</v>
      </c>
      <c r="N577" s="17" t="s">
        <v>8273</v>
      </c>
      <c r="O577" s="17" t="s">
        <v>8274</v>
      </c>
      <c r="P577" s="17">
        <v>100</v>
      </c>
      <c r="Q577" s="17">
        <v>47.67</v>
      </c>
      <c r="R577" s="21">
        <v>41877.221886574072</v>
      </c>
      <c r="S577" s="21">
        <v>41910.140972222223</v>
      </c>
    </row>
    <row r="578" spans="1:19" ht="180" x14ac:dyDescent="0.25">
      <c r="A578" s="17">
        <v>3623</v>
      </c>
      <c r="B578" s="18" t="s">
        <v>3621</v>
      </c>
      <c r="C578" s="18" t="s">
        <v>7733</v>
      </c>
      <c r="D578" s="19">
        <v>2500</v>
      </c>
      <c r="E578" s="20">
        <v>3000</v>
      </c>
      <c r="F578" s="17" t="s">
        <v>8218</v>
      </c>
      <c r="G578" s="17" t="s">
        <v>8223</v>
      </c>
      <c r="H578" s="17" t="s">
        <v>8245</v>
      </c>
      <c r="I578" s="17">
        <v>1406358000</v>
      </c>
      <c r="J578" s="17">
        <v>1404841270</v>
      </c>
      <c r="K578" s="17" t="b">
        <v>0</v>
      </c>
      <c r="L578" s="17">
        <v>34</v>
      </c>
      <c r="M578" s="17" t="b">
        <v>1</v>
      </c>
      <c r="N578" s="17" t="s">
        <v>8273</v>
      </c>
      <c r="O578" s="17" t="s">
        <v>8274</v>
      </c>
      <c r="P578" s="17">
        <v>120</v>
      </c>
      <c r="Q578" s="17">
        <v>88.24</v>
      </c>
      <c r="R578" s="21">
        <v>41828.736921296295</v>
      </c>
      <c r="S578" s="21">
        <v>41846.291666666664</v>
      </c>
    </row>
    <row r="579" spans="1:19" ht="315" x14ac:dyDescent="0.25">
      <c r="A579" s="17">
        <v>3624</v>
      </c>
      <c r="B579" s="18" t="s">
        <v>3622</v>
      </c>
      <c r="C579" s="18" t="s">
        <v>7734</v>
      </c>
      <c r="D579" s="19">
        <v>3000</v>
      </c>
      <c r="E579" s="20">
        <v>3148</v>
      </c>
      <c r="F579" s="17" t="s">
        <v>8218</v>
      </c>
      <c r="G579" s="17" t="s">
        <v>8223</v>
      </c>
      <c r="H579" s="17" t="s">
        <v>8245</v>
      </c>
      <c r="I579" s="17">
        <v>1471977290</v>
      </c>
      <c r="J579" s="17">
        <v>1466793290</v>
      </c>
      <c r="K579" s="17" t="b">
        <v>0</v>
      </c>
      <c r="L579" s="17">
        <v>39</v>
      </c>
      <c r="M579" s="17" t="b">
        <v>1</v>
      </c>
      <c r="N579" s="17" t="s">
        <v>8273</v>
      </c>
      <c r="O579" s="17" t="s">
        <v>8274</v>
      </c>
      <c r="P579" s="17">
        <v>105</v>
      </c>
      <c r="Q579" s="17">
        <v>80.72</v>
      </c>
      <c r="R579" s="21">
        <v>42545.774189814809</v>
      </c>
      <c r="S579" s="21">
        <v>42605.774189814809</v>
      </c>
    </row>
    <row r="580" spans="1:19" ht="300" x14ac:dyDescent="0.25">
      <c r="A580" s="17">
        <v>3625</v>
      </c>
      <c r="B580" s="18" t="s">
        <v>3623</v>
      </c>
      <c r="C580" s="18" t="s">
        <v>7735</v>
      </c>
      <c r="D580" s="19">
        <v>3000</v>
      </c>
      <c r="E580" s="20">
        <v>3080</v>
      </c>
      <c r="F580" s="17" t="s">
        <v>8218</v>
      </c>
      <c r="G580" s="17" t="s">
        <v>8224</v>
      </c>
      <c r="H580" s="17" t="s">
        <v>8246</v>
      </c>
      <c r="I580" s="17">
        <v>1435851577</v>
      </c>
      <c r="J580" s="17">
        <v>1433259577</v>
      </c>
      <c r="K580" s="17" t="b">
        <v>0</v>
      </c>
      <c r="L580" s="17">
        <v>78</v>
      </c>
      <c r="M580" s="17" t="b">
        <v>1</v>
      </c>
      <c r="N580" s="17" t="s">
        <v>8273</v>
      </c>
      <c r="O580" s="17" t="s">
        <v>8274</v>
      </c>
      <c r="P580" s="17">
        <v>103</v>
      </c>
      <c r="Q580" s="17">
        <v>39.49</v>
      </c>
      <c r="R580" s="21">
        <v>42157.652511574073</v>
      </c>
      <c r="S580" s="21">
        <v>42187.652511574073</v>
      </c>
    </row>
    <row r="581" spans="1:19" ht="285" x14ac:dyDescent="0.25">
      <c r="A581" s="17">
        <v>3626</v>
      </c>
      <c r="B581" s="18" t="s">
        <v>3624</v>
      </c>
      <c r="C581" s="18" t="s">
        <v>7736</v>
      </c>
      <c r="D581" s="19">
        <v>4000</v>
      </c>
      <c r="E581" s="20">
        <v>4073</v>
      </c>
      <c r="F581" s="17" t="s">
        <v>8218</v>
      </c>
      <c r="G581" s="17" t="s">
        <v>8224</v>
      </c>
      <c r="H581" s="17" t="s">
        <v>8246</v>
      </c>
      <c r="I581" s="17">
        <v>1408204857</v>
      </c>
      <c r="J581" s="17">
        <v>1406390457</v>
      </c>
      <c r="K581" s="17" t="b">
        <v>0</v>
      </c>
      <c r="L581" s="17">
        <v>48</v>
      </c>
      <c r="M581" s="17" t="b">
        <v>1</v>
      </c>
      <c r="N581" s="17" t="s">
        <v>8273</v>
      </c>
      <c r="O581" s="17" t="s">
        <v>8274</v>
      </c>
      <c r="P581" s="17">
        <v>102</v>
      </c>
      <c r="Q581" s="17">
        <v>84.85</v>
      </c>
      <c r="R581" s="21">
        <v>41846.667326388888</v>
      </c>
      <c r="S581" s="21">
        <v>41867.667326388888</v>
      </c>
    </row>
    <row r="582" spans="1:19" ht="270" x14ac:dyDescent="0.25">
      <c r="A582" s="17">
        <v>3627</v>
      </c>
      <c r="B582" s="18" t="s">
        <v>3625</v>
      </c>
      <c r="C582" s="18" t="s">
        <v>7737</v>
      </c>
      <c r="D582" s="19">
        <v>2000</v>
      </c>
      <c r="E582" s="20">
        <v>2000</v>
      </c>
      <c r="F582" s="17" t="s">
        <v>8218</v>
      </c>
      <c r="G582" s="17" t="s">
        <v>8223</v>
      </c>
      <c r="H582" s="17" t="s">
        <v>8245</v>
      </c>
      <c r="I582" s="17">
        <v>1463803140</v>
      </c>
      <c r="J582" s="17">
        <v>1459446487</v>
      </c>
      <c r="K582" s="17" t="b">
        <v>0</v>
      </c>
      <c r="L582" s="17">
        <v>29</v>
      </c>
      <c r="M582" s="17" t="b">
        <v>1</v>
      </c>
      <c r="N582" s="17" t="s">
        <v>8273</v>
      </c>
      <c r="O582" s="17" t="s">
        <v>8274</v>
      </c>
      <c r="P582" s="17">
        <v>100</v>
      </c>
      <c r="Q582" s="17">
        <v>68.97</v>
      </c>
      <c r="R582" s="21">
        <v>42460.741747685184</v>
      </c>
      <c r="S582" s="21">
        <v>42511.165972222225</v>
      </c>
    </row>
    <row r="583" spans="1:19" ht="195" x14ac:dyDescent="0.25">
      <c r="A583" s="17">
        <v>3648</v>
      </c>
      <c r="B583" s="18" t="s">
        <v>3646</v>
      </c>
      <c r="C583" s="18" t="s">
        <v>7758</v>
      </c>
      <c r="D583" s="19">
        <v>40000</v>
      </c>
      <c r="E583" s="20">
        <v>40153</v>
      </c>
      <c r="F583" s="17" t="s">
        <v>8218</v>
      </c>
      <c r="G583" s="17" t="s">
        <v>8223</v>
      </c>
      <c r="H583" s="17" t="s">
        <v>8245</v>
      </c>
      <c r="I583" s="17">
        <v>1412492445</v>
      </c>
      <c r="J583" s="17">
        <v>1409900445</v>
      </c>
      <c r="K583" s="17" t="b">
        <v>0</v>
      </c>
      <c r="L583" s="17">
        <v>73</v>
      </c>
      <c r="M583" s="17" t="b">
        <v>1</v>
      </c>
      <c r="N583" s="17" t="s">
        <v>8273</v>
      </c>
      <c r="O583" s="17" t="s">
        <v>8274</v>
      </c>
      <c r="P583" s="17">
        <v>100</v>
      </c>
      <c r="Q583" s="17">
        <v>550.04</v>
      </c>
      <c r="R583" s="21">
        <v>41887.292187500003</v>
      </c>
      <c r="S583" s="21">
        <v>41917.292187500003</v>
      </c>
    </row>
    <row r="584" spans="1:19" ht="240" x14ac:dyDescent="0.25">
      <c r="A584" s="17">
        <v>3649</v>
      </c>
      <c r="B584" s="18" t="s">
        <v>3647</v>
      </c>
      <c r="C584" s="18" t="s">
        <v>7759</v>
      </c>
      <c r="D584" s="19">
        <v>750</v>
      </c>
      <c r="E584" s="20">
        <v>780</v>
      </c>
      <c r="F584" s="17" t="s">
        <v>8218</v>
      </c>
      <c r="G584" s="17" t="s">
        <v>8228</v>
      </c>
      <c r="H584" s="17" t="s">
        <v>8250</v>
      </c>
      <c r="I584" s="17">
        <v>1402938394</v>
      </c>
      <c r="J584" s="17">
        <v>1400691994</v>
      </c>
      <c r="K584" s="17" t="b">
        <v>0</v>
      </c>
      <c r="L584" s="17">
        <v>8</v>
      </c>
      <c r="M584" s="17" t="b">
        <v>1</v>
      </c>
      <c r="N584" s="17" t="s">
        <v>8273</v>
      </c>
      <c r="O584" s="17" t="s">
        <v>8274</v>
      </c>
      <c r="P584" s="17">
        <v>104</v>
      </c>
      <c r="Q584" s="17">
        <v>97.5</v>
      </c>
      <c r="R584" s="21">
        <v>41780.712893518517</v>
      </c>
      <c r="S584" s="21">
        <v>41806.712893518517</v>
      </c>
    </row>
    <row r="585" spans="1:19" ht="300" x14ac:dyDescent="0.25">
      <c r="A585" s="17">
        <v>3650</v>
      </c>
      <c r="B585" s="18" t="s">
        <v>3648</v>
      </c>
      <c r="C585" s="18" t="s">
        <v>7760</v>
      </c>
      <c r="D585" s="19">
        <v>500</v>
      </c>
      <c r="E585" s="20">
        <v>500</v>
      </c>
      <c r="F585" s="17" t="s">
        <v>8218</v>
      </c>
      <c r="G585" s="17" t="s">
        <v>8224</v>
      </c>
      <c r="H585" s="17" t="s">
        <v>8246</v>
      </c>
      <c r="I585" s="17">
        <v>1454412584</v>
      </c>
      <c r="J585" s="17">
        <v>1452598184</v>
      </c>
      <c r="K585" s="17" t="b">
        <v>0</v>
      </c>
      <c r="L585" s="17">
        <v>17</v>
      </c>
      <c r="M585" s="17" t="b">
        <v>1</v>
      </c>
      <c r="N585" s="17" t="s">
        <v>8273</v>
      </c>
      <c r="O585" s="17" t="s">
        <v>8274</v>
      </c>
      <c r="P585" s="17">
        <v>100</v>
      </c>
      <c r="Q585" s="17">
        <v>29.41</v>
      </c>
      <c r="R585" s="21">
        <v>42381.478981481487</v>
      </c>
      <c r="S585" s="21">
        <v>42402.478981481487</v>
      </c>
    </row>
    <row r="586" spans="1:19" ht="225" x14ac:dyDescent="0.25">
      <c r="A586" s="17">
        <v>3651</v>
      </c>
      <c r="B586" s="18" t="s">
        <v>3649</v>
      </c>
      <c r="C586" s="18" t="s">
        <v>7761</v>
      </c>
      <c r="D586" s="19">
        <v>500</v>
      </c>
      <c r="E586" s="20">
        <v>520</v>
      </c>
      <c r="F586" s="17" t="s">
        <v>8218</v>
      </c>
      <c r="G586" s="17" t="s">
        <v>8223</v>
      </c>
      <c r="H586" s="17" t="s">
        <v>8245</v>
      </c>
      <c r="I586" s="17">
        <v>1407686340</v>
      </c>
      <c r="J586" s="17">
        <v>1404833442</v>
      </c>
      <c r="K586" s="17" t="b">
        <v>0</v>
      </c>
      <c r="L586" s="17">
        <v>9</v>
      </c>
      <c r="M586" s="17" t="b">
        <v>1</v>
      </c>
      <c r="N586" s="17" t="s">
        <v>8273</v>
      </c>
      <c r="O586" s="17" t="s">
        <v>8274</v>
      </c>
      <c r="P586" s="17">
        <v>104</v>
      </c>
      <c r="Q586" s="17">
        <v>57.78</v>
      </c>
      <c r="R586" s="21">
        <v>41828.646319444444</v>
      </c>
      <c r="S586" s="21">
        <v>41861.665972222225</v>
      </c>
    </row>
    <row r="587" spans="1:19" ht="285" x14ac:dyDescent="0.25">
      <c r="A587" s="17">
        <v>3652</v>
      </c>
      <c r="B587" s="18" t="s">
        <v>2867</v>
      </c>
      <c r="C587" s="18" t="s">
        <v>7762</v>
      </c>
      <c r="D587" s="19">
        <v>300</v>
      </c>
      <c r="E587" s="20">
        <v>752</v>
      </c>
      <c r="F587" s="17" t="s">
        <v>8218</v>
      </c>
      <c r="G587" s="17" t="s">
        <v>8228</v>
      </c>
      <c r="H587" s="17" t="s">
        <v>8250</v>
      </c>
      <c r="I587" s="17">
        <v>1472097540</v>
      </c>
      <c r="J587" s="17">
        <v>1471188502</v>
      </c>
      <c r="K587" s="17" t="b">
        <v>0</v>
      </c>
      <c r="L587" s="17">
        <v>17</v>
      </c>
      <c r="M587" s="17" t="b">
        <v>1</v>
      </c>
      <c r="N587" s="17" t="s">
        <v>8273</v>
      </c>
      <c r="O587" s="17" t="s">
        <v>8274</v>
      </c>
      <c r="P587" s="17">
        <v>251</v>
      </c>
      <c r="Q587" s="17">
        <v>44.24</v>
      </c>
      <c r="R587" s="21">
        <v>42596.644699074073</v>
      </c>
      <c r="S587" s="21">
        <v>42607.165972222225</v>
      </c>
    </row>
    <row r="588" spans="1:19" ht="285" x14ac:dyDescent="0.25">
      <c r="A588" s="17">
        <v>3653</v>
      </c>
      <c r="B588" s="18" t="s">
        <v>3650</v>
      </c>
      <c r="C588" s="18" t="s">
        <v>7763</v>
      </c>
      <c r="D588" s="19">
        <v>2000</v>
      </c>
      <c r="E588" s="20">
        <v>2010</v>
      </c>
      <c r="F588" s="17" t="s">
        <v>8218</v>
      </c>
      <c r="G588" s="17" t="s">
        <v>8224</v>
      </c>
      <c r="H588" s="17" t="s">
        <v>8246</v>
      </c>
      <c r="I588" s="17">
        <v>1438764207</v>
      </c>
      <c r="J588" s="17">
        <v>1436172207</v>
      </c>
      <c r="K588" s="17" t="b">
        <v>0</v>
      </c>
      <c r="L588" s="17">
        <v>33</v>
      </c>
      <c r="M588" s="17" t="b">
        <v>1</v>
      </c>
      <c r="N588" s="17" t="s">
        <v>8273</v>
      </c>
      <c r="O588" s="17" t="s">
        <v>8274</v>
      </c>
      <c r="P588" s="17">
        <v>101</v>
      </c>
      <c r="Q588" s="17">
        <v>60.91</v>
      </c>
      <c r="R588" s="21">
        <v>42191.363506944443</v>
      </c>
      <c r="S588" s="21">
        <v>42221.363506944443</v>
      </c>
    </row>
    <row r="589" spans="1:19" ht="285" x14ac:dyDescent="0.25">
      <c r="A589" s="17">
        <v>3654</v>
      </c>
      <c r="B589" s="18" t="s">
        <v>3651</v>
      </c>
      <c r="C589" s="18" t="s">
        <v>7764</v>
      </c>
      <c r="D589" s="19">
        <v>1500</v>
      </c>
      <c r="E589" s="20">
        <v>2616</v>
      </c>
      <c r="F589" s="17" t="s">
        <v>8218</v>
      </c>
      <c r="G589" s="17" t="s">
        <v>8224</v>
      </c>
      <c r="H589" s="17" t="s">
        <v>8246</v>
      </c>
      <c r="I589" s="17">
        <v>1459702800</v>
      </c>
      <c r="J589" s="17">
        <v>1457690386</v>
      </c>
      <c r="K589" s="17" t="b">
        <v>0</v>
      </c>
      <c r="L589" s="17">
        <v>38</v>
      </c>
      <c r="M589" s="17" t="b">
        <v>1</v>
      </c>
      <c r="N589" s="17" t="s">
        <v>8273</v>
      </c>
      <c r="O589" s="17" t="s">
        <v>8274</v>
      </c>
      <c r="P589" s="17">
        <v>174</v>
      </c>
      <c r="Q589" s="17">
        <v>68.84</v>
      </c>
      <c r="R589" s="21">
        <v>42440.416504629626</v>
      </c>
      <c r="S589" s="21">
        <v>42463.708333333328</v>
      </c>
    </row>
    <row r="590" spans="1:19" ht="300" x14ac:dyDescent="0.25">
      <c r="A590" s="17">
        <v>3655</v>
      </c>
      <c r="B590" s="18" t="s">
        <v>3652</v>
      </c>
      <c r="C590" s="18" t="s">
        <v>7765</v>
      </c>
      <c r="D590" s="19">
        <v>5000</v>
      </c>
      <c r="E590" s="20">
        <v>5813</v>
      </c>
      <c r="F590" s="17" t="s">
        <v>8218</v>
      </c>
      <c r="G590" s="17" t="s">
        <v>8223</v>
      </c>
      <c r="H590" s="17" t="s">
        <v>8245</v>
      </c>
      <c r="I590" s="17">
        <v>1437202740</v>
      </c>
      <c r="J590" s="17">
        <v>1434654998</v>
      </c>
      <c r="K590" s="17" t="b">
        <v>0</v>
      </c>
      <c r="L590" s="17">
        <v>79</v>
      </c>
      <c r="M590" s="17" t="b">
        <v>1</v>
      </c>
      <c r="N590" s="17" t="s">
        <v>8273</v>
      </c>
      <c r="O590" s="17" t="s">
        <v>8274</v>
      </c>
      <c r="P590" s="17">
        <v>116</v>
      </c>
      <c r="Q590" s="17">
        <v>73.58</v>
      </c>
      <c r="R590" s="21">
        <v>42173.803217592591</v>
      </c>
      <c r="S590" s="21">
        <v>42203.290972222225</v>
      </c>
    </row>
    <row r="591" spans="1:19" ht="270" x14ac:dyDescent="0.25">
      <c r="A591" s="17">
        <v>3656</v>
      </c>
      <c r="B591" s="18" t="s">
        <v>3653</v>
      </c>
      <c r="C591" s="18" t="s">
        <v>7766</v>
      </c>
      <c r="D591" s="19">
        <v>5000</v>
      </c>
      <c r="E591" s="20">
        <v>5291</v>
      </c>
      <c r="F591" s="17" t="s">
        <v>8218</v>
      </c>
      <c r="G591" s="17" t="s">
        <v>8239</v>
      </c>
      <c r="H591" s="17" t="s">
        <v>8256</v>
      </c>
      <c r="I591" s="17">
        <v>1485989940</v>
      </c>
      <c r="J591" s="17">
        <v>1483393836</v>
      </c>
      <c r="K591" s="17" t="b">
        <v>0</v>
      </c>
      <c r="L591" s="17">
        <v>46</v>
      </c>
      <c r="M591" s="17" t="b">
        <v>1</v>
      </c>
      <c r="N591" s="17" t="s">
        <v>8273</v>
      </c>
      <c r="O591" s="17" t="s">
        <v>8274</v>
      </c>
      <c r="P591" s="17">
        <v>106</v>
      </c>
      <c r="Q591" s="17">
        <v>115.02</v>
      </c>
      <c r="R591" s="21">
        <v>42737.910138888896</v>
      </c>
      <c r="S591" s="21">
        <v>42767.957638888889</v>
      </c>
    </row>
    <row r="592" spans="1:19" ht="285" x14ac:dyDescent="0.25">
      <c r="A592" s="17">
        <v>3657</v>
      </c>
      <c r="B592" s="18" t="s">
        <v>3654</v>
      </c>
      <c r="C592" s="18" t="s">
        <v>7767</v>
      </c>
      <c r="D592" s="19">
        <v>2000</v>
      </c>
      <c r="E592" s="20">
        <v>2215</v>
      </c>
      <c r="F592" s="17" t="s">
        <v>8218</v>
      </c>
      <c r="G592" s="17" t="s">
        <v>8231</v>
      </c>
      <c r="H592" s="17" t="s">
        <v>8252</v>
      </c>
      <c r="I592" s="17">
        <v>1464817320</v>
      </c>
      <c r="J592" s="17">
        <v>1462806419</v>
      </c>
      <c r="K592" s="17" t="b">
        <v>0</v>
      </c>
      <c r="L592" s="17">
        <v>20</v>
      </c>
      <c r="M592" s="17" t="b">
        <v>1</v>
      </c>
      <c r="N592" s="17" t="s">
        <v>8273</v>
      </c>
      <c r="O592" s="17" t="s">
        <v>8274</v>
      </c>
      <c r="P592" s="17">
        <v>111</v>
      </c>
      <c r="Q592" s="17">
        <v>110.75</v>
      </c>
      <c r="R592" s="21">
        <v>42499.629849537043</v>
      </c>
      <c r="S592" s="21">
        <v>42522.904166666667</v>
      </c>
    </row>
    <row r="593" spans="1:19" ht="165" x14ac:dyDescent="0.25">
      <c r="A593" s="17">
        <v>3658</v>
      </c>
      <c r="B593" s="18" t="s">
        <v>3655</v>
      </c>
      <c r="C593" s="18" t="s">
        <v>7768</v>
      </c>
      <c r="D593" s="19">
        <v>1500</v>
      </c>
      <c r="E593" s="20">
        <v>1510</v>
      </c>
      <c r="F593" s="17" t="s">
        <v>8218</v>
      </c>
      <c r="G593" s="17" t="s">
        <v>8223</v>
      </c>
      <c r="H593" s="17" t="s">
        <v>8245</v>
      </c>
      <c r="I593" s="17">
        <v>1404273540</v>
      </c>
      <c r="J593" s="17">
        <v>1400272580</v>
      </c>
      <c r="K593" s="17" t="b">
        <v>0</v>
      </c>
      <c r="L593" s="17">
        <v>20</v>
      </c>
      <c r="M593" s="17" t="b">
        <v>1</v>
      </c>
      <c r="N593" s="17" t="s">
        <v>8273</v>
      </c>
      <c r="O593" s="17" t="s">
        <v>8274</v>
      </c>
      <c r="P593" s="17">
        <v>101</v>
      </c>
      <c r="Q593" s="17">
        <v>75.5</v>
      </c>
      <c r="R593" s="21">
        <v>41775.858564814815</v>
      </c>
      <c r="S593" s="21">
        <v>41822.165972222225</v>
      </c>
    </row>
    <row r="594" spans="1:19" ht="210" x14ac:dyDescent="0.25">
      <c r="A594" s="17">
        <v>3659</v>
      </c>
      <c r="B594" s="18" t="s">
        <v>3656</v>
      </c>
      <c r="C594" s="18" t="s">
        <v>7769</v>
      </c>
      <c r="D594" s="19">
        <v>3000</v>
      </c>
      <c r="E594" s="20">
        <v>3061</v>
      </c>
      <c r="F594" s="17" t="s">
        <v>8218</v>
      </c>
      <c r="G594" s="17" t="s">
        <v>8223</v>
      </c>
      <c r="H594" s="17" t="s">
        <v>8245</v>
      </c>
      <c r="I594" s="17">
        <v>1426775940</v>
      </c>
      <c r="J594" s="17">
        <v>1424414350</v>
      </c>
      <c r="K594" s="17" t="b">
        <v>0</v>
      </c>
      <c r="L594" s="17">
        <v>13</v>
      </c>
      <c r="M594" s="17" t="b">
        <v>1</v>
      </c>
      <c r="N594" s="17" t="s">
        <v>8273</v>
      </c>
      <c r="O594" s="17" t="s">
        <v>8274</v>
      </c>
      <c r="P594" s="17">
        <v>102</v>
      </c>
      <c r="Q594" s="17">
        <v>235.46</v>
      </c>
      <c r="R594" s="21">
        <v>42055.277199074073</v>
      </c>
      <c r="S594" s="21">
        <v>42082.610416666663</v>
      </c>
    </row>
    <row r="595" spans="1:19" ht="315" x14ac:dyDescent="0.25">
      <c r="A595" s="17">
        <v>3660</v>
      </c>
      <c r="B595" s="18" t="s">
        <v>3657</v>
      </c>
      <c r="C595" s="18" t="s">
        <v>7770</v>
      </c>
      <c r="D595" s="19">
        <v>250</v>
      </c>
      <c r="E595" s="20">
        <v>250</v>
      </c>
      <c r="F595" s="17" t="s">
        <v>8218</v>
      </c>
      <c r="G595" s="17" t="s">
        <v>8224</v>
      </c>
      <c r="H595" s="17" t="s">
        <v>8246</v>
      </c>
      <c r="I595" s="17">
        <v>1419368925</v>
      </c>
      <c r="J595" s="17">
        <v>1417208925</v>
      </c>
      <c r="K595" s="17" t="b">
        <v>0</v>
      </c>
      <c r="L595" s="17">
        <v>22</v>
      </c>
      <c r="M595" s="17" t="b">
        <v>1</v>
      </c>
      <c r="N595" s="17" t="s">
        <v>8273</v>
      </c>
      <c r="O595" s="17" t="s">
        <v>8274</v>
      </c>
      <c r="P595" s="17">
        <v>100</v>
      </c>
      <c r="Q595" s="17">
        <v>11.36</v>
      </c>
      <c r="R595" s="21">
        <v>41971.881076388891</v>
      </c>
      <c r="S595" s="21">
        <v>41996.881076388891</v>
      </c>
    </row>
    <row r="596" spans="1:19" ht="285" x14ac:dyDescent="0.25">
      <c r="A596" s="17">
        <v>3661</v>
      </c>
      <c r="B596" s="18" t="s">
        <v>3658</v>
      </c>
      <c r="C596" s="18" t="s">
        <v>7771</v>
      </c>
      <c r="D596" s="19">
        <v>3000</v>
      </c>
      <c r="E596" s="20">
        <v>3330</v>
      </c>
      <c r="F596" s="17" t="s">
        <v>8218</v>
      </c>
      <c r="G596" s="17" t="s">
        <v>8223</v>
      </c>
      <c r="H596" s="17" t="s">
        <v>8245</v>
      </c>
      <c r="I596" s="17">
        <v>1460260800</v>
      </c>
      <c r="J596" s="17">
        <v>1458336672</v>
      </c>
      <c r="K596" s="17" t="b">
        <v>0</v>
      </c>
      <c r="L596" s="17">
        <v>36</v>
      </c>
      <c r="M596" s="17" t="b">
        <v>1</v>
      </c>
      <c r="N596" s="17" t="s">
        <v>8273</v>
      </c>
      <c r="O596" s="17" t="s">
        <v>8274</v>
      </c>
      <c r="P596" s="17">
        <v>111</v>
      </c>
      <c r="Q596" s="17">
        <v>92.5</v>
      </c>
      <c r="R596" s="21">
        <v>42447.896666666667</v>
      </c>
      <c r="S596" s="21">
        <v>42470.166666666672</v>
      </c>
    </row>
    <row r="597" spans="1:19" ht="300" x14ac:dyDescent="0.25">
      <c r="A597" s="17">
        <v>3662</v>
      </c>
      <c r="B597" s="18" t="s">
        <v>3659</v>
      </c>
      <c r="C597" s="18" t="s">
        <v>7772</v>
      </c>
      <c r="D597" s="19">
        <v>8000</v>
      </c>
      <c r="E597" s="20">
        <v>8114</v>
      </c>
      <c r="F597" s="17" t="s">
        <v>8218</v>
      </c>
      <c r="G597" s="17" t="s">
        <v>8228</v>
      </c>
      <c r="H597" s="17" t="s">
        <v>8250</v>
      </c>
      <c r="I597" s="17">
        <v>1427775414</v>
      </c>
      <c r="J597" s="17">
        <v>1425187014</v>
      </c>
      <c r="K597" s="17" t="b">
        <v>0</v>
      </c>
      <c r="L597" s="17">
        <v>40</v>
      </c>
      <c r="M597" s="17" t="b">
        <v>1</v>
      </c>
      <c r="N597" s="17" t="s">
        <v>8273</v>
      </c>
      <c r="O597" s="17" t="s">
        <v>8274</v>
      </c>
      <c r="P597" s="17">
        <v>101</v>
      </c>
      <c r="Q597" s="17">
        <v>202.85</v>
      </c>
      <c r="R597" s="21">
        <v>42064.220069444447</v>
      </c>
      <c r="S597" s="21">
        <v>42094.178402777776</v>
      </c>
    </row>
    <row r="598" spans="1:19" ht="270" x14ac:dyDescent="0.25">
      <c r="A598" s="17">
        <v>3663</v>
      </c>
      <c r="B598" s="18" t="s">
        <v>3660</v>
      </c>
      <c r="C598" s="18" t="s">
        <v>7773</v>
      </c>
      <c r="D598" s="19">
        <v>225</v>
      </c>
      <c r="E598" s="20">
        <v>234</v>
      </c>
      <c r="F598" s="17" t="s">
        <v>8218</v>
      </c>
      <c r="G598" s="17" t="s">
        <v>8224</v>
      </c>
      <c r="H598" s="17" t="s">
        <v>8246</v>
      </c>
      <c r="I598" s="17">
        <v>1482321030</v>
      </c>
      <c r="J598" s="17">
        <v>1477133430</v>
      </c>
      <c r="K598" s="17" t="b">
        <v>0</v>
      </c>
      <c r="L598" s="17">
        <v>9</v>
      </c>
      <c r="M598" s="17" t="b">
        <v>1</v>
      </c>
      <c r="N598" s="17" t="s">
        <v>8273</v>
      </c>
      <c r="O598" s="17" t="s">
        <v>8274</v>
      </c>
      <c r="P598" s="17">
        <v>104</v>
      </c>
      <c r="Q598" s="17">
        <v>26</v>
      </c>
      <c r="R598" s="21">
        <v>42665.451736111107</v>
      </c>
      <c r="S598" s="21">
        <v>42725.493402777778</v>
      </c>
    </row>
    <row r="599" spans="1:19" ht="270" x14ac:dyDescent="0.25">
      <c r="A599" s="17">
        <v>3664</v>
      </c>
      <c r="B599" s="18" t="s">
        <v>3661</v>
      </c>
      <c r="C599" s="18" t="s">
        <v>7774</v>
      </c>
      <c r="D599" s="19">
        <v>800</v>
      </c>
      <c r="E599" s="20">
        <v>875</v>
      </c>
      <c r="F599" s="17" t="s">
        <v>8218</v>
      </c>
      <c r="G599" s="17" t="s">
        <v>8223</v>
      </c>
      <c r="H599" s="17" t="s">
        <v>8245</v>
      </c>
      <c r="I599" s="17">
        <v>1466056689</v>
      </c>
      <c r="J599" s="17">
        <v>1464847089</v>
      </c>
      <c r="K599" s="17" t="b">
        <v>0</v>
      </c>
      <c r="L599" s="17">
        <v>19</v>
      </c>
      <c r="M599" s="17" t="b">
        <v>1</v>
      </c>
      <c r="N599" s="17" t="s">
        <v>8273</v>
      </c>
      <c r="O599" s="17" t="s">
        <v>8274</v>
      </c>
      <c r="P599" s="17">
        <v>109</v>
      </c>
      <c r="Q599" s="17">
        <v>46.05</v>
      </c>
      <c r="R599" s="21">
        <v>42523.248715277776</v>
      </c>
      <c r="S599" s="21">
        <v>42537.248715277776</v>
      </c>
    </row>
    <row r="600" spans="1:19" ht="300" x14ac:dyDescent="0.25">
      <c r="A600" s="17">
        <v>3665</v>
      </c>
      <c r="B600" s="18" t="s">
        <v>3662</v>
      </c>
      <c r="C600" s="18" t="s">
        <v>7775</v>
      </c>
      <c r="D600" s="19">
        <v>620</v>
      </c>
      <c r="E600" s="20">
        <v>714</v>
      </c>
      <c r="F600" s="17" t="s">
        <v>8218</v>
      </c>
      <c r="G600" s="17" t="s">
        <v>8229</v>
      </c>
      <c r="H600" s="17" t="s">
        <v>8248</v>
      </c>
      <c r="I600" s="17">
        <v>1446062040</v>
      </c>
      <c r="J600" s="17">
        <v>1445109822</v>
      </c>
      <c r="K600" s="17" t="b">
        <v>0</v>
      </c>
      <c r="L600" s="17">
        <v>14</v>
      </c>
      <c r="M600" s="17" t="b">
        <v>1</v>
      </c>
      <c r="N600" s="17" t="s">
        <v>8273</v>
      </c>
      <c r="O600" s="17" t="s">
        <v>8274</v>
      </c>
      <c r="P600" s="17">
        <v>115</v>
      </c>
      <c r="Q600" s="17">
        <v>51</v>
      </c>
      <c r="R600" s="21">
        <v>42294.808124999996</v>
      </c>
      <c r="S600" s="21">
        <v>42305.829166666663</v>
      </c>
    </row>
    <row r="601" spans="1:19" ht="105" x14ac:dyDescent="0.25">
      <c r="A601" s="17">
        <v>3666</v>
      </c>
      <c r="B601" s="18" t="s">
        <v>3663</v>
      </c>
      <c r="C601" s="18" t="s">
        <v>7776</v>
      </c>
      <c r="D601" s="19">
        <v>1200</v>
      </c>
      <c r="E601" s="20">
        <v>1200</v>
      </c>
      <c r="F601" s="17" t="s">
        <v>8218</v>
      </c>
      <c r="G601" s="17" t="s">
        <v>8223</v>
      </c>
      <c r="H601" s="17" t="s">
        <v>8245</v>
      </c>
      <c r="I601" s="17">
        <v>1406185200</v>
      </c>
      <c r="J601" s="17">
        <v>1404337382</v>
      </c>
      <c r="K601" s="17" t="b">
        <v>0</v>
      </c>
      <c r="L601" s="17">
        <v>38</v>
      </c>
      <c r="M601" s="17" t="b">
        <v>1</v>
      </c>
      <c r="N601" s="17" t="s">
        <v>8273</v>
      </c>
      <c r="O601" s="17" t="s">
        <v>8274</v>
      </c>
      <c r="P601" s="17">
        <v>100</v>
      </c>
      <c r="Q601" s="17">
        <v>31.58</v>
      </c>
      <c r="R601" s="21">
        <v>41822.90488425926</v>
      </c>
      <c r="S601" s="21">
        <v>41844.291666666664</v>
      </c>
    </row>
    <row r="602" spans="1:19" ht="270" x14ac:dyDescent="0.25">
      <c r="A602" s="17">
        <v>3667</v>
      </c>
      <c r="B602" s="18" t="s">
        <v>3664</v>
      </c>
      <c r="C602" s="18" t="s">
        <v>7777</v>
      </c>
      <c r="D602" s="19">
        <v>3000</v>
      </c>
      <c r="E602" s="20">
        <v>3095.11</v>
      </c>
      <c r="F602" s="17" t="s">
        <v>8218</v>
      </c>
      <c r="G602" s="17" t="s">
        <v>8224</v>
      </c>
      <c r="H602" s="17" t="s">
        <v>8246</v>
      </c>
      <c r="I602" s="17">
        <v>1437261419</v>
      </c>
      <c r="J602" s="17">
        <v>1434669419</v>
      </c>
      <c r="K602" s="17" t="b">
        <v>0</v>
      </c>
      <c r="L602" s="17">
        <v>58</v>
      </c>
      <c r="M602" s="17" t="b">
        <v>1</v>
      </c>
      <c r="N602" s="17" t="s">
        <v>8273</v>
      </c>
      <c r="O602" s="17" t="s">
        <v>8274</v>
      </c>
      <c r="P602" s="17">
        <v>103</v>
      </c>
      <c r="Q602" s="17">
        <v>53.36</v>
      </c>
      <c r="R602" s="21">
        <v>42173.970127314817</v>
      </c>
      <c r="S602" s="21">
        <v>42203.970127314817</v>
      </c>
    </row>
    <row r="603" spans="1:19" ht="255" x14ac:dyDescent="0.25">
      <c r="A603" s="17">
        <v>3668</v>
      </c>
      <c r="B603" s="18" t="s">
        <v>3665</v>
      </c>
      <c r="C603" s="18" t="s">
        <v>7778</v>
      </c>
      <c r="D603" s="19">
        <v>1000</v>
      </c>
      <c r="E603" s="20">
        <v>1035</v>
      </c>
      <c r="F603" s="17" t="s">
        <v>8218</v>
      </c>
      <c r="G603" s="17" t="s">
        <v>8223</v>
      </c>
      <c r="H603" s="17" t="s">
        <v>8245</v>
      </c>
      <c r="I603" s="17">
        <v>1437676380</v>
      </c>
      <c r="J603" s="17">
        <v>1435670452</v>
      </c>
      <c r="K603" s="17" t="b">
        <v>0</v>
      </c>
      <c r="L603" s="17">
        <v>28</v>
      </c>
      <c r="M603" s="17" t="b">
        <v>1</v>
      </c>
      <c r="N603" s="17" t="s">
        <v>8273</v>
      </c>
      <c r="O603" s="17" t="s">
        <v>8274</v>
      </c>
      <c r="P603" s="17">
        <v>104</v>
      </c>
      <c r="Q603" s="17">
        <v>36.96</v>
      </c>
      <c r="R603" s="21">
        <v>42185.556157407409</v>
      </c>
      <c r="S603" s="21">
        <v>42208.772916666669</v>
      </c>
    </row>
    <row r="604" spans="1:19" ht="270" x14ac:dyDescent="0.25">
      <c r="A604" s="17">
        <v>3669</v>
      </c>
      <c r="B604" s="18" t="s">
        <v>3666</v>
      </c>
      <c r="C604" s="18" t="s">
        <v>7779</v>
      </c>
      <c r="D604" s="19">
        <v>1000</v>
      </c>
      <c r="E604" s="20">
        <v>1382</v>
      </c>
      <c r="F604" s="17" t="s">
        <v>8218</v>
      </c>
      <c r="G604" s="17" t="s">
        <v>8224</v>
      </c>
      <c r="H604" s="17" t="s">
        <v>8246</v>
      </c>
      <c r="I604" s="17">
        <v>1434039137</v>
      </c>
      <c r="J604" s="17">
        <v>1431447137</v>
      </c>
      <c r="K604" s="17" t="b">
        <v>0</v>
      </c>
      <c r="L604" s="17">
        <v>17</v>
      </c>
      <c r="M604" s="17" t="b">
        <v>1</v>
      </c>
      <c r="N604" s="17" t="s">
        <v>8273</v>
      </c>
      <c r="O604" s="17" t="s">
        <v>8274</v>
      </c>
      <c r="P604" s="17">
        <v>138</v>
      </c>
      <c r="Q604" s="17">
        <v>81.290000000000006</v>
      </c>
      <c r="R604" s="21">
        <v>42136.675196759257</v>
      </c>
      <c r="S604" s="21">
        <v>42166.675196759257</v>
      </c>
    </row>
    <row r="605" spans="1:19" ht="270" x14ac:dyDescent="0.25">
      <c r="A605" s="17">
        <v>3670</v>
      </c>
      <c r="B605" s="18" t="s">
        <v>3667</v>
      </c>
      <c r="C605" s="18" t="s">
        <v>7780</v>
      </c>
      <c r="D605" s="19">
        <v>220</v>
      </c>
      <c r="E605" s="20">
        <v>241</v>
      </c>
      <c r="F605" s="17" t="s">
        <v>8218</v>
      </c>
      <c r="G605" s="17" t="s">
        <v>8224</v>
      </c>
      <c r="H605" s="17" t="s">
        <v>8246</v>
      </c>
      <c r="I605" s="17">
        <v>1433113200</v>
      </c>
      <c r="J605" s="17">
        <v>1431951611</v>
      </c>
      <c r="K605" s="17" t="b">
        <v>0</v>
      </c>
      <c r="L605" s="17">
        <v>12</v>
      </c>
      <c r="M605" s="17" t="b">
        <v>1</v>
      </c>
      <c r="N605" s="17" t="s">
        <v>8273</v>
      </c>
      <c r="O605" s="17" t="s">
        <v>8274</v>
      </c>
      <c r="P605" s="17">
        <v>110</v>
      </c>
      <c r="Q605" s="17">
        <v>20.079999999999998</v>
      </c>
      <c r="R605" s="21">
        <v>42142.514016203699</v>
      </c>
      <c r="S605" s="21">
        <v>42155.958333333328</v>
      </c>
    </row>
    <row r="606" spans="1:19" ht="300" x14ac:dyDescent="0.25">
      <c r="A606" s="17">
        <v>3671</v>
      </c>
      <c r="B606" s="18" t="s">
        <v>3668</v>
      </c>
      <c r="C606" s="18" t="s">
        <v>7781</v>
      </c>
      <c r="D606" s="19">
        <v>3500</v>
      </c>
      <c r="E606" s="20">
        <v>3530</v>
      </c>
      <c r="F606" s="17" t="s">
        <v>8218</v>
      </c>
      <c r="G606" s="17" t="s">
        <v>8223</v>
      </c>
      <c r="H606" s="17" t="s">
        <v>8245</v>
      </c>
      <c r="I606" s="17">
        <v>1405915140</v>
      </c>
      <c r="J606" s="17">
        <v>1404140667</v>
      </c>
      <c r="K606" s="17" t="b">
        <v>0</v>
      </c>
      <c r="L606" s="17">
        <v>40</v>
      </c>
      <c r="M606" s="17" t="b">
        <v>1</v>
      </c>
      <c r="N606" s="17" t="s">
        <v>8273</v>
      </c>
      <c r="O606" s="17" t="s">
        <v>8274</v>
      </c>
      <c r="P606" s="17">
        <v>101</v>
      </c>
      <c r="Q606" s="17">
        <v>88.25</v>
      </c>
      <c r="R606" s="21">
        <v>41820.62809027778</v>
      </c>
      <c r="S606" s="21">
        <v>41841.165972222225</v>
      </c>
    </row>
    <row r="607" spans="1:19" ht="300" x14ac:dyDescent="0.25">
      <c r="A607" s="17">
        <v>3672</v>
      </c>
      <c r="B607" s="18" t="s">
        <v>3669</v>
      </c>
      <c r="C607" s="18" t="s">
        <v>7782</v>
      </c>
      <c r="D607" s="19">
        <v>3000</v>
      </c>
      <c r="E607" s="20">
        <v>3046</v>
      </c>
      <c r="F607" s="17" t="s">
        <v>8218</v>
      </c>
      <c r="G607" s="17" t="s">
        <v>8224</v>
      </c>
      <c r="H607" s="17" t="s">
        <v>8246</v>
      </c>
      <c r="I607" s="17">
        <v>1411771384</v>
      </c>
      <c r="J607" s="17">
        <v>1409179384</v>
      </c>
      <c r="K607" s="17" t="b">
        <v>0</v>
      </c>
      <c r="L607" s="17">
        <v>57</v>
      </c>
      <c r="M607" s="17" t="b">
        <v>1</v>
      </c>
      <c r="N607" s="17" t="s">
        <v>8273</v>
      </c>
      <c r="O607" s="17" t="s">
        <v>8274</v>
      </c>
      <c r="P607" s="17">
        <v>102</v>
      </c>
      <c r="Q607" s="17">
        <v>53.44</v>
      </c>
      <c r="R607" s="21">
        <v>41878.946574074071</v>
      </c>
      <c r="S607" s="21">
        <v>41908.946574074071</v>
      </c>
    </row>
    <row r="608" spans="1:19" ht="255" x14ac:dyDescent="0.25">
      <c r="A608" s="17">
        <v>3673</v>
      </c>
      <c r="B608" s="18" t="s">
        <v>3670</v>
      </c>
      <c r="C608" s="18" t="s">
        <v>7783</v>
      </c>
      <c r="D608" s="19">
        <v>4000</v>
      </c>
      <c r="E608" s="20">
        <v>4545</v>
      </c>
      <c r="F608" s="17" t="s">
        <v>8218</v>
      </c>
      <c r="G608" s="17" t="s">
        <v>8224</v>
      </c>
      <c r="H608" s="17" t="s">
        <v>8246</v>
      </c>
      <c r="I608" s="17">
        <v>1415191920</v>
      </c>
      <c r="J608" s="17">
        <v>1412233497</v>
      </c>
      <c r="K608" s="17" t="b">
        <v>0</v>
      </c>
      <c r="L608" s="17">
        <v>114</v>
      </c>
      <c r="M608" s="17" t="b">
        <v>1</v>
      </c>
      <c r="N608" s="17" t="s">
        <v>8273</v>
      </c>
      <c r="O608" s="17" t="s">
        <v>8274</v>
      </c>
      <c r="P608" s="17">
        <v>114</v>
      </c>
      <c r="Q608" s="17">
        <v>39.869999999999997</v>
      </c>
      <c r="R608" s="21">
        <v>41914.295104166667</v>
      </c>
      <c r="S608" s="21">
        <v>41948.536111111112</v>
      </c>
    </row>
    <row r="609" spans="1:19" ht="300" x14ac:dyDescent="0.25">
      <c r="A609" s="17">
        <v>3674</v>
      </c>
      <c r="B609" s="18" t="s">
        <v>3671</v>
      </c>
      <c r="C609" s="18" t="s">
        <v>7784</v>
      </c>
      <c r="D609" s="19">
        <v>4500</v>
      </c>
      <c r="E609" s="20">
        <v>4500</v>
      </c>
      <c r="F609" s="17" t="s">
        <v>8218</v>
      </c>
      <c r="G609" s="17" t="s">
        <v>8235</v>
      </c>
      <c r="H609" s="17" t="s">
        <v>8248</v>
      </c>
      <c r="I609" s="17">
        <v>1472936229</v>
      </c>
      <c r="J609" s="17">
        <v>1467752229</v>
      </c>
      <c r="K609" s="17" t="b">
        <v>0</v>
      </c>
      <c r="L609" s="17">
        <v>31</v>
      </c>
      <c r="M609" s="17" t="b">
        <v>1</v>
      </c>
      <c r="N609" s="17" t="s">
        <v>8273</v>
      </c>
      <c r="O609" s="17" t="s">
        <v>8274</v>
      </c>
      <c r="P609" s="17">
        <v>100</v>
      </c>
      <c r="Q609" s="17">
        <v>145.16</v>
      </c>
      <c r="R609" s="21">
        <v>42556.873020833329</v>
      </c>
      <c r="S609" s="21">
        <v>42616.873020833329</v>
      </c>
    </row>
    <row r="610" spans="1:19" ht="300" x14ac:dyDescent="0.25">
      <c r="A610" s="17">
        <v>3675</v>
      </c>
      <c r="B610" s="18" t="s">
        <v>3672</v>
      </c>
      <c r="C610" s="18" t="s">
        <v>7785</v>
      </c>
      <c r="D610" s="19">
        <v>50</v>
      </c>
      <c r="E610" s="20">
        <v>70</v>
      </c>
      <c r="F610" s="17" t="s">
        <v>8218</v>
      </c>
      <c r="G610" s="17" t="s">
        <v>8224</v>
      </c>
      <c r="H610" s="17" t="s">
        <v>8246</v>
      </c>
      <c r="I610" s="17">
        <v>1463353200</v>
      </c>
      <c r="J610" s="17">
        <v>1462285182</v>
      </c>
      <c r="K610" s="17" t="b">
        <v>0</v>
      </c>
      <c r="L610" s="17">
        <v>3</v>
      </c>
      <c r="M610" s="17" t="b">
        <v>1</v>
      </c>
      <c r="N610" s="17" t="s">
        <v>8273</v>
      </c>
      <c r="O610" s="17" t="s">
        <v>8274</v>
      </c>
      <c r="P610" s="17">
        <v>140</v>
      </c>
      <c r="Q610" s="17">
        <v>23.33</v>
      </c>
      <c r="R610" s="21">
        <v>42493.597013888888</v>
      </c>
      <c r="S610" s="21">
        <v>42505.958333333328</v>
      </c>
    </row>
    <row r="611" spans="1:19" ht="300" x14ac:dyDescent="0.25">
      <c r="A611" s="17">
        <v>3676</v>
      </c>
      <c r="B611" s="18" t="s">
        <v>3673</v>
      </c>
      <c r="C611" s="18" t="s">
        <v>7786</v>
      </c>
      <c r="D611" s="19">
        <v>800</v>
      </c>
      <c r="E611" s="20">
        <v>1030</v>
      </c>
      <c r="F611" s="17" t="s">
        <v>8218</v>
      </c>
      <c r="G611" s="17" t="s">
        <v>8223</v>
      </c>
      <c r="H611" s="17" t="s">
        <v>8245</v>
      </c>
      <c r="I611" s="17">
        <v>1410550484</v>
      </c>
      <c r="J611" s="17">
        <v>1408995284</v>
      </c>
      <c r="K611" s="17" t="b">
        <v>0</v>
      </c>
      <c r="L611" s="17">
        <v>16</v>
      </c>
      <c r="M611" s="17" t="b">
        <v>1</v>
      </c>
      <c r="N611" s="17" t="s">
        <v>8273</v>
      </c>
      <c r="O611" s="17" t="s">
        <v>8274</v>
      </c>
      <c r="P611" s="17">
        <v>129</v>
      </c>
      <c r="Q611" s="17">
        <v>64.38</v>
      </c>
      <c r="R611" s="21">
        <v>41876.815787037034</v>
      </c>
      <c r="S611" s="21">
        <v>41894.815787037034</v>
      </c>
    </row>
    <row r="612" spans="1:19" ht="195" x14ac:dyDescent="0.25">
      <c r="A612" s="17">
        <v>3677</v>
      </c>
      <c r="B612" s="18" t="s">
        <v>3674</v>
      </c>
      <c r="C612" s="18" t="s">
        <v>7787</v>
      </c>
      <c r="D612" s="19">
        <v>12000</v>
      </c>
      <c r="E612" s="20">
        <v>12348.5</v>
      </c>
      <c r="F612" s="17" t="s">
        <v>8218</v>
      </c>
      <c r="G612" s="17" t="s">
        <v>8223</v>
      </c>
      <c r="H612" s="17" t="s">
        <v>8245</v>
      </c>
      <c r="I612" s="17">
        <v>1404359940</v>
      </c>
      <c r="J612" s="17">
        <v>1402580818</v>
      </c>
      <c r="K612" s="17" t="b">
        <v>0</v>
      </c>
      <c r="L612" s="17">
        <v>199</v>
      </c>
      <c r="M612" s="17" t="b">
        <v>1</v>
      </c>
      <c r="N612" s="17" t="s">
        <v>8273</v>
      </c>
      <c r="O612" s="17" t="s">
        <v>8274</v>
      </c>
      <c r="P612" s="17">
        <v>103</v>
      </c>
      <c r="Q612" s="17">
        <v>62.05</v>
      </c>
      <c r="R612" s="21">
        <v>41802.574282407404</v>
      </c>
      <c r="S612" s="21">
        <v>41823.165972222225</v>
      </c>
    </row>
    <row r="613" spans="1:19" ht="195" x14ac:dyDescent="0.25">
      <c r="A613" s="17">
        <v>3678</v>
      </c>
      <c r="B613" s="18" t="s">
        <v>3675</v>
      </c>
      <c r="C613" s="18" t="s">
        <v>7788</v>
      </c>
      <c r="D613" s="19">
        <v>2000</v>
      </c>
      <c r="E613" s="20">
        <v>2050</v>
      </c>
      <c r="F613" s="17" t="s">
        <v>8218</v>
      </c>
      <c r="G613" s="17" t="s">
        <v>8224</v>
      </c>
      <c r="H613" s="17" t="s">
        <v>8246</v>
      </c>
      <c r="I613" s="17">
        <v>1433076298</v>
      </c>
      <c r="J613" s="17">
        <v>1430052298</v>
      </c>
      <c r="K613" s="17" t="b">
        <v>0</v>
      </c>
      <c r="L613" s="17">
        <v>31</v>
      </c>
      <c r="M613" s="17" t="b">
        <v>1</v>
      </c>
      <c r="N613" s="17" t="s">
        <v>8273</v>
      </c>
      <c r="O613" s="17" t="s">
        <v>8274</v>
      </c>
      <c r="P613" s="17">
        <v>103</v>
      </c>
      <c r="Q613" s="17">
        <v>66.13</v>
      </c>
      <c r="R613" s="21">
        <v>42120.531226851846</v>
      </c>
      <c r="S613" s="21">
        <v>42155.531226851846</v>
      </c>
    </row>
    <row r="614" spans="1:19" ht="255" x14ac:dyDescent="0.25">
      <c r="A614" s="17">
        <v>3679</v>
      </c>
      <c r="B614" s="18" t="s">
        <v>3676</v>
      </c>
      <c r="C614" s="18" t="s">
        <v>7789</v>
      </c>
      <c r="D614" s="19">
        <v>2000</v>
      </c>
      <c r="E614" s="20">
        <v>2202</v>
      </c>
      <c r="F614" s="17" t="s">
        <v>8218</v>
      </c>
      <c r="G614" s="17" t="s">
        <v>8223</v>
      </c>
      <c r="H614" s="17" t="s">
        <v>8245</v>
      </c>
      <c r="I614" s="17">
        <v>1404190740</v>
      </c>
      <c r="J614" s="17">
        <v>1401214581</v>
      </c>
      <c r="K614" s="17" t="b">
        <v>0</v>
      </c>
      <c r="L614" s="17">
        <v>30</v>
      </c>
      <c r="M614" s="17" t="b">
        <v>1</v>
      </c>
      <c r="N614" s="17" t="s">
        <v>8273</v>
      </c>
      <c r="O614" s="17" t="s">
        <v>8274</v>
      </c>
      <c r="P614" s="17">
        <v>110</v>
      </c>
      <c r="Q614" s="17">
        <v>73.400000000000006</v>
      </c>
      <c r="R614" s="21">
        <v>41786.761354166665</v>
      </c>
      <c r="S614" s="21">
        <v>41821.207638888889</v>
      </c>
    </row>
    <row r="615" spans="1:19" ht="210" x14ac:dyDescent="0.25">
      <c r="A615" s="17">
        <v>3680</v>
      </c>
      <c r="B615" s="18" t="s">
        <v>3677</v>
      </c>
      <c r="C615" s="18" t="s">
        <v>7790</v>
      </c>
      <c r="D615" s="19">
        <v>3000</v>
      </c>
      <c r="E615" s="20">
        <v>3383</v>
      </c>
      <c r="F615" s="17" t="s">
        <v>8218</v>
      </c>
      <c r="G615" s="17" t="s">
        <v>8223</v>
      </c>
      <c r="H615" s="17" t="s">
        <v>8245</v>
      </c>
      <c r="I615" s="17">
        <v>1475664834</v>
      </c>
      <c r="J615" s="17">
        <v>1473850434</v>
      </c>
      <c r="K615" s="17" t="b">
        <v>0</v>
      </c>
      <c r="L615" s="17">
        <v>34</v>
      </c>
      <c r="M615" s="17" t="b">
        <v>1</v>
      </c>
      <c r="N615" s="17" t="s">
        <v>8273</v>
      </c>
      <c r="O615" s="17" t="s">
        <v>8274</v>
      </c>
      <c r="P615" s="17">
        <v>113</v>
      </c>
      <c r="Q615" s="17">
        <v>99.5</v>
      </c>
      <c r="R615" s="21">
        <v>42627.454097222217</v>
      </c>
      <c r="S615" s="21">
        <v>42648.454097222217</v>
      </c>
    </row>
    <row r="616" spans="1:19" ht="315" x14ac:dyDescent="0.25">
      <c r="A616" s="17">
        <v>3681</v>
      </c>
      <c r="B616" s="18" t="s">
        <v>3678</v>
      </c>
      <c r="C616" s="18" t="s">
        <v>7791</v>
      </c>
      <c r="D616" s="19">
        <v>1000</v>
      </c>
      <c r="E616" s="20">
        <v>1119</v>
      </c>
      <c r="F616" s="17" t="s">
        <v>8218</v>
      </c>
      <c r="G616" s="17" t="s">
        <v>8223</v>
      </c>
      <c r="H616" s="17" t="s">
        <v>8245</v>
      </c>
      <c r="I616" s="17">
        <v>1452872290</v>
      </c>
      <c r="J616" s="17">
        <v>1452008290</v>
      </c>
      <c r="K616" s="17" t="b">
        <v>0</v>
      </c>
      <c r="L616" s="17">
        <v>18</v>
      </c>
      <c r="M616" s="17" t="b">
        <v>1</v>
      </c>
      <c r="N616" s="17" t="s">
        <v>8273</v>
      </c>
      <c r="O616" s="17" t="s">
        <v>8274</v>
      </c>
      <c r="P616" s="17">
        <v>112</v>
      </c>
      <c r="Q616" s="17">
        <v>62.17</v>
      </c>
      <c r="R616" s="21">
        <v>42374.651504629626</v>
      </c>
      <c r="S616" s="21">
        <v>42384.651504629626</v>
      </c>
    </row>
    <row r="617" spans="1:19" ht="270" x14ac:dyDescent="0.25">
      <c r="A617" s="17">
        <v>3682</v>
      </c>
      <c r="B617" s="18" t="s">
        <v>3679</v>
      </c>
      <c r="C617" s="18" t="s">
        <v>7792</v>
      </c>
      <c r="D617" s="19">
        <v>3000</v>
      </c>
      <c r="E617" s="20">
        <v>4176</v>
      </c>
      <c r="F617" s="17" t="s">
        <v>8218</v>
      </c>
      <c r="G617" s="17" t="s">
        <v>8223</v>
      </c>
      <c r="H617" s="17" t="s">
        <v>8245</v>
      </c>
      <c r="I617" s="17">
        <v>1402901940</v>
      </c>
      <c r="J617" s="17">
        <v>1399998418</v>
      </c>
      <c r="K617" s="17" t="b">
        <v>0</v>
      </c>
      <c r="L617" s="17">
        <v>67</v>
      </c>
      <c r="M617" s="17" t="b">
        <v>1</v>
      </c>
      <c r="N617" s="17" t="s">
        <v>8273</v>
      </c>
      <c r="O617" s="17" t="s">
        <v>8274</v>
      </c>
      <c r="P617" s="17">
        <v>139</v>
      </c>
      <c r="Q617" s="17">
        <v>62.33</v>
      </c>
      <c r="R617" s="21">
        <v>41772.685393518521</v>
      </c>
      <c r="S617" s="21">
        <v>41806.290972222225</v>
      </c>
    </row>
    <row r="618" spans="1:19" ht="240" x14ac:dyDescent="0.25">
      <c r="A618" s="17">
        <v>3683</v>
      </c>
      <c r="B618" s="18" t="s">
        <v>3680</v>
      </c>
      <c r="C618" s="18" t="s">
        <v>7793</v>
      </c>
      <c r="D618" s="19">
        <v>3500</v>
      </c>
      <c r="E618" s="20">
        <v>3880</v>
      </c>
      <c r="F618" s="17" t="s">
        <v>8218</v>
      </c>
      <c r="G618" s="17" t="s">
        <v>8223</v>
      </c>
      <c r="H618" s="17" t="s">
        <v>8245</v>
      </c>
      <c r="I618" s="17">
        <v>1476931696</v>
      </c>
      <c r="J618" s="17">
        <v>1474339696</v>
      </c>
      <c r="K618" s="17" t="b">
        <v>0</v>
      </c>
      <c r="L618" s="17">
        <v>66</v>
      </c>
      <c r="M618" s="17" t="b">
        <v>1</v>
      </c>
      <c r="N618" s="17" t="s">
        <v>8273</v>
      </c>
      <c r="O618" s="17" t="s">
        <v>8274</v>
      </c>
      <c r="P618" s="17">
        <v>111</v>
      </c>
      <c r="Q618" s="17">
        <v>58.79</v>
      </c>
      <c r="R618" s="21">
        <v>42633.116851851853</v>
      </c>
      <c r="S618" s="21">
        <v>42663.116851851853</v>
      </c>
    </row>
    <row r="619" spans="1:19" ht="255" x14ac:dyDescent="0.25">
      <c r="A619" s="17">
        <v>3684</v>
      </c>
      <c r="B619" s="18" t="s">
        <v>3681</v>
      </c>
      <c r="C619" s="18" t="s">
        <v>7794</v>
      </c>
      <c r="D619" s="19">
        <v>750</v>
      </c>
      <c r="E619" s="20">
        <v>1043</v>
      </c>
      <c r="F619" s="17" t="s">
        <v>8218</v>
      </c>
      <c r="G619" s="17" t="s">
        <v>8223</v>
      </c>
      <c r="H619" s="17" t="s">
        <v>8245</v>
      </c>
      <c r="I619" s="17">
        <v>1441167586</v>
      </c>
      <c r="J619" s="17">
        <v>1438575586</v>
      </c>
      <c r="K619" s="17" t="b">
        <v>0</v>
      </c>
      <c r="L619" s="17">
        <v>23</v>
      </c>
      <c r="M619" s="17" t="b">
        <v>1</v>
      </c>
      <c r="N619" s="17" t="s">
        <v>8273</v>
      </c>
      <c r="O619" s="17" t="s">
        <v>8274</v>
      </c>
      <c r="P619" s="17">
        <v>139</v>
      </c>
      <c r="Q619" s="17">
        <v>45.35</v>
      </c>
      <c r="R619" s="21">
        <v>42219.180393518516</v>
      </c>
      <c r="S619" s="21">
        <v>42249.180393518516</v>
      </c>
    </row>
    <row r="620" spans="1:19" ht="240" x14ac:dyDescent="0.25">
      <c r="A620" s="17">
        <v>3685</v>
      </c>
      <c r="B620" s="18" t="s">
        <v>3682</v>
      </c>
      <c r="C620" s="18" t="s">
        <v>7795</v>
      </c>
      <c r="D620" s="19">
        <v>5000</v>
      </c>
      <c r="E620" s="20">
        <v>5285</v>
      </c>
      <c r="F620" s="17" t="s">
        <v>8218</v>
      </c>
      <c r="G620" s="17" t="s">
        <v>8223</v>
      </c>
      <c r="H620" s="17" t="s">
        <v>8245</v>
      </c>
      <c r="I620" s="17">
        <v>1400533200</v>
      </c>
      <c r="J620" s="17">
        <v>1398348859</v>
      </c>
      <c r="K620" s="17" t="b">
        <v>0</v>
      </c>
      <c r="L620" s="17">
        <v>126</v>
      </c>
      <c r="M620" s="17" t="b">
        <v>1</v>
      </c>
      <c r="N620" s="17" t="s">
        <v>8273</v>
      </c>
      <c r="O620" s="17" t="s">
        <v>8274</v>
      </c>
      <c r="P620" s="17">
        <v>106</v>
      </c>
      <c r="Q620" s="17">
        <v>41.94</v>
      </c>
      <c r="R620" s="21">
        <v>41753.593275462961</v>
      </c>
      <c r="S620" s="21">
        <v>41778.875</v>
      </c>
    </row>
    <row r="621" spans="1:19" ht="240" x14ac:dyDescent="0.25">
      <c r="A621" s="17">
        <v>3686</v>
      </c>
      <c r="B621" s="18" t="s">
        <v>3683</v>
      </c>
      <c r="C621" s="18" t="s">
        <v>7796</v>
      </c>
      <c r="D621" s="19">
        <v>350</v>
      </c>
      <c r="E621" s="20">
        <v>355</v>
      </c>
      <c r="F621" s="17" t="s">
        <v>8218</v>
      </c>
      <c r="G621" s="17" t="s">
        <v>8223</v>
      </c>
      <c r="H621" s="17" t="s">
        <v>8245</v>
      </c>
      <c r="I621" s="17">
        <v>1440820740</v>
      </c>
      <c r="J621" s="17">
        <v>1439567660</v>
      </c>
      <c r="K621" s="17" t="b">
        <v>0</v>
      </c>
      <c r="L621" s="17">
        <v>6</v>
      </c>
      <c r="M621" s="17" t="b">
        <v>1</v>
      </c>
      <c r="N621" s="17" t="s">
        <v>8273</v>
      </c>
      <c r="O621" s="17" t="s">
        <v>8274</v>
      </c>
      <c r="P621" s="17">
        <v>101</v>
      </c>
      <c r="Q621" s="17">
        <v>59.17</v>
      </c>
      <c r="R621" s="21">
        <v>42230.662731481483</v>
      </c>
      <c r="S621" s="21">
        <v>42245.165972222225</v>
      </c>
    </row>
    <row r="622" spans="1:19" ht="270" x14ac:dyDescent="0.25">
      <c r="A622" s="17">
        <v>3687</v>
      </c>
      <c r="B622" s="18" t="s">
        <v>3684</v>
      </c>
      <c r="C622" s="18" t="s">
        <v>7797</v>
      </c>
      <c r="D622" s="19">
        <v>5000</v>
      </c>
      <c r="E622" s="20">
        <v>5012.25</v>
      </c>
      <c r="F622" s="17" t="s">
        <v>8218</v>
      </c>
      <c r="G622" s="17" t="s">
        <v>8223</v>
      </c>
      <c r="H622" s="17" t="s">
        <v>8245</v>
      </c>
      <c r="I622" s="17">
        <v>1403846055</v>
      </c>
      <c r="J622" s="17">
        <v>1401254055</v>
      </c>
      <c r="K622" s="17" t="b">
        <v>0</v>
      </c>
      <c r="L622" s="17">
        <v>25</v>
      </c>
      <c r="M622" s="17" t="b">
        <v>1</v>
      </c>
      <c r="N622" s="17" t="s">
        <v>8273</v>
      </c>
      <c r="O622" s="17" t="s">
        <v>8274</v>
      </c>
      <c r="P622" s="17">
        <v>100</v>
      </c>
      <c r="Q622" s="17">
        <v>200.49</v>
      </c>
      <c r="R622" s="21">
        <v>41787.218229166669</v>
      </c>
      <c r="S622" s="21">
        <v>41817.218229166669</v>
      </c>
    </row>
    <row r="623" spans="1:19" ht="255" x14ac:dyDescent="0.25">
      <c r="A623" s="17">
        <v>3688</v>
      </c>
      <c r="B623" s="18" t="s">
        <v>3685</v>
      </c>
      <c r="C623" s="18" t="s">
        <v>7798</v>
      </c>
      <c r="D623" s="19">
        <v>3000</v>
      </c>
      <c r="E623" s="20">
        <v>3275</v>
      </c>
      <c r="F623" s="17" t="s">
        <v>8218</v>
      </c>
      <c r="G623" s="17" t="s">
        <v>8224</v>
      </c>
      <c r="H623" s="17" t="s">
        <v>8246</v>
      </c>
      <c r="I623" s="17">
        <v>1407524004</v>
      </c>
      <c r="J623" s="17">
        <v>1404932004</v>
      </c>
      <c r="K623" s="17" t="b">
        <v>0</v>
      </c>
      <c r="L623" s="17">
        <v>39</v>
      </c>
      <c r="M623" s="17" t="b">
        <v>1</v>
      </c>
      <c r="N623" s="17" t="s">
        <v>8273</v>
      </c>
      <c r="O623" s="17" t="s">
        <v>8274</v>
      </c>
      <c r="P623" s="17">
        <v>109</v>
      </c>
      <c r="Q623" s="17">
        <v>83.97</v>
      </c>
      <c r="R623" s="21">
        <v>41829.787083333329</v>
      </c>
      <c r="S623" s="21">
        <v>41859.787083333329</v>
      </c>
    </row>
    <row r="624" spans="1:19" ht="300" x14ac:dyDescent="0.25">
      <c r="A624" s="17">
        <v>3689</v>
      </c>
      <c r="B624" s="18" t="s">
        <v>3686</v>
      </c>
      <c r="C624" s="18" t="s">
        <v>7799</v>
      </c>
      <c r="D624" s="19">
        <v>3000</v>
      </c>
      <c r="E624" s="20">
        <v>3550</v>
      </c>
      <c r="F624" s="17" t="s">
        <v>8218</v>
      </c>
      <c r="G624" s="17" t="s">
        <v>8223</v>
      </c>
      <c r="H624" s="17" t="s">
        <v>8245</v>
      </c>
      <c r="I624" s="17">
        <v>1434925500</v>
      </c>
      <c r="J624" s="17">
        <v>1432410639</v>
      </c>
      <c r="K624" s="17" t="b">
        <v>0</v>
      </c>
      <c r="L624" s="17">
        <v>62</v>
      </c>
      <c r="M624" s="17" t="b">
        <v>1</v>
      </c>
      <c r="N624" s="17" t="s">
        <v>8273</v>
      </c>
      <c r="O624" s="17" t="s">
        <v>8274</v>
      </c>
      <c r="P624" s="17">
        <v>118</v>
      </c>
      <c r="Q624" s="17">
        <v>57.26</v>
      </c>
      <c r="R624" s="21">
        <v>42147.826840277776</v>
      </c>
      <c r="S624" s="21">
        <v>42176.934027777781</v>
      </c>
    </row>
    <row r="625" spans="1:19" ht="270" x14ac:dyDescent="0.25">
      <c r="A625" s="17">
        <v>3690</v>
      </c>
      <c r="B625" s="18" t="s">
        <v>3687</v>
      </c>
      <c r="C625" s="18" t="s">
        <v>7800</v>
      </c>
      <c r="D625" s="19">
        <v>1500</v>
      </c>
      <c r="E625" s="20">
        <v>1800</v>
      </c>
      <c r="F625" s="17" t="s">
        <v>8218</v>
      </c>
      <c r="G625" s="17" t="s">
        <v>8223</v>
      </c>
      <c r="H625" s="17" t="s">
        <v>8245</v>
      </c>
      <c r="I625" s="17">
        <v>1417101683</v>
      </c>
      <c r="J625" s="17">
        <v>1414506083</v>
      </c>
      <c r="K625" s="17" t="b">
        <v>0</v>
      </c>
      <c r="L625" s="17">
        <v>31</v>
      </c>
      <c r="M625" s="17" t="b">
        <v>1</v>
      </c>
      <c r="N625" s="17" t="s">
        <v>8273</v>
      </c>
      <c r="O625" s="17" t="s">
        <v>8274</v>
      </c>
      <c r="P625" s="17">
        <v>120</v>
      </c>
      <c r="Q625" s="17">
        <v>58.06</v>
      </c>
      <c r="R625" s="21">
        <v>41940.598182870373</v>
      </c>
      <c r="S625" s="21">
        <v>41970.639849537038</v>
      </c>
    </row>
    <row r="626" spans="1:19" ht="135" x14ac:dyDescent="0.25">
      <c r="A626" s="17">
        <v>3691</v>
      </c>
      <c r="B626" s="18" t="s">
        <v>3688</v>
      </c>
      <c r="C626" s="18" t="s">
        <v>7801</v>
      </c>
      <c r="D626" s="19">
        <v>40000</v>
      </c>
      <c r="E626" s="20">
        <v>51184</v>
      </c>
      <c r="F626" s="17" t="s">
        <v>8218</v>
      </c>
      <c r="G626" s="17" t="s">
        <v>8223</v>
      </c>
      <c r="H626" s="17" t="s">
        <v>8245</v>
      </c>
      <c r="I626" s="17">
        <v>1425272340</v>
      </c>
      <c r="J626" s="17">
        <v>1421426929</v>
      </c>
      <c r="K626" s="17" t="b">
        <v>0</v>
      </c>
      <c r="L626" s="17">
        <v>274</v>
      </c>
      <c r="M626" s="17" t="b">
        <v>1</v>
      </c>
      <c r="N626" s="17" t="s">
        <v>8273</v>
      </c>
      <c r="O626" s="17" t="s">
        <v>8274</v>
      </c>
      <c r="P626" s="17">
        <v>128</v>
      </c>
      <c r="Q626" s="17">
        <v>186.8</v>
      </c>
      <c r="R626" s="21">
        <v>42020.700567129628</v>
      </c>
      <c r="S626" s="21">
        <v>42065.207638888889</v>
      </c>
    </row>
    <row r="627" spans="1:19" ht="165" x14ac:dyDescent="0.25">
      <c r="A627" s="17">
        <v>3692</v>
      </c>
      <c r="B627" s="18" t="s">
        <v>3689</v>
      </c>
      <c r="C627" s="18" t="s">
        <v>7802</v>
      </c>
      <c r="D627" s="19">
        <v>1000</v>
      </c>
      <c r="E627" s="20">
        <v>1260</v>
      </c>
      <c r="F627" s="17" t="s">
        <v>8218</v>
      </c>
      <c r="G627" s="17" t="s">
        <v>8223</v>
      </c>
      <c r="H627" s="17" t="s">
        <v>8245</v>
      </c>
      <c r="I627" s="17">
        <v>1411084800</v>
      </c>
      <c r="J627" s="17">
        <v>1410304179</v>
      </c>
      <c r="K627" s="17" t="b">
        <v>0</v>
      </c>
      <c r="L627" s="17">
        <v>17</v>
      </c>
      <c r="M627" s="17" t="b">
        <v>1</v>
      </c>
      <c r="N627" s="17" t="s">
        <v>8273</v>
      </c>
      <c r="O627" s="17" t="s">
        <v>8274</v>
      </c>
      <c r="P627" s="17">
        <v>126</v>
      </c>
      <c r="Q627" s="17">
        <v>74.12</v>
      </c>
      <c r="R627" s="21">
        <v>41891.96503472222</v>
      </c>
      <c r="S627" s="21">
        <v>41901</v>
      </c>
    </row>
    <row r="628" spans="1:19" ht="285" x14ac:dyDescent="0.25">
      <c r="A628" s="17">
        <v>3693</v>
      </c>
      <c r="B628" s="18" t="s">
        <v>3690</v>
      </c>
      <c r="C628" s="18" t="s">
        <v>7803</v>
      </c>
      <c r="D628" s="19">
        <v>333</v>
      </c>
      <c r="E628" s="20">
        <v>430</v>
      </c>
      <c r="F628" s="17" t="s">
        <v>8218</v>
      </c>
      <c r="G628" s="17" t="s">
        <v>8224</v>
      </c>
      <c r="H628" s="17" t="s">
        <v>8246</v>
      </c>
      <c r="I628" s="17">
        <v>1448922600</v>
      </c>
      <c r="J628" s="17">
        <v>1446352529</v>
      </c>
      <c r="K628" s="17" t="b">
        <v>0</v>
      </c>
      <c r="L628" s="17">
        <v>14</v>
      </c>
      <c r="M628" s="17" t="b">
        <v>1</v>
      </c>
      <c r="N628" s="17" t="s">
        <v>8273</v>
      </c>
      <c r="O628" s="17" t="s">
        <v>8274</v>
      </c>
      <c r="P628" s="17">
        <v>129</v>
      </c>
      <c r="Q628" s="17">
        <v>30.71</v>
      </c>
      <c r="R628" s="21">
        <v>42309.191307870366</v>
      </c>
      <c r="S628" s="21">
        <v>42338.9375</v>
      </c>
    </row>
    <row r="629" spans="1:19" ht="255" x14ac:dyDescent="0.25">
      <c r="A629" s="17">
        <v>3694</v>
      </c>
      <c r="B629" s="18" t="s">
        <v>3691</v>
      </c>
      <c r="C629" s="18" t="s">
        <v>7804</v>
      </c>
      <c r="D629" s="19">
        <v>3500</v>
      </c>
      <c r="E629" s="20">
        <v>3760</v>
      </c>
      <c r="F629" s="17" t="s">
        <v>8218</v>
      </c>
      <c r="G629" s="17" t="s">
        <v>8223</v>
      </c>
      <c r="H629" s="17" t="s">
        <v>8245</v>
      </c>
      <c r="I629" s="17">
        <v>1465178400</v>
      </c>
      <c r="J629" s="17">
        <v>1461985967</v>
      </c>
      <c r="K629" s="17" t="b">
        <v>0</v>
      </c>
      <c r="L629" s="17">
        <v>60</v>
      </c>
      <c r="M629" s="17" t="b">
        <v>1</v>
      </c>
      <c r="N629" s="17" t="s">
        <v>8273</v>
      </c>
      <c r="O629" s="17" t="s">
        <v>8274</v>
      </c>
      <c r="P629" s="17">
        <v>107</v>
      </c>
      <c r="Q629" s="17">
        <v>62.67</v>
      </c>
      <c r="R629" s="21">
        <v>42490.133877314816</v>
      </c>
      <c r="S629" s="21">
        <v>42527.083333333328</v>
      </c>
    </row>
    <row r="630" spans="1:19" ht="300" x14ac:dyDescent="0.25">
      <c r="A630" s="17">
        <v>3695</v>
      </c>
      <c r="B630" s="18" t="s">
        <v>3692</v>
      </c>
      <c r="C630" s="18" t="s">
        <v>7805</v>
      </c>
      <c r="D630" s="19">
        <v>4000</v>
      </c>
      <c r="E630" s="20">
        <v>4005</v>
      </c>
      <c r="F630" s="17" t="s">
        <v>8218</v>
      </c>
      <c r="G630" s="17" t="s">
        <v>8223</v>
      </c>
      <c r="H630" s="17" t="s">
        <v>8245</v>
      </c>
      <c r="I630" s="17">
        <v>1421009610</v>
      </c>
      <c r="J630" s="17">
        <v>1419281610</v>
      </c>
      <c r="K630" s="17" t="b">
        <v>0</v>
      </c>
      <c r="L630" s="17">
        <v>33</v>
      </c>
      <c r="M630" s="17" t="b">
        <v>1</v>
      </c>
      <c r="N630" s="17" t="s">
        <v>8273</v>
      </c>
      <c r="O630" s="17" t="s">
        <v>8274</v>
      </c>
      <c r="P630" s="17">
        <v>100</v>
      </c>
      <c r="Q630" s="17">
        <v>121.36</v>
      </c>
      <c r="R630" s="21">
        <v>41995.870486111111</v>
      </c>
      <c r="S630" s="21">
        <v>42015.870486111111</v>
      </c>
    </row>
    <row r="631" spans="1:19" ht="225" x14ac:dyDescent="0.25">
      <c r="A631" s="17">
        <v>3696</v>
      </c>
      <c r="B631" s="18" t="s">
        <v>3693</v>
      </c>
      <c r="C631" s="18" t="s">
        <v>7806</v>
      </c>
      <c r="D631" s="19">
        <v>2000</v>
      </c>
      <c r="E631" s="20">
        <v>3100</v>
      </c>
      <c r="F631" s="17" t="s">
        <v>8218</v>
      </c>
      <c r="G631" s="17" t="s">
        <v>8224</v>
      </c>
      <c r="H631" s="17" t="s">
        <v>8246</v>
      </c>
      <c r="I631" s="17">
        <v>1423838916</v>
      </c>
      <c r="J631" s="17">
        <v>1418654916</v>
      </c>
      <c r="K631" s="17" t="b">
        <v>0</v>
      </c>
      <c r="L631" s="17">
        <v>78</v>
      </c>
      <c r="M631" s="17" t="b">
        <v>1</v>
      </c>
      <c r="N631" s="17" t="s">
        <v>8273</v>
      </c>
      <c r="O631" s="17" t="s">
        <v>8274</v>
      </c>
      <c r="P631" s="17">
        <v>155</v>
      </c>
      <c r="Q631" s="17">
        <v>39.74</v>
      </c>
      <c r="R631" s="21">
        <v>41988.617083333331</v>
      </c>
      <c r="S631" s="21">
        <v>42048.617083333331</v>
      </c>
    </row>
    <row r="632" spans="1:19" ht="270" x14ac:dyDescent="0.25">
      <c r="A632" s="17">
        <v>3697</v>
      </c>
      <c r="B632" s="18" t="s">
        <v>3694</v>
      </c>
      <c r="C632" s="18" t="s">
        <v>7807</v>
      </c>
      <c r="D632" s="19">
        <v>2000</v>
      </c>
      <c r="E632" s="20">
        <v>2160</v>
      </c>
      <c r="F632" s="17" t="s">
        <v>8218</v>
      </c>
      <c r="G632" s="17" t="s">
        <v>8224</v>
      </c>
      <c r="H632" s="17" t="s">
        <v>8246</v>
      </c>
      <c r="I632" s="17">
        <v>1462878648</v>
      </c>
      <c r="J632" s="17">
        <v>1461064248</v>
      </c>
      <c r="K632" s="17" t="b">
        <v>0</v>
      </c>
      <c r="L632" s="17">
        <v>30</v>
      </c>
      <c r="M632" s="17" t="b">
        <v>1</v>
      </c>
      <c r="N632" s="17" t="s">
        <v>8273</v>
      </c>
      <c r="O632" s="17" t="s">
        <v>8274</v>
      </c>
      <c r="P632" s="17">
        <v>108</v>
      </c>
      <c r="Q632" s="17">
        <v>72</v>
      </c>
      <c r="R632" s="21">
        <v>42479.465833333335</v>
      </c>
      <c r="S632" s="21">
        <v>42500.465833333335</v>
      </c>
    </row>
    <row r="633" spans="1:19" ht="210" x14ac:dyDescent="0.25">
      <c r="A633" s="17">
        <v>3698</v>
      </c>
      <c r="B633" s="18" t="s">
        <v>3695</v>
      </c>
      <c r="C633" s="18" t="s">
        <v>7808</v>
      </c>
      <c r="D633" s="19">
        <v>5000</v>
      </c>
      <c r="E633" s="20">
        <v>5526</v>
      </c>
      <c r="F633" s="17" t="s">
        <v>8218</v>
      </c>
      <c r="G633" s="17" t="s">
        <v>8223</v>
      </c>
      <c r="H633" s="17" t="s">
        <v>8245</v>
      </c>
      <c r="I633" s="17">
        <v>1456946487</v>
      </c>
      <c r="J633" s="17">
        <v>1454354487</v>
      </c>
      <c r="K633" s="17" t="b">
        <v>0</v>
      </c>
      <c r="L633" s="17">
        <v>136</v>
      </c>
      <c r="M633" s="17" t="b">
        <v>1</v>
      </c>
      <c r="N633" s="17" t="s">
        <v>8273</v>
      </c>
      <c r="O633" s="17" t="s">
        <v>8274</v>
      </c>
      <c r="P633" s="17">
        <v>111</v>
      </c>
      <c r="Q633" s="17">
        <v>40.630000000000003</v>
      </c>
      <c r="R633" s="21">
        <v>42401.806562500002</v>
      </c>
      <c r="S633" s="21">
        <v>42431.806562500002</v>
      </c>
    </row>
    <row r="634" spans="1:19" ht="270" x14ac:dyDescent="0.25">
      <c r="A634" s="17">
        <v>3699</v>
      </c>
      <c r="B634" s="18" t="s">
        <v>3696</v>
      </c>
      <c r="C634" s="18" t="s">
        <v>7809</v>
      </c>
      <c r="D634" s="19">
        <v>2500</v>
      </c>
      <c r="E634" s="20">
        <v>2520</v>
      </c>
      <c r="F634" s="17" t="s">
        <v>8218</v>
      </c>
      <c r="G634" s="17" t="s">
        <v>8223</v>
      </c>
      <c r="H634" s="17" t="s">
        <v>8245</v>
      </c>
      <c r="I634" s="17">
        <v>1413383216</v>
      </c>
      <c r="J634" s="17">
        <v>1410791216</v>
      </c>
      <c r="K634" s="17" t="b">
        <v>0</v>
      </c>
      <c r="L634" s="17">
        <v>40</v>
      </c>
      <c r="M634" s="17" t="b">
        <v>1</v>
      </c>
      <c r="N634" s="17" t="s">
        <v>8273</v>
      </c>
      <c r="O634" s="17" t="s">
        <v>8274</v>
      </c>
      <c r="P634" s="17">
        <v>101</v>
      </c>
      <c r="Q634" s="17">
        <v>63</v>
      </c>
      <c r="R634" s="21">
        <v>41897.602037037039</v>
      </c>
      <c r="S634" s="21">
        <v>41927.602037037039</v>
      </c>
    </row>
    <row r="635" spans="1:19" ht="120" x14ac:dyDescent="0.25">
      <c r="A635" s="17">
        <v>3700</v>
      </c>
      <c r="B635" s="18" t="s">
        <v>3697</v>
      </c>
      <c r="C635" s="18" t="s">
        <v>7810</v>
      </c>
      <c r="D635" s="19">
        <v>500</v>
      </c>
      <c r="E635" s="20">
        <v>606</v>
      </c>
      <c r="F635" s="17" t="s">
        <v>8218</v>
      </c>
      <c r="G635" s="17" t="s">
        <v>8223</v>
      </c>
      <c r="H635" s="17" t="s">
        <v>8245</v>
      </c>
      <c r="I635" s="17">
        <v>1412092800</v>
      </c>
      <c r="J635" s="17">
        <v>1409493800</v>
      </c>
      <c r="K635" s="17" t="b">
        <v>0</v>
      </c>
      <c r="L635" s="17">
        <v>18</v>
      </c>
      <c r="M635" s="17" t="b">
        <v>1</v>
      </c>
      <c r="N635" s="17" t="s">
        <v>8273</v>
      </c>
      <c r="O635" s="17" t="s">
        <v>8274</v>
      </c>
      <c r="P635" s="17">
        <v>121</v>
      </c>
      <c r="Q635" s="17">
        <v>33.67</v>
      </c>
      <c r="R635" s="21">
        <v>41882.585648148146</v>
      </c>
      <c r="S635" s="21">
        <v>41912.666666666664</v>
      </c>
    </row>
    <row r="636" spans="1:19" ht="270" x14ac:dyDescent="0.25">
      <c r="A636" s="17">
        <v>3701</v>
      </c>
      <c r="B636" s="18" t="s">
        <v>3698</v>
      </c>
      <c r="C636" s="18" t="s">
        <v>7811</v>
      </c>
      <c r="D636" s="19">
        <v>1500</v>
      </c>
      <c r="E636" s="20">
        <v>1505</v>
      </c>
      <c r="F636" s="17" t="s">
        <v>8218</v>
      </c>
      <c r="G636" s="17" t="s">
        <v>8224</v>
      </c>
      <c r="H636" s="17" t="s">
        <v>8246</v>
      </c>
      <c r="I636" s="17">
        <v>1433422793</v>
      </c>
      <c r="J636" s="17">
        <v>1430830793</v>
      </c>
      <c r="K636" s="17" t="b">
        <v>0</v>
      </c>
      <c r="L636" s="17">
        <v>39</v>
      </c>
      <c r="M636" s="17" t="b">
        <v>1</v>
      </c>
      <c r="N636" s="17" t="s">
        <v>8273</v>
      </c>
      <c r="O636" s="17" t="s">
        <v>8274</v>
      </c>
      <c r="P636" s="17">
        <v>100</v>
      </c>
      <c r="Q636" s="17">
        <v>38.590000000000003</v>
      </c>
      <c r="R636" s="21">
        <v>42129.541585648149</v>
      </c>
      <c r="S636" s="21">
        <v>42159.541585648149</v>
      </c>
    </row>
    <row r="637" spans="1:19" ht="285" x14ac:dyDescent="0.25">
      <c r="A637" s="17">
        <v>3702</v>
      </c>
      <c r="B637" s="18" t="s">
        <v>3699</v>
      </c>
      <c r="C637" s="18" t="s">
        <v>7812</v>
      </c>
      <c r="D637" s="19">
        <v>3000</v>
      </c>
      <c r="E637" s="20">
        <v>3275</v>
      </c>
      <c r="F637" s="17" t="s">
        <v>8218</v>
      </c>
      <c r="G637" s="17" t="s">
        <v>8224</v>
      </c>
      <c r="H637" s="17" t="s">
        <v>8246</v>
      </c>
      <c r="I637" s="17">
        <v>1468191540</v>
      </c>
      <c r="J637" s="17">
        <v>1464958484</v>
      </c>
      <c r="K637" s="17" t="b">
        <v>0</v>
      </c>
      <c r="L637" s="17">
        <v>21</v>
      </c>
      <c r="M637" s="17" t="b">
        <v>1</v>
      </c>
      <c r="N637" s="17" t="s">
        <v>8273</v>
      </c>
      <c r="O637" s="17" t="s">
        <v>8274</v>
      </c>
      <c r="P637" s="17">
        <v>109</v>
      </c>
      <c r="Q637" s="17">
        <v>155.94999999999999</v>
      </c>
      <c r="R637" s="21">
        <v>42524.53800925926</v>
      </c>
      <c r="S637" s="21">
        <v>42561.957638888889</v>
      </c>
    </row>
    <row r="638" spans="1:19" ht="270" x14ac:dyDescent="0.25">
      <c r="A638" s="17">
        <v>3703</v>
      </c>
      <c r="B638" s="18" t="s">
        <v>3700</v>
      </c>
      <c r="C638" s="18" t="s">
        <v>7813</v>
      </c>
      <c r="D638" s="19">
        <v>1050</v>
      </c>
      <c r="E638" s="20">
        <v>1296</v>
      </c>
      <c r="F638" s="17" t="s">
        <v>8218</v>
      </c>
      <c r="G638" s="17" t="s">
        <v>8223</v>
      </c>
      <c r="H638" s="17" t="s">
        <v>8245</v>
      </c>
      <c r="I638" s="17">
        <v>1471071540</v>
      </c>
      <c r="J638" s="17">
        <v>1467720388</v>
      </c>
      <c r="K638" s="17" t="b">
        <v>0</v>
      </c>
      <c r="L638" s="17">
        <v>30</v>
      </c>
      <c r="M638" s="17" t="b">
        <v>1</v>
      </c>
      <c r="N638" s="17" t="s">
        <v>8273</v>
      </c>
      <c r="O638" s="17" t="s">
        <v>8274</v>
      </c>
      <c r="P638" s="17">
        <v>123</v>
      </c>
      <c r="Q638" s="17">
        <v>43.2</v>
      </c>
      <c r="R638" s="21">
        <v>42556.504490740743</v>
      </c>
      <c r="S638" s="21">
        <v>42595.290972222225</v>
      </c>
    </row>
    <row r="639" spans="1:19" ht="255" x14ac:dyDescent="0.25">
      <c r="A639" s="17">
        <v>3704</v>
      </c>
      <c r="B639" s="18" t="s">
        <v>3701</v>
      </c>
      <c r="C639" s="18" t="s">
        <v>7814</v>
      </c>
      <c r="D639" s="19">
        <v>300</v>
      </c>
      <c r="E639" s="20">
        <v>409.01</v>
      </c>
      <c r="F639" s="17" t="s">
        <v>8218</v>
      </c>
      <c r="G639" s="17" t="s">
        <v>8224</v>
      </c>
      <c r="H639" s="17" t="s">
        <v>8246</v>
      </c>
      <c r="I639" s="17">
        <v>1464712394</v>
      </c>
      <c r="J639" s="17">
        <v>1459528394</v>
      </c>
      <c r="K639" s="17" t="b">
        <v>0</v>
      </c>
      <c r="L639" s="17">
        <v>27</v>
      </c>
      <c r="M639" s="17" t="b">
        <v>1</v>
      </c>
      <c r="N639" s="17" t="s">
        <v>8273</v>
      </c>
      <c r="O639" s="17" t="s">
        <v>8274</v>
      </c>
      <c r="P639" s="17">
        <v>136</v>
      </c>
      <c r="Q639" s="17">
        <v>15.15</v>
      </c>
      <c r="R639" s="21">
        <v>42461.689745370371</v>
      </c>
      <c r="S639" s="21">
        <v>42521.689745370371</v>
      </c>
    </row>
    <row r="640" spans="1:19" ht="255" x14ac:dyDescent="0.25">
      <c r="A640" s="17">
        <v>3705</v>
      </c>
      <c r="B640" s="18" t="s">
        <v>3702</v>
      </c>
      <c r="C640" s="18" t="s">
        <v>7815</v>
      </c>
      <c r="D640" s="19">
        <v>2827</v>
      </c>
      <c r="E640" s="20">
        <v>2925</v>
      </c>
      <c r="F640" s="17" t="s">
        <v>8218</v>
      </c>
      <c r="G640" s="17" t="s">
        <v>8223</v>
      </c>
      <c r="H640" s="17" t="s">
        <v>8245</v>
      </c>
      <c r="I640" s="17">
        <v>1403546400</v>
      </c>
      <c r="J640" s="17">
        <v>1401714114</v>
      </c>
      <c r="K640" s="17" t="b">
        <v>0</v>
      </c>
      <c r="L640" s="17">
        <v>35</v>
      </c>
      <c r="M640" s="17" t="b">
        <v>1</v>
      </c>
      <c r="N640" s="17" t="s">
        <v>8273</v>
      </c>
      <c r="O640" s="17" t="s">
        <v>8274</v>
      </c>
      <c r="P640" s="17">
        <v>103</v>
      </c>
      <c r="Q640" s="17">
        <v>83.57</v>
      </c>
      <c r="R640" s="21">
        <v>41792.542986111112</v>
      </c>
      <c r="S640" s="21">
        <v>41813.75</v>
      </c>
    </row>
    <row r="641" spans="1:19" ht="210" x14ac:dyDescent="0.25">
      <c r="A641" s="17">
        <v>3706</v>
      </c>
      <c r="B641" s="18" t="s">
        <v>3703</v>
      </c>
      <c r="C641" s="18" t="s">
        <v>7816</v>
      </c>
      <c r="D641" s="19">
        <v>1500</v>
      </c>
      <c r="E641" s="20">
        <v>1820</v>
      </c>
      <c r="F641" s="17" t="s">
        <v>8218</v>
      </c>
      <c r="G641" s="17" t="s">
        <v>8223</v>
      </c>
      <c r="H641" s="17" t="s">
        <v>8245</v>
      </c>
      <c r="I641" s="17">
        <v>1410558949</v>
      </c>
      <c r="J641" s="17">
        <v>1409262949</v>
      </c>
      <c r="K641" s="17" t="b">
        <v>0</v>
      </c>
      <c r="L641" s="17">
        <v>13</v>
      </c>
      <c r="M641" s="17" t="b">
        <v>1</v>
      </c>
      <c r="N641" s="17" t="s">
        <v>8273</v>
      </c>
      <c r="O641" s="17" t="s">
        <v>8274</v>
      </c>
      <c r="P641" s="17">
        <v>121</v>
      </c>
      <c r="Q641" s="17">
        <v>140</v>
      </c>
      <c r="R641" s="21">
        <v>41879.913761574076</v>
      </c>
      <c r="S641" s="21">
        <v>41894.913761574076</v>
      </c>
    </row>
    <row r="642" spans="1:19" ht="195" x14ac:dyDescent="0.25">
      <c r="A642" s="17">
        <v>3707</v>
      </c>
      <c r="B642" s="18" t="s">
        <v>3704</v>
      </c>
      <c r="C642" s="18" t="s">
        <v>7817</v>
      </c>
      <c r="D642" s="19">
        <v>1000</v>
      </c>
      <c r="E642" s="20">
        <v>1860</v>
      </c>
      <c r="F642" s="17" t="s">
        <v>8218</v>
      </c>
      <c r="G642" s="17" t="s">
        <v>8223</v>
      </c>
      <c r="H642" s="17" t="s">
        <v>8245</v>
      </c>
      <c r="I642" s="17">
        <v>1469165160</v>
      </c>
      <c r="J642" s="17">
        <v>1467335378</v>
      </c>
      <c r="K642" s="17" t="b">
        <v>0</v>
      </c>
      <c r="L642" s="17">
        <v>23</v>
      </c>
      <c r="M642" s="17" t="b">
        <v>1</v>
      </c>
      <c r="N642" s="17" t="s">
        <v>8273</v>
      </c>
      <c r="O642" s="17" t="s">
        <v>8274</v>
      </c>
      <c r="P642" s="17">
        <v>186</v>
      </c>
      <c r="Q642" s="17">
        <v>80.87</v>
      </c>
      <c r="R642" s="21">
        <v>42552.048356481479</v>
      </c>
      <c r="S642" s="21">
        <v>42573.226388888885</v>
      </c>
    </row>
    <row r="643" spans="1:19" ht="315" x14ac:dyDescent="0.25">
      <c r="A643" s="17">
        <v>3708</v>
      </c>
      <c r="B643" s="18" t="s">
        <v>3705</v>
      </c>
      <c r="C643" s="18" t="s">
        <v>7818</v>
      </c>
      <c r="D643" s="19">
        <v>700</v>
      </c>
      <c r="E643" s="20">
        <v>2100</v>
      </c>
      <c r="F643" s="17" t="s">
        <v>8218</v>
      </c>
      <c r="G643" s="17" t="s">
        <v>8223</v>
      </c>
      <c r="H643" s="17" t="s">
        <v>8245</v>
      </c>
      <c r="I643" s="17">
        <v>1404444286</v>
      </c>
      <c r="J643" s="17">
        <v>1403234686</v>
      </c>
      <c r="K643" s="17" t="b">
        <v>0</v>
      </c>
      <c r="L643" s="17">
        <v>39</v>
      </c>
      <c r="M643" s="17" t="b">
        <v>1</v>
      </c>
      <c r="N643" s="17" t="s">
        <v>8273</v>
      </c>
      <c r="O643" s="17" t="s">
        <v>8274</v>
      </c>
      <c r="P643" s="17">
        <v>300</v>
      </c>
      <c r="Q643" s="17">
        <v>53.85</v>
      </c>
      <c r="R643" s="21">
        <v>41810.142199074071</v>
      </c>
      <c r="S643" s="21">
        <v>41824.142199074071</v>
      </c>
    </row>
    <row r="644" spans="1:19" ht="225" x14ac:dyDescent="0.25">
      <c r="A644" s="17">
        <v>3709</v>
      </c>
      <c r="B644" s="18" t="s">
        <v>3706</v>
      </c>
      <c r="C644" s="18" t="s">
        <v>7819</v>
      </c>
      <c r="D644" s="19">
        <v>1000</v>
      </c>
      <c r="E644" s="20">
        <v>1082.5</v>
      </c>
      <c r="F644" s="17" t="s">
        <v>8218</v>
      </c>
      <c r="G644" s="17" t="s">
        <v>8224</v>
      </c>
      <c r="H644" s="17" t="s">
        <v>8246</v>
      </c>
      <c r="I644" s="17">
        <v>1403715546</v>
      </c>
      <c r="J644" s="17">
        <v>1401123546</v>
      </c>
      <c r="K644" s="17" t="b">
        <v>0</v>
      </c>
      <c r="L644" s="17">
        <v>35</v>
      </c>
      <c r="M644" s="17" t="b">
        <v>1</v>
      </c>
      <c r="N644" s="17" t="s">
        <v>8273</v>
      </c>
      <c r="O644" s="17" t="s">
        <v>8274</v>
      </c>
      <c r="P644" s="17">
        <v>108</v>
      </c>
      <c r="Q644" s="17">
        <v>30.93</v>
      </c>
      <c r="R644" s="21">
        <v>41785.707708333335</v>
      </c>
      <c r="S644" s="21">
        <v>41815.707708333335</v>
      </c>
    </row>
    <row r="645" spans="1:19" ht="165" x14ac:dyDescent="0.25">
      <c r="A645" s="17">
        <v>3710</v>
      </c>
      <c r="B645" s="18" t="s">
        <v>3707</v>
      </c>
      <c r="C645" s="18" t="s">
        <v>7820</v>
      </c>
      <c r="D645" s="19">
        <v>1300</v>
      </c>
      <c r="E645" s="20">
        <v>1835</v>
      </c>
      <c r="F645" s="17" t="s">
        <v>8218</v>
      </c>
      <c r="G645" s="17" t="s">
        <v>8223</v>
      </c>
      <c r="H645" s="17" t="s">
        <v>8245</v>
      </c>
      <c r="I645" s="17">
        <v>1428068988</v>
      </c>
      <c r="J645" s="17">
        <v>1425908988</v>
      </c>
      <c r="K645" s="17" t="b">
        <v>0</v>
      </c>
      <c r="L645" s="17">
        <v>27</v>
      </c>
      <c r="M645" s="17" t="b">
        <v>1</v>
      </c>
      <c r="N645" s="17" t="s">
        <v>8273</v>
      </c>
      <c r="O645" s="17" t="s">
        <v>8274</v>
      </c>
      <c r="P645" s="17">
        <v>141</v>
      </c>
      <c r="Q645" s="17">
        <v>67.959999999999994</v>
      </c>
      <c r="R645" s="21">
        <v>42072.576249999998</v>
      </c>
      <c r="S645" s="21">
        <v>42097.576249999998</v>
      </c>
    </row>
    <row r="646" spans="1:19" ht="165" x14ac:dyDescent="0.25">
      <c r="A646" s="17">
        <v>3711</v>
      </c>
      <c r="B646" s="18" t="s">
        <v>3708</v>
      </c>
      <c r="C646" s="18" t="s">
        <v>7821</v>
      </c>
      <c r="D646" s="19">
        <v>500</v>
      </c>
      <c r="E646" s="20">
        <v>570</v>
      </c>
      <c r="F646" s="17" t="s">
        <v>8218</v>
      </c>
      <c r="G646" s="17" t="s">
        <v>8223</v>
      </c>
      <c r="H646" s="17" t="s">
        <v>8245</v>
      </c>
      <c r="I646" s="17">
        <v>1402848000</v>
      </c>
      <c r="J646" s="17">
        <v>1400606573</v>
      </c>
      <c r="K646" s="17" t="b">
        <v>0</v>
      </c>
      <c r="L646" s="17">
        <v>21</v>
      </c>
      <c r="M646" s="17" t="b">
        <v>1</v>
      </c>
      <c r="N646" s="17" t="s">
        <v>8273</v>
      </c>
      <c r="O646" s="17" t="s">
        <v>8274</v>
      </c>
      <c r="P646" s="17">
        <v>114</v>
      </c>
      <c r="Q646" s="17">
        <v>27.14</v>
      </c>
      <c r="R646" s="21">
        <v>41779.724224537036</v>
      </c>
      <c r="S646" s="21">
        <v>41805.666666666664</v>
      </c>
    </row>
    <row r="647" spans="1:19" ht="270" x14ac:dyDescent="0.25">
      <c r="A647" s="17">
        <v>3712</v>
      </c>
      <c r="B647" s="18" t="s">
        <v>3709</v>
      </c>
      <c r="C647" s="18" t="s">
        <v>7822</v>
      </c>
      <c r="D647" s="19">
        <v>7500</v>
      </c>
      <c r="E647" s="20">
        <v>11530</v>
      </c>
      <c r="F647" s="17" t="s">
        <v>8218</v>
      </c>
      <c r="G647" s="17" t="s">
        <v>8223</v>
      </c>
      <c r="H647" s="17" t="s">
        <v>8245</v>
      </c>
      <c r="I647" s="17">
        <v>1433055540</v>
      </c>
      <c r="J647" s="17">
        <v>1431230867</v>
      </c>
      <c r="K647" s="17" t="b">
        <v>0</v>
      </c>
      <c r="L647" s="17">
        <v>104</v>
      </c>
      <c r="M647" s="17" t="b">
        <v>1</v>
      </c>
      <c r="N647" s="17" t="s">
        <v>8273</v>
      </c>
      <c r="O647" s="17" t="s">
        <v>8274</v>
      </c>
      <c r="P647" s="17">
        <v>154</v>
      </c>
      <c r="Q647" s="17">
        <v>110.87</v>
      </c>
      <c r="R647" s="21">
        <v>42134.172071759262</v>
      </c>
      <c r="S647" s="21">
        <v>42155.290972222225</v>
      </c>
    </row>
    <row r="648" spans="1:19" ht="270" x14ac:dyDescent="0.25">
      <c r="A648" s="17">
        <v>3713</v>
      </c>
      <c r="B648" s="18" t="s">
        <v>3710</v>
      </c>
      <c r="C648" s="18" t="s">
        <v>7823</v>
      </c>
      <c r="D648" s="19">
        <v>2000</v>
      </c>
      <c r="E648" s="20">
        <v>2030</v>
      </c>
      <c r="F648" s="17" t="s">
        <v>8218</v>
      </c>
      <c r="G648" s="17" t="s">
        <v>8223</v>
      </c>
      <c r="H648" s="17" t="s">
        <v>8245</v>
      </c>
      <c r="I648" s="17">
        <v>1465062166</v>
      </c>
      <c r="J648" s="17">
        <v>1463334166</v>
      </c>
      <c r="K648" s="17" t="b">
        <v>0</v>
      </c>
      <c r="L648" s="17">
        <v>19</v>
      </c>
      <c r="M648" s="17" t="b">
        <v>1</v>
      </c>
      <c r="N648" s="17" t="s">
        <v>8273</v>
      </c>
      <c r="O648" s="17" t="s">
        <v>8274</v>
      </c>
      <c r="P648" s="17">
        <v>102</v>
      </c>
      <c r="Q648" s="17">
        <v>106.84</v>
      </c>
      <c r="R648" s="21">
        <v>42505.738032407404</v>
      </c>
      <c r="S648" s="21">
        <v>42525.738032407404</v>
      </c>
    </row>
    <row r="649" spans="1:19" ht="285" x14ac:dyDescent="0.25">
      <c r="A649" s="17">
        <v>3714</v>
      </c>
      <c r="B649" s="18" t="s">
        <v>3711</v>
      </c>
      <c r="C649" s="18" t="s">
        <v>7824</v>
      </c>
      <c r="D649" s="19">
        <v>10000</v>
      </c>
      <c r="E649" s="20">
        <v>10235</v>
      </c>
      <c r="F649" s="17" t="s">
        <v>8218</v>
      </c>
      <c r="G649" s="17" t="s">
        <v>8223</v>
      </c>
      <c r="H649" s="17" t="s">
        <v>8245</v>
      </c>
      <c r="I649" s="17">
        <v>1432612740</v>
      </c>
      <c r="J649" s="17">
        <v>1429881667</v>
      </c>
      <c r="K649" s="17" t="b">
        <v>0</v>
      </c>
      <c r="L649" s="17">
        <v>97</v>
      </c>
      <c r="M649" s="17" t="b">
        <v>1</v>
      </c>
      <c r="N649" s="17" t="s">
        <v>8273</v>
      </c>
      <c r="O649" s="17" t="s">
        <v>8274</v>
      </c>
      <c r="P649" s="17">
        <v>102</v>
      </c>
      <c r="Q649" s="17">
        <v>105.52</v>
      </c>
      <c r="R649" s="21">
        <v>42118.556331018524</v>
      </c>
      <c r="S649" s="21">
        <v>42150.165972222225</v>
      </c>
    </row>
    <row r="650" spans="1:19" ht="270" x14ac:dyDescent="0.25">
      <c r="A650" s="17">
        <v>3715</v>
      </c>
      <c r="B650" s="18" t="s">
        <v>3712</v>
      </c>
      <c r="C650" s="18" t="s">
        <v>7825</v>
      </c>
      <c r="D650" s="19">
        <v>3500</v>
      </c>
      <c r="E650" s="20">
        <v>3590</v>
      </c>
      <c r="F650" s="17" t="s">
        <v>8218</v>
      </c>
      <c r="G650" s="17" t="s">
        <v>8224</v>
      </c>
      <c r="H650" s="17" t="s">
        <v>8246</v>
      </c>
      <c r="I650" s="17">
        <v>1427806320</v>
      </c>
      <c r="J650" s="17">
        <v>1422834819</v>
      </c>
      <c r="K650" s="17" t="b">
        <v>0</v>
      </c>
      <c r="L650" s="17">
        <v>27</v>
      </c>
      <c r="M650" s="17" t="b">
        <v>1</v>
      </c>
      <c r="N650" s="17" t="s">
        <v>8273</v>
      </c>
      <c r="O650" s="17" t="s">
        <v>8274</v>
      </c>
      <c r="P650" s="17">
        <v>103</v>
      </c>
      <c r="Q650" s="17">
        <v>132.96</v>
      </c>
      <c r="R650" s="21">
        <v>42036.995590277773</v>
      </c>
      <c r="S650" s="21">
        <v>42094.536111111112</v>
      </c>
    </row>
    <row r="651" spans="1:19" ht="255" x14ac:dyDescent="0.25">
      <c r="A651" s="17">
        <v>3716</v>
      </c>
      <c r="B651" s="18" t="s">
        <v>3713</v>
      </c>
      <c r="C651" s="18" t="s">
        <v>7826</v>
      </c>
      <c r="D651" s="19">
        <v>800</v>
      </c>
      <c r="E651" s="20">
        <v>1246</v>
      </c>
      <c r="F651" s="17" t="s">
        <v>8218</v>
      </c>
      <c r="G651" s="17" t="s">
        <v>8223</v>
      </c>
      <c r="H651" s="17" t="s">
        <v>8245</v>
      </c>
      <c r="I651" s="17">
        <v>1453411109</v>
      </c>
      <c r="J651" s="17">
        <v>1450819109</v>
      </c>
      <c r="K651" s="17" t="b">
        <v>0</v>
      </c>
      <c r="L651" s="17">
        <v>24</v>
      </c>
      <c r="M651" s="17" t="b">
        <v>1</v>
      </c>
      <c r="N651" s="17" t="s">
        <v>8273</v>
      </c>
      <c r="O651" s="17" t="s">
        <v>8274</v>
      </c>
      <c r="P651" s="17">
        <v>156</v>
      </c>
      <c r="Q651" s="17">
        <v>51.92</v>
      </c>
      <c r="R651" s="21">
        <v>42360.887835648144</v>
      </c>
      <c r="S651" s="21">
        <v>42390.887835648144</v>
      </c>
    </row>
    <row r="652" spans="1:19" ht="225" x14ac:dyDescent="0.25">
      <c r="A652" s="17">
        <v>3717</v>
      </c>
      <c r="B652" s="18" t="s">
        <v>3714</v>
      </c>
      <c r="C652" s="18" t="s">
        <v>7827</v>
      </c>
      <c r="D652" s="19">
        <v>4000</v>
      </c>
      <c r="E652" s="20">
        <v>4030</v>
      </c>
      <c r="F652" s="17" t="s">
        <v>8218</v>
      </c>
      <c r="G652" s="17" t="s">
        <v>8224</v>
      </c>
      <c r="H652" s="17" t="s">
        <v>8246</v>
      </c>
      <c r="I652" s="17">
        <v>1431204449</v>
      </c>
      <c r="J652" s="17">
        <v>1428526049</v>
      </c>
      <c r="K652" s="17" t="b">
        <v>0</v>
      </c>
      <c r="L652" s="17">
        <v>13</v>
      </c>
      <c r="M652" s="17" t="b">
        <v>1</v>
      </c>
      <c r="N652" s="17" t="s">
        <v>8273</v>
      </c>
      <c r="O652" s="17" t="s">
        <v>8274</v>
      </c>
      <c r="P652" s="17">
        <v>101</v>
      </c>
      <c r="Q652" s="17">
        <v>310</v>
      </c>
      <c r="R652" s="21">
        <v>42102.866307870368</v>
      </c>
      <c r="S652" s="21">
        <v>42133.866307870368</v>
      </c>
    </row>
    <row r="653" spans="1:19" ht="225" x14ac:dyDescent="0.25">
      <c r="A653" s="17">
        <v>3718</v>
      </c>
      <c r="B653" s="18" t="s">
        <v>3715</v>
      </c>
      <c r="C653" s="18" t="s">
        <v>7828</v>
      </c>
      <c r="D653" s="19">
        <v>500</v>
      </c>
      <c r="E653" s="20">
        <v>1197</v>
      </c>
      <c r="F653" s="17" t="s">
        <v>8218</v>
      </c>
      <c r="G653" s="17" t="s">
        <v>8224</v>
      </c>
      <c r="H653" s="17" t="s">
        <v>8246</v>
      </c>
      <c r="I653" s="17">
        <v>1425057075</v>
      </c>
      <c r="J653" s="17">
        <v>1422465075</v>
      </c>
      <c r="K653" s="17" t="b">
        <v>0</v>
      </c>
      <c r="L653" s="17">
        <v>46</v>
      </c>
      <c r="M653" s="17" t="b">
        <v>1</v>
      </c>
      <c r="N653" s="17" t="s">
        <v>8273</v>
      </c>
      <c r="O653" s="17" t="s">
        <v>8274</v>
      </c>
      <c r="P653" s="17">
        <v>239</v>
      </c>
      <c r="Q653" s="17">
        <v>26.02</v>
      </c>
      <c r="R653" s="21">
        <v>42032.716145833328</v>
      </c>
      <c r="S653" s="21">
        <v>42062.716145833328</v>
      </c>
    </row>
    <row r="654" spans="1:19" ht="135" x14ac:dyDescent="0.25">
      <c r="A654" s="17">
        <v>3719</v>
      </c>
      <c r="B654" s="18" t="s">
        <v>3716</v>
      </c>
      <c r="C654" s="18" t="s">
        <v>7829</v>
      </c>
      <c r="D654" s="19">
        <v>200</v>
      </c>
      <c r="E654" s="20">
        <v>420</v>
      </c>
      <c r="F654" s="17" t="s">
        <v>8218</v>
      </c>
      <c r="G654" s="17" t="s">
        <v>8224</v>
      </c>
      <c r="H654" s="17" t="s">
        <v>8246</v>
      </c>
      <c r="I654" s="17">
        <v>1434994266</v>
      </c>
      <c r="J654" s="17">
        <v>1432402266</v>
      </c>
      <c r="K654" s="17" t="b">
        <v>0</v>
      </c>
      <c r="L654" s="17">
        <v>4</v>
      </c>
      <c r="M654" s="17" t="b">
        <v>1</v>
      </c>
      <c r="N654" s="17" t="s">
        <v>8273</v>
      </c>
      <c r="O654" s="17" t="s">
        <v>8274</v>
      </c>
      <c r="P654" s="17">
        <v>210</v>
      </c>
      <c r="Q654" s="17">
        <v>105</v>
      </c>
      <c r="R654" s="21">
        <v>42147.729930555557</v>
      </c>
      <c r="S654" s="21">
        <v>42177.729930555557</v>
      </c>
    </row>
    <row r="655" spans="1:19" ht="135" x14ac:dyDescent="0.25">
      <c r="A655" s="17">
        <v>3720</v>
      </c>
      <c r="B655" s="18" t="s">
        <v>3717</v>
      </c>
      <c r="C655" s="18" t="s">
        <v>7830</v>
      </c>
      <c r="D655" s="19">
        <v>3300</v>
      </c>
      <c r="E655" s="20">
        <v>3449</v>
      </c>
      <c r="F655" s="17" t="s">
        <v>8218</v>
      </c>
      <c r="G655" s="17" t="s">
        <v>8223</v>
      </c>
      <c r="H655" s="17" t="s">
        <v>8245</v>
      </c>
      <c r="I655" s="17">
        <v>1435881006</v>
      </c>
      <c r="J655" s="17">
        <v>1433980206</v>
      </c>
      <c r="K655" s="17" t="b">
        <v>0</v>
      </c>
      <c r="L655" s="17">
        <v>40</v>
      </c>
      <c r="M655" s="17" t="b">
        <v>1</v>
      </c>
      <c r="N655" s="17" t="s">
        <v>8273</v>
      </c>
      <c r="O655" s="17" t="s">
        <v>8274</v>
      </c>
      <c r="P655" s="17">
        <v>105</v>
      </c>
      <c r="Q655" s="17">
        <v>86.23</v>
      </c>
      <c r="R655" s="21">
        <v>42165.993125000001</v>
      </c>
      <c r="S655" s="21">
        <v>42187.993125000001</v>
      </c>
    </row>
    <row r="656" spans="1:19" ht="315" x14ac:dyDescent="0.25">
      <c r="A656" s="17">
        <v>3721</v>
      </c>
      <c r="B656" s="18" t="s">
        <v>3718</v>
      </c>
      <c r="C656" s="18" t="s">
        <v>7831</v>
      </c>
      <c r="D656" s="19">
        <v>5000</v>
      </c>
      <c r="E656" s="20">
        <v>5040</v>
      </c>
      <c r="F656" s="17" t="s">
        <v>8218</v>
      </c>
      <c r="G656" s="17" t="s">
        <v>8223</v>
      </c>
      <c r="H656" s="17" t="s">
        <v>8245</v>
      </c>
      <c r="I656" s="17">
        <v>1415230084</v>
      </c>
      <c r="J656" s="17">
        <v>1413412084</v>
      </c>
      <c r="K656" s="17" t="b">
        <v>0</v>
      </c>
      <c r="L656" s="17">
        <v>44</v>
      </c>
      <c r="M656" s="17" t="b">
        <v>1</v>
      </c>
      <c r="N656" s="17" t="s">
        <v>8273</v>
      </c>
      <c r="O656" s="17" t="s">
        <v>8274</v>
      </c>
      <c r="P656" s="17">
        <v>101</v>
      </c>
      <c r="Q656" s="17">
        <v>114.55</v>
      </c>
      <c r="R656" s="21">
        <v>41927.936157407406</v>
      </c>
      <c r="S656" s="21">
        <v>41948.977824074071</v>
      </c>
    </row>
    <row r="657" spans="1:19" ht="315" x14ac:dyDescent="0.25">
      <c r="A657" s="17">
        <v>3722</v>
      </c>
      <c r="B657" s="18" t="s">
        <v>3719</v>
      </c>
      <c r="C657" s="18" t="s">
        <v>7832</v>
      </c>
      <c r="D657" s="19">
        <v>1500</v>
      </c>
      <c r="E657" s="20">
        <v>1668</v>
      </c>
      <c r="F657" s="17" t="s">
        <v>8218</v>
      </c>
      <c r="G657" s="17" t="s">
        <v>8228</v>
      </c>
      <c r="H657" s="17" t="s">
        <v>8250</v>
      </c>
      <c r="I657" s="17">
        <v>1455231540</v>
      </c>
      <c r="J657" s="17">
        <v>1452614847</v>
      </c>
      <c r="K657" s="17" t="b">
        <v>0</v>
      </c>
      <c r="L657" s="17">
        <v>35</v>
      </c>
      <c r="M657" s="17" t="b">
        <v>1</v>
      </c>
      <c r="N657" s="17" t="s">
        <v>8273</v>
      </c>
      <c r="O657" s="17" t="s">
        <v>8274</v>
      </c>
      <c r="P657" s="17">
        <v>111</v>
      </c>
      <c r="Q657" s="17">
        <v>47.66</v>
      </c>
      <c r="R657" s="21">
        <v>42381.671840277777</v>
      </c>
      <c r="S657" s="21">
        <v>42411.957638888889</v>
      </c>
    </row>
    <row r="658" spans="1:19" ht="120" x14ac:dyDescent="0.25">
      <c r="A658" s="17">
        <v>3723</v>
      </c>
      <c r="B658" s="18" t="s">
        <v>3720</v>
      </c>
      <c r="C658" s="18" t="s">
        <v>7833</v>
      </c>
      <c r="D658" s="19">
        <v>4500</v>
      </c>
      <c r="E658" s="20">
        <v>4592</v>
      </c>
      <c r="F658" s="17" t="s">
        <v>8218</v>
      </c>
      <c r="G658" s="17" t="s">
        <v>8224</v>
      </c>
      <c r="H658" s="17" t="s">
        <v>8246</v>
      </c>
      <c r="I658" s="17">
        <v>1417374262</v>
      </c>
      <c r="J658" s="17">
        <v>1414778662</v>
      </c>
      <c r="K658" s="17" t="b">
        <v>0</v>
      </c>
      <c r="L658" s="17">
        <v>63</v>
      </c>
      <c r="M658" s="17" t="b">
        <v>1</v>
      </c>
      <c r="N658" s="17" t="s">
        <v>8273</v>
      </c>
      <c r="O658" s="17" t="s">
        <v>8274</v>
      </c>
      <c r="P658" s="17">
        <v>102</v>
      </c>
      <c r="Q658" s="17">
        <v>72.89</v>
      </c>
      <c r="R658" s="21">
        <v>41943.753032407411</v>
      </c>
      <c r="S658" s="21">
        <v>41973.794699074075</v>
      </c>
    </row>
    <row r="659" spans="1:19" ht="300" x14ac:dyDescent="0.25">
      <c r="A659" s="17">
        <v>3724</v>
      </c>
      <c r="B659" s="18" t="s">
        <v>3721</v>
      </c>
      <c r="C659" s="18" t="s">
        <v>7834</v>
      </c>
      <c r="D659" s="19">
        <v>4300</v>
      </c>
      <c r="E659" s="20">
        <v>4409.55</v>
      </c>
      <c r="F659" s="17" t="s">
        <v>8218</v>
      </c>
      <c r="G659" s="17" t="s">
        <v>8224</v>
      </c>
      <c r="H659" s="17" t="s">
        <v>8246</v>
      </c>
      <c r="I659" s="17">
        <v>1462402800</v>
      </c>
      <c r="J659" s="17">
        <v>1459856860</v>
      </c>
      <c r="K659" s="17" t="b">
        <v>0</v>
      </c>
      <c r="L659" s="17">
        <v>89</v>
      </c>
      <c r="M659" s="17" t="b">
        <v>1</v>
      </c>
      <c r="N659" s="17" t="s">
        <v>8273</v>
      </c>
      <c r="O659" s="17" t="s">
        <v>8274</v>
      </c>
      <c r="P659" s="17">
        <v>103</v>
      </c>
      <c r="Q659" s="17">
        <v>49.55</v>
      </c>
      <c r="R659" s="21">
        <v>42465.491435185191</v>
      </c>
      <c r="S659" s="21">
        <v>42494.958333333328</v>
      </c>
    </row>
    <row r="660" spans="1:19" ht="270" x14ac:dyDescent="0.25">
      <c r="A660" s="17">
        <v>3725</v>
      </c>
      <c r="B660" s="18" t="s">
        <v>3722</v>
      </c>
      <c r="C660" s="18" t="s">
        <v>7835</v>
      </c>
      <c r="D660" s="19">
        <v>300</v>
      </c>
      <c r="E660" s="20">
        <v>381</v>
      </c>
      <c r="F660" s="17" t="s">
        <v>8218</v>
      </c>
      <c r="G660" s="17" t="s">
        <v>8224</v>
      </c>
      <c r="H660" s="17" t="s">
        <v>8246</v>
      </c>
      <c r="I660" s="17">
        <v>1455831000</v>
      </c>
      <c r="J660" s="17">
        <v>1454366467</v>
      </c>
      <c r="K660" s="17" t="b">
        <v>0</v>
      </c>
      <c r="L660" s="17">
        <v>15</v>
      </c>
      <c r="M660" s="17" t="b">
        <v>1</v>
      </c>
      <c r="N660" s="17" t="s">
        <v>8273</v>
      </c>
      <c r="O660" s="17" t="s">
        <v>8274</v>
      </c>
      <c r="P660" s="17">
        <v>127</v>
      </c>
      <c r="Q660" s="17">
        <v>25.4</v>
      </c>
      <c r="R660" s="21">
        <v>42401.945219907408</v>
      </c>
      <c r="S660" s="21">
        <v>42418.895833333328</v>
      </c>
    </row>
    <row r="661" spans="1:19" ht="285" x14ac:dyDescent="0.25">
      <c r="A661" s="17">
        <v>3726</v>
      </c>
      <c r="B661" s="18" t="s">
        <v>3723</v>
      </c>
      <c r="C661" s="18" t="s">
        <v>7836</v>
      </c>
      <c r="D661" s="19">
        <v>850</v>
      </c>
      <c r="E661" s="20">
        <v>2879</v>
      </c>
      <c r="F661" s="17" t="s">
        <v>8218</v>
      </c>
      <c r="G661" s="17" t="s">
        <v>8223</v>
      </c>
      <c r="H661" s="17" t="s">
        <v>8245</v>
      </c>
      <c r="I661" s="17">
        <v>1461963600</v>
      </c>
      <c r="J661" s="17">
        <v>1459567371</v>
      </c>
      <c r="K661" s="17" t="b">
        <v>0</v>
      </c>
      <c r="L661" s="17">
        <v>46</v>
      </c>
      <c r="M661" s="17" t="b">
        <v>1</v>
      </c>
      <c r="N661" s="17" t="s">
        <v>8273</v>
      </c>
      <c r="O661" s="17" t="s">
        <v>8274</v>
      </c>
      <c r="P661" s="17">
        <v>339</v>
      </c>
      <c r="Q661" s="17">
        <v>62.59</v>
      </c>
      <c r="R661" s="21">
        <v>42462.140868055561</v>
      </c>
      <c r="S661" s="21">
        <v>42489.875</v>
      </c>
    </row>
    <row r="662" spans="1:19" ht="240" x14ac:dyDescent="0.25">
      <c r="A662" s="17">
        <v>3727</v>
      </c>
      <c r="B662" s="18" t="s">
        <v>3724</v>
      </c>
      <c r="C662" s="18" t="s">
        <v>7837</v>
      </c>
      <c r="D662" s="19">
        <v>2000</v>
      </c>
      <c r="E662" s="20">
        <v>2015</v>
      </c>
      <c r="F662" s="17" t="s">
        <v>8218</v>
      </c>
      <c r="G662" s="17" t="s">
        <v>8223</v>
      </c>
      <c r="H662" s="17" t="s">
        <v>8245</v>
      </c>
      <c r="I662" s="17">
        <v>1476939300</v>
      </c>
      <c r="J662" s="17">
        <v>1474273294</v>
      </c>
      <c r="K662" s="17" t="b">
        <v>0</v>
      </c>
      <c r="L662" s="17">
        <v>33</v>
      </c>
      <c r="M662" s="17" t="b">
        <v>1</v>
      </c>
      <c r="N662" s="17" t="s">
        <v>8273</v>
      </c>
      <c r="O662" s="17" t="s">
        <v>8274</v>
      </c>
      <c r="P662" s="17">
        <v>101</v>
      </c>
      <c r="Q662" s="17">
        <v>61.06</v>
      </c>
      <c r="R662" s="21">
        <v>42632.348310185189</v>
      </c>
      <c r="S662" s="21">
        <v>42663.204861111109</v>
      </c>
    </row>
    <row r="663" spans="1:19" ht="270" x14ac:dyDescent="0.25">
      <c r="A663" s="17">
        <v>3808</v>
      </c>
      <c r="B663" s="18" t="s">
        <v>3805</v>
      </c>
      <c r="C663" s="18" t="s">
        <v>7918</v>
      </c>
      <c r="D663" s="19">
        <v>1000</v>
      </c>
      <c r="E663" s="20">
        <v>1000</v>
      </c>
      <c r="F663" s="17" t="s">
        <v>8218</v>
      </c>
      <c r="G663" s="17" t="s">
        <v>8224</v>
      </c>
      <c r="H663" s="17" t="s">
        <v>8246</v>
      </c>
      <c r="I663" s="17">
        <v>1429955619</v>
      </c>
      <c r="J663" s="17">
        <v>1424775219</v>
      </c>
      <c r="K663" s="17" t="b">
        <v>0</v>
      </c>
      <c r="L663" s="17">
        <v>24</v>
      </c>
      <c r="M663" s="17" t="b">
        <v>1</v>
      </c>
      <c r="N663" s="17" t="s">
        <v>8273</v>
      </c>
      <c r="O663" s="17" t="s">
        <v>8274</v>
      </c>
      <c r="P663" s="17">
        <v>100</v>
      </c>
      <c r="Q663" s="17">
        <v>41.67</v>
      </c>
      <c r="R663" s="21">
        <v>42059.453923611116</v>
      </c>
      <c r="S663" s="21">
        <v>42119.412256944444</v>
      </c>
    </row>
    <row r="664" spans="1:19" ht="300" x14ac:dyDescent="0.25">
      <c r="A664" s="17">
        <v>3809</v>
      </c>
      <c r="B664" s="18" t="s">
        <v>3806</v>
      </c>
      <c r="C664" s="18" t="s">
        <v>7919</v>
      </c>
      <c r="D664" s="19">
        <v>2000</v>
      </c>
      <c r="E664" s="20">
        <v>2025</v>
      </c>
      <c r="F664" s="17" t="s">
        <v>8218</v>
      </c>
      <c r="G664" s="17" t="s">
        <v>8224</v>
      </c>
      <c r="H664" s="17" t="s">
        <v>8246</v>
      </c>
      <c r="I664" s="17">
        <v>1406761200</v>
      </c>
      <c r="J664" s="17">
        <v>1402403907</v>
      </c>
      <c r="K664" s="17" t="b">
        <v>0</v>
      </c>
      <c r="L664" s="17">
        <v>38</v>
      </c>
      <c r="M664" s="17" t="b">
        <v>1</v>
      </c>
      <c r="N664" s="17" t="s">
        <v>8273</v>
      </c>
      <c r="O664" s="17" t="s">
        <v>8274</v>
      </c>
      <c r="P664" s="17">
        <v>101</v>
      </c>
      <c r="Q664" s="17">
        <v>53.29</v>
      </c>
      <c r="R664" s="21">
        <v>41800.526701388888</v>
      </c>
      <c r="S664" s="21">
        <v>41850.958333333336</v>
      </c>
    </row>
    <row r="665" spans="1:19" ht="240" x14ac:dyDescent="0.25">
      <c r="A665" s="17">
        <v>3810</v>
      </c>
      <c r="B665" s="18" t="s">
        <v>3807</v>
      </c>
      <c r="C665" s="18" t="s">
        <v>7920</v>
      </c>
      <c r="D665" s="19">
        <v>1500</v>
      </c>
      <c r="E665" s="20">
        <v>1826</v>
      </c>
      <c r="F665" s="17" t="s">
        <v>8218</v>
      </c>
      <c r="G665" s="17" t="s">
        <v>8223</v>
      </c>
      <c r="H665" s="17" t="s">
        <v>8245</v>
      </c>
      <c r="I665" s="17">
        <v>1426965758</v>
      </c>
      <c r="J665" s="17">
        <v>1424377358</v>
      </c>
      <c r="K665" s="17" t="b">
        <v>0</v>
      </c>
      <c r="L665" s="17">
        <v>26</v>
      </c>
      <c r="M665" s="17" t="b">
        <v>1</v>
      </c>
      <c r="N665" s="17" t="s">
        <v>8273</v>
      </c>
      <c r="O665" s="17" t="s">
        <v>8274</v>
      </c>
      <c r="P665" s="17">
        <v>122</v>
      </c>
      <c r="Q665" s="17">
        <v>70.23</v>
      </c>
      <c r="R665" s="21">
        <v>42054.849050925928</v>
      </c>
      <c r="S665" s="21">
        <v>42084.807384259257</v>
      </c>
    </row>
    <row r="666" spans="1:19" ht="300" x14ac:dyDescent="0.25">
      <c r="A666" s="17">
        <v>3811</v>
      </c>
      <c r="B666" s="18" t="s">
        <v>3808</v>
      </c>
      <c r="C666" s="18" t="s">
        <v>7921</v>
      </c>
      <c r="D666" s="19">
        <v>250</v>
      </c>
      <c r="E666" s="20">
        <v>825</v>
      </c>
      <c r="F666" s="17" t="s">
        <v>8218</v>
      </c>
      <c r="G666" s="17" t="s">
        <v>8224</v>
      </c>
      <c r="H666" s="17" t="s">
        <v>8246</v>
      </c>
      <c r="I666" s="17">
        <v>1464692400</v>
      </c>
      <c r="J666" s="17">
        <v>1461769373</v>
      </c>
      <c r="K666" s="17" t="b">
        <v>0</v>
      </c>
      <c r="L666" s="17">
        <v>19</v>
      </c>
      <c r="M666" s="17" t="b">
        <v>1</v>
      </c>
      <c r="N666" s="17" t="s">
        <v>8273</v>
      </c>
      <c r="O666" s="17" t="s">
        <v>8274</v>
      </c>
      <c r="P666" s="17">
        <v>330</v>
      </c>
      <c r="Q666" s="17">
        <v>43.42</v>
      </c>
      <c r="R666" s="21">
        <v>42487.62700231481</v>
      </c>
      <c r="S666" s="21">
        <v>42521.458333333328</v>
      </c>
    </row>
    <row r="667" spans="1:19" ht="270" x14ac:dyDescent="0.25">
      <c r="A667" s="17">
        <v>3812</v>
      </c>
      <c r="B667" s="18" t="s">
        <v>3809</v>
      </c>
      <c r="C667" s="18" t="s">
        <v>7922</v>
      </c>
      <c r="D667" s="19">
        <v>2000</v>
      </c>
      <c r="E667" s="20">
        <v>2191</v>
      </c>
      <c r="F667" s="17" t="s">
        <v>8218</v>
      </c>
      <c r="G667" s="17" t="s">
        <v>8228</v>
      </c>
      <c r="H667" s="17" t="s">
        <v>8250</v>
      </c>
      <c r="I667" s="17">
        <v>1433131140</v>
      </c>
      <c r="J667" s="17">
        <v>1429120908</v>
      </c>
      <c r="K667" s="17" t="b">
        <v>0</v>
      </c>
      <c r="L667" s="17">
        <v>11</v>
      </c>
      <c r="M667" s="17" t="b">
        <v>1</v>
      </c>
      <c r="N667" s="17" t="s">
        <v>8273</v>
      </c>
      <c r="O667" s="17" t="s">
        <v>8274</v>
      </c>
      <c r="P667" s="17">
        <v>110</v>
      </c>
      <c r="Q667" s="17">
        <v>199.18</v>
      </c>
      <c r="R667" s="21">
        <v>42109.751250000001</v>
      </c>
      <c r="S667" s="21">
        <v>42156.165972222225</v>
      </c>
    </row>
    <row r="668" spans="1:19" ht="300" x14ac:dyDescent="0.25">
      <c r="A668" s="17">
        <v>3813</v>
      </c>
      <c r="B668" s="18" t="s">
        <v>3810</v>
      </c>
      <c r="C668" s="18" t="s">
        <v>7923</v>
      </c>
      <c r="D668" s="19">
        <v>2100</v>
      </c>
      <c r="E668" s="20">
        <v>2119.9899999999998</v>
      </c>
      <c r="F668" s="17" t="s">
        <v>8218</v>
      </c>
      <c r="G668" s="17" t="s">
        <v>8223</v>
      </c>
      <c r="H668" s="17" t="s">
        <v>8245</v>
      </c>
      <c r="I668" s="17">
        <v>1465940580</v>
      </c>
      <c r="J668" s="17">
        <v>1462603021</v>
      </c>
      <c r="K668" s="17" t="b">
        <v>0</v>
      </c>
      <c r="L668" s="17">
        <v>27</v>
      </c>
      <c r="M668" s="17" t="b">
        <v>1</v>
      </c>
      <c r="N668" s="17" t="s">
        <v>8273</v>
      </c>
      <c r="O668" s="17" t="s">
        <v>8274</v>
      </c>
      <c r="P668" s="17">
        <v>101</v>
      </c>
      <c r="Q668" s="17">
        <v>78.52</v>
      </c>
      <c r="R668" s="21">
        <v>42497.275706018518</v>
      </c>
      <c r="S668" s="21">
        <v>42535.904861111107</v>
      </c>
    </row>
    <row r="669" spans="1:19" ht="285" x14ac:dyDescent="0.25">
      <c r="A669" s="17">
        <v>3814</v>
      </c>
      <c r="B669" s="18" t="s">
        <v>3811</v>
      </c>
      <c r="C669" s="18" t="s">
        <v>7924</v>
      </c>
      <c r="D669" s="19">
        <v>1500</v>
      </c>
      <c r="E669" s="20">
        <v>2102</v>
      </c>
      <c r="F669" s="17" t="s">
        <v>8218</v>
      </c>
      <c r="G669" s="17" t="s">
        <v>8223</v>
      </c>
      <c r="H669" s="17" t="s">
        <v>8245</v>
      </c>
      <c r="I669" s="17">
        <v>1427860740</v>
      </c>
      <c r="J669" s="17">
        <v>1424727712</v>
      </c>
      <c r="K669" s="17" t="b">
        <v>0</v>
      </c>
      <c r="L669" s="17">
        <v>34</v>
      </c>
      <c r="M669" s="17" t="b">
        <v>1</v>
      </c>
      <c r="N669" s="17" t="s">
        <v>8273</v>
      </c>
      <c r="O669" s="17" t="s">
        <v>8274</v>
      </c>
      <c r="P669" s="17">
        <v>140</v>
      </c>
      <c r="Q669" s="17">
        <v>61.82</v>
      </c>
      <c r="R669" s="21">
        <v>42058.904074074075</v>
      </c>
      <c r="S669" s="21">
        <v>42095.165972222225</v>
      </c>
    </row>
    <row r="670" spans="1:19" ht="150" x14ac:dyDescent="0.25">
      <c r="A670" s="17">
        <v>3815</v>
      </c>
      <c r="B670" s="18" t="s">
        <v>3812</v>
      </c>
      <c r="C670" s="18" t="s">
        <v>7925</v>
      </c>
      <c r="D670" s="19">
        <v>1000</v>
      </c>
      <c r="E670" s="20">
        <v>1000.01</v>
      </c>
      <c r="F670" s="17" t="s">
        <v>8218</v>
      </c>
      <c r="G670" s="17" t="s">
        <v>8224</v>
      </c>
      <c r="H670" s="17" t="s">
        <v>8246</v>
      </c>
      <c r="I670" s="17">
        <v>1440111600</v>
      </c>
      <c r="J670" s="17">
        <v>1437545657</v>
      </c>
      <c r="K670" s="17" t="b">
        <v>0</v>
      </c>
      <c r="L670" s="17">
        <v>20</v>
      </c>
      <c r="M670" s="17" t="b">
        <v>1</v>
      </c>
      <c r="N670" s="17" t="s">
        <v>8273</v>
      </c>
      <c r="O670" s="17" t="s">
        <v>8274</v>
      </c>
      <c r="P670" s="17">
        <v>100</v>
      </c>
      <c r="Q670" s="17">
        <v>50</v>
      </c>
      <c r="R670" s="21">
        <v>42207.259918981479</v>
      </c>
      <c r="S670" s="21">
        <v>42236.958333333328</v>
      </c>
    </row>
    <row r="671" spans="1:19" ht="240" x14ac:dyDescent="0.25">
      <c r="A671" s="17">
        <v>3816</v>
      </c>
      <c r="B671" s="18" t="s">
        <v>3813</v>
      </c>
      <c r="C671" s="18" t="s">
        <v>7926</v>
      </c>
      <c r="D671" s="19">
        <v>1500</v>
      </c>
      <c r="E671" s="20">
        <v>1788.57</v>
      </c>
      <c r="F671" s="17" t="s">
        <v>8218</v>
      </c>
      <c r="G671" s="17" t="s">
        <v>8223</v>
      </c>
      <c r="H671" s="17" t="s">
        <v>8245</v>
      </c>
      <c r="I671" s="17">
        <v>1405614823</v>
      </c>
      <c r="J671" s="17">
        <v>1403022823</v>
      </c>
      <c r="K671" s="17" t="b">
        <v>0</v>
      </c>
      <c r="L671" s="17">
        <v>37</v>
      </c>
      <c r="M671" s="17" t="b">
        <v>1</v>
      </c>
      <c r="N671" s="17" t="s">
        <v>8273</v>
      </c>
      <c r="O671" s="17" t="s">
        <v>8274</v>
      </c>
      <c r="P671" s="17">
        <v>119</v>
      </c>
      <c r="Q671" s="17">
        <v>48.34</v>
      </c>
      <c r="R671" s="21">
        <v>41807.690081018518</v>
      </c>
      <c r="S671" s="21">
        <v>41837.690081018518</v>
      </c>
    </row>
    <row r="672" spans="1:19" ht="270" x14ac:dyDescent="0.25">
      <c r="A672" s="17">
        <v>3817</v>
      </c>
      <c r="B672" s="18" t="s">
        <v>3814</v>
      </c>
      <c r="C672" s="18" t="s">
        <v>7927</v>
      </c>
      <c r="D672" s="19">
        <v>2000</v>
      </c>
      <c r="E672" s="20">
        <v>2145</v>
      </c>
      <c r="F672" s="17" t="s">
        <v>8218</v>
      </c>
      <c r="G672" s="17" t="s">
        <v>8223</v>
      </c>
      <c r="H672" s="17" t="s">
        <v>8245</v>
      </c>
      <c r="I672" s="17">
        <v>1445659140</v>
      </c>
      <c r="J672" s="17">
        <v>1444236216</v>
      </c>
      <c r="K672" s="17" t="b">
        <v>0</v>
      </c>
      <c r="L672" s="17">
        <v>20</v>
      </c>
      <c r="M672" s="17" t="b">
        <v>1</v>
      </c>
      <c r="N672" s="17" t="s">
        <v>8273</v>
      </c>
      <c r="O672" s="17" t="s">
        <v>8274</v>
      </c>
      <c r="P672" s="17">
        <v>107</v>
      </c>
      <c r="Q672" s="17">
        <v>107.25</v>
      </c>
      <c r="R672" s="21">
        <v>42284.69694444444</v>
      </c>
      <c r="S672" s="21">
        <v>42301.165972222225</v>
      </c>
    </row>
    <row r="673" spans="1:19" ht="255" x14ac:dyDescent="0.25">
      <c r="A673" s="17">
        <v>3818</v>
      </c>
      <c r="B673" s="18" t="s">
        <v>3815</v>
      </c>
      <c r="C673" s="18" t="s">
        <v>7928</v>
      </c>
      <c r="D673" s="19">
        <v>250</v>
      </c>
      <c r="E673" s="20">
        <v>570</v>
      </c>
      <c r="F673" s="17" t="s">
        <v>8218</v>
      </c>
      <c r="G673" s="17" t="s">
        <v>8223</v>
      </c>
      <c r="H673" s="17" t="s">
        <v>8245</v>
      </c>
      <c r="I673" s="17">
        <v>1426187582</v>
      </c>
      <c r="J673" s="17">
        <v>1423599182</v>
      </c>
      <c r="K673" s="17" t="b">
        <v>0</v>
      </c>
      <c r="L673" s="17">
        <v>10</v>
      </c>
      <c r="M673" s="17" t="b">
        <v>1</v>
      </c>
      <c r="N673" s="17" t="s">
        <v>8273</v>
      </c>
      <c r="O673" s="17" t="s">
        <v>8274</v>
      </c>
      <c r="P673" s="17">
        <v>228</v>
      </c>
      <c r="Q673" s="17">
        <v>57</v>
      </c>
      <c r="R673" s="21">
        <v>42045.84238425926</v>
      </c>
      <c r="S673" s="21">
        <v>42075.800717592589</v>
      </c>
    </row>
    <row r="674" spans="1:19" ht="195" x14ac:dyDescent="0.25">
      <c r="A674" s="17">
        <v>3819</v>
      </c>
      <c r="B674" s="18" t="s">
        <v>3816</v>
      </c>
      <c r="C674" s="18" t="s">
        <v>7817</v>
      </c>
      <c r="D674" s="19">
        <v>1000</v>
      </c>
      <c r="E674" s="20">
        <v>1064</v>
      </c>
      <c r="F674" s="17" t="s">
        <v>8218</v>
      </c>
      <c r="G674" s="17" t="s">
        <v>8223</v>
      </c>
      <c r="H674" s="17" t="s">
        <v>8245</v>
      </c>
      <c r="I674" s="17">
        <v>1437166920</v>
      </c>
      <c r="J674" s="17">
        <v>1435554104</v>
      </c>
      <c r="K674" s="17" t="b">
        <v>0</v>
      </c>
      <c r="L674" s="17">
        <v>26</v>
      </c>
      <c r="M674" s="17" t="b">
        <v>1</v>
      </c>
      <c r="N674" s="17" t="s">
        <v>8273</v>
      </c>
      <c r="O674" s="17" t="s">
        <v>8274</v>
      </c>
      <c r="P674" s="17">
        <v>106</v>
      </c>
      <c r="Q674" s="17">
        <v>40.92</v>
      </c>
      <c r="R674" s="21">
        <v>42184.209537037037</v>
      </c>
      <c r="S674" s="21">
        <v>42202.876388888893</v>
      </c>
    </row>
    <row r="675" spans="1:19" ht="270" x14ac:dyDescent="0.25">
      <c r="A675" s="17">
        <v>3820</v>
      </c>
      <c r="B675" s="18" t="s">
        <v>3817</v>
      </c>
      <c r="C675" s="18" t="s">
        <v>7929</v>
      </c>
      <c r="D675" s="19">
        <v>300</v>
      </c>
      <c r="E675" s="20">
        <v>430</v>
      </c>
      <c r="F675" s="17" t="s">
        <v>8218</v>
      </c>
      <c r="G675" s="17" t="s">
        <v>8224</v>
      </c>
      <c r="H675" s="17" t="s">
        <v>8246</v>
      </c>
      <c r="I675" s="17">
        <v>1436110717</v>
      </c>
      <c r="J675" s="17">
        <v>1433518717</v>
      </c>
      <c r="K675" s="17" t="b">
        <v>0</v>
      </c>
      <c r="L675" s="17">
        <v>20</v>
      </c>
      <c r="M675" s="17" t="b">
        <v>1</v>
      </c>
      <c r="N675" s="17" t="s">
        <v>8273</v>
      </c>
      <c r="O675" s="17" t="s">
        <v>8274</v>
      </c>
      <c r="P675" s="17">
        <v>143</v>
      </c>
      <c r="Q675" s="17">
        <v>21.5</v>
      </c>
      <c r="R675" s="21">
        <v>42160.651817129634</v>
      </c>
      <c r="S675" s="21">
        <v>42190.651817129634</v>
      </c>
    </row>
    <row r="676" spans="1:19" ht="255" x14ac:dyDescent="0.25">
      <c r="A676" s="17">
        <v>3821</v>
      </c>
      <c r="B676" s="18" t="s">
        <v>3818</v>
      </c>
      <c r="C676" s="18" t="s">
        <v>7930</v>
      </c>
      <c r="D676" s="19">
        <v>3500</v>
      </c>
      <c r="E676" s="20">
        <v>3659</v>
      </c>
      <c r="F676" s="17" t="s">
        <v>8218</v>
      </c>
      <c r="G676" s="17" t="s">
        <v>8223</v>
      </c>
      <c r="H676" s="17" t="s">
        <v>8245</v>
      </c>
      <c r="I676" s="17">
        <v>1451881207</v>
      </c>
      <c r="J676" s="17">
        <v>1449116407</v>
      </c>
      <c r="K676" s="17" t="b">
        <v>0</v>
      </c>
      <c r="L676" s="17">
        <v>46</v>
      </c>
      <c r="M676" s="17" t="b">
        <v>1</v>
      </c>
      <c r="N676" s="17" t="s">
        <v>8273</v>
      </c>
      <c r="O676" s="17" t="s">
        <v>8274</v>
      </c>
      <c r="P676" s="17">
        <v>105</v>
      </c>
      <c r="Q676" s="17">
        <v>79.540000000000006</v>
      </c>
      <c r="R676" s="21">
        <v>42341.180636574078</v>
      </c>
      <c r="S676" s="21">
        <v>42373.180636574078</v>
      </c>
    </row>
    <row r="677" spans="1:19" ht="315" x14ac:dyDescent="0.25">
      <c r="A677" s="17">
        <v>3822</v>
      </c>
      <c r="B677" s="18" t="s">
        <v>3819</v>
      </c>
      <c r="C677" s="18" t="s">
        <v>7931</v>
      </c>
      <c r="D677" s="19">
        <v>5000</v>
      </c>
      <c r="E677" s="20">
        <v>5501</v>
      </c>
      <c r="F677" s="17" t="s">
        <v>8218</v>
      </c>
      <c r="G677" s="17" t="s">
        <v>8235</v>
      </c>
      <c r="H677" s="17" t="s">
        <v>8248</v>
      </c>
      <c r="I677" s="17">
        <v>1453244340</v>
      </c>
      <c r="J677" s="17">
        <v>1448136417</v>
      </c>
      <c r="K677" s="17" t="b">
        <v>0</v>
      </c>
      <c r="L677" s="17">
        <v>76</v>
      </c>
      <c r="M677" s="17" t="b">
        <v>1</v>
      </c>
      <c r="N677" s="17" t="s">
        <v>8273</v>
      </c>
      <c r="O677" s="17" t="s">
        <v>8274</v>
      </c>
      <c r="P677" s="17">
        <v>110</v>
      </c>
      <c r="Q677" s="17">
        <v>72.38</v>
      </c>
      <c r="R677" s="21">
        <v>42329.838159722218</v>
      </c>
      <c r="S677" s="21">
        <v>42388.957638888889</v>
      </c>
    </row>
    <row r="678" spans="1:19" ht="255" x14ac:dyDescent="0.25">
      <c r="A678" s="17">
        <v>3823</v>
      </c>
      <c r="B678" s="18" t="s">
        <v>3820</v>
      </c>
      <c r="C678" s="18" t="s">
        <v>7932</v>
      </c>
      <c r="D678" s="19">
        <v>2500</v>
      </c>
      <c r="E678" s="20">
        <v>2650</v>
      </c>
      <c r="F678" s="17" t="s">
        <v>8218</v>
      </c>
      <c r="G678" s="17" t="s">
        <v>8223</v>
      </c>
      <c r="H678" s="17" t="s">
        <v>8245</v>
      </c>
      <c r="I678" s="17">
        <v>1437364740</v>
      </c>
      <c r="J678" s="17">
        <v>1434405044</v>
      </c>
      <c r="K678" s="17" t="b">
        <v>0</v>
      </c>
      <c r="L678" s="17">
        <v>41</v>
      </c>
      <c r="M678" s="17" t="b">
        <v>1</v>
      </c>
      <c r="N678" s="17" t="s">
        <v>8273</v>
      </c>
      <c r="O678" s="17" t="s">
        <v>8274</v>
      </c>
      <c r="P678" s="17">
        <v>106</v>
      </c>
      <c r="Q678" s="17">
        <v>64.63</v>
      </c>
      <c r="R678" s="21">
        <v>42170.910231481481</v>
      </c>
      <c r="S678" s="21">
        <v>42205.165972222225</v>
      </c>
    </row>
    <row r="679" spans="1:19" ht="285" x14ac:dyDescent="0.25">
      <c r="A679" s="17">
        <v>3824</v>
      </c>
      <c r="B679" s="18" t="s">
        <v>3821</v>
      </c>
      <c r="C679" s="18" t="s">
        <v>7933</v>
      </c>
      <c r="D679" s="19">
        <v>250</v>
      </c>
      <c r="E679" s="20">
        <v>270</v>
      </c>
      <c r="F679" s="17" t="s">
        <v>8218</v>
      </c>
      <c r="G679" s="17" t="s">
        <v>8224</v>
      </c>
      <c r="H679" s="17" t="s">
        <v>8246</v>
      </c>
      <c r="I679" s="17">
        <v>1470058860</v>
      </c>
      <c r="J679" s="17">
        <v>1469026903</v>
      </c>
      <c r="K679" s="17" t="b">
        <v>0</v>
      </c>
      <c r="L679" s="17">
        <v>7</v>
      </c>
      <c r="M679" s="17" t="b">
        <v>1</v>
      </c>
      <c r="N679" s="17" t="s">
        <v>8273</v>
      </c>
      <c r="O679" s="17" t="s">
        <v>8274</v>
      </c>
      <c r="P679" s="17">
        <v>108</v>
      </c>
      <c r="Q679" s="17">
        <v>38.57</v>
      </c>
      <c r="R679" s="21">
        <v>42571.626192129625</v>
      </c>
      <c r="S679" s="21">
        <v>42583.570138888885</v>
      </c>
    </row>
    <row r="680" spans="1:19" ht="270" x14ac:dyDescent="0.25">
      <c r="A680" s="17">
        <v>3825</v>
      </c>
      <c r="B680" s="18" t="s">
        <v>3822</v>
      </c>
      <c r="C680" s="18" t="s">
        <v>7934</v>
      </c>
      <c r="D680" s="19">
        <v>5000</v>
      </c>
      <c r="E680" s="20">
        <v>5271</v>
      </c>
      <c r="F680" s="17" t="s">
        <v>8218</v>
      </c>
      <c r="G680" s="17" t="s">
        <v>8223</v>
      </c>
      <c r="H680" s="17" t="s">
        <v>8245</v>
      </c>
      <c r="I680" s="17">
        <v>1434505214</v>
      </c>
      <c r="J680" s="17">
        <v>1432690814</v>
      </c>
      <c r="K680" s="17" t="b">
        <v>0</v>
      </c>
      <c r="L680" s="17">
        <v>49</v>
      </c>
      <c r="M680" s="17" t="b">
        <v>1</v>
      </c>
      <c r="N680" s="17" t="s">
        <v>8273</v>
      </c>
      <c r="O680" s="17" t="s">
        <v>8274</v>
      </c>
      <c r="P680" s="17">
        <v>105</v>
      </c>
      <c r="Q680" s="17">
        <v>107.57</v>
      </c>
      <c r="R680" s="21">
        <v>42151.069606481484</v>
      </c>
      <c r="S680" s="21">
        <v>42172.069606481484</v>
      </c>
    </row>
    <row r="681" spans="1:19" ht="210" x14ac:dyDescent="0.25">
      <c r="A681" s="17">
        <v>3826</v>
      </c>
      <c r="B681" s="18" t="s">
        <v>3823</v>
      </c>
      <c r="C681" s="18" t="s">
        <v>7935</v>
      </c>
      <c r="D681" s="19">
        <v>600</v>
      </c>
      <c r="E681" s="20">
        <v>715</v>
      </c>
      <c r="F681" s="17" t="s">
        <v>8218</v>
      </c>
      <c r="G681" s="17" t="s">
        <v>8224</v>
      </c>
      <c r="H681" s="17" t="s">
        <v>8246</v>
      </c>
      <c r="I681" s="17">
        <v>1430993394</v>
      </c>
      <c r="J681" s="17">
        <v>1428401394</v>
      </c>
      <c r="K681" s="17" t="b">
        <v>0</v>
      </c>
      <c r="L681" s="17">
        <v>26</v>
      </c>
      <c r="M681" s="17" t="b">
        <v>1</v>
      </c>
      <c r="N681" s="17" t="s">
        <v>8273</v>
      </c>
      <c r="O681" s="17" t="s">
        <v>8274</v>
      </c>
      <c r="P681" s="17">
        <v>119</v>
      </c>
      <c r="Q681" s="17">
        <v>27.5</v>
      </c>
      <c r="R681" s="21">
        <v>42101.423541666663</v>
      </c>
      <c r="S681" s="21">
        <v>42131.423541666663</v>
      </c>
    </row>
    <row r="682" spans="1:19" ht="345" x14ac:dyDescent="0.25">
      <c r="A682" s="17">
        <v>3827</v>
      </c>
      <c r="B682" s="18" t="s">
        <v>3824</v>
      </c>
      <c r="C682" s="18" t="s">
        <v>7936</v>
      </c>
      <c r="D682" s="19">
        <v>3000</v>
      </c>
      <c r="E682" s="20">
        <v>4580</v>
      </c>
      <c r="F682" s="17" t="s">
        <v>8218</v>
      </c>
      <c r="G682" s="17" t="s">
        <v>8224</v>
      </c>
      <c r="H682" s="17" t="s">
        <v>8246</v>
      </c>
      <c r="I682" s="17">
        <v>1427414400</v>
      </c>
      <c r="J682" s="17">
        <v>1422656201</v>
      </c>
      <c r="K682" s="17" t="b">
        <v>0</v>
      </c>
      <c r="L682" s="17">
        <v>65</v>
      </c>
      <c r="M682" s="17" t="b">
        <v>1</v>
      </c>
      <c r="N682" s="17" t="s">
        <v>8273</v>
      </c>
      <c r="O682" s="17" t="s">
        <v>8274</v>
      </c>
      <c r="P682" s="17">
        <v>153</v>
      </c>
      <c r="Q682" s="17">
        <v>70.459999999999994</v>
      </c>
      <c r="R682" s="21">
        <v>42034.928252314814</v>
      </c>
      <c r="S682" s="21">
        <v>42090</v>
      </c>
    </row>
    <row r="683" spans="1:19" ht="270" x14ac:dyDescent="0.25">
      <c r="A683" s="17">
        <v>3828</v>
      </c>
      <c r="B683" s="18" t="s">
        <v>3825</v>
      </c>
      <c r="C683" s="18" t="s">
        <v>7937</v>
      </c>
      <c r="D683" s="19">
        <v>5000</v>
      </c>
      <c r="E683" s="20">
        <v>5000</v>
      </c>
      <c r="F683" s="17" t="s">
        <v>8218</v>
      </c>
      <c r="G683" s="17" t="s">
        <v>8223</v>
      </c>
      <c r="H683" s="17" t="s">
        <v>8245</v>
      </c>
      <c r="I683" s="17">
        <v>1420033187</v>
      </c>
      <c r="J683" s="17">
        <v>1414845587</v>
      </c>
      <c r="K683" s="17" t="b">
        <v>0</v>
      </c>
      <c r="L683" s="17">
        <v>28</v>
      </c>
      <c r="M683" s="17" t="b">
        <v>1</v>
      </c>
      <c r="N683" s="17" t="s">
        <v>8273</v>
      </c>
      <c r="O683" s="17" t="s">
        <v>8274</v>
      </c>
      <c r="P683" s="17">
        <v>100</v>
      </c>
      <c r="Q683" s="17">
        <v>178.57</v>
      </c>
      <c r="R683" s="21">
        <v>41944.527627314819</v>
      </c>
      <c r="S683" s="21">
        <v>42004.569293981483</v>
      </c>
    </row>
    <row r="684" spans="1:19" ht="285" x14ac:dyDescent="0.25">
      <c r="A684" s="17">
        <v>3829</v>
      </c>
      <c r="B684" s="18" t="s">
        <v>3826</v>
      </c>
      <c r="C684" s="18" t="s">
        <v>7938</v>
      </c>
      <c r="D684" s="19">
        <v>500</v>
      </c>
      <c r="E684" s="20">
        <v>501</v>
      </c>
      <c r="F684" s="17" t="s">
        <v>8218</v>
      </c>
      <c r="G684" s="17" t="s">
        <v>8223</v>
      </c>
      <c r="H684" s="17" t="s">
        <v>8245</v>
      </c>
      <c r="I684" s="17">
        <v>1472676371</v>
      </c>
      <c r="J684" s="17">
        <v>1470948371</v>
      </c>
      <c r="K684" s="17" t="b">
        <v>0</v>
      </c>
      <c r="L684" s="17">
        <v>8</v>
      </c>
      <c r="M684" s="17" t="b">
        <v>1</v>
      </c>
      <c r="N684" s="17" t="s">
        <v>8273</v>
      </c>
      <c r="O684" s="17" t="s">
        <v>8274</v>
      </c>
      <c r="P684" s="17">
        <v>100</v>
      </c>
      <c r="Q684" s="17">
        <v>62.63</v>
      </c>
      <c r="R684" s="21">
        <v>42593.865405092598</v>
      </c>
      <c r="S684" s="21">
        <v>42613.865405092598</v>
      </c>
    </row>
    <row r="685" spans="1:19" ht="270" x14ac:dyDescent="0.25">
      <c r="A685" s="17">
        <v>3830</v>
      </c>
      <c r="B685" s="18" t="s">
        <v>3827</v>
      </c>
      <c r="C685" s="18" t="s">
        <v>7939</v>
      </c>
      <c r="D685" s="19">
        <v>100</v>
      </c>
      <c r="E685" s="20">
        <v>225</v>
      </c>
      <c r="F685" s="17" t="s">
        <v>8218</v>
      </c>
      <c r="G685" s="17" t="s">
        <v>8223</v>
      </c>
      <c r="H685" s="17" t="s">
        <v>8245</v>
      </c>
      <c r="I685" s="17">
        <v>1464371211</v>
      </c>
      <c r="J685" s="17">
        <v>1463161611</v>
      </c>
      <c r="K685" s="17" t="b">
        <v>0</v>
      </c>
      <c r="L685" s="17">
        <v>3</v>
      </c>
      <c r="M685" s="17" t="b">
        <v>1</v>
      </c>
      <c r="N685" s="17" t="s">
        <v>8273</v>
      </c>
      <c r="O685" s="17" t="s">
        <v>8274</v>
      </c>
      <c r="P685" s="17">
        <v>225</v>
      </c>
      <c r="Q685" s="17">
        <v>75</v>
      </c>
      <c r="R685" s="21">
        <v>42503.740868055553</v>
      </c>
      <c r="S685" s="21">
        <v>42517.740868055553</v>
      </c>
    </row>
    <row r="686" spans="1:19" ht="285" x14ac:dyDescent="0.25">
      <c r="A686" s="17">
        <v>3831</v>
      </c>
      <c r="B686" s="18" t="s">
        <v>3828</v>
      </c>
      <c r="C686" s="18" t="s">
        <v>7940</v>
      </c>
      <c r="D686" s="19">
        <v>500</v>
      </c>
      <c r="E686" s="20">
        <v>530.11</v>
      </c>
      <c r="F686" s="17" t="s">
        <v>8218</v>
      </c>
      <c r="G686" s="17" t="s">
        <v>8223</v>
      </c>
      <c r="H686" s="17" t="s">
        <v>8245</v>
      </c>
      <c r="I686" s="17">
        <v>1415222545</v>
      </c>
      <c r="J686" s="17">
        <v>1413404545</v>
      </c>
      <c r="K686" s="17" t="b">
        <v>0</v>
      </c>
      <c r="L686" s="17">
        <v>9</v>
      </c>
      <c r="M686" s="17" t="b">
        <v>1</v>
      </c>
      <c r="N686" s="17" t="s">
        <v>8273</v>
      </c>
      <c r="O686" s="17" t="s">
        <v>8274</v>
      </c>
      <c r="P686" s="17">
        <v>106</v>
      </c>
      <c r="Q686" s="17">
        <v>58.9</v>
      </c>
      <c r="R686" s="21">
        <v>41927.848900462966</v>
      </c>
      <c r="S686" s="21">
        <v>41948.890567129631</v>
      </c>
    </row>
    <row r="687" spans="1:19" ht="285" x14ac:dyDescent="0.25">
      <c r="A687" s="17">
        <v>3832</v>
      </c>
      <c r="B687" s="18" t="s">
        <v>3829</v>
      </c>
      <c r="C687" s="18" t="s">
        <v>7941</v>
      </c>
      <c r="D687" s="19">
        <v>1200</v>
      </c>
      <c r="E687" s="20">
        <v>1256</v>
      </c>
      <c r="F687" s="17" t="s">
        <v>8218</v>
      </c>
      <c r="G687" s="17" t="s">
        <v>8223</v>
      </c>
      <c r="H687" s="17" t="s">
        <v>8245</v>
      </c>
      <c r="I687" s="17">
        <v>1455936335</v>
      </c>
      <c r="J687" s="17">
        <v>1452048335</v>
      </c>
      <c r="K687" s="17" t="b">
        <v>0</v>
      </c>
      <c r="L687" s="17">
        <v>9</v>
      </c>
      <c r="M687" s="17" t="b">
        <v>1</v>
      </c>
      <c r="N687" s="17" t="s">
        <v>8273</v>
      </c>
      <c r="O687" s="17" t="s">
        <v>8274</v>
      </c>
      <c r="P687" s="17">
        <v>105</v>
      </c>
      <c r="Q687" s="17">
        <v>139.56</v>
      </c>
      <c r="R687" s="21">
        <v>42375.114988425921</v>
      </c>
      <c r="S687" s="21">
        <v>42420.114988425921</v>
      </c>
    </row>
    <row r="688" spans="1:19" ht="300" x14ac:dyDescent="0.25">
      <c r="A688" s="17">
        <v>3833</v>
      </c>
      <c r="B688" s="18" t="s">
        <v>3830</v>
      </c>
      <c r="C688" s="18" t="s">
        <v>7942</v>
      </c>
      <c r="D688" s="19">
        <v>1200</v>
      </c>
      <c r="E688" s="20">
        <v>1400</v>
      </c>
      <c r="F688" s="17" t="s">
        <v>8218</v>
      </c>
      <c r="G688" s="17" t="s">
        <v>8228</v>
      </c>
      <c r="H688" s="17" t="s">
        <v>8250</v>
      </c>
      <c r="I688" s="17">
        <v>1417460940</v>
      </c>
      <c r="J688" s="17">
        <v>1416516972</v>
      </c>
      <c r="K688" s="17" t="b">
        <v>0</v>
      </c>
      <c r="L688" s="17">
        <v>20</v>
      </c>
      <c r="M688" s="17" t="b">
        <v>1</v>
      </c>
      <c r="N688" s="17" t="s">
        <v>8273</v>
      </c>
      <c r="O688" s="17" t="s">
        <v>8274</v>
      </c>
      <c r="P688" s="17">
        <v>117</v>
      </c>
      <c r="Q688" s="17">
        <v>70</v>
      </c>
      <c r="R688" s="21">
        <v>41963.872361111105</v>
      </c>
      <c r="S688" s="21">
        <v>41974.797916666663</v>
      </c>
    </row>
    <row r="689" spans="1:19" ht="315" x14ac:dyDescent="0.25">
      <c r="A689" s="17">
        <v>3834</v>
      </c>
      <c r="B689" s="18" t="s">
        <v>3831</v>
      </c>
      <c r="C689" s="18" t="s">
        <v>7943</v>
      </c>
      <c r="D689" s="19">
        <v>3000</v>
      </c>
      <c r="E689" s="20">
        <v>3271</v>
      </c>
      <c r="F689" s="17" t="s">
        <v>8218</v>
      </c>
      <c r="G689" s="17" t="s">
        <v>8224</v>
      </c>
      <c r="H689" s="17" t="s">
        <v>8246</v>
      </c>
      <c r="I689" s="17">
        <v>1434624067</v>
      </c>
      <c r="J689" s="17">
        <v>1432032067</v>
      </c>
      <c r="K689" s="17" t="b">
        <v>0</v>
      </c>
      <c r="L689" s="17">
        <v>57</v>
      </c>
      <c r="M689" s="17" t="b">
        <v>1</v>
      </c>
      <c r="N689" s="17" t="s">
        <v>8273</v>
      </c>
      <c r="O689" s="17" t="s">
        <v>8274</v>
      </c>
      <c r="P689" s="17">
        <v>109</v>
      </c>
      <c r="Q689" s="17">
        <v>57.39</v>
      </c>
      <c r="R689" s="21">
        <v>42143.445219907408</v>
      </c>
      <c r="S689" s="21">
        <v>42173.445219907408</v>
      </c>
    </row>
    <row r="690" spans="1:19" ht="255" x14ac:dyDescent="0.25">
      <c r="A690" s="17">
        <v>3835</v>
      </c>
      <c r="B690" s="18" t="s">
        <v>3832</v>
      </c>
      <c r="C690" s="18" t="s">
        <v>7944</v>
      </c>
      <c r="D690" s="19">
        <v>200</v>
      </c>
      <c r="E690" s="20">
        <v>320</v>
      </c>
      <c r="F690" s="17" t="s">
        <v>8218</v>
      </c>
      <c r="G690" s="17" t="s">
        <v>8224</v>
      </c>
      <c r="H690" s="17" t="s">
        <v>8246</v>
      </c>
      <c r="I690" s="17">
        <v>1461278208</v>
      </c>
      <c r="J690" s="17">
        <v>1459463808</v>
      </c>
      <c r="K690" s="17" t="b">
        <v>0</v>
      </c>
      <c r="L690" s="17">
        <v>8</v>
      </c>
      <c r="M690" s="17" t="b">
        <v>1</v>
      </c>
      <c r="N690" s="17" t="s">
        <v>8273</v>
      </c>
      <c r="O690" s="17" t="s">
        <v>8274</v>
      </c>
      <c r="P690" s="17">
        <v>160</v>
      </c>
      <c r="Q690" s="17">
        <v>40</v>
      </c>
      <c r="R690" s="21">
        <v>42460.94222222222</v>
      </c>
      <c r="S690" s="21">
        <v>42481.94222222222</v>
      </c>
    </row>
    <row r="691" spans="1:19" ht="210" x14ac:dyDescent="0.25">
      <c r="A691" s="17">
        <v>3836</v>
      </c>
      <c r="B691" s="18" t="s">
        <v>3833</v>
      </c>
      <c r="C691" s="18" t="s">
        <v>7945</v>
      </c>
      <c r="D691" s="19">
        <v>800</v>
      </c>
      <c r="E691" s="20">
        <v>900</v>
      </c>
      <c r="F691" s="17" t="s">
        <v>8218</v>
      </c>
      <c r="G691" s="17" t="s">
        <v>8223</v>
      </c>
      <c r="H691" s="17" t="s">
        <v>8245</v>
      </c>
      <c r="I691" s="17">
        <v>1470197340</v>
      </c>
      <c r="J691" s="17">
        <v>1467497652</v>
      </c>
      <c r="K691" s="17" t="b">
        <v>0</v>
      </c>
      <c r="L691" s="17">
        <v>14</v>
      </c>
      <c r="M691" s="17" t="b">
        <v>1</v>
      </c>
      <c r="N691" s="17" t="s">
        <v>8273</v>
      </c>
      <c r="O691" s="17" t="s">
        <v>8274</v>
      </c>
      <c r="P691" s="17">
        <v>113</v>
      </c>
      <c r="Q691" s="17">
        <v>64.290000000000006</v>
      </c>
      <c r="R691" s="21">
        <v>42553.926527777774</v>
      </c>
      <c r="S691" s="21">
        <v>42585.172916666663</v>
      </c>
    </row>
    <row r="692" spans="1:19" ht="135" x14ac:dyDescent="0.25">
      <c r="A692" s="17">
        <v>3837</v>
      </c>
      <c r="B692" s="18" t="s">
        <v>3834</v>
      </c>
      <c r="C692" s="18" t="s">
        <v>7946</v>
      </c>
      <c r="D692" s="19">
        <v>2000</v>
      </c>
      <c r="E692" s="20">
        <v>2042</v>
      </c>
      <c r="F692" s="17" t="s">
        <v>8218</v>
      </c>
      <c r="G692" s="17" t="s">
        <v>8224</v>
      </c>
      <c r="H692" s="17" t="s">
        <v>8246</v>
      </c>
      <c r="I692" s="17">
        <v>1435947758</v>
      </c>
      <c r="J692" s="17">
        <v>1432837358</v>
      </c>
      <c r="K692" s="17" t="b">
        <v>0</v>
      </c>
      <c r="L692" s="17">
        <v>17</v>
      </c>
      <c r="M692" s="17" t="b">
        <v>1</v>
      </c>
      <c r="N692" s="17" t="s">
        <v>8273</v>
      </c>
      <c r="O692" s="17" t="s">
        <v>8274</v>
      </c>
      <c r="P692" s="17">
        <v>102</v>
      </c>
      <c r="Q692" s="17">
        <v>120.12</v>
      </c>
      <c r="R692" s="21">
        <v>42152.765717592592</v>
      </c>
      <c r="S692" s="21">
        <v>42188.765717592592</v>
      </c>
    </row>
    <row r="693" spans="1:19" ht="300" x14ac:dyDescent="0.25">
      <c r="A693" s="17">
        <v>3838</v>
      </c>
      <c r="B693" s="18" t="s">
        <v>3835</v>
      </c>
      <c r="C693" s="18" t="s">
        <v>7947</v>
      </c>
      <c r="D693" s="19">
        <v>100000</v>
      </c>
      <c r="E693" s="20">
        <v>100824</v>
      </c>
      <c r="F693" s="17" t="s">
        <v>8218</v>
      </c>
      <c r="G693" s="17" t="s">
        <v>8234</v>
      </c>
      <c r="H693" s="17" t="s">
        <v>8254</v>
      </c>
      <c r="I693" s="17">
        <v>1432314209</v>
      </c>
      <c r="J693" s="17">
        <v>1429722209</v>
      </c>
      <c r="K693" s="17" t="b">
        <v>0</v>
      </c>
      <c r="L693" s="17">
        <v>100</v>
      </c>
      <c r="M693" s="17" t="b">
        <v>1</v>
      </c>
      <c r="N693" s="17" t="s">
        <v>8273</v>
      </c>
      <c r="O693" s="17" t="s">
        <v>8274</v>
      </c>
      <c r="P693" s="17">
        <v>101</v>
      </c>
      <c r="Q693" s="17">
        <v>1008.24</v>
      </c>
      <c r="R693" s="21">
        <v>42116.710752314815</v>
      </c>
      <c r="S693" s="21">
        <v>42146.710752314815</v>
      </c>
    </row>
    <row r="694" spans="1:19" ht="315" x14ac:dyDescent="0.25">
      <c r="A694" s="17">
        <v>3839</v>
      </c>
      <c r="B694" s="18" t="s">
        <v>3836</v>
      </c>
      <c r="C694" s="18" t="s">
        <v>7948</v>
      </c>
      <c r="D694" s="19">
        <v>2000</v>
      </c>
      <c r="E694" s="20">
        <v>2025</v>
      </c>
      <c r="F694" s="17" t="s">
        <v>8218</v>
      </c>
      <c r="G694" s="17" t="s">
        <v>8223</v>
      </c>
      <c r="H694" s="17" t="s">
        <v>8245</v>
      </c>
      <c r="I694" s="17">
        <v>1438226724</v>
      </c>
      <c r="J694" s="17">
        <v>1433042724</v>
      </c>
      <c r="K694" s="17" t="b">
        <v>0</v>
      </c>
      <c r="L694" s="17">
        <v>32</v>
      </c>
      <c r="M694" s="17" t="b">
        <v>1</v>
      </c>
      <c r="N694" s="17" t="s">
        <v>8273</v>
      </c>
      <c r="O694" s="17" t="s">
        <v>8274</v>
      </c>
      <c r="P694" s="17">
        <v>101</v>
      </c>
      <c r="Q694" s="17">
        <v>63.28</v>
      </c>
      <c r="R694" s="21">
        <v>42155.142638888887</v>
      </c>
      <c r="S694" s="21">
        <v>42215.142638888887</v>
      </c>
    </row>
    <row r="695" spans="1:19" ht="255" x14ac:dyDescent="0.25">
      <c r="A695" s="17">
        <v>3840</v>
      </c>
      <c r="B695" s="18" t="s">
        <v>3837</v>
      </c>
      <c r="C695" s="18" t="s">
        <v>7949</v>
      </c>
      <c r="D695" s="19">
        <v>1</v>
      </c>
      <c r="E695" s="20">
        <v>65</v>
      </c>
      <c r="F695" s="17" t="s">
        <v>8218</v>
      </c>
      <c r="G695" s="17" t="s">
        <v>8224</v>
      </c>
      <c r="H695" s="17" t="s">
        <v>8246</v>
      </c>
      <c r="I695" s="17">
        <v>1459180229</v>
      </c>
      <c r="J695" s="17">
        <v>1457023829</v>
      </c>
      <c r="K695" s="17" t="b">
        <v>0</v>
      </c>
      <c r="L695" s="17">
        <v>3</v>
      </c>
      <c r="M695" s="17" t="b">
        <v>1</v>
      </c>
      <c r="N695" s="17" t="s">
        <v>8273</v>
      </c>
      <c r="O695" s="17" t="s">
        <v>8274</v>
      </c>
      <c r="P695" s="17">
        <v>6500</v>
      </c>
      <c r="Q695" s="17">
        <v>21.67</v>
      </c>
      <c r="R695" s="21">
        <v>42432.701724537037</v>
      </c>
      <c r="S695" s="21">
        <v>42457.660057870366</v>
      </c>
    </row>
  </sheetData>
  <autoFilter ref="A1:S1" xr:uid="{B066C175-B8A6-4F1C-B83D-D1419602E3D8}"/>
  <conditionalFormatting sqref="F1:F695">
    <cfRule type="cellIs" dxfId="17" priority="2" operator="equal">
      <formula>"failed"</formula>
    </cfRule>
    <cfRule type="cellIs" dxfId="16" priority="3" operator="equal">
      <formula>"canceled"</formula>
    </cfRule>
    <cfRule type="cellIs" dxfId="15" priority="4" operator="equal">
      <formula>"successful"</formula>
    </cfRule>
  </conditionalFormatting>
  <conditionalFormatting sqref="P2:P695 P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B69B-ADF7-42B3-B544-FC5097776E1C}">
  <dimension ref="A1:S354"/>
  <sheetViews>
    <sheetView workbookViewId="0"/>
  </sheetViews>
  <sheetFormatPr defaultRowHeight="15" x14ac:dyDescent="0.25"/>
  <sheetData>
    <row r="1" spans="1:19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8317</v>
      </c>
      <c r="O1" s="22" t="s">
        <v>8316</v>
      </c>
      <c r="P1" s="22" t="s">
        <v>8264</v>
      </c>
      <c r="Q1" s="22" t="s">
        <v>8265</v>
      </c>
      <c r="R1" s="22" t="s">
        <v>8323</v>
      </c>
      <c r="S1" s="22" t="s">
        <v>8324</v>
      </c>
    </row>
    <row r="2" spans="1:19" ht="315" x14ac:dyDescent="0.25">
      <c r="A2" s="17">
        <v>2841</v>
      </c>
      <c r="B2" s="18" t="s">
        <v>2841</v>
      </c>
      <c r="C2" s="18" t="s">
        <v>6951</v>
      </c>
      <c r="D2" s="19">
        <v>1000</v>
      </c>
      <c r="E2" s="20">
        <v>10</v>
      </c>
      <c r="F2" s="17" t="s">
        <v>8220</v>
      </c>
      <c r="G2" s="17" t="s">
        <v>8224</v>
      </c>
      <c r="H2" s="17" t="s">
        <v>8246</v>
      </c>
      <c r="I2" s="17">
        <v>1450032297</v>
      </c>
      <c r="J2" s="17">
        <v>1444844697</v>
      </c>
      <c r="K2" s="17" t="b">
        <v>0</v>
      </c>
      <c r="L2" s="17">
        <v>1</v>
      </c>
      <c r="M2" s="17" t="b">
        <v>0</v>
      </c>
      <c r="N2" s="17" t="s">
        <v>8273</v>
      </c>
      <c r="O2" s="17" t="s">
        <v>8274</v>
      </c>
      <c r="P2" s="17">
        <v>1</v>
      </c>
      <c r="Q2" s="17">
        <v>10</v>
      </c>
      <c r="R2" s="21">
        <v>42291.739548611105</v>
      </c>
      <c r="S2" s="21">
        <v>42351.781215277777</v>
      </c>
    </row>
    <row r="3" spans="1:19" ht="285" x14ac:dyDescent="0.25">
      <c r="A3" s="17">
        <v>2842</v>
      </c>
      <c r="B3" s="18" t="s">
        <v>2842</v>
      </c>
      <c r="C3" s="18" t="s">
        <v>6952</v>
      </c>
      <c r="D3" s="19">
        <v>1500</v>
      </c>
      <c r="E3" s="20">
        <v>0</v>
      </c>
      <c r="F3" s="17" t="s">
        <v>8220</v>
      </c>
      <c r="G3" s="17" t="s">
        <v>8224</v>
      </c>
      <c r="H3" s="17" t="s">
        <v>8246</v>
      </c>
      <c r="I3" s="17">
        <v>1403348400</v>
      </c>
      <c r="J3" s="17">
        <v>1401058295</v>
      </c>
      <c r="K3" s="17" t="b">
        <v>0</v>
      </c>
      <c r="L3" s="17">
        <v>0</v>
      </c>
      <c r="M3" s="17" t="b">
        <v>0</v>
      </c>
      <c r="N3" s="17" t="s">
        <v>8273</v>
      </c>
      <c r="O3" s="17" t="s">
        <v>8274</v>
      </c>
      <c r="P3" s="17">
        <v>0</v>
      </c>
      <c r="Q3" s="17">
        <v>0</v>
      </c>
      <c r="R3" s="21">
        <v>41784.952488425923</v>
      </c>
      <c r="S3" s="21">
        <v>41811.458333333336</v>
      </c>
    </row>
    <row r="4" spans="1:19" ht="255" x14ac:dyDescent="0.25">
      <c r="A4" s="17">
        <v>2843</v>
      </c>
      <c r="B4" s="18" t="s">
        <v>2843</v>
      </c>
      <c r="C4" s="18" t="s">
        <v>6953</v>
      </c>
      <c r="D4" s="19">
        <v>1200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1465790400</v>
      </c>
      <c r="J4" s="17">
        <v>1462210950</v>
      </c>
      <c r="K4" s="17" t="b">
        <v>0</v>
      </c>
      <c r="L4" s="17">
        <v>0</v>
      </c>
      <c r="M4" s="17" t="b">
        <v>0</v>
      </c>
      <c r="N4" s="17" t="s">
        <v>8273</v>
      </c>
      <c r="O4" s="17" t="s">
        <v>8274</v>
      </c>
      <c r="P4" s="17">
        <v>0</v>
      </c>
      <c r="Q4" s="17">
        <v>0</v>
      </c>
      <c r="R4" s="21">
        <v>42492.737847222219</v>
      </c>
      <c r="S4" s="21">
        <v>42534.166666666672</v>
      </c>
    </row>
    <row r="5" spans="1:19" ht="240" x14ac:dyDescent="0.25">
      <c r="A5" s="17">
        <v>2844</v>
      </c>
      <c r="B5" s="18" t="s">
        <v>2844</v>
      </c>
      <c r="C5" s="18" t="s">
        <v>6954</v>
      </c>
      <c r="D5" s="19">
        <v>550</v>
      </c>
      <c r="E5" s="20">
        <v>30</v>
      </c>
      <c r="F5" s="17" t="s">
        <v>8220</v>
      </c>
      <c r="G5" s="17" t="s">
        <v>8238</v>
      </c>
      <c r="H5" s="17" t="s">
        <v>8248</v>
      </c>
      <c r="I5" s="17">
        <v>1483535180</v>
      </c>
      <c r="J5" s="17">
        <v>1480943180</v>
      </c>
      <c r="K5" s="17" t="b">
        <v>0</v>
      </c>
      <c r="L5" s="17">
        <v>1</v>
      </c>
      <c r="M5" s="17" t="b">
        <v>0</v>
      </c>
      <c r="N5" s="17" t="s">
        <v>8273</v>
      </c>
      <c r="O5" s="17" t="s">
        <v>8274</v>
      </c>
      <c r="P5" s="17">
        <v>5</v>
      </c>
      <c r="Q5" s="17">
        <v>30</v>
      </c>
      <c r="R5" s="21">
        <v>42709.546064814815</v>
      </c>
      <c r="S5" s="21">
        <v>42739.546064814815</v>
      </c>
    </row>
    <row r="6" spans="1:19" ht="225" x14ac:dyDescent="0.25">
      <c r="A6" s="17">
        <v>2845</v>
      </c>
      <c r="B6" s="18" t="s">
        <v>2845</v>
      </c>
      <c r="C6" s="18" t="s">
        <v>6955</v>
      </c>
      <c r="D6" s="19">
        <v>7500</v>
      </c>
      <c r="E6" s="20">
        <v>2366</v>
      </c>
      <c r="F6" s="17" t="s">
        <v>8220</v>
      </c>
      <c r="G6" s="17" t="s">
        <v>8223</v>
      </c>
      <c r="H6" s="17" t="s">
        <v>8245</v>
      </c>
      <c r="I6" s="17">
        <v>1433723033</v>
      </c>
      <c r="J6" s="17">
        <v>1428539033</v>
      </c>
      <c r="K6" s="17" t="b">
        <v>0</v>
      </c>
      <c r="L6" s="17">
        <v>39</v>
      </c>
      <c r="M6" s="17" t="b">
        <v>0</v>
      </c>
      <c r="N6" s="17" t="s">
        <v>8273</v>
      </c>
      <c r="O6" s="17" t="s">
        <v>8274</v>
      </c>
      <c r="P6" s="17">
        <v>32</v>
      </c>
      <c r="Q6" s="17">
        <v>60.67</v>
      </c>
      <c r="R6" s="21">
        <v>42103.016585648147</v>
      </c>
      <c r="S6" s="21">
        <v>42163.016585648147</v>
      </c>
    </row>
    <row r="7" spans="1:19" ht="315" x14ac:dyDescent="0.25">
      <c r="A7" s="17">
        <v>2846</v>
      </c>
      <c r="B7" s="18" t="s">
        <v>2846</v>
      </c>
      <c r="C7" s="18" t="s">
        <v>6956</v>
      </c>
      <c r="D7" s="19">
        <v>8000</v>
      </c>
      <c r="E7" s="20">
        <v>0</v>
      </c>
      <c r="F7" s="17" t="s">
        <v>8220</v>
      </c>
      <c r="G7" s="17" t="s">
        <v>8223</v>
      </c>
      <c r="H7" s="17" t="s">
        <v>8245</v>
      </c>
      <c r="I7" s="17">
        <v>1432917394</v>
      </c>
      <c r="J7" s="17">
        <v>1429029394</v>
      </c>
      <c r="K7" s="17" t="b">
        <v>0</v>
      </c>
      <c r="L7" s="17">
        <v>0</v>
      </c>
      <c r="M7" s="17" t="b">
        <v>0</v>
      </c>
      <c r="N7" s="17" t="s">
        <v>8273</v>
      </c>
      <c r="O7" s="17" t="s">
        <v>8274</v>
      </c>
      <c r="P7" s="17">
        <v>0</v>
      </c>
      <c r="Q7" s="17">
        <v>0</v>
      </c>
      <c r="R7" s="21">
        <v>42108.692060185189</v>
      </c>
      <c r="S7" s="21">
        <v>42153.692060185189</v>
      </c>
    </row>
    <row r="8" spans="1:19" ht="270" x14ac:dyDescent="0.25">
      <c r="A8" s="17">
        <v>2847</v>
      </c>
      <c r="B8" s="18" t="s">
        <v>2847</v>
      </c>
      <c r="C8" s="18" t="s">
        <v>6957</v>
      </c>
      <c r="D8" s="19">
        <v>2000</v>
      </c>
      <c r="E8" s="20">
        <v>0</v>
      </c>
      <c r="F8" s="17" t="s">
        <v>8220</v>
      </c>
      <c r="G8" s="17" t="s">
        <v>8223</v>
      </c>
      <c r="H8" s="17" t="s">
        <v>8245</v>
      </c>
      <c r="I8" s="17">
        <v>1464031265</v>
      </c>
      <c r="J8" s="17">
        <v>1458847265</v>
      </c>
      <c r="K8" s="17" t="b">
        <v>0</v>
      </c>
      <c r="L8" s="17">
        <v>0</v>
      </c>
      <c r="M8" s="17" t="b">
        <v>0</v>
      </c>
      <c r="N8" s="17" t="s">
        <v>8273</v>
      </c>
      <c r="O8" s="17" t="s">
        <v>8274</v>
      </c>
      <c r="P8" s="17">
        <v>0</v>
      </c>
      <c r="Q8" s="17">
        <v>0</v>
      </c>
      <c r="R8" s="21">
        <v>42453.806307870371</v>
      </c>
      <c r="S8" s="21">
        <v>42513.806307870371</v>
      </c>
    </row>
    <row r="9" spans="1:19" ht="270" x14ac:dyDescent="0.25">
      <c r="A9" s="17">
        <v>2848</v>
      </c>
      <c r="B9" s="18" t="s">
        <v>2848</v>
      </c>
      <c r="C9" s="18" t="s">
        <v>6958</v>
      </c>
      <c r="D9" s="19">
        <v>35000</v>
      </c>
      <c r="E9" s="20">
        <v>70</v>
      </c>
      <c r="F9" s="17" t="s">
        <v>8220</v>
      </c>
      <c r="G9" s="17" t="s">
        <v>8223</v>
      </c>
      <c r="H9" s="17" t="s">
        <v>8245</v>
      </c>
      <c r="I9" s="17">
        <v>1432913659</v>
      </c>
      <c r="J9" s="17">
        <v>1430321659</v>
      </c>
      <c r="K9" s="17" t="b">
        <v>0</v>
      </c>
      <c r="L9" s="17">
        <v>3</v>
      </c>
      <c r="M9" s="17" t="b">
        <v>0</v>
      </c>
      <c r="N9" s="17" t="s">
        <v>8273</v>
      </c>
      <c r="O9" s="17" t="s">
        <v>8274</v>
      </c>
      <c r="P9" s="17">
        <v>0</v>
      </c>
      <c r="Q9" s="17">
        <v>23.33</v>
      </c>
      <c r="R9" s="21">
        <v>42123.648831018523</v>
      </c>
      <c r="S9" s="21">
        <v>42153.648831018523</v>
      </c>
    </row>
    <row r="10" spans="1:19" ht="255" x14ac:dyDescent="0.25">
      <c r="A10" s="17">
        <v>2849</v>
      </c>
      <c r="B10" s="18" t="s">
        <v>2849</v>
      </c>
      <c r="C10" s="18" t="s">
        <v>6959</v>
      </c>
      <c r="D10" s="19">
        <v>500</v>
      </c>
      <c r="E10" s="20">
        <v>5</v>
      </c>
      <c r="F10" s="17" t="s">
        <v>8220</v>
      </c>
      <c r="G10" s="17" t="s">
        <v>8224</v>
      </c>
      <c r="H10" s="17" t="s">
        <v>8246</v>
      </c>
      <c r="I10" s="17">
        <v>1461406600</v>
      </c>
      <c r="J10" s="17">
        <v>1458814600</v>
      </c>
      <c r="K10" s="17" t="b">
        <v>0</v>
      </c>
      <c r="L10" s="17">
        <v>1</v>
      </c>
      <c r="M10" s="17" t="b">
        <v>0</v>
      </c>
      <c r="N10" s="17" t="s">
        <v>8273</v>
      </c>
      <c r="O10" s="17" t="s">
        <v>8274</v>
      </c>
      <c r="P10" s="17">
        <v>1</v>
      </c>
      <c r="Q10" s="17">
        <v>5</v>
      </c>
      <c r="R10" s="21">
        <v>42453.428240740745</v>
      </c>
      <c r="S10" s="21">
        <v>42483.428240740745</v>
      </c>
    </row>
    <row r="11" spans="1:19" ht="285" x14ac:dyDescent="0.25">
      <c r="A11" s="17">
        <v>2850</v>
      </c>
      <c r="B11" s="18" t="s">
        <v>2850</v>
      </c>
      <c r="C11" s="18" t="s">
        <v>6960</v>
      </c>
      <c r="D11" s="19">
        <v>8000</v>
      </c>
      <c r="E11" s="20">
        <v>311</v>
      </c>
      <c r="F11" s="17" t="s">
        <v>8220</v>
      </c>
      <c r="G11" s="17" t="s">
        <v>8223</v>
      </c>
      <c r="H11" s="17" t="s">
        <v>8245</v>
      </c>
      <c r="I11" s="17">
        <v>1409962211</v>
      </c>
      <c r="J11" s="17">
        <v>1407370211</v>
      </c>
      <c r="K11" s="17" t="b">
        <v>0</v>
      </c>
      <c r="L11" s="17">
        <v>13</v>
      </c>
      <c r="M11" s="17" t="b">
        <v>0</v>
      </c>
      <c r="N11" s="17" t="s">
        <v>8273</v>
      </c>
      <c r="O11" s="17" t="s">
        <v>8274</v>
      </c>
      <c r="P11" s="17">
        <v>4</v>
      </c>
      <c r="Q11" s="17">
        <v>23.92</v>
      </c>
      <c r="R11" s="21">
        <v>41858.007071759261</v>
      </c>
      <c r="S11" s="21">
        <v>41888.007071759261</v>
      </c>
    </row>
    <row r="12" spans="1:19" ht="240" x14ac:dyDescent="0.25">
      <c r="A12" s="17">
        <v>2851</v>
      </c>
      <c r="B12" s="18" t="s">
        <v>2851</v>
      </c>
      <c r="C12" s="18" t="s">
        <v>6961</v>
      </c>
      <c r="D12" s="19">
        <v>4500</v>
      </c>
      <c r="E12" s="20">
        <v>0</v>
      </c>
      <c r="F12" s="17" t="s">
        <v>8220</v>
      </c>
      <c r="G12" s="17" t="s">
        <v>8240</v>
      </c>
      <c r="H12" s="17" t="s">
        <v>8248</v>
      </c>
      <c r="I12" s="17">
        <v>1454109420</v>
      </c>
      <c r="J12" s="17">
        <v>1453334629</v>
      </c>
      <c r="K12" s="17" t="b">
        <v>0</v>
      </c>
      <c r="L12" s="17">
        <v>0</v>
      </c>
      <c r="M12" s="17" t="b">
        <v>0</v>
      </c>
      <c r="N12" s="17" t="s">
        <v>8273</v>
      </c>
      <c r="O12" s="17" t="s">
        <v>8274</v>
      </c>
      <c r="P12" s="17">
        <v>0</v>
      </c>
      <c r="Q12" s="17">
        <v>0</v>
      </c>
      <c r="R12" s="21">
        <v>42390.002650462964</v>
      </c>
      <c r="S12" s="21">
        <v>42398.970138888893</v>
      </c>
    </row>
    <row r="13" spans="1:19" ht="240" x14ac:dyDescent="0.25">
      <c r="A13" s="17">
        <v>2852</v>
      </c>
      <c r="B13" s="18" t="s">
        <v>2852</v>
      </c>
      <c r="C13" s="18" t="s">
        <v>6962</v>
      </c>
      <c r="D13" s="19">
        <v>5000</v>
      </c>
      <c r="E13" s="20">
        <v>95</v>
      </c>
      <c r="F13" s="17" t="s">
        <v>8220</v>
      </c>
      <c r="G13" s="17" t="s">
        <v>8223</v>
      </c>
      <c r="H13" s="17" t="s">
        <v>8245</v>
      </c>
      <c r="I13" s="17">
        <v>1403312703</v>
      </c>
      <c r="J13" s="17">
        <v>1400720703</v>
      </c>
      <c r="K13" s="17" t="b">
        <v>0</v>
      </c>
      <c r="L13" s="17">
        <v>6</v>
      </c>
      <c r="M13" s="17" t="b">
        <v>0</v>
      </c>
      <c r="N13" s="17" t="s">
        <v>8273</v>
      </c>
      <c r="O13" s="17" t="s">
        <v>8274</v>
      </c>
      <c r="P13" s="17">
        <v>2</v>
      </c>
      <c r="Q13" s="17">
        <v>15.83</v>
      </c>
      <c r="R13" s="21">
        <v>41781.045173611114</v>
      </c>
      <c r="S13" s="21">
        <v>41811.045173611114</v>
      </c>
    </row>
    <row r="14" spans="1:19" ht="285" x14ac:dyDescent="0.25">
      <c r="A14" s="17">
        <v>2853</v>
      </c>
      <c r="B14" s="18" t="s">
        <v>2853</v>
      </c>
      <c r="C14" s="18" t="s">
        <v>6963</v>
      </c>
      <c r="D14" s="19">
        <v>9500</v>
      </c>
      <c r="E14" s="20">
        <v>0</v>
      </c>
      <c r="F14" s="17" t="s">
        <v>8220</v>
      </c>
      <c r="G14" s="17" t="s">
        <v>8228</v>
      </c>
      <c r="H14" s="17" t="s">
        <v>8250</v>
      </c>
      <c r="I14" s="17">
        <v>1410669297</v>
      </c>
      <c r="J14" s="17">
        <v>1405485297</v>
      </c>
      <c r="K14" s="17" t="b">
        <v>0</v>
      </c>
      <c r="L14" s="17">
        <v>0</v>
      </c>
      <c r="M14" s="17" t="b">
        <v>0</v>
      </c>
      <c r="N14" s="17" t="s">
        <v>8273</v>
      </c>
      <c r="O14" s="17" t="s">
        <v>8274</v>
      </c>
      <c r="P14" s="17">
        <v>0</v>
      </c>
      <c r="Q14" s="17">
        <v>0</v>
      </c>
      <c r="R14" s="21">
        <v>41836.190937499996</v>
      </c>
      <c r="S14" s="21">
        <v>41896.190937499996</v>
      </c>
    </row>
    <row r="15" spans="1:19" ht="210" x14ac:dyDescent="0.25">
      <c r="A15" s="17">
        <v>2854</v>
      </c>
      <c r="B15" s="18" t="s">
        <v>2854</v>
      </c>
      <c r="C15" s="18" t="s">
        <v>6964</v>
      </c>
      <c r="D15" s="19">
        <v>1000</v>
      </c>
      <c r="E15" s="20">
        <v>417</v>
      </c>
      <c r="F15" s="17" t="s">
        <v>8220</v>
      </c>
      <c r="G15" s="17" t="s">
        <v>8224</v>
      </c>
      <c r="H15" s="17" t="s">
        <v>8246</v>
      </c>
      <c r="I15" s="17">
        <v>1431018719</v>
      </c>
      <c r="J15" s="17">
        <v>1429290719</v>
      </c>
      <c r="K15" s="17" t="b">
        <v>0</v>
      </c>
      <c r="L15" s="17">
        <v>14</v>
      </c>
      <c r="M15" s="17" t="b">
        <v>0</v>
      </c>
      <c r="N15" s="17" t="s">
        <v>8273</v>
      </c>
      <c r="O15" s="17" t="s">
        <v>8274</v>
      </c>
      <c r="P15" s="17">
        <v>42</v>
      </c>
      <c r="Q15" s="17">
        <v>29.79</v>
      </c>
      <c r="R15" s="21">
        <v>42111.71665509259</v>
      </c>
      <c r="S15" s="21">
        <v>42131.71665509259</v>
      </c>
    </row>
    <row r="16" spans="1:19" ht="285" x14ac:dyDescent="0.25">
      <c r="A16" s="17">
        <v>2855</v>
      </c>
      <c r="B16" s="18" t="s">
        <v>2855</v>
      </c>
      <c r="C16" s="18" t="s">
        <v>6965</v>
      </c>
      <c r="D16" s="19">
        <v>600</v>
      </c>
      <c r="E16" s="20">
        <v>300</v>
      </c>
      <c r="F16" s="17" t="s">
        <v>8220</v>
      </c>
      <c r="G16" s="17" t="s">
        <v>8223</v>
      </c>
      <c r="H16" s="17" t="s">
        <v>8245</v>
      </c>
      <c r="I16" s="17">
        <v>1454110440</v>
      </c>
      <c r="J16" s="17">
        <v>1451607071</v>
      </c>
      <c r="K16" s="17" t="b">
        <v>0</v>
      </c>
      <c r="L16" s="17">
        <v>5</v>
      </c>
      <c r="M16" s="17" t="b">
        <v>0</v>
      </c>
      <c r="N16" s="17" t="s">
        <v>8273</v>
      </c>
      <c r="O16" s="17" t="s">
        <v>8274</v>
      </c>
      <c r="P16" s="17">
        <v>50</v>
      </c>
      <c r="Q16" s="17">
        <v>60</v>
      </c>
      <c r="R16" s="21">
        <v>42370.007766203707</v>
      </c>
      <c r="S16" s="21">
        <v>42398.981944444444</v>
      </c>
    </row>
    <row r="17" spans="1:19" ht="225" x14ac:dyDescent="0.25">
      <c r="A17" s="17">
        <v>2856</v>
      </c>
      <c r="B17" s="18" t="s">
        <v>2856</v>
      </c>
      <c r="C17" s="18" t="s">
        <v>6966</v>
      </c>
      <c r="D17" s="19">
        <v>3000</v>
      </c>
      <c r="E17" s="20">
        <v>146</v>
      </c>
      <c r="F17" s="17" t="s">
        <v>8220</v>
      </c>
      <c r="G17" s="17" t="s">
        <v>8223</v>
      </c>
      <c r="H17" s="17" t="s">
        <v>8245</v>
      </c>
      <c r="I17" s="17">
        <v>1439069640</v>
      </c>
      <c r="J17" s="17">
        <v>1433897647</v>
      </c>
      <c r="K17" s="17" t="b">
        <v>0</v>
      </c>
      <c r="L17" s="17">
        <v>6</v>
      </c>
      <c r="M17" s="17" t="b">
        <v>0</v>
      </c>
      <c r="N17" s="17" t="s">
        <v>8273</v>
      </c>
      <c r="O17" s="17" t="s">
        <v>8274</v>
      </c>
      <c r="P17" s="17">
        <v>5</v>
      </c>
      <c r="Q17" s="17">
        <v>24.33</v>
      </c>
      <c r="R17" s="21">
        <v>42165.037581018521</v>
      </c>
      <c r="S17" s="21">
        <v>42224.898611111115</v>
      </c>
    </row>
    <row r="18" spans="1:19" ht="300" x14ac:dyDescent="0.25">
      <c r="A18" s="17">
        <v>2857</v>
      </c>
      <c r="B18" s="18" t="s">
        <v>2857</v>
      </c>
      <c r="C18" s="18" t="s">
        <v>6967</v>
      </c>
      <c r="D18" s="19">
        <v>38000</v>
      </c>
      <c r="E18" s="20">
        <v>7500</v>
      </c>
      <c r="F18" s="17" t="s">
        <v>8220</v>
      </c>
      <c r="G18" s="17" t="s">
        <v>8237</v>
      </c>
      <c r="H18" s="17" t="s">
        <v>8255</v>
      </c>
      <c r="I18" s="17">
        <v>1487613600</v>
      </c>
      <c r="J18" s="17">
        <v>1482444295</v>
      </c>
      <c r="K18" s="17" t="b">
        <v>0</v>
      </c>
      <c r="L18" s="17">
        <v>15</v>
      </c>
      <c r="M18" s="17" t="b">
        <v>0</v>
      </c>
      <c r="N18" s="17" t="s">
        <v>8273</v>
      </c>
      <c r="O18" s="17" t="s">
        <v>8274</v>
      </c>
      <c r="P18" s="17">
        <v>20</v>
      </c>
      <c r="Q18" s="17">
        <v>500</v>
      </c>
      <c r="R18" s="21">
        <v>42726.920081018514</v>
      </c>
      <c r="S18" s="21">
        <v>42786.75</v>
      </c>
    </row>
    <row r="19" spans="1:19" ht="240" x14ac:dyDescent="0.25">
      <c r="A19" s="17">
        <v>2858</v>
      </c>
      <c r="B19" s="18" t="s">
        <v>2858</v>
      </c>
      <c r="C19" s="18" t="s">
        <v>6968</v>
      </c>
      <c r="D19" s="19">
        <v>1000</v>
      </c>
      <c r="E19" s="20">
        <v>0</v>
      </c>
      <c r="F19" s="17" t="s">
        <v>8220</v>
      </c>
      <c r="G19" s="17" t="s">
        <v>8232</v>
      </c>
      <c r="H19" s="17" t="s">
        <v>8248</v>
      </c>
      <c r="I19" s="17">
        <v>1417778880</v>
      </c>
      <c r="J19" s="17">
        <v>1415711095</v>
      </c>
      <c r="K19" s="17" t="b">
        <v>0</v>
      </c>
      <c r="L19" s="17">
        <v>0</v>
      </c>
      <c r="M19" s="17" t="b">
        <v>0</v>
      </c>
      <c r="N19" s="17" t="s">
        <v>8273</v>
      </c>
      <c r="O19" s="17" t="s">
        <v>8274</v>
      </c>
      <c r="P19" s="17">
        <v>0</v>
      </c>
      <c r="Q19" s="17">
        <v>0</v>
      </c>
      <c r="R19" s="21">
        <v>41954.545081018514</v>
      </c>
      <c r="S19" s="21">
        <v>41978.477777777778</v>
      </c>
    </row>
    <row r="20" spans="1:19" ht="210" x14ac:dyDescent="0.25">
      <c r="A20" s="17">
        <v>2859</v>
      </c>
      <c r="B20" s="18" t="s">
        <v>2859</v>
      </c>
      <c r="C20" s="18" t="s">
        <v>6969</v>
      </c>
      <c r="D20" s="19">
        <v>2000</v>
      </c>
      <c r="E20" s="20">
        <v>35</v>
      </c>
      <c r="F20" s="17" t="s">
        <v>8220</v>
      </c>
      <c r="G20" s="17" t="s">
        <v>8225</v>
      </c>
      <c r="H20" s="17" t="s">
        <v>8247</v>
      </c>
      <c r="I20" s="17">
        <v>1444984904</v>
      </c>
      <c r="J20" s="17">
        <v>1439800904</v>
      </c>
      <c r="K20" s="17" t="b">
        <v>0</v>
      </c>
      <c r="L20" s="17">
        <v>1</v>
      </c>
      <c r="M20" s="17" t="b">
        <v>0</v>
      </c>
      <c r="N20" s="17" t="s">
        <v>8273</v>
      </c>
      <c r="O20" s="17" t="s">
        <v>8274</v>
      </c>
      <c r="P20" s="17">
        <v>2</v>
      </c>
      <c r="Q20" s="17">
        <v>35</v>
      </c>
      <c r="R20" s="21">
        <v>42233.362314814818</v>
      </c>
      <c r="S20" s="21">
        <v>42293.362314814818</v>
      </c>
    </row>
    <row r="21" spans="1:19" ht="300" x14ac:dyDescent="0.25">
      <c r="A21" s="17">
        <v>2860</v>
      </c>
      <c r="B21" s="18" t="s">
        <v>2860</v>
      </c>
      <c r="C21" s="18" t="s">
        <v>6970</v>
      </c>
      <c r="D21" s="19">
        <v>4000</v>
      </c>
      <c r="E21" s="20">
        <v>266</v>
      </c>
      <c r="F21" s="17" t="s">
        <v>8220</v>
      </c>
      <c r="G21" s="17" t="s">
        <v>8223</v>
      </c>
      <c r="H21" s="17" t="s">
        <v>8245</v>
      </c>
      <c r="I21" s="17">
        <v>1466363576</v>
      </c>
      <c r="J21" s="17">
        <v>1461179576</v>
      </c>
      <c r="K21" s="17" t="b">
        <v>0</v>
      </c>
      <c r="L21" s="17">
        <v>9</v>
      </c>
      <c r="M21" s="17" t="b">
        <v>0</v>
      </c>
      <c r="N21" s="17" t="s">
        <v>8273</v>
      </c>
      <c r="O21" s="17" t="s">
        <v>8274</v>
      </c>
      <c r="P21" s="17">
        <v>7</v>
      </c>
      <c r="Q21" s="17">
        <v>29.56</v>
      </c>
      <c r="R21" s="21">
        <v>42480.800648148142</v>
      </c>
      <c r="S21" s="21">
        <v>42540.800648148142</v>
      </c>
    </row>
    <row r="22" spans="1:19" ht="270" x14ac:dyDescent="0.25">
      <c r="A22" s="17">
        <v>2861</v>
      </c>
      <c r="B22" s="18" t="s">
        <v>2861</v>
      </c>
      <c r="C22" s="18" t="s">
        <v>6971</v>
      </c>
      <c r="D22" s="19">
        <v>250</v>
      </c>
      <c r="E22" s="20">
        <v>80</v>
      </c>
      <c r="F22" s="17" t="s">
        <v>8220</v>
      </c>
      <c r="G22" s="17" t="s">
        <v>8225</v>
      </c>
      <c r="H22" s="17" t="s">
        <v>8247</v>
      </c>
      <c r="I22" s="17">
        <v>1443103848</v>
      </c>
      <c r="J22" s="17">
        <v>1441894248</v>
      </c>
      <c r="K22" s="17" t="b">
        <v>0</v>
      </c>
      <c r="L22" s="17">
        <v>3</v>
      </c>
      <c r="M22" s="17" t="b">
        <v>0</v>
      </c>
      <c r="N22" s="17" t="s">
        <v>8273</v>
      </c>
      <c r="O22" s="17" t="s">
        <v>8274</v>
      </c>
      <c r="P22" s="17">
        <v>32</v>
      </c>
      <c r="Q22" s="17">
        <v>26.67</v>
      </c>
      <c r="R22" s="21">
        <v>42257.590833333335</v>
      </c>
      <c r="S22" s="21">
        <v>42271.590833333335</v>
      </c>
    </row>
    <row r="23" spans="1:19" ht="240" x14ac:dyDescent="0.25">
      <c r="A23" s="17">
        <v>2862</v>
      </c>
      <c r="B23" s="18" t="s">
        <v>2862</v>
      </c>
      <c r="C23" s="18" t="s">
        <v>6972</v>
      </c>
      <c r="D23" s="19">
        <v>12700</v>
      </c>
      <c r="E23" s="20">
        <v>55</v>
      </c>
      <c r="F23" s="17" t="s">
        <v>8220</v>
      </c>
      <c r="G23" s="17" t="s">
        <v>8223</v>
      </c>
      <c r="H23" s="17" t="s">
        <v>8245</v>
      </c>
      <c r="I23" s="17">
        <v>1403636229</v>
      </c>
      <c r="J23" s="17">
        <v>1401044229</v>
      </c>
      <c r="K23" s="17" t="b">
        <v>0</v>
      </c>
      <c r="L23" s="17">
        <v>3</v>
      </c>
      <c r="M23" s="17" t="b">
        <v>0</v>
      </c>
      <c r="N23" s="17" t="s">
        <v>8273</v>
      </c>
      <c r="O23" s="17" t="s">
        <v>8274</v>
      </c>
      <c r="P23" s="17">
        <v>0</v>
      </c>
      <c r="Q23" s="17">
        <v>18.329999999999998</v>
      </c>
      <c r="R23" s="21">
        <v>41784.789687500001</v>
      </c>
      <c r="S23" s="21">
        <v>41814.789687500001</v>
      </c>
    </row>
    <row r="24" spans="1:19" ht="285" x14ac:dyDescent="0.25">
      <c r="A24" s="17">
        <v>2863</v>
      </c>
      <c r="B24" s="18" t="s">
        <v>2863</v>
      </c>
      <c r="C24" s="18" t="s">
        <v>6973</v>
      </c>
      <c r="D24" s="19">
        <v>50000</v>
      </c>
      <c r="E24" s="20">
        <v>20</v>
      </c>
      <c r="F24" s="17" t="s">
        <v>8220</v>
      </c>
      <c r="G24" s="17" t="s">
        <v>8223</v>
      </c>
      <c r="H24" s="17" t="s">
        <v>8245</v>
      </c>
      <c r="I24" s="17">
        <v>1410279123</v>
      </c>
      <c r="J24" s="17">
        <v>1405095123</v>
      </c>
      <c r="K24" s="17" t="b">
        <v>0</v>
      </c>
      <c r="L24" s="17">
        <v>1</v>
      </c>
      <c r="M24" s="17" t="b">
        <v>0</v>
      </c>
      <c r="N24" s="17" t="s">
        <v>8273</v>
      </c>
      <c r="O24" s="17" t="s">
        <v>8274</v>
      </c>
      <c r="P24" s="17">
        <v>0</v>
      </c>
      <c r="Q24" s="17">
        <v>20</v>
      </c>
      <c r="R24" s="21">
        <v>41831.675034722226</v>
      </c>
      <c r="S24" s="21">
        <v>41891.675034722226</v>
      </c>
    </row>
    <row r="25" spans="1:19" ht="75" x14ac:dyDescent="0.25">
      <c r="A25" s="17">
        <v>2864</v>
      </c>
      <c r="B25" s="18" t="s">
        <v>2864</v>
      </c>
      <c r="C25" s="18" t="s">
        <v>6974</v>
      </c>
      <c r="D25" s="19">
        <v>2500</v>
      </c>
      <c r="E25" s="20">
        <v>40</v>
      </c>
      <c r="F25" s="17" t="s">
        <v>8220</v>
      </c>
      <c r="G25" s="17" t="s">
        <v>8224</v>
      </c>
      <c r="H25" s="17" t="s">
        <v>8246</v>
      </c>
      <c r="I25" s="17">
        <v>1437139080</v>
      </c>
      <c r="J25" s="17">
        <v>1434552207</v>
      </c>
      <c r="K25" s="17" t="b">
        <v>0</v>
      </c>
      <c r="L25" s="17">
        <v>3</v>
      </c>
      <c r="M25" s="17" t="b">
        <v>0</v>
      </c>
      <c r="N25" s="17" t="s">
        <v>8273</v>
      </c>
      <c r="O25" s="17" t="s">
        <v>8274</v>
      </c>
      <c r="P25" s="17">
        <v>2</v>
      </c>
      <c r="Q25" s="17">
        <v>13.33</v>
      </c>
      <c r="R25" s="21">
        <v>42172.613506944443</v>
      </c>
      <c r="S25" s="21">
        <v>42202.554166666669</v>
      </c>
    </row>
    <row r="26" spans="1:19" ht="285" x14ac:dyDescent="0.25">
      <c r="A26" s="17">
        <v>2865</v>
      </c>
      <c r="B26" s="18" t="s">
        <v>2865</v>
      </c>
      <c r="C26" s="18" t="s">
        <v>6975</v>
      </c>
      <c r="D26" s="19">
        <v>2888</v>
      </c>
      <c r="E26" s="20">
        <v>0</v>
      </c>
      <c r="F26" s="17" t="s">
        <v>8220</v>
      </c>
      <c r="G26" s="17" t="s">
        <v>8223</v>
      </c>
      <c r="H26" s="17" t="s">
        <v>8245</v>
      </c>
      <c r="I26" s="17">
        <v>1420512259</v>
      </c>
      <c r="J26" s="17">
        <v>1415328259</v>
      </c>
      <c r="K26" s="17" t="b">
        <v>0</v>
      </c>
      <c r="L26" s="17">
        <v>0</v>
      </c>
      <c r="M26" s="17" t="b">
        <v>0</v>
      </c>
      <c r="N26" s="17" t="s">
        <v>8273</v>
      </c>
      <c r="O26" s="17" t="s">
        <v>8274</v>
      </c>
      <c r="P26" s="17">
        <v>0</v>
      </c>
      <c r="Q26" s="17">
        <v>0</v>
      </c>
      <c r="R26" s="21">
        <v>41950.114108796297</v>
      </c>
      <c r="S26" s="21">
        <v>42010.114108796297</v>
      </c>
    </row>
    <row r="27" spans="1:19" ht="270" x14ac:dyDescent="0.25">
      <c r="A27" s="17">
        <v>2866</v>
      </c>
      <c r="B27" s="18" t="s">
        <v>2866</v>
      </c>
      <c r="C27" s="18" t="s">
        <v>6976</v>
      </c>
      <c r="D27" s="19">
        <v>5000</v>
      </c>
      <c r="E27" s="20">
        <v>45</v>
      </c>
      <c r="F27" s="17" t="s">
        <v>8220</v>
      </c>
      <c r="G27" s="17" t="s">
        <v>8223</v>
      </c>
      <c r="H27" s="17" t="s">
        <v>8245</v>
      </c>
      <c r="I27" s="17">
        <v>1476482400</v>
      </c>
      <c r="J27" s="17">
        <v>1473893721</v>
      </c>
      <c r="K27" s="17" t="b">
        <v>0</v>
      </c>
      <c r="L27" s="17">
        <v>2</v>
      </c>
      <c r="M27" s="17" t="b">
        <v>0</v>
      </c>
      <c r="N27" s="17" t="s">
        <v>8273</v>
      </c>
      <c r="O27" s="17" t="s">
        <v>8274</v>
      </c>
      <c r="P27" s="17">
        <v>1</v>
      </c>
      <c r="Q27" s="17">
        <v>22.5</v>
      </c>
      <c r="R27" s="21">
        <v>42627.955104166671</v>
      </c>
      <c r="S27" s="21">
        <v>42657.916666666672</v>
      </c>
    </row>
    <row r="28" spans="1:19" ht="315" x14ac:dyDescent="0.25">
      <c r="A28" s="17">
        <v>2867</v>
      </c>
      <c r="B28" s="18" t="s">
        <v>2867</v>
      </c>
      <c r="C28" s="18" t="s">
        <v>6977</v>
      </c>
      <c r="D28" s="19">
        <v>2500</v>
      </c>
      <c r="E28" s="20">
        <v>504</v>
      </c>
      <c r="F28" s="17" t="s">
        <v>8220</v>
      </c>
      <c r="G28" s="17" t="s">
        <v>8223</v>
      </c>
      <c r="H28" s="17" t="s">
        <v>8245</v>
      </c>
      <c r="I28" s="17">
        <v>1467604800</v>
      </c>
      <c r="J28" s="17">
        <v>1465533672</v>
      </c>
      <c r="K28" s="17" t="b">
        <v>0</v>
      </c>
      <c r="L28" s="17">
        <v>10</v>
      </c>
      <c r="M28" s="17" t="b">
        <v>0</v>
      </c>
      <c r="N28" s="17" t="s">
        <v>8273</v>
      </c>
      <c r="O28" s="17" t="s">
        <v>8274</v>
      </c>
      <c r="P28" s="17">
        <v>20</v>
      </c>
      <c r="Q28" s="17">
        <v>50.4</v>
      </c>
      <c r="R28" s="21">
        <v>42531.195277777777</v>
      </c>
      <c r="S28" s="21">
        <v>42555.166666666672</v>
      </c>
    </row>
    <row r="29" spans="1:19" ht="285" x14ac:dyDescent="0.25">
      <c r="A29" s="17">
        <v>2868</v>
      </c>
      <c r="B29" s="18" t="s">
        <v>2868</v>
      </c>
      <c r="C29" s="18" t="s">
        <v>6978</v>
      </c>
      <c r="D29" s="19">
        <v>15000</v>
      </c>
      <c r="E29" s="20">
        <v>6301.76</v>
      </c>
      <c r="F29" s="17" t="s">
        <v>8220</v>
      </c>
      <c r="G29" s="17" t="s">
        <v>8223</v>
      </c>
      <c r="H29" s="17" t="s">
        <v>8245</v>
      </c>
      <c r="I29" s="17">
        <v>1475697054</v>
      </c>
      <c r="J29" s="17">
        <v>1473105054</v>
      </c>
      <c r="K29" s="17" t="b">
        <v>0</v>
      </c>
      <c r="L29" s="17">
        <v>60</v>
      </c>
      <c r="M29" s="17" t="b">
        <v>0</v>
      </c>
      <c r="N29" s="17" t="s">
        <v>8273</v>
      </c>
      <c r="O29" s="17" t="s">
        <v>8274</v>
      </c>
      <c r="P29" s="17">
        <v>42</v>
      </c>
      <c r="Q29" s="17">
        <v>105.03</v>
      </c>
      <c r="R29" s="21">
        <v>42618.827013888891</v>
      </c>
      <c r="S29" s="21">
        <v>42648.827013888891</v>
      </c>
    </row>
    <row r="30" spans="1:19" ht="285" x14ac:dyDescent="0.25">
      <c r="A30" s="17">
        <v>2869</v>
      </c>
      <c r="B30" s="18" t="s">
        <v>2869</v>
      </c>
      <c r="C30" s="18" t="s">
        <v>6979</v>
      </c>
      <c r="D30" s="19">
        <v>20000</v>
      </c>
      <c r="E30" s="20">
        <v>177</v>
      </c>
      <c r="F30" s="17" t="s">
        <v>8220</v>
      </c>
      <c r="G30" s="17" t="s">
        <v>8223</v>
      </c>
      <c r="H30" s="17" t="s">
        <v>8245</v>
      </c>
      <c r="I30" s="17">
        <v>1468937681</v>
      </c>
      <c r="J30" s="17">
        <v>1466345681</v>
      </c>
      <c r="K30" s="17" t="b">
        <v>0</v>
      </c>
      <c r="L30" s="17">
        <v>5</v>
      </c>
      <c r="M30" s="17" t="b">
        <v>0</v>
      </c>
      <c r="N30" s="17" t="s">
        <v>8273</v>
      </c>
      <c r="O30" s="17" t="s">
        <v>8274</v>
      </c>
      <c r="P30" s="17">
        <v>1</v>
      </c>
      <c r="Q30" s="17">
        <v>35.4</v>
      </c>
      <c r="R30" s="21">
        <v>42540.593530092592</v>
      </c>
      <c r="S30" s="21">
        <v>42570.593530092592</v>
      </c>
    </row>
    <row r="31" spans="1:19" ht="285" x14ac:dyDescent="0.25">
      <c r="A31" s="17">
        <v>2870</v>
      </c>
      <c r="B31" s="18" t="s">
        <v>2870</v>
      </c>
      <c r="C31" s="18" t="s">
        <v>6980</v>
      </c>
      <c r="D31" s="19">
        <v>5000</v>
      </c>
      <c r="E31" s="20">
        <v>750</v>
      </c>
      <c r="F31" s="17" t="s">
        <v>8220</v>
      </c>
      <c r="G31" s="17" t="s">
        <v>8223</v>
      </c>
      <c r="H31" s="17" t="s">
        <v>8245</v>
      </c>
      <c r="I31" s="17">
        <v>1400301165</v>
      </c>
      <c r="J31" s="17">
        <v>1397709165</v>
      </c>
      <c r="K31" s="17" t="b">
        <v>0</v>
      </c>
      <c r="L31" s="17">
        <v>9</v>
      </c>
      <c r="M31" s="17" t="b">
        <v>0</v>
      </c>
      <c r="N31" s="17" t="s">
        <v>8273</v>
      </c>
      <c r="O31" s="17" t="s">
        <v>8274</v>
      </c>
      <c r="P31" s="17">
        <v>15</v>
      </c>
      <c r="Q31" s="17">
        <v>83.33</v>
      </c>
      <c r="R31" s="21">
        <v>41746.189409722225</v>
      </c>
      <c r="S31" s="21">
        <v>41776.189409722225</v>
      </c>
    </row>
    <row r="32" spans="1:19" ht="240" x14ac:dyDescent="0.25">
      <c r="A32" s="17">
        <v>2871</v>
      </c>
      <c r="B32" s="18" t="s">
        <v>2871</v>
      </c>
      <c r="C32" s="18" t="s">
        <v>6981</v>
      </c>
      <c r="D32" s="19">
        <v>10000</v>
      </c>
      <c r="E32" s="20">
        <v>467</v>
      </c>
      <c r="F32" s="17" t="s">
        <v>8220</v>
      </c>
      <c r="G32" s="17" t="s">
        <v>8223</v>
      </c>
      <c r="H32" s="17" t="s">
        <v>8245</v>
      </c>
      <c r="I32" s="17">
        <v>1419183813</v>
      </c>
      <c r="J32" s="17">
        <v>1417455813</v>
      </c>
      <c r="K32" s="17" t="b">
        <v>0</v>
      </c>
      <c r="L32" s="17">
        <v>13</v>
      </c>
      <c r="M32" s="17" t="b">
        <v>0</v>
      </c>
      <c r="N32" s="17" t="s">
        <v>8273</v>
      </c>
      <c r="O32" s="17" t="s">
        <v>8274</v>
      </c>
      <c r="P32" s="17">
        <v>5</v>
      </c>
      <c r="Q32" s="17">
        <v>35.92</v>
      </c>
      <c r="R32" s="21">
        <v>41974.738576388889</v>
      </c>
      <c r="S32" s="21">
        <v>41994.738576388889</v>
      </c>
    </row>
    <row r="33" spans="1:19" ht="165" x14ac:dyDescent="0.25">
      <c r="A33" s="17">
        <v>2872</v>
      </c>
      <c r="B33" s="18" t="s">
        <v>2872</v>
      </c>
      <c r="C33" s="18" t="s">
        <v>6982</v>
      </c>
      <c r="D33" s="19">
        <v>3000</v>
      </c>
      <c r="E33" s="20">
        <v>0</v>
      </c>
      <c r="F33" s="17" t="s">
        <v>8220</v>
      </c>
      <c r="G33" s="17" t="s">
        <v>8223</v>
      </c>
      <c r="H33" s="17" t="s">
        <v>8245</v>
      </c>
      <c r="I33" s="17">
        <v>1434768438</v>
      </c>
      <c r="J33" s="17">
        <v>1429584438</v>
      </c>
      <c r="K33" s="17" t="b">
        <v>0</v>
      </c>
      <c r="L33" s="17">
        <v>0</v>
      </c>
      <c r="M33" s="17" t="b">
        <v>0</v>
      </c>
      <c r="N33" s="17" t="s">
        <v>8273</v>
      </c>
      <c r="O33" s="17" t="s">
        <v>8274</v>
      </c>
      <c r="P33" s="17">
        <v>0</v>
      </c>
      <c r="Q33" s="17">
        <v>0</v>
      </c>
      <c r="R33" s="21">
        <v>42115.11618055556</v>
      </c>
      <c r="S33" s="21">
        <v>42175.11618055556</v>
      </c>
    </row>
    <row r="34" spans="1:19" ht="300" x14ac:dyDescent="0.25">
      <c r="A34" s="17">
        <v>2873</v>
      </c>
      <c r="B34" s="18" t="s">
        <v>2873</v>
      </c>
      <c r="C34" s="18" t="s">
        <v>6983</v>
      </c>
      <c r="D34" s="19">
        <v>2500</v>
      </c>
      <c r="E34" s="20">
        <v>953</v>
      </c>
      <c r="F34" s="17" t="s">
        <v>8220</v>
      </c>
      <c r="G34" s="17" t="s">
        <v>8223</v>
      </c>
      <c r="H34" s="17" t="s">
        <v>8245</v>
      </c>
      <c r="I34" s="17">
        <v>1422473831</v>
      </c>
      <c r="J34" s="17">
        <v>1419881831</v>
      </c>
      <c r="K34" s="17" t="b">
        <v>0</v>
      </c>
      <c r="L34" s="17">
        <v>8</v>
      </c>
      <c r="M34" s="17" t="b">
        <v>0</v>
      </c>
      <c r="N34" s="17" t="s">
        <v>8273</v>
      </c>
      <c r="O34" s="17" t="s">
        <v>8274</v>
      </c>
      <c r="P34" s="17">
        <v>38</v>
      </c>
      <c r="Q34" s="17">
        <v>119.13</v>
      </c>
      <c r="R34" s="21">
        <v>42002.817488425921</v>
      </c>
      <c r="S34" s="21">
        <v>42032.817488425921</v>
      </c>
    </row>
    <row r="35" spans="1:19" ht="270" x14ac:dyDescent="0.25">
      <c r="A35" s="17">
        <v>2874</v>
      </c>
      <c r="B35" s="18" t="s">
        <v>2874</v>
      </c>
      <c r="C35" s="18" t="s">
        <v>6984</v>
      </c>
      <c r="D35" s="19">
        <v>5000</v>
      </c>
      <c r="E35" s="20">
        <v>271</v>
      </c>
      <c r="F35" s="17" t="s">
        <v>8220</v>
      </c>
      <c r="G35" s="17" t="s">
        <v>8223</v>
      </c>
      <c r="H35" s="17" t="s">
        <v>8245</v>
      </c>
      <c r="I35" s="17">
        <v>1484684186</v>
      </c>
      <c r="J35" s="17">
        <v>1482092186</v>
      </c>
      <c r="K35" s="17" t="b">
        <v>0</v>
      </c>
      <c r="L35" s="17">
        <v>3</v>
      </c>
      <c r="M35" s="17" t="b">
        <v>0</v>
      </c>
      <c r="N35" s="17" t="s">
        <v>8273</v>
      </c>
      <c r="O35" s="17" t="s">
        <v>8274</v>
      </c>
      <c r="P35" s="17">
        <v>5</v>
      </c>
      <c r="Q35" s="17">
        <v>90.33</v>
      </c>
      <c r="R35" s="21">
        <v>42722.84474537037</v>
      </c>
      <c r="S35" s="21">
        <v>42752.84474537037</v>
      </c>
    </row>
    <row r="36" spans="1:19" ht="270" x14ac:dyDescent="0.25">
      <c r="A36" s="17">
        <v>2875</v>
      </c>
      <c r="B36" s="18" t="s">
        <v>2875</v>
      </c>
      <c r="C36" s="18" t="s">
        <v>6985</v>
      </c>
      <c r="D36" s="19">
        <v>20000</v>
      </c>
      <c r="E36" s="20">
        <v>7</v>
      </c>
      <c r="F36" s="17" t="s">
        <v>8220</v>
      </c>
      <c r="G36" s="17" t="s">
        <v>8223</v>
      </c>
      <c r="H36" s="17" t="s">
        <v>8245</v>
      </c>
      <c r="I36" s="17">
        <v>1462417493</v>
      </c>
      <c r="J36" s="17">
        <v>1459825493</v>
      </c>
      <c r="K36" s="17" t="b">
        <v>0</v>
      </c>
      <c r="L36" s="17">
        <v>3</v>
      </c>
      <c r="M36" s="17" t="b">
        <v>0</v>
      </c>
      <c r="N36" s="17" t="s">
        <v>8273</v>
      </c>
      <c r="O36" s="17" t="s">
        <v>8274</v>
      </c>
      <c r="P36" s="17">
        <v>0</v>
      </c>
      <c r="Q36" s="17">
        <v>2.33</v>
      </c>
      <c r="R36" s="21">
        <v>42465.128391203703</v>
      </c>
      <c r="S36" s="21">
        <v>42495.128391203703</v>
      </c>
    </row>
    <row r="37" spans="1:19" ht="270" x14ac:dyDescent="0.25">
      <c r="A37" s="17">
        <v>2876</v>
      </c>
      <c r="B37" s="18" t="s">
        <v>2876</v>
      </c>
      <c r="C37" s="18" t="s">
        <v>6986</v>
      </c>
      <c r="D37" s="19">
        <v>150000</v>
      </c>
      <c r="E37" s="20">
        <v>0</v>
      </c>
      <c r="F37" s="17" t="s">
        <v>8220</v>
      </c>
      <c r="G37" s="17" t="s">
        <v>8223</v>
      </c>
      <c r="H37" s="17" t="s">
        <v>8245</v>
      </c>
      <c r="I37" s="17">
        <v>1437069079</v>
      </c>
      <c r="J37" s="17">
        <v>1434477079</v>
      </c>
      <c r="K37" s="17" t="b">
        <v>0</v>
      </c>
      <c r="L37" s="17">
        <v>0</v>
      </c>
      <c r="M37" s="17" t="b">
        <v>0</v>
      </c>
      <c r="N37" s="17" t="s">
        <v>8273</v>
      </c>
      <c r="O37" s="17" t="s">
        <v>8274</v>
      </c>
      <c r="P37" s="17">
        <v>0</v>
      </c>
      <c r="Q37" s="17">
        <v>0</v>
      </c>
      <c r="R37" s="21">
        <v>42171.743969907402</v>
      </c>
      <c r="S37" s="21">
        <v>42201.743969907402</v>
      </c>
    </row>
    <row r="38" spans="1:19" ht="240" x14ac:dyDescent="0.25">
      <c r="A38" s="17">
        <v>2877</v>
      </c>
      <c r="B38" s="18" t="s">
        <v>2877</v>
      </c>
      <c r="C38" s="18" t="s">
        <v>6987</v>
      </c>
      <c r="D38" s="19">
        <v>6000</v>
      </c>
      <c r="E38" s="20">
        <v>650</v>
      </c>
      <c r="F38" s="17" t="s">
        <v>8220</v>
      </c>
      <c r="G38" s="17" t="s">
        <v>8223</v>
      </c>
      <c r="H38" s="17" t="s">
        <v>8245</v>
      </c>
      <c r="I38" s="17">
        <v>1480525200</v>
      </c>
      <c r="J38" s="17">
        <v>1477781724</v>
      </c>
      <c r="K38" s="17" t="b">
        <v>0</v>
      </c>
      <c r="L38" s="17">
        <v>6</v>
      </c>
      <c r="M38" s="17" t="b">
        <v>0</v>
      </c>
      <c r="N38" s="17" t="s">
        <v>8273</v>
      </c>
      <c r="O38" s="17" t="s">
        <v>8274</v>
      </c>
      <c r="P38" s="17">
        <v>11</v>
      </c>
      <c r="Q38" s="17">
        <v>108.33</v>
      </c>
      <c r="R38" s="21">
        <v>42672.955138888887</v>
      </c>
      <c r="S38" s="21">
        <v>42704.708333333328</v>
      </c>
    </row>
    <row r="39" spans="1:19" ht="255" x14ac:dyDescent="0.25">
      <c r="A39" s="17">
        <v>2878</v>
      </c>
      <c r="B39" s="18" t="s">
        <v>2878</v>
      </c>
      <c r="C39" s="18" t="s">
        <v>6988</v>
      </c>
      <c r="D39" s="19">
        <v>3000</v>
      </c>
      <c r="E39" s="20">
        <v>63</v>
      </c>
      <c r="F39" s="17" t="s">
        <v>8220</v>
      </c>
      <c r="G39" s="17" t="s">
        <v>8224</v>
      </c>
      <c r="H39" s="17" t="s">
        <v>8246</v>
      </c>
      <c r="I39" s="17">
        <v>1435934795</v>
      </c>
      <c r="J39" s="17">
        <v>1430750795</v>
      </c>
      <c r="K39" s="17" t="b">
        <v>0</v>
      </c>
      <c r="L39" s="17">
        <v>4</v>
      </c>
      <c r="M39" s="17" t="b">
        <v>0</v>
      </c>
      <c r="N39" s="17" t="s">
        <v>8273</v>
      </c>
      <c r="O39" s="17" t="s">
        <v>8274</v>
      </c>
      <c r="P39" s="17">
        <v>2</v>
      </c>
      <c r="Q39" s="17">
        <v>15.75</v>
      </c>
      <c r="R39" s="21">
        <v>42128.615682870368</v>
      </c>
      <c r="S39" s="21">
        <v>42188.615682870368</v>
      </c>
    </row>
    <row r="40" spans="1:19" ht="225" x14ac:dyDescent="0.25">
      <c r="A40" s="17">
        <v>2879</v>
      </c>
      <c r="B40" s="18" t="s">
        <v>2879</v>
      </c>
      <c r="C40" s="18" t="s">
        <v>6989</v>
      </c>
      <c r="D40" s="19">
        <v>11200</v>
      </c>
      <c r="E40" s="20">
        <v>29</v>
      </c>
      <c r="F40" s="17" t="s">
        <v>8220</v>
      </c>
      <c r="G40" s="17" t="s">
        <v>8223</v>
      </c>
      <c r="H40" s="17" t="s">
        <v>8245</v>
      </c>
      <c r="I40" s="17">
        <v>1453310661</v>
      </c>
      <c r="J40" s="17">
        <v>1450718661</v>
      </c>
      <c r="K40" s="17" t="b">
        <v>0</v>
      </c>
      <c r="L40" s="17">
        <v>1</v>
      </c>
      <c r="M40" s="17" t="b">
        <v>0</v>
      </c>
      <c r="N40" s="17" t="s">
        <v>8273</v>
      </c>
      <c r="O40" s="17" t="s">
        <v>8274</v>
      </c>
      <c r="P40" s="17">
        <v>0</v>
      </c>
      <c r="Q40" s="17">
        <v>29</v>
      </c>
      <c r="R40" s="21">
        <v>42359.725243055553</v>
      </c>
      <c r="S40" s="21">
        <v>42389.725243055553</v>
      </c>
    </row>
    <row r="41" spans="1:19" ht="300" x14ac:dyDescent="0.25">
      <c r="A41" s="17">
        <v>2880</v>
      </c>
      <c r="B41" s="18" t="s">
        <v>2880</v>
      </c>
      <c r="C41" s="18" t="s">
        <v>6990</v>
      </c>
      <c r="D41" s="19">
        <v>12000</v>
      </c>
      <c r="E41" s="20">
        <v>2800</v>
      </c>
      <c r="F41" s="17" t="s">
        <v>8220</v>
      </c>
      <c r="G41" s="17" t="s">
        <v>8223</v>
      </c>
      <c r="H41" s="17" t="s">
        <v>8245</v>
      </c>
      <c r="I41" s="17">
        <v>1440090300</v>
      </c>
      <c r="J41" s="17">
        <v>1436305452</v>
      </c>
      <c r="K41" s="17" t="b">
        <v>0</v>
      </c>
      <c r="L41" s="17">
        <v>29</v>
      </c>
      <c r="M41" s="17" t="b">
        <v>0</v>
      </c>
      <c r="N41" s="17" t="s">
        <v>8273</v>
      </c>
      <c r="O41" s="17" t="s">
        <v>8274</v>
      </c>
      <c r="P41" s="17">
        <v>23</v>
      </c>
      <c r="Q41" s="17">
        <v>96.55</v>
      </c>
      <c r="R41" s="21">
        <v>42192.905694444446</v>
      </c>
      <c r="S41" s="21">
        <v>42236.711805555555</v>
      </c>
    </row>
    <row r="42" spans="1:19" ht="285" x14ac:dyDescent="0.25">
      <c r="A42" s="17">
        <v>2881</v>
      </c>
      <c r="B42" s="18" t="s">
        <v>2881</v>
      </c>
      <c r="C42" s="18" t="s">
        <v>6991</v>
      </c>
      <c r="D42" s="19">
        <v>5500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1417620036</v>
      </c>
      <c r="J42" s="17">
        <v>1412432436</v>
      </c>
      <c r="K42" s="17" t="b">
        <v>0</v>
      </c>
      <c r="L42" s="17">
        <v>0</v>
      </c>
      <c r="M42" s="17" t="b">
        <v>0</v>
      </c>
      <c r="N42" s="17" t="s">
        <v>8273</v>
      </c>
      <c r="O42" s="17" t="s">
        <v>8274</v>
      </c>
      <c r="P42" s="17">
        <v>0</v>
      </c>
      <c r="Q42" s="17">
        <v>0</v>
      </c>
      <c r="R42" s="21">
        <v>41916.597638888888</v>
      </c>
      <c r="S42" s="21">
        <v>41976.639305555553</v>
      </c>
    </row>
    <row r="43" spans="1:19" ht="285" x14ac:dyDescent="0.25">
      <c r="A43" s="17">
        <v>2882</v>
      </c>
      <c r="B43" s="18" t="s">
        <v>2882</v>
      </c>
      <c r="C43" s="18" t="s">
        <v>6992</v>
      </c>
      <c r="D43" s="19">
        <v>750</v>
      </c>
      <c r="E43" s="20">
        <v>252</v>
      </c>
      <c r="F43" s="17" t="s">
        <v>8220</v>
      </c>
      <c r="G43" s="17" t="s">
        <v>8223</v>
      </c>
      <c r="H43" s="17" t="s">
        <v>8245</v>
      </c>
      <c r="I43" s="17">
        <v>1462112318</v>
      </c>
      <c r="J43" s="17">
        <v>1459520318</v>
      </c>
      <c r="K43" s="17" t="b">
        <v>0</v>
      </c>
      <c r="L43" s="17">
        <v>4</v>
      </c>
      <c r="M43" s="17" t="b">
        <v>0</v>
      </c>
      <c r="N43" s="17" t="s">
        <v>8273</v>
      </c>
      <c r="O43" s="17" t="s">
        <v>8274</v>
      </c>
      <c r="P43" s="17">
        <v>34</v>
      </c>
      <c r="Q43" s="17">
        <v>63</v>
      </c>
      <c r="R43" s="21">
        <v>42461.596273148149</v>
      </c>
      <c r="S43" s="21">
        <v>42491.596273148149</v>
      </c>
    </row>
    <row r="44" spans="1:19" ht="285" x14ac:dyDescent="0.25">
      <c r="A44" s="17">
        <v>2883</v>
      </c>
      <c r="B44" s="18" t="s">
        <v>2883</v>
      </c>
      <c r="C44" s="18" t="s">
        <v>6993</v>
      </c>
      <c r="D44" s="19">
        <v>10000</v>
      </c>
      <c r="E44" s="20">
        <v>1908</v>
      </c>
      <c r="F44" s="17" t="s">
        <v>8220</v>
      </c>
      <c r="G44" s="17" t="s">
        <v>8223</v>
      </c>
      <c r="H44" s="17" t="s">
        <v>8245</v>
      </c>
      <c r="I44" s="17">
        <v>1454734740</v>
      </c>
      <c r="J44" s="17">
        <v>1451684437</v>
      </c>
      <c r="K44" s="17" t="b">
        <v>0</v>
      </c>
      <c r="L44" s="17">
        <v>5</v>
      </c>
      <c r="M44" s="17" t="b">
        <v>0</v>
      </c>
      <c r="N44" s="17" t="s">
        <v>8273</v>
      </c>
      <c r="O44" s="17" t="s">
        <v>8274</v>
      </c>
      <c r="P44" s="17">
        <v>19</v>
      </c>
      <c r="Q44" s="17">
        <v>381.6</v>
      </c>
      <c r="R44" s="21">
        <v>42370.90320601852</v>
      </c>
      <c r="S44" s="21">
        <v>42406.207638888889</v>
      </c>
    </row>
    <row r="45" spans="1:19" ht="180" x14ac:dyDescent="0.25">
      <c r="A45" s="17">
        <v>2884</v>
      </c>
      <c r="B45" s="18" t="s">
        <v>2884</v>
      </c>
      <c r="C45" s="18" t="s">
        <v>6994</v>
      </c>
      <c r="D45" s="19">
        <v>45000</v>
      </c>
      <c r="E45" s="20">
        <v>185</v>
      </c>
      <c r="F45" s="17" t="s">
        <v>8220</v>
      </c>
      <c r="G45" s="17" t="s">
        <v>8223</v>
      </c>
      <c r="H45" s="17" t="s">
        <v>8245</v>
      </c>
      <c r="I45" s="17">
        <v>1417800435</v>
      </c>
      <c r="J45" s="17">
        <v>1415208435</v>
      </c>
      <c r="K45" s="17" t="b">
        <v>0</v>
      </c>
      <c r="L45" s="17">
        <v>4</v>
      </c>
      <c r="M45" s="17" t="b">
        <v>0</v>
      </c>
      <c r="N45" s="17" t="s">
        <v>8273</v>
      </c>
      <c r="O45" s="17" t="s">
        <v>8274</v>
      </c>
      <c r="P45" s="17">
        <v>0</v>
      </c>
      <c r="Q45" s="17">
        <v>46.25</v>
      </c>
      <c r="R45" s="21">
        <v>41948.727256944447</v>
      </c>
      <c r="S45" s="21">
        <v>41978.727256944447</v>
      </c>
    </row>
    <row r="46" spans="1:19" ht="195" x14ac:dyDescent="0.25">
      <c r="A46" s="17">
        <v>2885</v>
      </c>
      <c r="B46" s="18" t="s">
        <v>2885</v>
      </c>
      <c r="C46" s="18" t="s">
        <v>6995</v>
      </c>
      <c r="D46" s="19">
        <v>400</v>
      </c>
      <c r="E46" s="20">
        <v>130</v>
      </c>
      <c r="F46" s="17" t="s">
        <v>8220</v>
      </c>
      <c r="G46" s="17" t="s">
        <v>8223</v>
      </c>
      <c r="H46" s="17" t="s">
        <v>8245</v>
      </c>
      <c r="I46" s="17">
        <v>1426294201</v>
      </c>
      <c r="J46" s="17">
        <v>1423705801</v>
      </c>
      <c r="K46" s="17" t="b">
        <v>0</v>
      </c>
      <c r="L46" s="17">
        <v>5</v>
      </c>
      <c r="M46" s="17" t="b">
        <v>0</v>
      </c>
      <c r="N46" s="17" t="s">
        <v>8273</v>
      </c>
      <c r="O46" s="17" t="s">
        <v>8274</v>
      </c>
      <c r="P46" s="17">
        <v>33</v>
      </c>
      <c r="Q46" s="17">
        <v>26</v>
      </c>
      <c r="R46" s="21">
        <v>42047.07640046296</v>
      </c>
      <c r="S46" s="21">
        <v>42077.034733796296</v>
      </c>
    </row>
    <row r="47" spans="1:19" ht="270" x14ac:dyDescent="0.25">
      <c r="A47" s="17">
        <v>2886</v>
      </c>
      <c r="B47" s="18" t="s">
        <v>2886</v>
      </c>
      <c r="C47" s="18" t="s">
        <v>6996</v>
      </c>
      <c r="D47" s="19">
        <v>200</v>
      </c>
      <c r="E47" s="20">
        <v>10</v>
      </c>
      <c r="F47" s="17" t="s">
        <v>8220</v>
      </c>
      <c r="G47" s="17" t="s">
        <v>8223</v>
      </c>
      <c r="H47" s="17" t="s">
        <v>8245</v>
      </c>
      <c r="I47" s="17">
        <v>1442635140</v>
      </c>
      <c r="J47" s="17">
        <v>1442243484</v>
      </c>
      <c r="K47" s="17" t="b">
        <v>0</v>
      </c>
      <c r="L47" s="17">
        <v>1</v>
      </c>
      <c r="M47" s="17" t="b">
        <v>0</v>
      </c>
      <c r="N47" s="17" t="s">
        <v>8273</v>
      </c>
      <c r="O47" s="17" t="s">
        <v>8274</v>
      </c>
      <c r="P47" s="17">
        <v>5</v>
      </c>
      <c r="Q47" s="17">
        <v>10</v>
      </c>
      <c r="R47" s="21">
        <v>42261.632916666669</v>
      </c>
      <c r="S47" s="21">
        <v>42266.165972222225</v>
      </c>
    </row>
    <row r="48" spans="1:19" ht="270" x14ac:dyDescent="0.25">
      <c r="A48" s="17">
        <v>2887</v>
      </c>
      <c r="B48" s="18" t="s">
        <v>2887</v>
      </c>
      <c r="C48" s="18" t="s">
        <v>6997</v>
      </c>
      <c r="D48" s="19">
        <v>3000</v>
      </c>
      <c r="E48" s="20">
        <v>5</v>
      </c>
      <c r="F48" s="17" t="s">
        <v>8220</v>
      </c>
      <c r="G48" s="17" t="s">
        <v>8223</v>
      </c>
      <c r="H48" s="17" t="s">
        <v>8245</v>
      </c>
      <c r="I48" s="17">
        <v>1420971324</v>
      </c>
      <c r="J48" s="17">
        <v>1418379324</v>
      </c>
      <c r="K48" s="17" t="b">
        <v>0</v>
      </c>
      <c r="L48" s="17">
        <v>1</v>
      </c>
      <c r="M48" s="17" t="b">
        <v>0</v>
      </c>
      <c r="N48" s="17" t="s">
        <v>8273</v>
      </c>
      <c r="O48" s="17" t="s">
        <v>8274</v>
      </c>
      <c r="P48" s="17">
        <v>0</v>
      </c>
      <c r="Q48" s="17">
        <v>5</v>
      </c>
      <c r="R48" s="21">
        <v>41985.427361111113</v>
      </c>
      <c r="S48" s="21">
        <v>42015.427361111113</v>
      </c>
    </row>
    <row r="49" spans="1:19" ht="270" x14ac:dyDescent="0.25">
      <c r="A49" s="17">
        <v>2888</v>
      </c>
      <c r="B49" s="18" t="s">
        <v>2888</v>
      </c>
      <c r="C49" s="18" t="s">
        <v>6998</v>
      </c>
      <c r="D49" s="19">
        <v>30000</v>
      </c>
      <c r="E49" s="20">
        <v>0</v>
      </c>
      <c r="F49" s="17" t="s">
        <v>8220</v>
      </c>
      <c r="G49" s="17" t="s">
        <v>8223</v>
      </c>
      <c r="H49" s="17" t="s">
        <v>8245</v>
      </c>
      <c r="I49" s="17">
        <v>1413608340</v>
      </c>
      <c r="J49" s="17">
        <v>1412945440</v>
      </c>
      <c r="K49" s="17" t="b">
        <v>0</v>
      </c>
      <c r="L49" s="17">
        <v>0</v>
      </c>
      <c r="M49" s="17" t="b">
        <v>0</v>
      </c>
      <c r="N49" s="17" t="s">
        <v>8273</v>
      </c>
      <c r="O49" s="17" t="s">
        <v>8274</v>
      </c>
      <c r="P49" s="17">
        <v>0</v>
      </c>
      <c r="Q49" s="17">
        <v>0</v>
      </c>
      <c r="R49" s="21">
        <v>41922.535185185188</v>
      </c>
      <c r="S49" s="21">
        <v>41930.207638888889</v>
      </c>
    </row>
    <row r="50" spans="1:19" ht="240" x14ac:dyDescent="0.25">
      <c r="A50" s="17">
        <v>2889</v>
      </c>
      <c r="B50" s="18" t="s">
        <v>2889</v>
      </c>
      <c r="C50" s="18" t="s">
        <v>6999</v>
      </c>
      <c r="D50" s="19">
        <v>3000</v>
      </c>
      <c r="E50" s="20">
        <v>1142</v>
      </c>
      <c r="F50" s="17" t="s">
        <v>8220</v>
      </c>
      <c r="G50" s="17" t="s">
        <v>8223</v>
      </c>
      <c r="H50" s="17" t="s">
        <v>8245</v>
      </c>
      <c r="I50" s="17">
        <v>1409344985</v>
      </c>
      <c r="J50" s="17">
        <v>1406752985</v>
      </c>
      <c r="K50" s="17" t="b">
        <v>0</v>
      </c>
      <c r="L50" s="17">
        <v>14</v>
      </c>
      <c r="M50" s="17" t="b">
        <v>0</v>
      </c>
      <c r="N50" s="17" t="s">
        <v>8273</v>
      </c>
      <c r="O50" s="17" t="s">
        <v>8274</v>
      </c>
      <c r="P50" s="17">
        <v>38</v>
      </c>
      <c r="Q50" s="17">
        <v>81.569999999999993</v>
      </c>
      <c r="R50" s="21">
        <v>41850.863252314812</v>
      </c>
      <c r="S50" s="21">
        <v>41880.863252314812</v>
      </c>
    </row>
    <row r="51" spans="1:19" ht="285" x14ac:dyDescent="0.25">
      <c r="A51" s="17">
        <v>2890</v>
      </c>
      <c r="B51" s="18" t="s">
        <v>2890</v>
      </c>
      <c r="C51" s="18" t="s">
        <v>7000</v>
      </c>
      <c r="D51" s="19">
        <v>2000</v>
      </c>
      <c r="E51" s="20">
        <v>21</v>
      </c>
      <c r="F51" s="17" t="s">
        <v>8220</v>
      </c>
      <c r="G51" s="17" t="s">
        <v>8223</v>
      </c>
      <c r="H51" s="17" t="s">
        <v>8245</v>
      </c>
      <c r="I51" s="17">
        <v>1407553200</v>
      </c>
      <c r="J51" s="17">
        <v>1405100992</v>
      </c>
      <c r="K51" s="17" t="b">
        <v>0</v>
      </c>
      <c r="L51" s="17">
        <v>3</v>
      </c>
      <c r="M51" s="17" t="b">
        <v>0</v>
      </c>
      <c r="N51" s="17" t="s">
        <v>8273</v>
      </c>
      <c r="O51" s="17" t="s">
        <v>8274</v>
      </c>
      <c r="P51" s="17">
        <v>1</v>
      </c>
      <c r="Q51" s="17">
        <v>7</v>
      </c>
      <c r="R51" s="21">
        <v>41831.742962962962</v>
      </c>
      <c r="S51" s="21">
        <v>41860.125</v>
      </c>
    </row>
    <row r="52" spans="1:19" ht="285" x14ac:dyDescent="0.25">
      <c r="A52" s="17">
        <v>2891</v>
      </c>
      <c r="B52" s="18" t="s">
        <v>2891</v>
      </c>
      <c r="C52" s="18" t="s">
        <v>7001</v>
      </c>
      <c r="D52" s="19">
        <v>10000</v>
      </c>
      <c r="E52" s="20">
        <v>273</v>
      </c>
      <c r="F52" s="17" t="s">
        <v>8220</v>
      </c>
      <c r="G52" s="17" t="s">
        <v>8223</v>
      </c>
      <c r="H52" s="17" t="s">
        <v>8245</v>
      </c>
      <c r="I52" s="17">
        <v>1460751128</v>
      </c>
      <c r="J52" s="17">
        <v>1455570728</v>
      </c>
      <c r="K52" s="17" t="b">
        <v>0</v>
      </c>
      <c r="L52" s="17">
        <v>10</v>
      </c>
      <c r="M52" s="17" t="b">
        <v>0</v>
      </c>
      <c r="N52" s="17" t="s">
        <v>8273</v>
      </c>
      <c r="O52" s="17" t="s">
        <v>8274</v>
      </c>
      <c r="P52" s="17">
        <v>3</v>
      </c>
      <c r="Q52" s="17">
        <v>27.3</v>
      </c>
      <c r="R52" s="21">
        <v>42415.883425925931</v>
      </c>
      <c r="S52" s="21">
        <v>42475.84175925926</v>
      </c>
    </row>
    <row r="53" spans="1:19" ht="255" x14ac:dyDescent="0.25">
      <c r="A53" s="17">
        <v>2892</v>
      </c>
      <c r="B53" s="18" t="s">
        <v>2892</v>
      </c>
      <c r="C53" s="18" t="s">
        <v>7002</v>
      </c>
      <c r="D53" s="19">
        <v>5500</v>
      </c>
      <c r="E53" s="20">
        <v>500</v>
      </c>
      <c r="F53" s="17" t="s">
        <v>8220</v>
      </c>
      <c r="G53" s="17" t="s">
        <v>8223</v>
      </c>
      <c r="H53" s="17" t="s">
        <v>8245</v>
      </c>
      <c r="I53" s="17">
        <v>1409000400</v>
      </c>
      <c r="J53" s="17">
        <v>1408381704</v>
      </c>
      <c r="K53" s="17" t="b">
        <v>0</v>
      </c>
      <c r="L53" s="17">
        <v>17</v>
      </c>
      <c r="M53" s="17" t="b">
        <v>0</v>
      </c>
      <c r="N53" s="17" t="s">
        <v>8273</v>
      </c>
      <c r="O53" s="17" t="s">
        <v>8274</v>
      </c>
      <c r="P53" s="17">
        <v>9</v>
      </c>
      <c r="Q53" s="17">
        <v>29.41</v>
      </c>
      <c r="R53" s="21">
        <v>41869.714166666665</v>
      </c>
      <c r="S53" s="21">
        <v>41876.875</v>
      </c>
    </row>
    <row r="54" spans="1:19" ht="90" x14ac:dyDescent="0.25">
      <c r="A54" s="17">
        <v>2893</v>
      </c>
      <c r="B54" s="18" t="s">
        <v>2893</v>
      </c>
      <c r="C54" s="18" t="s">
        <v>7003</v>
      </c>
      <c r="D54" s="19">
        <v>5000</v>
      </c>
      <c r="E54" s="20">
        <v>25</v>
      </c>
      <c r="F54" s="17" t="s">
        <v>8220</v>
      </c>
      <c r="G54" s="17" t="s">
        <v>8223</v>
      </c>
      <c r="H54" s="17" t="s">
        <v>8245</v>
      </c>
      <c r="I54" s="17">
        <v>1420768800</v>
      </c>
      <c r="J54" s="17">
        <v>1415644395</v>
      </c>
      <c r="K54" s="17" t="b">
        <v>0</v>
      </c>
      <c r="L54" s="17">
        <v>2</v>
      </c>
      <c r="M54" s="17" t="b">
        <v>0</v>
      </c>
      <c r="N54" s="17" t="s">
        <v>8273</v>
      </c>
      <c r="O54" s="17" t="s">
        <v>8274</v>
      </c>
      <c r="P54" s="17">
        <v>1</v>
      </c>
      <c r="Q54" s="17">
        <v>12.5</v>
      </c>
      <c r="R54" s="21">
        <v>41953.773090277777</v>
      </c>
      <c r="S54" s="21">
        <v>42013.083333333328</v>
      </c>
    </row>
    <row r="55" spans="1:19" ht="105" x14ac:dyDescent="0.25">
      <c r="A55" s="17">
        <v>2894</v>
      </c>
      <c r="B55" s="18" t="s">
        <v>2894</v>
      </c>
      <c r="C55" s="18" t="s">
        <v>7004</v>
      </c>
      <c r="D55" s="19">
        <v>50000</v>
      </c>
      <c r="E55" s="20">
        <v>0</v>
      </c>
      <c r="F55" s="17" t="s">
        <v>8220</v>
      </c>
      <c r="G55" s="17" t="s">
        <v>8223</v>
      </c>
      <c r="H55" s="17" t="s">
        <v>8245</v>
      </c>
      <c r="I55" s="17">
        <v>1428100815</v>
      </c>
      <c r="J55" s="17">
        <v>1422920415</v>
      </c>
      <c r="K55" s="17" t="b">
        <v>0</v>
      </c>
      <c r="L55" s="17">
        <v>0</v>
      </c>
      <c r="M55" s="17" t="b">
        <v>0</v>
      </c>
      <c r="N55" s="17" t="s">
        <v>8273</v>
      </c>
      <c r="O55" s="17" t="s">
        <v>8274</v>
      </c>
      <c r="P55" s="17">
        <v>0</v>
      </c>
      <c r="Q55" s="17">
        <v>0</v>
      </c>
      <c r="R55" s="21">
        <v>42037.986284722225</v>
      </c>
      <c r="S55" s="21">
        <v>42097.944618055553</v>
      </c>
    </row>
    <row r="56" spans="1:19" ht="285" x14ac:dyDescent="0.25">
      <c r="A56" s="17">
        <v>2895</v>
      </c>
      <c r="B56" s="18" t="s">
        <v>2895</v>
      </c>
      <c r="C56" s="18" t="s">
        <v>7005</v>
      </c>
      <c r="D56" s="19">
        <v>500</v>
      </c>
      <c r="E56" s="20">
        <v>23</v>
      </c>
      <c r="F56" s="17" t="s">
        <v>8220</v>
      </c>
      <c r="G56" s="17" t="s">
        <v>8223</v>
      </c>
      <c r="H56" s="17" t="s">
        <v>8245</v>
      </c>
      <c r="I56" s="17">
        <v>1403470800</v>
      </c>
      <c r="J56" s="17">
        <v>1403356792</v>
      </c>
      <c r="K56" s="17" t="b">
        <v>0</v>
      </c>
      <c r="L56" s="17">
        <v>4</v>
      </c>
      <c r="M56" s="17" t="b">
        <v>0</v>
      </c>
      <c r="N56" s="17" t="s">
        <v>8273</v>
      </c>
      <c r="O56" s="17" t="s">
        <v>8274</v>
      </c>
      <c r="P56" s="17">
        <v>5</v>
      </c>
      <c r="Q56" s="17">
        <v>5.75</v>
      </c>
      <c r="R56" s="21">
        <v>41811.555462962962</v>
      </c>
      <c r="S56" s="21">
        <v>41812.875</v>
      </c>
    </row>
    <row r="57" spans="1:19" ht="165" x14ac:dyDescent="0.25">
      <c r="A57" s="17">
        <v>2896</v>
      </c>
      <c r="B57" s="18" t="s">
        <v>2896</v>
      </c>
      <c r="C57" s="18" t="s">
        <v>7006</v>
      </c>
      <c r="D57" s="19">
        <v>3000</v>
      </c>
      <c r="E57" s="20">
        <v>625</v>
      </c>
      <c r="F57" s="17" t="s">
        <v>8220</v>
      </c>
      <c r="G57" s="17" t="s">
        <v>8223</v>
      </c>
      <c r="H57" s="17" t="s">
        <v>8245</v>
      </c>
      <c r="I57" s="17">
        <v>1481522400</v>
      </c>
      <c r="J57" s="17">
        <v>1480283321</v>
      </c>
      <c r="K57" s="17" t="b">
        <v>0</v>
      </c>
      <c r="L57" s="17">
        <v>12</v>
      </c>
      <c r="M57" s="17" t="b">
        <v>0</v>
      </c>
      <c r="N57" s="17" t="s">
        <v>8273</v>
      </c>
      <c r="O57" s="17" t="s">
        <v>8274</v>
      </c>
      <c r="P57" s="17">
        <v>21</v>
      </c>
      <c r="Q57" s="17">
        <v>52.08</v>
      </c>
      <c r="R57" s="21">
        <v>42701.908807870372</v>
      </c>
      <c r="S57" s="21">
        <v>42716.25</v>
      </c>
    </row>
    <row r="58" spans="1:19" ht="270" x14ac:dyDescent="0.25">
      <c r="A58" s="17">
        <v>2897</v>
      </c>
      <c r="B58" s="18" t="s">
        <v>2897</v>
      </c>
      <c r="C58" s="18" t="s">
        <v>7007</v>
      </c>
      <c r="D58" s="19">
        <v>12000</v>
      </c>
      <c r="E58" s="20">
        <v>550</v>
      </c>
      <c r="F58" s="17" t="s">
        <v>8220</v>
      </c>
      <c r="G58" s="17" t="s">
        <v>8223</v>
      </c>
      <c r="H58" s="17" t="s">
        <v>8245</v>
      </c>
      <c r="I58" s="17">
        <v>1444577345</v>
      </c>
      <c r="J58" s="17">
        <v>1441985458</v>
      </c>
      <c r="K58" s="17" t="b">
        <v>0</v>
      </c>
      <c r="L58" s="17">
        <v>3</v>
      </c>
      <c r="M58" s="17" t="b">
        <v>0</v>
      </c>
      <c r="N58" s="17" t="s">
        <v>8273</v>
      </c>
      <c r="O58" s="17" t="s">
        <v>8274</v>
      </c>
      <c r="P58" s="17">
        <v>5</v>
      </c>
      <c r="Q58" s="17">
        <v>183.33</v>
      </c>
      <c r="R58" s="21">
        <v>42258.646504629629</v>
      </c>
      <c r="S58" s="21">
        <v>42288.645196759258</v>
      </c>
    </row>
    <row r="59" spans="1:19" ht="270" x14ac:dyDescent="0.25">
      <c r="A59" s="17">
        <v>2898</v>
      </c>
      <c r="B59" s="18" t="s">
        <v>2898</v>
      </c>
      <c r="C59" s="18" t="s">
        <v>7008</v>
      </c>
      <c r="D59" s="19">
        <v>7500</v>
      </c>
      <c r="E59" s="20">
        <v>316</v>
      </c>
      <c r="F59" s="17" t="s">
        <v>8220</v>
      </c>
      <c r="G59" s="17" t="s">
        <v>8223</v>
      </c>
      <c r="H59" s="17" t="s">
        <v>8245</v>
      </c>
      <c r="I59" s="17">
        <v>1446307053</v>
      </c>
      <c r="J59" s="17">
        <v>1443715053</v>
      </c>
      <c r="K59" s="17" t="b">
        <v>0</v>
      </c>
      <c r="L59" s="17">
        <v>12</v>
      </c>
      <c r="M59" s="17" t="b">
        <v>0</v>
      </c>
      <c r="N59" s="17" t="s">
        <v>8273</v>
      </c>
      <c r="O59" s="17" t="s">
        <v>8274</v>
      </c>
      <c r="P59" s="17">
        <v>4</v>
      </c>
      <c r="Q59" s="17">
        <v>26.33</v>
      </c>
      <c r="R59" s="21">
        <v>42278.664965277778</v>
      </c>
      <c r="S59" s="21">
        <v>42308.664965277778</v>
      </c>
    </row>
    <row r="60" spans="1:19" ht="285" x14ac:dyDescent="0.25">
      <c r="A60" s="17">
        <v>2899</v>
      </c>
      <c r="B60" s="18" t="s">
        <v>2899</v>
      </c>
      <c r="C60" s="18" t="s">
        <v>7009</v>
      </c>
      <c r="D60" s="19">
        <v>10000</v>
      </c>
      <c r="E60" s="20">
        <v>0</v>
      </c>
      <c r="F60" s="17" t="s">
        <v>8220</v>
      </c>
      <c r="G60" s="17" t="s">
        <v>8223</v>
      </c>
      <c r="H60" s="17" t="s">
        <v>8245</v>
      </c>
      <c r="I60" s="17">
        <v>1469325158</v>
      </c>
      <c r="J60" s="17">
        <v>1464141158</v>
      </c>
      <c r="K60" s="17" t="b">
        <v>0</v>
      </c>
      <c r="L60" s="17">
        <v>0</v>
      </c>
      <c r="M60" s="17" t="b">
        <v>0</v>
      </c>
      <c r="N60" s="17" t="s">
        <v>8273</v>
      </c>
      <c r="O60" s="17" t="s">
        <v>8274</v>
      </c>
      <c r="P60" s="17">
        <v>0</v>
      </c>
      <c r="Q60" s="17">
        <v>0</v>
      </c>
      <c r="R60" s="21">
        <v>42515.078217592592</v>
      </c>
      <c r="S60" s="21">
        <v>42575.078217592592</v>
      </c>
    </row>
    <row r="61" spans="1:19" ht="315" x14ac:dyDescent="0.25">
      <c r="A61" s="17">
        <v>2900</v>
      </c>
      <c r="B61" s="18" t="s">
        <v>2900</v>
      </c>
      <c r="C61" s="18" t="s">
        <v>7010</v>
      </c>
      <c r="D61" s="19">
        <v>5500</v>
      </c>
      <c r="E61" s="20">
        <v>3405</v>
      </c>
      <c r="F61" s="17" t="s">
        <v>8220</v>
      </c>
      <c r="G61" s="17" t="s">
        <v>8223</v>
      </c>
      <c r="H61" s="17" t="s">
        <v>8245</v>
      </c>
      <c r="I61" s="17">
        <v>1407562632</v>
      </c>
      <c r="J61" s="17">
        <v>1404970632</v>
      </c>
      <c r="K61" s="17" t="b">
        <v>0</v>
      </c>
      <c r="L61" s="17">
        <v>7</v>
      </c>
      <c r="M61" s="17" t="b">
        <v>0</v>
      </c>
      <c r="N61" s="17" t="s">
        <v>8273</v>
      </c>
      <c r="O61" s="17" t="s">
        <v>8274</v>
      </c>
      <c r="P61" s="17">
        <v>62</v>
      </c>
      <c r="Q61" s="17">
        <v>486.43</v>
      </c>
      <c r="R61" s="21">
        <v>41830.234166666669</v>
      </c>
      <c r="S61" s="21">
        <v>41860.234166666669</v>
      </c>
    </row>
    <row r="62" spans="1:19" ht="300" x14ac:dyDescent="0.25">
      <c r="A62" s="17">
        <v>2901</v>
      </c>
      <c r="B62" s="18" t="s">
        <v>2901</v>
      </c>
      <c r="C62" s="18" t="s">
        <v>7011</v>
      </c>
      <c r="D62" s="19">
        <v>750</v>
      </c>
      <c r="E62" s="20">
        <v>6</v>
      </c>
      <c r="F62" s="17" t="s">
        <v>8220</v>
      </c>
      <c r="G62" s="17" t="s">
        <v>8223</v>
      </c>
      <c r="H62" s="17" t="s">
        <v>8245</v>
      </c>
      <c r="I62" s="17">
        <v>1423345339</v>
      </c>
      <c r="J62" s="17">
        <v>1418161339</v>
      </c>
      <c r="K62" s="17" t="b">
        <v>0</v>
      </c>
      <c r="L62" s="17">
        <v>2</v>
      </c>
      <c r="M62" s="17" t="b">
        <v>0</v>
      </c>
      <c r="N62" s="17" t="s">
        <v>8273</v>
      </c>
      <c r="O62" s="17" t="s">
        <v>8274</v>
      </c>
      <c r="P62" s="17">
        <v>1</v>
      </c>
      <c r="Q62" s="17">
        <v>3</v>
      </c>
      <c r="R62" s="21">
        <v>41982.904386574075</v>
      </c>
      <c r="S62" s="21">
        <v>42042.904386574075</v>
      </c>
    </row>
    <row r="63" spans="1:19" ht="225" x14ac:dyDescent="0.25">
      <c r="A63" s="17">
        <v>2902</v>
      </c>
      <c r="B63" s="18" t="s">
        <v>2902</v>
      </c>
      <c r="C63" s="18" t="s">
        <v>7012</v>
      </c>
      <c r="D63" s="19">
        <v>150000</v>
      </c>
      <c r="E63" s="20">
        <v>25</v>
      </c>
      <c r="F63" s="17" t="s">
        <v>8220</v>
      </c>
      <c r="G63" s="17" t="s">
        <v>8223</v>
      </c>
      <c r="H63" s="17" t="s">
        <v>8245</v>
      </c>
      <c r="I63" s="17">
        <v>1440412396</v>
      </c>
      <c r="J63" s="17">
        <v>1437820396</v>
      </c>
      <c r="K63" s="17" t="b">
        <v>0</v>
      </c>
      <c r="L63" s="17">
        <v>1</v>
      </c>
      <c r="M63" s="17" t="b">
        <v>0</v>
      </c>
      <c r="N63" s="17" t="s">
        <v>8273</v>
      </c>
      <c r="O63" s="17" t="s">
        <v>8274</v>
      </c>
      <c r="P63" s="17">
        <v>0</v>
      </c>
      <c r="Q63" s="17">
        <v>25</v>
      </c>
      <c r="R63" s="21">
        <v>42210.439768518518</v>
      </c>
      <c r="S63" s="21">
        <v>42240.439768518518</v>
      </c>
    </row>
    <row r="64" spans="1:19" ht="270" x14ac:dyDescent="0.25">
      <c r="A64" s="17">
        <v>2903</v>
      </c>
      <c r="B64" s="18" t="s">
        <v>2903</v>
      </c>
      <c r="C64" s="18" t="s">
        <v>7013</v>
      </c>
      <c r="D64" s="19">
        <v>5000</v>
      </c>
      <c r="E64" s="20">
        <v>39</v>
      </c>
      <c r="F64" s="17" t="s">
        <v>8220</v>
      </c>
      <c r="G64" s="17" t="s">
        <v>8223</v>
      </c>
      <c r="H64" s="17" t="s">
        <v>8245</v>
      </c>
      <c r="I64" s="17">
        <v>1441771218</v>
      </c>
      <c r="J64" s="17">
        <v>1436587218</v>
      </c>
      <c r="K64" s="17" t="b">
        <v>0</v>
      </c>
      <c r="L64" s="17">
        <v>4</v>
      </c>
      <c r="M64" s="17" t="b">
        <v>0</v>
      </c>
      <c r="N64" s="17" t="s">
        <v>8273</v>
      </c>
      <c r="O64" s="17" t="s">
        <v>8274</v>
      </c>
      <c r="P64" s="17">
        <v>1</v>
      </c>
      <c r="Q64" s="17">
        <v>9.75</v>
      </c>
      <c r="R64" s="21">
        <v>42196.166874999995</v>
      </c>
      <c r="S64" s="21">
        <v>42256.166874999995</v>
      </c>
    </row>
    <row r="65" spans="1:19" ht="270" x14ac:dyDescent="0.25">
      <c r="A65" s="17">
        <v>2904</v>
      </c>
      <c r="B65" s="18" t="s">
        <v>2904</v>
      </c>
      <c r="C65" s="18" t="s">
        <v>7014</v>
      </c>
      <c r="D65" s="19">
        <v>1500</v>
      </c>
      <c r="E65" s="20">
        <v>75</v>
      </c>
      <c r="F65" s="17" t="s">
        <v>8220</v>
      </c>
      <c r="G65" s="17" t="s">
        <v>8224</v>
      </c>
      <c r="H65" s="17" t="s">
        <v>8246</v>
      </c>
      <c r="I65" s="17">
        <v>1415534400</v>
      </c>
      <c r="J65" s="17">
        <v>1414538031</v>
      </c>
      <c r="K65" s="17" t="b">
        <v>0</v>
      </c>
      <c r="L65" s="17">
        <v>4</v>
      </c>
      <c r="M65" s="17" t="b">
        <v>0</v>
      </c>
      <c r="N65" s="17" t="s">
        <v>8273</v>
      </c>
      <c r="O65" s="17" t="s">
        <v>8274</v>
      </c>
      <c r="P65" s="17">
        <v>5</v>
      </c>
      <c r="Q65" s="17">
        <v>18.75</v>
      </c>
      <c r="R65" s="21">
        <v>41940.967951388891</v>
      </c>
      <c r="S65" s="21">
        <v>41952.5</v>
      </c>
    </row>
    <row r="66" spans="1:19" ht="225" x14ac:dyDescent="0.25">
      <c r="A66" s="17">
        <v>2905</v>
      </c>
      <c r="B66" s="18" t="s">
        <v>2905</v>
      </c>
      <c r="C66" s="18" t="s">
        <v>7015</v>
      </c>
      <c r="D66" s="19">
        <v>3500</v>
      </c>
      <c r="E66" s="20">
        <v>622</v>
      </c>
      <c r="F66" s="17" t="s">
        <v>8220</v>
      </c>
      <c r="G66" s="17" t="s">
        <v>8223</v>
      </c>
      <c r="H66" s="17" t="s">
        <v>8245</v>
      </c>
      <c r="I66" s="17">
        <v>1473211313</v>
      </c>
      <c r="J66" s="17">
        <v>1472001713</v>
      </c>
      <c r="K66" s="17" t="b">
        <v>0</v>
      </c>
      <c r="L66" s="17">
        <v>17</v>
      </c>
      <c r="M66" s="17" t="b">
        <v>0</v>
      </c>
      <c r="N66" s="17" t="s">
        <v>8273</v>
      </c>
      <c r="O66" s="17" t="s">
        <v>8274</v>
      </c>
      <c r="P66" s="17">
        <v>18</v>
      </c>
      <c r="Q66" s="17">
        <v>36.590000000000003</v>
      </c>
      <c r="R66" s="21">
        <v>42606.056863425925</v>
      </c>
      <c r="S66" s="21">
        <v>42620.056863425925</v>
      </c>
    </row>
    <row r="67" spans="1:19" ht="300" x14ac:dyDescent="0.25">
      <c r="A67" s="17">
        <v>2906</v>
      </c>
      <c r="B67" s="18" t="s">
        <v>2906</v>
      </c>
      <c r="C67" s="18" t="s">
        <v>7016</v>
      </c>
      <c r="D67" s="19">
        <v>6000</v>
      </c>
      <c r="E67" s="20">
        <v>565</v>
      </c>
      <c r="F67" s="17" t="s">
        <v>8220</v>
      </c>
      <c r="G67" s="17" t="s">
        <v>8223</v>
      </c>
      <c r="H67" s="17" t="s">
        <v>8245</v>
      </c>
      <c r="I67" s="17">
        <v>1438390800</v>
      </c>
      <c r="J67" s="17">
        <v>1436888066</v>
      </c>
      <c r="K67" s="17" t="b">
        <v>0</v>
      </c>
      <c r="L67" s="17">
        <v>7</v>
      </c>
      <c r="M67" s="17" t="b">
        <v>0</v>
      </c>
      <c r="N67" s="17" t="s">
        <v>8273</v>
      </c>
      <c r="O67" s="17" t="s">
        <v>8274</v>
      </c>
      <c r="P67" s="17">
        <v>9</v>
      </c>
      <c r="Q67" s="17">
        <v>80.709999999999994</v>
      </c>
      <c r="R67" s="21">
        <v>42199.648912037039</v>
      </c>
      <c r="S67" s="21">
        <v>42217.041666666672</v>
      </c>
    </row>
    <row r="68" spans="1:19" ht="300" x14ac:dyDescent="0.25">
      <c r="A68" s="17">
        <v>2907</v>
      </c>
      <c r="B68" s="18" t="s">
        <v>2907</v>
      </c>
      <c r="C68" s="18" t="s">
        <v>7017</v>
      </c>
      <c r="D68" s="19">
        <v>2500</v>
      </c>
      <c r="E68" s="20">
        <v>2</v>
      </c>
      <c r="F68" s="17" t="s">
        <v>8220</v>
      </c>
      <c r="G68" s="17" t="s">
        <v>8223</v>
      </c>
      <c r="H68" s="17" t="s">
        <v>8245</v>
      </c>
      <c r="I68" s="17">
        <v>1463259837</v>
      </c>
      <c r="J68" s="17">
        <v>1458075837</v>
      </c>
      <c r="K68" s="17" t="b">
        <v>0</v>
      </c>
      <c r="L68" s="17">
        <v>2</v>
      </c>
      <c r="M68" s="17" t="b">
        <v>0</v>
      </c>
      <c r="N68" s="17" t="s">
        <v>8273</v>
      </c>
      <c r="O68" s="17" t="s">
        <v>8274</v>
      </c>
      <c r="P68" s="17">
        <v>0</v>
      </c>
      <c r="Q68" s="17">
        <v>1</v>
      </c>
      <c r="R68" s="21">
        <v>42444.877743055549</v>
      </c>
      <c r="S68" s="21">
        <v>42504.877743055549</v>
      </c>
    </row>
    <row r="69" spans="1:19" ht="285" x14ac:dyDescent="0.25">
      <c r="A69" s="17">
        <v>2908</v>
      </c>
      <c r="B69" s="18" t="s">
        <v>2908</v>
      </c>
      <c r="C69" s="18" t="s">
        <v>7018</v>
      </c>
      <c r="D69" s="19">
        <v>9600</v>
      </c>
      <c r="E69" s="20">
        <v>264</v>
      </c>
      <c r="F69" s="17" t="s">
        <v>8220</v>
      </c>
      <c r="G69" s="17" t="s">
        <v>8223</v>
      </c>
      <c r="H69" s="17" t="s">
        <v>8245</v>
      </c>
      <c r="I69" s="17">
        <v>1465407219</v>
      </c>
      <c r="J69" s="17">
        <v>1462815219</v>
      </c>
      <c r="K69" s="17" t="b">
        <v>0</v>
      </c>
      <c r="L69" s="17">
        <v>5</v>
      </c>
      <c r="M69" s="17" t="b">
        <v>0</v>
      </c>
      <c r="N69" s="17" t="s">
        <v>8273</v>
      </c>
      <c r="O69" s="17" t="s">
        <v>8274</v>
      </c>
      <c r="P69" s="17">
        <v>3</v>
      </c>
      <c r="Q69" s="17">
        <v>52.8</v>
      </c>
      <c r="R69" s="21">
        <v>42499.731701388882</v>
      </c>
      <c r="S69" s="21">
        <v>42529.731701388882</v>
      </c>
    </row>
    <row r="70" spans="1:19" ht="270" x14ac:dyDescent="0.25">
      <c r="A70" s="17">
        <v>2909</v>
      </c>
      <c r="B70" s="18" t="s">
        <v>2909</v>
      </c>
      <c r="C70" s="18" t="s">
        <v>7019</v>
      </c>
      <c r="D70" s="19">
        <v>180000</v>
      </c>
      <c r="E70" s="20">
        <v>20</v>
      </c>
      <c r="F70" s="17" t="s">
        <v>8220</v>
      </c>
      <c r="G70" s="17" t="s">
        <v>8223</v>
      </c>
      <c r="H70" s="17" t="s">
        <v>8245</v>
      </c>
      <c r="I70" s="17">
        <v>1416944760</v>
      </c>
      <c r="J70" s="17">
        <v>1413527001</v>
      </c>
      <c r="K70" s="17" t="b">
        <v>0</v>
      </c>
      <c r="L70" s="17">
        <v>1</v>
      </c>
      <c r="M70" s="17" t="b">
        <v>0</v>
      </c>
      <c r="N70" s="17" t="s">
        <v>8273</v>
      </c>
      <c r="O70" s="17" t="s">
        <v>8274</v>
      </c>
      <c r="P70" s="17">
        <v>0</v>
      </c>
      <c r="Q70" s="17">
        <v>20</v>
      </c>
      <c r="R70" s="21">
        <v>41929.266215277778</v>
      </c>
      <c r="S70" s="21">
        <v>41968.823611111111</v>
      </c>
    </row>
    <row r="71" spans="1:19" ht="285" x14ac:dyDescent="0.25">
      <c r="A71" s="17">
        <v>2910</v>
      </c>
      <c r="B71" s="18" t="s">
        <v>2910</v>
      </c>
      <c r="C71" s="18" t="s">
        <v>7020</v>
      </c>
      <c r="D71" s="19">
        <v>30000</v>
      </c>
      <c r="E71" s="20">
        <v>1</v>
      </c>
      <c r="F71" s="17" t="s">
        <v>8220</v>
      </c>
      <c r="G71" s="17" t="s">
        <v>8224</v>
      </c>
      <c r="H71" s="17" t="s">
        <v>8246</v>
      </c>
      <c r="I71" s="17">
        <v>1434139887</v>
      </c>
      <c r="J71" s="17">
        <v>1428955887</v>
      </c>
      <c r="K71" s="17" t="b">
        <v>0</v>
      </c>
      <c r="L71" s="17">
        <v>1</v>
      </c>
      <c r="M71" s="17" t="b">
        <v>0</v>
      </c>
      <c r="N71" s="17" t="s">
        <v>8273</v>
      </c>
      <c r="O71" s="17" t="s">
        <v>8274</v>
      </c>
      <c r="P71" s="17">
        <v>0</v>
      </c>
      <c r="Q71" s="17">
        <v>1</v>
      </c>
      <c r="R71" s="21">
        <v>42107.841284722221</v>
      </c>
      <c r="S71" s="21">
        <v>42167.841284722221</v>
      </c>
    </row>
    <row r="72" spans="1:19" ht="285" x14ac:dyDescent="0.25">
      <c r="A72" s="17">
        <v>2911</v>
      </c>
      <c r="B72" s="18" t="s">
        <v>2911</v>
      </c>
      <c r="C72" s="18" t="s">
        <v>7021</v>
      </c>
      <c r="D72" s="19">
        <v>1800</v>
      </c>
      <c r="E72" s="20">
        <v>657</v>
      </c>
      <c r="F72" s="17" t="s">
        <v>8220</v>
      </c>
      <c r="G72" s="17" t="s">
        <v>8223</v>
      </c>
      <c r="H72" s="17" t="s">
        <v>8245</v>
      </c>
      <c r="I72" s="17">
        <v>1435429626</v>
      </c>
      <c r="J72" s="17">
        <v>1431973626</v>
      </c>
      <c r="K72" s="17" t="b">
        <v>0</v>
      </c>
      <c r="L72" s="17">
        <v>14</v>
      </c>
      <c r="M72" s="17" t="b">
        <v>0</v>
      </c>
      <c r="N72" s="17" t="s">
        <v>8273</v>
      </c>
      <c r="O72" s="17" t="s">
        <v>8274</v>
      </c>
      <c r="P72" s="17">
        <v>37</v>
      </c>
      <c r="Q72" s="17">
        <v>46.93</v>
      </c>
      <c r="R72" s="21">
        <v>42142.768819444449</v>
      </c>
      <c r="S72" s="21">
        <v>42182.768819444449</v>
      </c>
    </row>
    <row r="73" spans="1:19" ht="270" x14ac:dyDescent="0.25">
      <c r="A73" s="17">
        <v>2912</v>
      </c>
      <c r="B73" s="18" t="s">
        <v>2912</v>
      </c>
      <c r="C73" s="18" t="s">
        <v>7022</v>
      </c>
      <c r="D73" s="19">
        <v>14440</v>
      </c>
      <c r="E73" s="20">
        <v>2030</v>
      </c>
      <c r="F73" s="17" t="s">
        <v>8220</v>
      </c>
      <c r="G73" s="17" t="s">
        <v>8223</v>
      </c>
      <c r="H73" s="17" t="s">
        <v>8245</v>
      </c>
      <c r="I73" s="17">
        <v>1452827374</v>
      </c>
      <c r="J73" s="17">
        <v>1450235374</v>
      </c>
      <c r="K73" s="17" t="b">
        <v>0</v>
      </c>
      <c r="L73" s="17">
        <v>26</v>
      </c>
      <c r="M73" s="17" t="b">
        <v>0</v>
      </c>
      <c r="N73" s="17" t="s">
        <v>8273</v>
      </c>
      <c r="O73" s="17" t="s">
        <v>8274</v>
      </c>
      <c r="P73" s="17">
        <v>14</v>
      </c>
      <c r="Q73" s="17">
        <v>78.08</v>
      </c>
      <c r="R73" s="21">
        <v>42354.131643518514</v>
      </c>
      <c r="S73" s="21">
        <v>42384.131643518514</v>
      </c>
    </row>
    <row r="74" spans="1:19" ht="270" x14ac:dyDescent="0.25">
      <c r="A74" s="17">
        <v>2913</v>
      </c>
      <c r="B74" s="18" t="s">
        <v>2913</v>
      </c>
      <c r="C74" s="18" t="s">
        <v>7023</v>
      </c>
      <c r="D74" s="19">
        <v>10000</v>
      </c>
      <c r="E74" s="20">
        <v>2</v>
      </c>
      <c r="F74" s="17" t="s">
        <v>8220</v>
      </c>
      <c r="G74" s="17" t="s">
        <v>8223</v>
      </c>
      <c r="H74" s="17" t="s">
        <v>8245</v>
      </c>
      <c r="I74" s="17">
        <v>1410041339</v>
      </c>
      <c r="J74" s="17">
        <v>1404857339</v>
      </c>
      <c r="K74" s="17" t="b">
        <v>0</v>
      </c>
      <c r="L74" s="17">
        <v>2</v>
      </c>
      <c r="M74" s="17" t="b">
        <v>0</v>
      </c>
      <c r="N74" s="17" t="s">
        <v>8273</v>
      </c>
      <c r="O74" s="17" t="s">
        <v>8274</v>
      </c>
      <c r="P74" s="17">
        <v>0</v>
      </c>
      <c r="Q74" s="17">
        <v>1</v>
      </c>
      <c r="R74" s="21">
        <v>41828.922905092593</v>
      </c>
      <c r="S74" s="21">
        <v>41888.922905092593</v>
      </c>
    </row>
    <row r="75" spans="1:19" ht="165" x14ac:dyDescent="0.25">
      <c r="A75" s="17">
        <v>2914</v>
      </c>
      <c r="B75" s="18" t="s">
        <v>2914</v>
      </c>
      <c r="C75" s="18" t="s">
        <v>7024</v>
      </c>
      <c r="D75" s="19">
        <v>25000</v>
      </c>
      <c r="E75" s="20">
        <v>1</v>
      </c>
      <c r="F75" s="17" t="s">
        <v>8220</v>
      </c>
      <c r="G75" s="17" t="s">
        <v>8224</v>
      </c>
      <c r="H75" s="17" t="s">
        <v>8246</v>
      </c>
      <c r="I75" s="17">
        <v>1426365994</v>
      </c>
      <c r="J75" s="17">
        <v>1421185594</v>
      </c>
      <c r="K75" s="17" t="b">
        <v>0</v>
      </c>
      <c r="L75" s="17">
        <v>1</v>
      </c>
      <c r="M75" s="17" t="b">
        <v>0</v>
      </c>
      <c r="N75" s="17" t="s">
        <v>8273</v>
      </c>
      <c r="O75" s="17" t="s">
        <v>8274</v>
      </c>
      <c r="P75" s="17">
        <v>0</v>
      </c>
      <c r="Q75" s="17">
        <v>1</v>
      </c>
      <c r="R75" s="21">
        <v>42017.907337962963</v>
      </c>
      <c r="S75" s="21">
        <v>42077.865671296298</v>
      </c>
    </row>
    <row r="76" spans="1:19" ht="210" x14ac:dyDescent="0.25">
      <c r="A76" s="17">
        <v>2915</v>
      </c>
      <c r="B76" s="18" t="s">
        <v>2915</v>
      </c>
      <c r="C76" s="18" t="s">
        <v>7025</v>
      </c>
      <c r="D76" s="19">
        <v>1000</v>
      </c>
      <c r="E76" s="20">
        <v>611</v>
      </c>
      <c r="F76" s="17" t="s">
        <v>8220</v>
      </c>
      <c r="G76" s="17" t="s">
        <v>8224</v>
      </c>
      <c r="H76" s="17" t="s">
        <v>8246</v>
      </c>
      <c r="I76" s="17">
        <v>1458117190</v>
      </c>
      <c r="J76" s="17">
        <v>1455528790</v>
      </c>
      <c r="K76" s="17" t="b">
        <v>0</v>
      </c>
      <c r="L76" s="17">
        <v>3</v>
      </c>
      <c r="M76" s="17" t="b">
        <v>0</v>
      </c>
      <c r="N76" s="17" t="s">
        <v>8273</v>
      </c>
      <c r="O76" s="17" t="s">
        <v>8274</v>
      </c>
      <c r="P76" s="17">
        <v>61</v>
      </c>
      <c r="Q76" s="17">
        <v>203.67</v>
      </c>
      <c r="R76" s="21">
        <v>42415.398032407407</v>
      </c>
      <c r="S76" s="21">
        <v>42445.356365740736</v>
      </c>
    </row>
    <row r="77" spans="1:19" ht="210" x14ac:dyDescent="0.25">
      <c r="A77" s="17">
        <v>2916</v>
      </c>
      <c r="B77" s="18" t="s">
        <v>2916</v>
      </c>
      <c r="C77" s="18" t="s">
        <v>7026</v>
      </c>
      <c r="D77" s="19">
        <v>1850</v>
      </c>
      <c r="E77" s="20">
        <v>145</v>
      </c>
      <c r="F77" s="17" t="s">
        <v>8220</v>
      </c>
      <c r="G77" s="17" t="s">
        <v>8224</v>
      </c>
      <c r="H77" s="17" t="s">
        <v>8246</v>
      </c>
      <c r="I77" s="17">
        <v>1400498789</v>
      </c>
      <c r="J77" s="17">
        <v>1398511589</v>
      </c>
      <c r="K77" s="17" t="b">
        <v>0</v>
      </c>
      <c r="L77" s="17">
        <v>7</v>
      </c>
      <c r="M77" s="17" t="b">
        <v>0</v>
      </c>
      <c r="N77" s="17" t="s">
        <v>8273</v>
      </c>
      <c r="O77" s="17" t="s">
        <v>8274</v>
      </c>
      <c r="P77" s="17">
        <v>8</v>
      </c>
      <c r="Q77" s="17">
        <v>20.71</v>
      </c>
      <c r="R77" s="21">
        <v>41755.476724537039</v>
      </c>
      <c r="S77" s="21">
        <v>41778.476724537039</v>
      </c>
    </row>
    <row r="78" spans="1:19" ht="255" x14ac:dyDescent="0.25">
      <c r="A78" s="17">
        <v>2917</v>
      </c>
      <c r="B78" s="18" t="s">
        <v>2917</v>
      </c>
      <c r="C78" s="18" t="s">
        <v>7027</v>
      </c>
      <c r="D78" s="19">
        <v>2000</v>
      </c>
      <c r="E78" s="20">
        <v>437</v>
      </c>
      <c r="F78" s="17" t="s">
        <v>8220</v>
      </c>
      <c r="G78" s="17" t="s">
        <v>8223</v>
      </c>
      <c r="H78" s="17" t="s">
        <v>8245</v>
      </c>
      <c r="I78" s="17">
        <v>1442381847</v>
      </c>
      <c r="J78" s="17">
        <v>1440826647</v>
      </c>
      <c r="K78" s="17" t="b">
        <v>0</v>
      </c>
      <c r="L78" s="17">
        <v>9</v>
      </c>
      <c r="M78" s="17" t="b">
        <v>0</v>
      </c>
      <c r="N78" s="17" t="s">
        <v>8273</v>
      </c>
      <c r="O78" s="17" t="s">
        <v>8274</v>
      </c>
      <c r="P78" s="17">
        <v>22</v>
      </c>
      <c r="Q78" s="17">
        <v>48.56</v>
      </c>
      <c r="R78" s="21">
        <v>42245.234340277777</v>
      </c>
      <c r="S78" s="21">
        <v>42263.234340277777</v>
      </c>
    </row>
    <row r="79" spans="1:19" ht="240" x14ac:dyDescent="0.25">
      <c r="A79" s="17">
        <v>2918</v>
      </c>
      <c r="B79" s="18" t="s">
        <v>2918</v>
      </c>
      <c r="C79" s="18" t="s">
        <v>7028</v>
      </c>
      <c r="D79" s="19">
        <v>5000</v>
      </c>
      <c r="E79" s="20">
        <v>1362</v>
      </c>
      <c r="F79" s="17" t="s">
        <v>8220</v>
      </c>
      <c r="G79" s="17" t="s">
        <v>8223</v>
      </c>
      <c r="H79" s="17" t="s">
        <v>8245</v>
      </c>
      <c r="I79" s="17">
        <v>1446131207</v>
      </c>
      <c r="J79" s="17">
        <v>1443712007</v>
      </c>
      <c r="K79" s="17" t="b">
        <v>0</v>
      </c>
      <c r="L79" s="17">
        <v>20</v>
      </c>
      <c r="M79" s="17" t="b">
        <v>0</v>
      </c>
      <c r="N79" s="17" t="s">
        <v>8273</v>
      </c>
      <c r="O79" s="17" t="s">
        <v>8274</v>
      </c>
      <c r="P79" s="17">
        <v>27</v>
      </c>
      <c r="Q79" s="17">
        <v>68.099999999999994</v>
      </c>
      <c r="R79" s="21">
        <v>42278.629710648151</v>
      </c>
      <c r="S79" s="21">
        <v>42306.629710648151</v>
      </c>
    </row>
    <row r="80" spans="1:19" ht="225" x14ac:dyDescent="0.25">
      <c r="A80" s="17">
        <v>2919</v>
      </c>
      <c r="B80" s="18" t="s">
        <v>2919</v>
      </c>
      <c r="C80" s="18" t="s">
        <v>7029</v>
      </c>
      <c r="D80" s="19">
        <v>600</v>
      </c>
      <c r="E80" s="20">
        <v>51</v>
      </c>
      <c r="F80" s="17" t="s">
        <v>8220</v>
      </c>
      <c r="G80" s="17" t="s">
        <v>8223</v>
      </c>
      <c r="H80" s="17" t="s">
        <v>8245</v>
      </c>
      <c r="I80" s="17">
        <v>1407250329</v>
      </c>
      <c r="J80" s="17">
        <v>1404658329</v>
      </c>
      <c r="K80" s="17" t="b">
        <v>0</v>
      </c>
      <c r="L80" s="17">
        <v>6</v>
      </c>
      <c r="M80" s="17" t="b">
        <v>0</v>
      </c>
      <c r="N80" s="17" t="s">
        <v>8273</v>
      </c>
      <c r="O80" s="17" t="s">
        <v>8274</v>
      </c>
      <c r="P80" s="17">
        <v>9</v>
      </c>
      <c r="Q80" s="17">
        <v>8.5</v>
      </c>
      <c r="R80" s="21">
        <v>41826.61954861111</v>
      </c>
      <c r="S80" s="21">
        <v>41856.61954861111</v>
      </c>
    </row>
    <row r="81" spans="1:19" ht="270" x14ac:dyDescent="0.25">
      <c r="A81" s="17">
        <v>2920</v>
      </c>
      <c r="B81" s="18" t="s">
        <v>2920</v>
      </c>
      <c r="C81" s="18" t="s">
        <v>7030</v>
      </c>
      <c r="D81" s="19">
        <v>2500</v>
      </c>
      <c r="E81" s="20">
        <v>671</v>
      </c>
      <c r="F81" s="17" t="s">
        <v>8220</v>
      </c>
      <c r="G81" s="17" t="s">
        <v>8228</v>
      </c>
      <c r="H81" s="17" t="s">
        <v>8250</v>
      </c>
      <c r="I81" s="17">
        <v>1427306470</v>
      </c>
      <c r="J81" s="17">
        <v>1424718070</v>
      </c>
      <c r="K81" s="17" t="b">
        <v>0</v>
      </c>
      <c r="L81" s="17">
        <v>13</v>
      </c>
      <c r="M81" s="17" t="b">
        <v>0</v>
      </c>
      <c r="N81" s="17" t="s">
        <v>8273</v>
      </c>
      <c r="O81" s="17" t="s">
        <v>8274</v>
      </c>
      <c r="P81" s="17">
        <v>27</v>
      </c>
      <c r="Q81" s="17">
        <v>51.62</v>
      </c>
      <c r="R81" s="21">
        <v>42058.792476851857</v>
      </c>
      <c r="S81" s="21">
        <v>42088.750810185185</v>
      </c>
    </row>
    <row r="82" spans="1:19" ht="225" x14ac:dyDescent="0.25">
      <c r="A82" s="17">
        <v>3728</v>
      </c>
      <c r="B82" s="18" t="s">
        <v>3725</v>
      </c>
      <c r="C82" s="18" t="s">
        <v>7838</v>
      </c>
      <c r="D82" s="19">
        <v>20000</v>
      </c>
      <c r="E82" s="20">
        <v>1862</v>
      </c>
      <c r="F82" s="17" t="s">
        <v>8220</v>
      </c>
      <c r="G82" s="17" t="s">
        <v>8223</v>
      </c>
      <c r="H82" s="17" t="s">
        <v>8245</v>
      </c>
      <c r="I82" s="17">
        <v>1439957176</v>
      </c>
      <c r="J82" s="17">
        <v>1437365176</v>
      </c>
      <c r="K82" s="17" t="b">
        <v>0</v>
      </c>
      <c r="L82" s="17">
        <v>31</v>
      </c>
      <c r="M82" s="17" t="b">
        <v>0</v>
      </c>
      <c r="N82" s="17" t="s">
        <v>8273</v>
      </c>
      <c r="O82" s="17" t="s">
        <v>8274</v>
      </c>
      <c r="P82" s="17">
        <v>9</v>
      </c>
      <c r="Q82" s="17">
        <v>60.06</v>
      </c>
      <c r="R82" s="21">
        <v>42205.171018518522</v>
      </c>
      <c r="S82" s="21">
        <v>42235.171018518522</v>
      </c>
    </row>
    <row r="83" spans="1:19" ht="300" x14ac:dyDescent="0.25">
      <c r="A83" s="17">
        <v>3729</v>
      </c>
      <c r="B83" s="18" t="s">
        <v>3726</v>
      </c>
      <c r="C83" s="18" t="s">
        <v>7839</v>
      </c>
      <c r="D83" s="19">
        <v>5000</v>
      </c>
      <c r="E83" s="20">
        <v>362</v>
      </c>
      <c r="F83" s="17" t="s">
        <v>8220</v>
      </c>
      <c r="G83" s="17" t="s">
        <v>8223</v>
      </c>
      <c r="H83" s="17" t="s">
        <v>8245</v>
      </c>
      <c r="I83" s="17">
        <v>1427082912</v>
      </c>
      <c r="J83" s="17">
        <v>1423198512</v>
      </c>
      <c r="K83" s="17" t="b">
        <v>0</v>
      </c>
      <c r="L83" s="17">
        <v>5</v>
      </c>
      <c r="M83" s="17" t="b">
        <v>0</v>
      </c>
      <c r="N83" s="17" t="s">
        <v>8273</v>
      </c>
      <c r="O83" s="17" t="s">
        <v>8274</v>
      </c>
      <c r="P83" s="17">
        <v>7</v>
      </c>
      <c r="Q83" s="17">
        <v>72.400000000000006</v>
      </c>
      <c r="R83" s="21">
        <v>42041.205000000002</v>
      </c>
      <c r="S83" s="21">
        <v>42086.16333333333</v>
      </c>
    </row>
    <row r="84" spans="1:19" ht="270" x14ac:dyDescent="0.25">
      <c r="A84" s="17">
        <v>3730</v>
      </c>
      <c r="B84" s="18" t="s">
        <v>3727</v>
      </c>
      <c r="C84" s="18" t="s">
        <v>7840</v>
      </c>
      <c r="D84" s="19">
        <v>1000</v>
      </c>
      <c r="E84" s="20">
        <v>100</v>
      </c>
      <c r="F84" s="17" t="s">
        <v>8220</v>
      </c>
      <c r="G84" s="17" t="s">
        <v>8223</v>
      </c>
      <c r="H84" s="17" t="s">
        <v>8245</v>
      </c>
      <c r="I84" s="17">
        <v>1439828159</v>
      </c>
      <c r="J84" s="17">
        <v>1437236159</v>
      </c>
      <c r="K84" s="17" t="b">
        <v>0</v>
      </c>
      <c r="L84" s="17">
        <v>1</v>
      </c>
      <c r="M84" s="17" t="b">
        <v>0</v>
      </c>
      <c r="N84" s="17" t="s">
        <v>8273</v>
      </c>
      <c r="O84" s="17" t="s">
        <v>8274</v>
      </c>
      <c r="P84" s="17">
        <v>10</v>
      </c>
      <c r="Q84" s="17">
        <v>100</v>
      </c>
      <c r="R84" s="21">
        <v>42203.677766203706</v>
      </c>
      <c r="S84" s="21">
        <v>42233.677766203706</v>
      </c>
    </row>
    <row r="85" spans="1:19" ht="270" x14ac:dyDescent="0.25">
      <c r="A85" s="17">
        <v>3731</v>
      </c>
      <c r="B85" s="18" t="s">
        <v>3728</v>
      </c>
      <c r="C85" s="18" t="s">
        <v>7841</v>
      </c>
      <c r="D85" s="19">
        <v>5500</v>
      </c>
      <c r="E85" s="20">
        <v>620</v>
      </c>
      <c r="F85" s="17" t="s">
        <v>8220</v>
      </c>
      <c r="G85" s="17" t="s">
        <v>8223</v>
      </c>
      <c r="H85" s="17" t="s">
        <v>8245</v>
      </c>
      <c r="I85" s="17">
        <v>1420860180</v>
      </c>
      <c r="J85" s="17">
        <v>1418234646</v>
      </c>
      <c r="K85" s="17" t="b">
        <v>0</v>
      </c>
      <c r="L85" s="17">
        <v>12</v>
      </c>
      <c r="M85" s="17" t="b">
        <v>0</v>
      </c>
      <c r="N85" s="17" t="s">
        <v>8273</v>
      </c>
      <c r="O85" s="17" t="s">
        <v>8274</v>
      </c>
      <c r="P85" s="17">
        <v>11</v>
      </c>
      <c r="Q85" s="17">
        <v>51.67</v>
      </c>
      <c r="R85" s="21">
        <v>41983.752847222218</v>
      </c>
      <c r="S85" s="21">
        <v>42014.140972222223</v>
      </c>
    </row>
    <row r="86" spans="1:19" ht="225" x14ac:dyDescent="0.25">
      <c r="A86" s="17">
        <v>3732</v>
      </c>
      <c r="B86" s="18" t="s">
        <v>3729</v>
      </c>
      <c r="C86" s="18" t="s">
        <v>7842</v>
      </c>
      <c r="D86" s="19">
        <v>850</v>
      </c>
      <c r="E86" s="20">
        <v>131</v>
      </c>
      <c r="F86" s="17" t="s">
        <v>8220</v>
      </c>
      <c r="G86" s="17" t="s">
        <v>8232</v>
      </c>
      <c r="H86" s="17" t="s">
        <v>8248</v>
      </c>
      <c r="I86" s="17">
        <v>1422100800</v>
      </c>
      <c r="J86" s="17">
        <v>1416932133</v>
      </c>
      <c r="K86" s="17" t="b">
        <v>0</v>
      </c>
      <c r="L86" s="17">
        <v>4</v>
      </c>
      <c r="M86" s="17" t="b">
        <v>0</v>
      </c>
      <c r="N86" s="17" t="s">
        <v>8273</v>
      </c>
      <c r="O86" s="17" t="s">
        <v>8274</v>
      </c>
      <c r="P86" s="17">
        <v>15</v>
      </c>
      <c r="Q86" s="17">
        <v>32.75</v>
      </c>
      <c r="R86" s="21">
        <v>41968.677465277782</v>
      </c>
      <c r="S86" s="21">
        <v>42028.5</v>
      </c>
    </row>
    <row r="87" spans="1:19" ht="210" x14ac:dyDescent="0.25">
      <c r="A87" s="17">
        <v>3733</v>
      </c>
      <c r="B87" s="18" t="s">
        <v>3730</v>
      </c>
      <c r="C87" s="18" t="s">
        <v>7843</v>
      </c>
      <c r="D87" s="19">
        <v>1500</v>
      </c>
      <c r="E87" s="20">
        <v>0</v>
      </c>
      <c r="F87" s="17" t="s">
        <v>8220</v>
      </c>
      <c r="G87" s="17" t="s">
        <v>8223</v>
      </c>
      <c r="H87" s="17" t="s">
        <v>8245</v>
      </c>
      <c r="I87" s="17">
        <v>1429396200</v>
      </c>
      <c r="J87" s="17">
        <v>1428539708</v>
      </c>
      <c r="K87" s="17" t="b">
        <v>0</v>
      </c>
      <c r="L87" s="17">
        <v>0</v>
      </c>
      <c r="M87" s="17" t="b">
        <v>0</v>
      </c>
      <c r="N87" s="17" t="s">
        <v>8273</v>
      </c>
      <c r="O87" s="17" t="s">
        <v>8274</v>
      </c>
      <c r="P87" s="17">
        <v>0</v>
      </c>
      <c r="Q87" s="17">
        <v>0</v>
      </c>
      <c r="R87" s="21">
        <v>42103.024398148147</v>
      </c>
      <c r="S87" s="21">
        <v>42112.9375</v>
      </c>
    </row>
    <row r="88" spans="1:19" ht="285" x14ac:dyDescent="0.25">
      <c r="A88" s="17">
        <v>3734</v>
      </c>
      <c r="B88" s="18" t="s">
        <v>3731</v>
      </c>
      <c r="C88" s="18" t="s">
        <v>7844</v>
      </c>
      <c r="D88" s="19">
        <v>1500</v>
      </c>
      <c r="E88" s="20">
        <v>427</v>
      </c>
      <c r="F88" s="17" t="s">
        <v>8220</v>
      </c>
      <c r="G88" s="17" t="s">
        <v>8223</v>
      </c>
      <c r="H88" s="17" t="s">
        <v>8245</v>
      </c>
      <c r="I88" s="17">
        <v>1432589896</v>
      </c>
      <c r="J88" s="17">
        <v>1427405896</v>
      </c>
      <c r="K88" s="17" t="b">
        <v>0</v>
      </c>
      <c r="L88" s="17">
        <v>7</v>
      </c>
      <c r="M88" s="17" t="b">
        <v>0</v>
      </c>
      <c r="N88" s="17" t="s">
        <v>8273</v>
      </c>
      <c r="O88" s="17" t="s">
        <v>8274</v>
      </c>
      <c r="P88" s="17">
        <v>28</v>
      </c>
      <c r="Q88" s="17">
        <v>61</v>
      </c>
      <c r="R88" s="21">
        <v>42089.901574074072</v>
      </c>
      <c r="S88" s="21">
        <v>42149.901574074072</v>
      </c>
    </row>
    <row r="89" spans="1:19" ht="180" x14ac:dyDescent="0.25">
      <c r="A89" s="17">
        <v>3735</v>
      </c>
      <c r="B89" s="18" t="s">
        <v>3732</v>
      </c>
      <c r="C89" s="18" t="s">
        <v>7845</v>
      </c>
      <c r="D89" s="19">
        <v>150</v>
      </c>
      <c r="E89" s="20">
        <v>20</v>
      </c>
      <c r="F89" s="17" t="s">
        <v>8220</v>
      </c>
      <c r="G89" s="17" t="s">
        <v>8224</v>
      </c>
      <c r="H89" s="17" t="s">
        <v>8246</v>
      </c>
      <c r="I89" s="17">
        <v>1432831089</v>
      </c>
      <c r="J89" s="17">
        <v>1430239089</v>
      </c>
      <c r="K89" s="17" t="b">
        <v>0</v>
      </c>
      <c r="L89" s="17">
        <v>2</v>
      </c>
      <c r="M89" s="17" t="b">
        <v>0</v>
      </c>
      <c r="N89" s="17" t="s">
        <v>8273</v>
      </c>
      <c r="O89" s="17" t="s">
        <v>8274</v>
      </c>
      <c r="P89" s="17">
        <v>13</v>
      </c>
      <c r="Q89" s="17">
        <v>10</v>
      </c>
      <c r="R89" s="21">
        <v>42122.693159722221</v>
      </c>
      <c r="S89" s="21">
        <v>42152.693159722221</v>
      </c>
    </row>
    <row r="90" spans="1:19" ht="240" x14ac:dyDescent="0.25">
      <c r="A90" s="17">
        <v>3736</v>
      </c>
      <c r="B90" s="18" t="s">
        <v>3733</v>
      </c>
      <c r="C90" s="18" t="s">
        <v>7846</v>
      </c>
      <c r="D90" s="19">
        <v>1500</v>
      </c>
      <c r="E90" s="20">
        <v>10</v>
      </c>
      <c r="F90" s="17" t="s">
        <v>8220</v>
      </c>
      <c r="G90" s="17" t="s">
        <v>8224</v>
      </c>
      <c r="H90" s="17" t="s">
        <v>8246</v>
      </c>
      <c r="I90" s="17">
        <v>1427133600</v>
      </c>
      <c r="J90" s="17">
        <v>1423847093</v>
      </c>
      <c r="K90" s="17" t="b">
        <v>0</v>
      </c>
      <c r="L90" s="17">
        <v>1</v>
      </c>
      <c r="M90" s="17" t="b">
        <v>0</v>
      </c>
      <c r="N90" s="17" t="s">
        <v>8273</v>
      </c>
      <c r="O90" s="17" t="s">
        <v>8274</v>
      </c>
      <c r="P90" s="17">
        <v>1</v>
      </c>
      <c r="Q90" s="17">
        <v>10</v>
      </c>
      <c r="R90" s="21">
        <v>42048.711724537032</v>
      </c>
      <c r="S90" s="21">
        <v>42086.75</v>
      </c>
    </row>
    <row r="91" spans="1:19" ht="210" x14ac:dyDescent="0.25">
      <c r="A91" s="17">
        <v>3737</v>
      </c>
      <c r="B91" s="18" t="s">
        <v>3734</v>
      </c>
      <c r="C91" s="18" t="s">
        <v>7847</v>
      </c>
      <c r="D91" s="19">
        <v>700</v>
      </c>
      <c r="E91" s="20">
        <v>150</v>
      </c>
      <c r="F91" s="17" t="s">
        <v>8220</v>
      </c>
      <c r="G91" s="17" t="s">
        <v>8223</v>
      </c>
      <c r="H91" s="17" t="s">
        <v>8245</v>
      </c>
      <c r="I91" s="17">
        <v>1447311540</v>
      </c>
      <c r="J91" s="17">
        <v>1445358903</v>
      </c>
      <c r="K91" s="17" t="b">
        <v>0</v>
      </c>
      <c r="L91" s="17">
        <v>4</v>
      </c>
      <c r="M91" s="17" t="b">
        <v>0</v>
      </c>
      <c r="N91" s="17" t="s">
        <v>8273</v>
      </c>
      <c r="O91" s="17" t="s">
        <v>8274</v>
      </c>
      <c r="P91" s="17">
        <v>21</v>
      </c>
      <c r="Q91" s="17">
        <v>37.5</v>
      </c>
      <c r="R91" s="21">
        <v>42297.691006944442</v>
      </c>
      <c r="S91" s="21">
        <v>42320.290972222225</v>
      </c>
    </row>
    <row r="92" spans="1:19" ht="195" x14ac:dyDescent="0.25">
      <c r="A92" s="17">
        <v>3738</v>
      </c>
      <c r="B92" s="18" t="s">
        <v>3735</v>
      </c>
      <c r="C92" s="18" t="s">
        <v>7848</v>
      </c>
      <c r="D92" s="19">
        <v>1500</v>
      </c>
      <c r="E92" s="20">
        <v>270</v>
      </c>
      <c r="F92" s="17" t="s">
        <v>8220</v>
      </c>
      <c r="G92" s="17" t="s">
        <v>8224</v>
      </c>
      <c r="H92" s="17" t="s">
        <v>8246</v>
      </c>
      <c r="I92" s="17">
        <v>1405461600</v>
      </c>
      <c r="J92" s="17">
        <v>1403562705</v>
      </c>
      <c r="K92" s="17" t="b">
        <v>0</v>
      </c>
      <c r="L92" s="17">
        <v>6</v>
      </c>
      <c r="M92" s="17" t="b">
        <v>0</v>
      </c>
      <c r="N92" s="17" t="s">
        <v>8273</v>
      </c>
      <c r="O92" s="17" t="s">
        <v>8274</v>
      </c>
      <c r="P92" s="17">
        <v>18</v>
      </c>
      <c r="Q92" s="17">
        <v>45</v>
      </c>
      <c r="R92" s="21">
        <v>41813.938715277778</v>
      </c>
      <c r="S92" s="21">
        <v>41835.916666666664</v>
      </c>
    </row>
    <row r="93" spans="1:19" ht="300" x14ac:dyDescent="0.25">
      <c r="A93" s="17">
        <v>3739</v>
      </c>
      <c r="B93" s="18" t="s">
        <v>3736</v>
      </c>
      <c r="C93" s="18" t="s">
        <v>7849</v>
      </c>
      <c r="D93" s="19">
        <v>4000</v>
      </c>
      <c r="E93" s="20">
        <v>805</v>
      </c>
      <c r="F93" s="17" t="s">
        <v>8220</v>
      </c>
      <c r="G93" s="17" t="s">
        <v>8224</v>
      </c>
      <c r="H93" s="17" t="s">
        <v>8246</v>
      </c>
      <c r="I93" s="17">
        <v>1468752468</v>
      </c>
      <c r="J93" s="17">
        <v>1467024468</v>
      </c>
      <c r="K93" s="17" t="b">
        <v>0</v>
      </c>
      <c r="L93" s="17">
        <v>8</v>
      </c>
      <c r="M93" s="17" t="b">
        <v>0</v>
      </c>
      <c r="N93" s="17" t="s">
        <v>8273</v>
      </c>
      <c r="O93" s="17" t="s">
        <v>8274</v>
      </c>
      <c r="P93" s="17">
        <v>20</v>
      </c>
      <c r="Q93" s="17">
        <v>100.63</v>
      </c>
      <c r="R93" s="21">
        <v>42548.449861111112</v>
      </c>
      <c r="S93" s="21">
        <v>42568.449861111112</v>
      </c>
    </row>
    <row r="94" spans="1:19" ht="285" x14ac:dyDescent="0.25">
      <c r="A94" s="17">
        <v>3740</v>
      </c>
      <c r="B94" s="18" t="s">
        <v>3737</v>
      </c>
      <c r="C94" s="18" t="s">
        <v>7850</v>
      </c>
      <c r="D94" s="19">
        <v>2000</v>
      </c>
      <c r="E94" s="20">
        <v>358</v>
      </c>
      <c r="F94" s="17" t="s">
        <v>8220</v>
      </c>
      <c r="G94" s="17" t="s">
        <v>8223</v>
      </c>
      <c r="H94" s="17" t="s">
        <v>8245</v>
      </c>
      <c r="I94" s="17">
        <v>1407808438</v>
      </c>
      <c r="J94" s="17">
        <v>1405217355</v>
      </c>
      <c r="K94" s="17" t="b">
        <v>0</v>
      </c>
      <c r="L94" s="17">
        <v>14</v>
      </c>
      <c r="M94" s="17" t="b">
        <v>0</v>
      </c>
      <c r="N94" s="17" t="s">
        <v>8273</v>
      </c>
      <c r="O94" s="17" t="s">
        <v>8274</v>
      </c>
      <c r="P94" s="17">
        <v>18</v>
      </c>
      <c r="Q94" s="17">
        <v>25.57</v>
      </c>
      <c r="R94" s="21">
        <v>41833.089756944442</v>
      </c>
      <c r="S94" s="21">
        <v>41863.079143518517</v>
      </c>
    </row>
    <row r="95" spans="1:19" ht="240" x14ac:dyDescent="0.25">
      <c r="A95" s="17">
        <v>3741</v>
      </c>
      <c r="B95" s="18" t="s">
        <v>3738</v>
      </c>
      <c r="C95" s="18" t="s">
        <v>7851</v>
      </c>
      <c r="D95" s="19">
        <v>20000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1450389950</v>
      </c>
      <c r="J95" s="17">
        <v>1447797950</v>
      </c>
      <c r="K95" s="17" t="b">
        <v>0</v>
      </c>
      <c r="L95" s="17">
        <v>0</v>
      </c>
      <c r="M95" s="17" t="b">
        <v>0</v>
      </c>
      <c r="N95" s="17" t="s">
        <v>8273</v>
      </c>
      <c r="O95" s="17" t="s">
        <v>8274</v>
      </c>
      <c r="P95" s="17">
        <v>0</v>
      </c>
      <c r="Q95" s="17">
        <v>0</v>
      </c>
      <c r="R95" s="21">
        <v>42325.920717592591</v>
      </c>
      <c r="S95" s="21">
        <v>42355.920717592591</v>
      </c>
    </row>
    <row r="96" spans="1:19" ht="285" x14ac:dyDescent="0.25">
      <c r="A96" s="17">
        <v>3742</v>
      </c>
      <c r="B96" s="18" t="s">
        <v>3739</v>
      </c>
      <c r="C96" s="18" t="s">
        <v>7852</v>
      </c>
      <c r="D96" s="19">
        <v>5000</v>
      </c>
      <c r="E96" s="20">
        <v>100</v>
      </c>
      <c r="F96" s="17" t="s">
        <v>8220</v>
      </c>
      <c r="G96" s="17" t="s">
        <v>8223</v>
      </c>
      <c r="H96" s="17" t="s">
        <v>8245</v>
      </c>
      <c r="I96" s="17">
        <v>1409980144</v>
      </c>
      <c r="J96" s="17">
        <v>1407388144</v>
      </c>
      <c r="K96" s="17" t="b">
        <v>0</v>
      </c>
      <c r="L96" s="17">
        <v>4</v>
      </c>
      <c r="M96" s="17" t="b">
        <v>0</v>
      </c>
      <c r="N96" s="17" t="s">
        <v>8273</v>
      </c>
      <c r="O96" s="17" t="s">
        <v>8274</v>
      </c>
      <c r="P96" s="17">
        <v>2</v>
      </c>
      <c r="Q96" s="17">
        <v>25</v>
      </c>
      <c r="R96" s="21">
        <v>41858.214629629627</v>
      </c>
      <c r="S96" s="21">
        <v>41888.214629629627</v>
      </c>
    </row>
    <row r="97" spans="1:19" ht="195" x14ac:dyDescent="0.25">
      <c r="A97" s="17">
        <v>3743</v>
      </c>
      <c r="B97" s="18" t="s">
        <v>3740</v>
      </c>
      <c r="C97" s="18" t="s">
        <v>7853</v>
      </c>
      <c r="D97" s="19">
        <v>2200</v>
      </c>
      <c r="E97" s="20">
        <v>0</v>
      </c>
      <c r="F97" s="17" t="s">
        <v>8220</v>
      </c>
      <c r="G97" s="17" t="s">
        <v>8223</v>
      </c>
      <c r="H97" s="17" t="s">
        <v>8245</v>
      </c>
      <c r="I97" s="17">
        <v>1404406964</v>
      </c>
      <c r="J97" s="17">
        <v>1401814964</v>
      </c>
      <c r="K97" s="17" t="b">
        <v>0</v>
      </c>
      <c r="L97" s="17">
        <v>0</v>
      </c>
      <c r="M97" s="17" t="b">
        <v>0</v>
      </c>
      <c r="N97" s="17" t="s">
        <v>8273</v>
      </c>
      <c r="O97" s="17" t="s">
        <v>8274</v>
      </c>
      <c r="P97" s="17">
        <v>0</v>
      </c>
      <c r="Q97" s="17">
        <v>0</v>
      </c>
      <c r="R97" s="21">
        <v>41793.710231481484</v>
      </c>
      <c r="S97" s="21">
        <v>41823.710231481484</v>
      </c>
    </row>
    <row r="98" spans="1:19" ht="270" x14ac:dyDescent="0.25">
      <c r="A98" s="17">
        <v>3744</v>
      </c>
      <c r="B98" s="18" t="s">
        <v>3741</v>
      </c>
      <c r="C98" s="18" t="s">
        <v>7854</v>
      </c>
      <c r="D98" s="19">
        <v>1200</v>
      </c>
      <c r="E98" s="20">
        <v>0</v>
      </c>
      <c r="F98" s="17" t="s">
        <v>8220</v>
      </c>
      <c r="G98" s="17" t="s">
        <v>8223</v>
      </c>
      <c r="H98" s="17" t="s">
        <v>8245</v>
      </c>
      <c r="I98" s="17">
        <v>1404532740</v>
      </c>
      <c r="J98" s="17">
        <v>1401823952</v>
      </c>
      <c r="K98" s="17" t="b">
        <v>0</v>
      </c>
      <c r="L98" s="17">
        <v>0</v>
      </c>
      <c r="M98" s="17" t="b">
        <v>0</v>
      </c>
      <c r="N98" s="17" t="s">
        <v>8273</v>
      </c>
      <c r="O98" s="17" t="s">
        <v>8274</v>
      </c>
      <c r="P98" s="17">
        <v>0</v>
      </c>
      <c r="Q98" s="17">
        <v>0</v>
      </c>
      <c r="R98" s="21">
        <v>41793.814259259263</v>
      </c>
      <c r="S98" s="21">
        <v>41825.165972222225</v>
      </c>
    </row>
    <row r="99" spans="1:19" ht="225" x14ac:dyDescent="0.25">
      <c r="A99" s="17">
        <v>3745</v>
      </c>
      <c r="B99" s="18" t="s">
        <v>3742</v>
      </c>
      <c r="C99" s="18" t="s">
        <v>7855</v>
      </c>
      <c r="D99" s="19">
        <v>100</v>
      </c>
      <c r="E99" s="20">
        <v>10</v>
      </c>
      <c r="F99" s="17" t="s">
        <v>8220</v>
      </c>
      <c r="G99" s="17" t="s">
        <v>8223</v>
      </c>
      <c r="H99" s="17" t="s">
        <v>8245</v>
      </c>
      <c r="I99" s="17">
        <v>1407689102</v>
      </c>
      <c r="J99" s="17">
        <v>1405097102</v>
      </c>
      <c r="K99" s="17" t="b">
        <v>0</v>
      </c>
      <c r="L99" s="17">
        <v>1</v>
      </c>
      <c r="M99" s="17" t="b">
        <v>0</v>
      </c>
      <c r="N99" s="17" t="s">
        <v>8273</v>
      </c>
      <c r="O99" s="17" t="s">
        <v>8274</v>
      </c>
      <c r="P99" s="17">
        <v>10</v>
      </c>
      <c r="Q99" s="17">
        <v>10</v>
      </c>
      <c r="R99" s="21">
        <v>41831.697939814818</v>
      </c>
      <c r="S99" s="21">
        <v>41861.697939814818</v>
      </c>
    </row>
    <row r="100" spans="1:19" ht="105" x14ac:dyDescent="0.25">
      <c r="A100" s="17">
        <v>3746</v>
      </c>
      <c r="B100" s="18" t="s">
        <v>3743</v>
      </c>
      <c r="C100" s="18" t="s">
        <v>7856</v>
      </c>
      <c r="D100" s="19">
        <v>8500</v>
      </c>
      <c r="E100" s="20">
        <v>202</v>
      </c>
      <c r="F100" s="17" t="s">
        <v>8220</v>
      </c>
      <c r="G100" s="17" t="s">
        <v>8223</v>
      </c>
      <c r="H100" s="17" t="s">
        <v>8245</v>
      </c>
      <c r="I100" s="17">
        <v>1475918439</v>
      </c>
      <c r="J100" s="17">
        <v>1473326439</v>
      </c>
      <c r="K100" s="17" t="b">
        <v>0</v>
      </c>
      <c r="L100" s="17">
        <v>1</v>
      </c>
      <c r="M100" s="17" t="b">
        <v>0</v>
      </c>
      <c r="N100" s="17" t="s">
        <v>8273</v>
      </c>
      <c r="O100" s="17" t="s">
        <v>8274</v>
      </c>
      <c r="P100" s="17">
        <v>2</v>
      </c>
      <c r="Q100" s="17">
        <v>202</v>
      </c>
      <c r="R100" s="21">
        <v>42621.389340277776</v>
      </c>
      <c r="S100" s="21">
        <v>42651.389340277776</v>
      </c>
    </row>
    <row r="101" spans="1:19" ht="180" x14ac:dyDescent="0.25">
      <c r="A101" s="17">
        <v>3747</v>
      </c>
      <c r="B101" s="18" t="s">
        <v>3744</v>
      </c>
      <c r="C101" s="18" t="s">
        <v>7857</v>
      </c>
      <c r="D101" s="19">
        <v>2500</v>
      </c>
      <c r="E101" s="20">
        <v>25</v>
      </c>
      <c r="F101" s="17" t="s">
        <v>8220</v>
      </c>
      <c r="G101" s="17" t="s">
        <v>8224</v>
      </c>
      <c r="H101" s="17" t="s">
        <v>8246</v>
      </c>
      <c r="I101" s="17">
        <v>1436137140</v>
      </c>
      <c r="J101" s="17">
        <v>1433833896</v>
      </c>
      <c r="K101" s="17" t="b">
        <v>0</v>
      </c>
      <c r="L101" s="17">
        <v>1</v>
      </c>
      <c r="M101" s="17" t="b">
        <v>0</v>
      </c>
      <c r="N101" s="17" t="s">
        <v>8273</v>
      </c>
      <c r="O101" s="17" t="s">
        <v>8274</v>
      </c>
      <c r="P101" s="17">
        <v>1</v>
      </c>
      <c r="Q101" s="17">
        <v>25</v>
      </c>
      <c r="R101" s="21">
        <v>42164.299722222218</v>
      </c>
      <c r="S101" s="21">
        <v>42190.957638888889</v>
      </c>
    </row>
    <row r="102" spans="1:19" ht="285" x14ac:dyDescent="0.25">
      <c r="A102" s="17">
        <v>3841</v>
      </c>
      <c r="B102" s="18" t="s">
        <v>3838</v>
      </c>
      <c r="C102" s="18" t="s">
        <v>7950</v>
      </c>
      <c r="D102" s="19">
        <v>10000</v>
      </c>
      <c r="E102" s="20">
        <v>872</v>
      </c>
      <c r="F102" s="17" t="s">
        <v>8220</v>
      </c>
      <c r="G102" s="17" t="s">
        <v>8223</v>
      </c>
      <c r="H102" s="17" t="s">
        <v>8245</v>
      </c>
      <c r="I102" s="17">
        <v>1405882287</v>
      </c>
      <c r="J102" s="17">
        <v>1400698287</v>
      </c>
      <c r="K102" s="17" t="b">
        <v>1</v>
      </c>
      <c r="L102" s="17">
        <v>34</v>
      </c>
      <c r="M102" s="17" t="b">
        <v>0</v>
      </c>
      <c r="N102" s="17" t="s">
        <v>8273</v>
      </c>
      <c r="O102" s="17" t="s">
        <v>8274</v>
      </c>
      <c r="P102" s="17">
        <v>9</v>
      </c>
      <c r="Q102" s="17">
        <v>25.65</v>
      </c>
      <c r="R102" s="21">
        <v>41780.785729166666</v>
      </c>
      <c r="S102" s="21">
        <v>41840.785729166666</v>
      </c>
    </row>
    <row r="103" spans="1:19" ht="270" x14ac:dyDescent="0.25">
      <c r="A103" s="17">
        <v>3842</v>
      </c>
      <c r="B103" s="18" t="s">
        <v>3839</v>
      </c>
      <c r="C103" s="18" t="s">
        <v>7951</v>
      </c>
      <c r="D103" s="19">
        <v>5000</v>
      </c>
      <c r="E103" s="20">
        <v>1097</v>
      </c>
      <c r="F103" s="17" t="s">
        <v>8220</v>
      </c>
      <c r="G103" s="17" t="s">
        <v>8224</v>
      </c>
      <c r="H103" s="17" t="s">
        <v>8246</v>
      </c>
      <c r="I103" s="17">
        <v>1399809052</v>
      </c>
      <c r="J103" s="17">
        <v>1397217052</v>
      </c>
      <c r="K103" s="17" t="b">
        <v>1</v>
      </c>
      <c r="L103" s="17">
        <v>23</v>
      </c>
      <c r="M103" s="17" t="b">
        <v>0</v>
      </c>
      <c r="N103" s="17" t="s">
        <v>8273</v>
      </c>
      <c r="O103" s="17" t="s">
        <v>8274</v>
      </c>
      <c r="P103" s="17">
        <v>22</v>
      </c>
      <c r="Q103" s="17">
        <v>47.7</v>
      </c>
      <c r="R103" s="21">
        <v>41740.493657407409</v>
      </c>
      <c r="S103" s="21">
        <v>41770.493657407409</v>
      </c>
    </row>
    <row r="104" spans="1:19" ht="300" x14ac:dyDescent="0.25">
      <c r="A104" s="17">
        <v>3843</v>
      </c>
      <c r="B104" s="18" t="s">
        <v>3840</v>
      </c>
      <c r="C104" s="18" t="s">
        <v>7952</v>
      </c>
      <c r="D104" s="19">
        <v>5000</v>
      </c>
      <c r="E104" s="20">
        <v>1065</v>
      </c>
      <c r="F104" s="17" t="s">
        <v>8220</v>
      </c>
      <c r="G104" s="17" t="s">
        <v>8223</v>
      </c>
      <c r="H104" s="17" t="s">
        <v>8245</v>
      </c>
      <c r="I104" s="17">
        <v>1401587064</v>
      </c>
      <c r="J104" s="17">
        <v>1399427064</v>
      </c>
      <c r="K104" s="17" t="b">
        <v>1</v>
      </c>
      <c r="L104" s="17">
        <v>19</v>
      </c>
      <c r="M104" s="17" t="b">
        <v>0</v>
      </c>
      <c r="N104" s="17" t="s">
        <v>8273</v>
      </c>
      <c r="O104" s="17" t="s">
        <v>8274</v>
      </c>
      <c r="P104" s="17">
        <v>21</v>
      </c>
      <c r="Q104" s="17">
        <v>56.05</v>
      </c>
      <c r="R104" s="21">
        <v>41766.072500000002</v>
      </c>
      <c r="S104" s="21">
        <v>41791.072500000002</v>
      </c>
    </row>
    <row r="105" spans="1:19" ht="300" x14ac:dyDescent="0.25">
      <c r="A105" s="17">
        <v>3844</v>
      </c>
      <c r="B105" s="18" t="s">
        <v>3841</v>
      </c>
      <c r="C105" s="18" t="s">
        <v>7953</v>
      </c>
      <c r="D105" s="19">
        <v>9800</v>
      </c>
      <c r="E105" s="20">
        <v>4066</v>
      </c>
      <c r="F105" s="17" t="s">
        <v>8220</v>
      </c>
      <c r="G105" s="17" t="s">
        <v>8223</v>
      </c>
      <c r="H105" s="17" t="s">
        <v>8245</v>
      </c>
      <c r="I105" s="17">
        <v>1401778740</v>
      </c>
      <c r="J105" s="17">
        <v>1399474134</v>
      </c>
      <c r="K105" s="17" t="b">
        <v>1</v>
      </c>
      <c r="L105" s="17">
        <v>50</v>
      </c>
      <c r="M105" s="17" t="b">
        <v>0</v>
      </c>
      <c r="N105" s="17" t="s">
        <v>8273</v>
      </c>
      <c r="O105" s="17" t="s">
        <v>8274</v>
      </c>
      <c r="P105" s="17">
        <v>41</v>
      </c>
      <c r="Q105" s="17">
        <v>81.319999999999993</v>
      </c>
      <c r="R105" s="21">
        <v>41766.617291666669</v>
      </c>
      <c r="S105" s="21">
        <v>41793.290972222225</v>
      </c>
    </row>
    <row r="106" spans="1:19" ht="255" x14ac:dyDescent="0.25">
      <c r="A106" s="17">
        <v>3845</v>
      </c>
      <c r="B106" s="18" t="s">
        <v>3842</v>
      </c>
      <c r="C106" s="18" t="s">
        <v>7954</v>
      </c>
      <c r="D106" s="19">
        <v>40000</v>
      </c>
      <c r="E106" s="20">
        <v>842</v>
      </c>
      <c r="F106" s="17" t="s">
        <v>8220</v>
      </c>
      <c r="G106" s="17" t="s">
        <v>8223</v>
      </c>
      <c r="H106" s="17" t="s">
        <v>8245</v>
      </c>
      <c r="I106" s="17">
        <v>1443711774</v>
      </c>
      <c r="J106" s="17">
        <v>1441119774</v>
      </c>
      <c r="K106" s="17" t="b">
        <v>1</v>
      </c>
      <c r="L106" s="17">
        <v>12</v>
      </c>
      <c r="M106" s="17" t="b">
        <v>0</v>
      </c>
      <c r="N106" s="17" t="s">
        <v>8273</v>
      </c>
      <c r="O106" s="17" t="s">
        <v>8274</v>
      </c>
      <c r="P106" s="17">
        <v>2</v>
      </c>
      <c r="Q106" s="17">
        <v>70.17</v>
      </c>
      <c r="R106" s="21">
        <v>42248.627013888887</v>
      </c>
      <c r="S106" s="21">
        <v>42278.627013888887</v>
      </c>
    </row>
    <row r="107" spans="1:19" ht="255" x14ac:dyDescent="0.25">
      <c r="A107" s="17">
        <v>3846</v>
      </c>
      <c r="B107" s="18" t="s">
        <v>3843</v>
      </c>
      <c r="C107" s="18" t="s">
        <v>7955</v>
      </c>
      <c r="D107" s="19">
        <v>7000</v>
      </c>
      <c r="E107" s="20">
        <v>189</v>
      </c>
      <c r="F107" s="17" t="s">
        <v>8220</v>
      </c>
      <c r="G107" s="17" t="s">
        <v>8223</v>
      </c>
      <c r="H107" s="17" t="s">
        <v>8245</v>
      </c>
      <c r="I107" s="17">
        <v>1412405940</v>
      </c>
      <c r="J107" s="17">
        <v>1409721542</v>
      </c>
      <c r="K107" s="17" t="b">
        <v>1</v>
      </c>
      <c r="L107" s="17">
        <v>8</v>
      </c>
      <c r="M107" s="17" t="b">
        <v>0</v>
      </c>
      <c r="N107" s="17" t="s">
        <v>8273</v>
      </c>
      <c r="O107" s="17" t="s">
        <v>8274</v>
      </c>
      <c r="P107" s="17">
        <v>3</v>
      </c>
      <c r="Q107" s="17">
        <v>23.63</v>
      </c>
      <c r="R107" s="21">
        <v>41885.221550925926</v>
      </c>
      <c r="S107" s="21">
        <v>41916.290972222225</v>
      </c>
    </row>
    <row r="108" spans="1:19" ht="225" x14ac:dyDescent="0.25">
      <c r="A108" s="17">
        <v>3847</v>
      </c>
      <c r="B108" s="18" t="s">
        <v>3844</v>
      </c>
      <c r="C108" s="18" t="s">
        <v>7956</v>
      </c>
      <c r="D108" s="19">
        <v>10500</v>
      </c>
      <c r="E108" s="20">
        <v>1697</v>
      </c>
      <c r="F108" s="17" t="s">
        <v>8220</v>
      </c>
      <c r="G108" s="17" t="s">
        <v>8223</v>
      </c>
      <c r="H108" s="17" t="s">
        <v>8245</v>
      </c>
      <c r="I108" s="17">
        <v>1437283391</v>
      </c>
      <c r="J108" s="17">
        <v>1433395391</v>
      </c>
      <c r="K108" s="17" t="b">
        <v>1</v>
      </c>
      <c r="L108" s="17">
        <v>9</v>
      </c>
      <c r="M108" s="17" t="b">
        <v>0</v>
      </c>
      <c r="N108" s="17" t="s">
        <v>8273</v>
      </c>
      <c r="O108" s="17" t="s">
        <v>8274</v>
      </c>
      <c r="P108" s="17">
        <v>16</v>
      </c>
      <c r="Q108" s="17">
        <v>188.56</v>
      </c>
      <c r="R108" s="21">
        <v>42159.224432870367</v>
      </c>
      <c r="S108" s="21">
        <v>42204.224432870367</v>
      </c>
    </row>
    <row r="109" spans="1:19" ht="300" x14ac:dyDescent="0.25">
      <c r="A109" s="17">
        <v>3848</v>
      </c>
      <c r="B109" s="18" t="s">
        <v>3845</v>
      </c>
      <c r="C109" s="18" t="s">
        <v>7957</v>
      </c>
      <c r="D109" s="19">
        <v>13000</v>
      </c>
      <c r="E109" s="20">
        <v>2129</v>
      </c>
      <c r="F109" s="17" t="s">
        <v>8220</v>
      </c>
      <c r="G109" s="17" t="s">
        <v>8223</v>
      </c>
      <c r="H109" s="17" t="s">
        <v>8245</v>
      </c>
      <c r="I109" s="17">
        <v>1445196989</v>
      </c>
      <c r="J109" s="17">
        <v>1442604989</v>
      </c>
      <c r="K109" s="17" t="b">
        <v>1</v>
      </c>
      <c r="L109" s="17">
        <v>43</v>
      </c>
      <c r="M109" s="17" t="b">
        <v>0</v>
      </c>
      <c r="N109" s="17" t="s">
        <v>8273</v>
      </c>
      <c r="O109" s="17" t="s">
        <v>8274</v>
      </c>
      <c r="P109" s="17">
        <v>16</v>
      </c>
      <c r="Q109" s="17">
        <v>49.51</v>
      </c>
      <c r="R109" s="21">
        <v>42265.817002314812</v>
      </c>
      <c r="S109" s="21">
        <v>42295.817002314812</v>
      </c>
    </row>
    <row r="110" spans="1:19" ht="300" x14ac:dyDescent="0.25">
      <c r="A110" s="17">
        <v>3849</v>
      </c>
      <c r="B110" s="18" t="s">
        <v>3846</v>
      </c>
      <c r="C110" s="18" t="s">
        <v>7958</v>
      </c>
      <c r="D110" s="19">
        <v>30000</v>
      </c>
      <c r="E110" s="20">
        <v>2113</v>
      </c>
      <c r="F110" s="17" t="s">
        <v>8220</v>
      </c>
      <c r="G110" s="17" t="s">
        <v>8235</v>
      </c>
      <c r="H110" s="17" t="s">
        <v>8248</v>
      </c>
      <c r="I110" s="17">
        <v>1434047084</v>
      </c>
      <c r="J110" s="17">
        <v>1431455084</v>
      </c>
      <c r="K110" s="17" t="b">
        <v>1</v>
      </c>
      <c r="L110" s="17">
        <v>28</v>
      </c>
      <c r="M110" s="17" t="b">
        <v>0</v>
      </c>
      <c r="N110" s="17" t="s">
        <v>8273</v>
      </c>
      <c r="O110" s="17" t="s">
        <v>8274</v>
      </c>
      <c r="P110" s="17">
        <v>7</v>
      </c>
      <c r="Q110" s="17">
        <v>75.459999999999994</v>
      </c>
      <c r="R110" s="21">
        <v>42136.767175925925</v>
      </c>
      <c r="S110" s="21">
        <v>42166.767175925925</v>
      </c>
    </row>
    <row r="111" spans="1:19" ht="135" x14ac:dyDescent="0.25">
      <c r="A111" s="17">
        <v>3850</v>
      </c>
      <c r="B111" s="18" t="s">
        <v>3847</v>
      </c>
      <c r="C111" s="18" t="s">
        <v>7959</v>
      </c>
      <c r="D111" s="19">
        <v>1000</v>
      </c>
      <c r="E111" s="20">
        <v>38</v>
      </c>
      <c r="F111" s="17" t="s">
        <v>8220</v>
      </c>
      <c r="G111" s="17" t="s">
        <v>8223</v>
      </c>
      <c r="H111" s="17" t="s">
        <v>8245</v>
      </c>
      <c r="I111" s="17">
        <v>1420081143</v>
      </c>
      <c r="J111" s="17">
        <v>1417489143</v>
      </c>
      <c r="K111" s="17" t="b">
        <v>1</v>
      </c>
      <c r="L111" s="17">
        <v>4</v>
      </c>
      <c r="M111" s="17" t="b">
        <v>0</v>
      </c>
      <c r="N111" s="17" t="s">
        <v>8273</v>
      </c>
      <c r="O111" s="17" t="s">
        <v>8274</v>
      </c>
      <c r="P111" s="17">
        <v>4</v>
      </c>
      <c r="Q111" s="17">
        <v>9.5</v>
      </c>
      <c r="R111" s="21">
        <v>41975.124340277776</v>
      </c>
      <c r="S111" s="21">
        <v>42005.124340277776</v>
      </c>
    </row>
    <row r="112" spans="1:19" ht="255" x14ac:dyDescent="0.25">
      <c r="A112" s="17">
        <v>3851</v>
      </c>
      <c r="B112" s="18" t="s">
        <v>3848</v>
      </c>
      <c r="C112" s="18" t="s">
        <v>7960</v>
      </c>
      <c r="D112" s="19">
        <v>2500</v>
      </c>
      <c r="E112" s="20">
        <v>852</v>
      </c>
      <c r="F112" s="17" t="s">
        <v>8220</v>
      </c>
      <c r="G112" s="17" t="s">
        <v>8224</v>
      </c>
      <c r="H112" s="17" t="s">
        <v>8246</v>
      </c>
      <c r="I112" s="17">
        <v>1437129179</v>
      </c>
      <c r="J112" s="17">
        <v>1434537179</v>
      </c>
      <c r="K112" s="17" t="b">
        <v>1</v>
      </c>
      <c r="L112" s="17">
        <v>24</v>
      </c>
      <c r="M112" s="17" t="b">
        <v>0</v>
      </c>
      <c r="N112" s="17" t="s">
        <v>8273</v>
      </c>
      <c r="O112" s="17" t="s">
        <v>8274</v>
      </c>
      <c r="P112" s="17">
        <v>34</v>
      </c>
      <c r="Q112" s="17">
        <v>35.5</v>
      </c>
      <c r="R112" s="21">
        <v>42172.439571759256</v>
      </c>
      <c r="S112" s="21">
        <v>42202.439571759256</v>
      </c>
    </row>
    <row r="113" spans="1:19" ht="270" x14ac:dyDescent="0.25">
      <c r="A113" s="17">
        <v>3852</v>
      </c>
      <c r="B113" s="18" t="s">
        <v>3849</v>
      </c>
      <c r="C113" s="18" t="s">
        <v>7961</v>
      </c>
      <c r="D113" s="19">
        <v>10000</v>
      </c>
      <c r="E113" s="20">
        <v>20</v>
      </c>
      <c r="F113" s="17" t="s">
        <v>8220</v>
      </c>
      <c r="G113" s="17" t="s">
        <v>8223</v>
      </c>
      <c r="H113" s="17" t="s">
        <v>8245</v>
      </c>
      <c r="I113" s="17">
        <v>1427427276</v>
      </c>
      <c r="J113" s="17">
        <v>1425270876</v>
      </c>
      <c r="K113" s="17" t="b">
        <v>0</v>
      </c>
      <c r="L113" s="17">
        <v>2</v>
      </c>
      <c r="M113" s="17" t="b">
        <v>0</v>
      </c>
      <c r="N113" s="17" t="s">
        <v>8273</v>
      </c>
      <c r="O113" s="17" t="s">
        <v>8274</v>
      </c>
      <c r="P113" s="17">
        <v>0</v>
      </c>
      <c r="Q113" s="17">
        <v>10</v>
      </c>
      <c r="R113" s="21">
        <v>42065.190694444449</v>
      </c>
      <c r="S113" s="21">
        <v>42090.149027777778</v>
      </c>
    </row>
    <row r="114" spans="1:19" ht="195" x14ac:dyDescent="0.25">
      <c r="A114" s="17">
        <v>3853</v>
      </c>
      <c r="B114" s="18" t="s">
        <v>3850</v>
      </c>
      <c r="C114" s="18" t="s">
        <v>7962</v>
      </c>
      <c r="D114" s="19">
        <v>100000</v>
      </c>
      <c r="E114" s="20">
        <v>26</v>
      </c>
      <c r="F114" s="17" t="s">
        <v>8220</v>
      </c>
      <c r="G114" s="17" t="s">
        <v>8223</v>
      </c>
      <c r="H114" s="17" t="s">
        <v>8245</v>
      </c>
      <c r="I114" s="17">
        <v>1409602178</v>
      </c>
      <c r="J114" s="17">
        <v>1406578178</v>
      </c>
      <c r="K114" s="17" t="b">
        <v>0</v>
      </c>
      <c r="L114" s="17">
        <v>2</v>
      </c>
      <c r="M114" s="17" t="b">
        <v>0</v>
      </c>
      <c r="N114" s="17" t="s">
        <v>8273</v>
      </c>
      <c r="O114" s="17" t="s">
        <v>8274</v>
      </c>
      <c r="P114" s="17">
        <v>0</v>
      </c>
      <c r="Q114" s="17">
        <v>13</v>
      </c>
      <c r="R114" s="21">
        <v>41848.84002314815</v>
      </c>
      <c r="S114" s="21">
        <v>41883.84002314815</v>
      </c>
    </row>
    <row r="115" spans="1:19" ht="165" x14ac:dyDescent="0.25">
      <c r="A115" s="17">
        <v>3854</v>
      </c>
      <c r="B115" s="18" t="s">
        <v>3851</v>
      </c>
      <c r="C115" s="18" t="s">
        <v>7963</v>
      </c>
      <c r="D115" s="19">
        <v>11000</v>
      </c>
      <c r="E115" s="20">
        <v>1788</v>
      </c>
      <c r="F115" s="17" t="s">
        <v>8220</v>
      </c>
      <c r="G115" s="17" t="s">
        <v>8223</v>
      </c>
      <c r="H115" s="17" t="s">
        <v>8245</v>
      </c>
      <c r="I115" s="17">
        <v>1431206058</v>
      </c>
      <c r="J115" s="17">
        <v>1428614058</v>
      </c>
      <c r="K115" s="17" t="b">
        <v>0</v>
      </c>
      <c r="L115" s="17">
        <v>20</v>
      </c>
      <c r="M115" s="17" t="b">
        <v>0</v>
      </c>
      <c r="N115" s="17" t="s">
        <v>8273</v>
      </c>
      <c r="O115" s="17" t="s">
        <v>8274</v>
      </c>
      <c r="P115" s="17">
        <v>16</v>
      </c>
      <c r="Q115" s="17">
        <v>89.4</v>
      </c>
      <c r="R115" s="21">
        <v>42103.884930555556</v>
      </c>
      <c r="S115" s="21">
        <v>42133.884930555556</v>
      </c>
    </row>
    <row r="116" spans="1:19" ht="300" x14ac:dyDescent="0.25">
      <c r="A116" s="17">
        <v>3855</v>
      </c>
      <c r="B116" s="18" t="s">
        <v>3852</v>
      </c>
      <c r="C116" s="18" t="s">
        <v>7964</v>
      </c>
      <c r="D116" s="19">
        <v>1000</v>
      </c>
      <c r="E116" s="20">
        <v>25</v>
      </c>
      <c r="F116" s="17" t="s">
        <v>8220</v>
      </c>
      <c r="G116" s="17" t="s">
        <v>8223</v>
      </c>
      <c r="H116" s="17" t="s">
        <v>8245</v>
      </c>
      <c r="I116" s="17">
        <v>1427408271</v>
      </c>
      <c r="J116" s="17">
        <v>1424819871</v>
      </c>
      <c r="K116" s="17" t="b">
        <v>0</v>
      </c>
      <c r="L116" s="17">
        <v>1</v>
      </c>
      <c r="M116" s="17" t="b">
        <v>0</v>
      </c>
      <c r="N116" s="17" t="s">
        <v>8273</v>
      </c>
      <c r="O116" s="17" t="s">
        <v>8274</v>
      </c>
      <c r="P116" s="17">
        <v>3</v>
      </c>
      <c r="Q116" s="17">
        <v>25</v>
      </c>
      <c r="R116" s="21">
        <v>42059.970729166671</v>
      </c>
      <c r="S116" s="21">
        <v>42089.929062499999</v>
      </c>
    </row>
    <row r="117" spans="1:19" ht="300" x14ac:dyDescent="0.25">
      <c r="A117" s="17">
        <v>3856</v>
      </c>
      <c r="B117" s="18" t="s">
        <v>3853</v>
      </c>
      <c r="C117" s="18" t="s">
        <v>7965</v>
      </c>
      <c r="D117" s="19">
        <v>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1425833403</v>
      </c>
      <c r="J117" s="17">
        <v>1423245003</v>
      </c>
      <c r="K117" s="17" t="b">
        <v>0</v>
      </c>
      <c r="L117" s="17">
        <v>1</v>
      </c>
      <c r="M117" s="17" t="b">
        <v>0</v>
      </c>
      <c r="N117" s="17" t="s">
        <v>8273</v>
      </c>
      <c r="O117" s="17" t="s">
        <v>8274</v>
      </c>
      <c r="P117" s="17">
        <v>0</v>
      </c>
      <c r="Q117" s="17">
        <v>1</v>
      </c>
      <c r="R117" s="21">
        <v>42041.743090277778</v>
      </c>
      <c r="S117" s="21">
        <v>42071.701423611114</v>
      </c>
    </row>
    <row r="118" spans="1:19" ht="300" x14ac:dyDescent="0.25">
      <c r="A118" s="17">
        <v>3857</v>
      </c>
      <c r="B118" s="18" t="s">
        <v>3854</v>
      </c>
      <c r="C118" s="18" t="s">
        <v>7966</v>
      </c>
      <c r="D118" s="19">
        <v>5000</v>
      </c>
      <c r="E118" s="20">
        <v>260</v>
      </c>
      <c r="F118" s="17" t="s">
        <v>8220</v>
      </c>
      <c r="G118" s="17" t="s">
        <v>8223</v>
      </c>
      <c r="H118" s="17" t="s">
        <v>8245</v>
      </c>
      <c r="I118" s="17">
        <v>1406913120</v>
      </c>
      <c r="J118" s="17">
        <v>1404927690</v>
      </c>
      <c r="K118" s="17" t="b">
        <v>0</v>
      </c>
      <c r="L118" s="17">
        <v>4</v>
      </c>
      <c r="M118" s="17" t="b">
        <v>0</v>
      </c>
      <c r="N118" s="17" t="s">
        <v>8273</v>
      </c>
      <c r="O118" s="17" t="s">
        <v>8274</v>
      </c>
      <c r="P118" s="17">
        <v>5</v>
      </c>
      <c r="Q118" s="17">
        <v>65</v>
      </c>
      <c r="R118" s="21">
        <v>41829.73715277778</v>
      </c>
      <c r="S118" s="21">
        <v>41852.716666666667</v>
      </c>
    </row>
    <row r="119" spans="1:19" ht="240" x14ac:dyDescent="0.25">
      <c r="A119" s="17">
        <v>3858</v>
      </c>
      <c r="B119" s="18" t="s">
        <v>3855</v>
      </c>
      <c r="C119" s="18" t="s">
        <v>7967</v>
      </c>
      <c r="D119" s="19">
        <v>500</v>
      </c>
      <c r="E119" s="20">
        <v>10</v>
      </c>
      <c r="F119" s="17" t="s">
        <v>8220</v>
      </c>
      <c r="G119" s="17" t="s">
        <v>8224</v>
      </c>
      <c r="H119" s="17" t="s">
        <v>8246</v>
      </c>
      <c r="I119" s="17">
        <v>1432328400</v>
      </c>
      <c r="J119" s="17">
        <v>1430734844</v>
      </c>
      <c r="K119" s="17" t="b">
        <v>0</v>
      </c>
      <c r="L119" s="17">
        <v>1</v>
      </c>
      <c r="M119" s="17" t="b">
        <v>0</v>
      </c>
      <c r="N119" s="17" t="s">
        <v>8273</v>
      </c>
      <c r="O119" s="17" t="s">
        <v>8274</v>
      </c>
      <c r="P119" s="17">
        <v>2</v>
      </c>
      <c r="Q119" s="17">
        <v>10</v>
      </c>
      <c r="R119" s="21">
        <v>42128.431064814817</v>
      </c>
      <c r="S119" s="21">
        <v>42146.875</v>
      </c>
    </row>
    <row r="120" spans="1:19" ht="225" x14ac:dyDescent="0.25">
      <c r="A120" s="17">
        <v>3859</v>
      </c>
      <c r="B120" s="18" t="s">
        <v>3856</v>
      </c>
      <c r="C120" s="18" t="s">
        <v>7968</v>
      </c>
      <c r="D120" s="19">
        <v>2500</v>
      </c>
      <c r="E120" s="20">
        <v>1</v>
      </c>
      <c r="F120" s="17" t="s">
        <v>8220</v>
      </c>
      <c r="G120" s="17" t="s">
        <v>8223</v>
      </c>
      <c r="H120" s="17" t="s">
        <v>8245</v>
      </c>
      <c r="I120" s="17">
        <v>1403730000</v>
      </c>
      <c r="J120" s="17">
        <v>1401485207</v>
      </c>
      <c r="K120" s="17" t="b">
        <v>0</v>
      </c>
      <c r="L120" s="17">
        <v>1</v>
      </c>
      <c r="M120" s="17" t="b">
        <v>0</v>
      </c>
      <c r="N120" s="17" t="s">
        <v>8273</v>
      </c>
      <c r="O120" s="17" t="s">
        <v>8274</v>
      </c>
      <c r="P120" s="17">
        <v>0</v>
      </c>
      <c r="Q120" s="17">
        <v>1</v>
      </c>
      <c r="R120" s="21">
        <v>41789.893599537041</v>
      </c>
      <c r="S120" s="21">
        <v>41815.875</v>
      </c>
    </row>
    <row r="121" spans="1:19" ht="285" x14ac:dyDescent="0.25">
      <c r="A121" s="17">
        <v>3860</v>
      </c>
      <c r="B121" s="18" t="s">
        <v>3857</v>
      </c>
      <c r="C121" s="18" t="s">
        <v>7969</v>
      </c>
      <c r="D121" s="19">
        <v>6000</v>
      </c>
      <c r="E121" s="20">
        <v>1060</v>
      </c>
      <c r="F121" s="17" t="s">
        <v>8220</v>
      </c>
      <c r="G121" s="17" t="s">
        <v>8223</v>
      </c>
      <c r="H121" s="17" t="s">
        <v>8245</v>
      </c>
      <c r="I121" s="17">
        <v>1407858710</v>
      </c>
      <c r="J121" s="17">
        <v>1405266710</v>
      </c>
      <c r="K121" s="17" t="b">
        <v>0</v>
      </c>
      <c r="L121" s="17">
        <v>13</v>
      </c>
      <c r="M121" s="17" t="b">
        <v>0</v>
      </c>
      <c r="N121" s="17" t="s">
        <v>8273</v>
      </c>
      <c r="O121" s="17" t="s">
        <v>8274</v>
      </c>
      <c r="P121" s="17">
        <v>18</v>
      </c>
      <c r="Q121" s="17">
        <v>81.540000000000006</v>
      </c>
      <c r="R121" s="21">
        <v>41833.660995370366</v>
      </c>
      <c r="S121" s="21">
        <v>41863.660995370366</v>
      </c>
    </row>
    <row r="122" spans="1:19" ht="60" x14ac:dyDescent="0.25">
      <c r="A122" s="17">
        <v>3861</v>
      </c>
      <c r="B122" s="18" t="s">
        <v>3858</v>
      </c>
      <c r="C122" s="18" t="s">
        <v>7970</v>
      </c>
      <c r="D122" s="19">
        <v>2000</v>
      </c>
      <c r="E122" s="20">
        <v>100</v>
      </c>
      <c r="F122" s="17" t="s">
        <v>8220</v>
      </c>
      <c r="G122" s="17" t="s">
        <v>8223</v>
      </c>
      <c r="H122" s="17" t="s">
        <v>8245</v>
      </c>
      <c r="I122" s="17">
        <v>1415828820</v>
      </c>
      <c r="J122" s="17">
        <v>1412258977</v>
      </c>
      <c r="K122" s="17" t="b">
        <v>0</v>
      </c>
      <c r="L122" s="17">
        <v>1</v>
      </c>
      <c r="M122" s="17" t="b">
        <v>0</v>
      </c>
      <c r="N122" s="17" t="s">
        <v>8273</v>
      </c>
      <c r="O122" s="17" t="s">
        <v>8274</v>
      </c>
      <c r="P122" s="17">
        <v>5</v>
      </c>
      <c r="Q122" s="17">
        <v>100</v>
      </c>
      <c r="R122" s="21">
        <v>41914.590011574073</v>
      </c>
      <c r="S122" s="21">
        <v>41955.907638888893</v>
      </c>
    </row>
    <row r="123" spans="1:19" ht="150" x14ac:dyDescent="0.25">
      <c r="A123" s="17">
        <v>3862</v>
      </c>
      <c r="B123" s="18" t="s">
        <v>3859</v>
      </c>
      <c r="C123" s="18" t="s">
        <v>7971</v>
      </c>
      <c r="D123" s="19">
        <v>7500</v>
      </c>
      <c r="E123" s="20">
        <v>1</v>
      </c>
      <c r="F123" s="17" t="s">
        <v>8220</v>
      </c>
      <c r="G123" s="17" t="s">
        <v>8223</v>
      </c>
      <c r="H123" s="17" t="s">
        <v>8245</v>
      </c>
      <c r="I123" s="17">
        <v>1473699540</v>
      </c>
      <c r="J123" s="17">
        <v>1472451356</v>
      </c>
      <c r="K123" s="17" t="b">
        <v>0</v>
      </c>
      <c r="L123" s="17">
        <v>1</v>
      </c>
      <c r="M123" s="17" t="b">
        <v>0</v>
      </c>
      <c r="N123" s="17" t="s">
        <v>8273</v>
      </c>
      <c r="O123" s="17" t="s">
        <v>8274</v>
      </c>
      <c r="P123" s="17">
        <v>0</v>
      </c>
      <c r="Q123" s="17">
        <v>1</v>
      </c>
      <c r="R123" s="21">
        <v>42611.261064814811</v>
      </c>
      <c r="S123" s="21">
        <v>42625.707638888889</v>
      </c>
    </row>
    <row r="124" spans="1:19" ht="285" x14ac:dyDescent="0.25">
      <c r="A124" s="17">
        <v>3863</v>
      </c>
      <c r="B124" s="18" t="s">
        <v>3860</v>
      </c>
      <c r="C124" s="18" t="s">
        <v>7972</v>
      </c>
      <c r="D124" s="19">
        <v>6000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1446739905</v>
      </c>
      <c r="J124" s="17">
        <v>1441552305</v>
      </c>
      <c r="K124" s="17" t="b">
        <v>0</v>
      </c>
      <c r="L124" s="17">
        <v>0</v>
      </c>
      <c r="M124" s="17" t="b">
        <v>0</v>
      </c>
      <c r="N124" s="17" t="s">
        <v>8273</v>
      </c>
      <c r="O124" s="17" t="s">
        <v>8274</v>
      </c>
      <c r="P124" s="17">
        <v>0</v>
      </c>
      <c r="Q124" s="17">
        <v>0</v>
      </c>
      <c r="R124" s="21">
        <v>42253.633159722223</v>
      </c>
      <c r="S124" s="21">
        <v>42313.674826388888</v>
      </c>
    </row>
    <row r="125" spans="1:19" ht="270" x14ac:dyDescent="0.25">
      <c r="A125" s="17">
        <v>3864</v>
      </c>
      <c r="B125" s="18" t="s">
        <v>3861</v>
      </c>
      <c r="C125" s="18" t="s">
        <v>7973</v>
      </c>
      <c r="D125" s="19">
        <v>5000</v>
      </c>
      <c r="E125" s="20">
        <v>60</v>
      </c>
      <c r="F125" s="17" t="s">
        <v>8220</v>
      </c>
      <c r="G125" s="17" t="s">
        <v>8223</v>
      </c>
      <c r="H125" s="17" t="s">
        <v>8245</v>
      </c>
      <c r="I125" s="17">
        <v>1447799054</v>
      </c>
      <c r="J125" s="17">
        <v>1445203454</v>
      </c>
      <c r="K125" s="17" t="b">
        <v>0</v>
      </c>
      <c r="L125" s="17">
        <v>3</v>
      </c>
      <c r="M125" s="17" t="b">
        <v>0</v>
      </c>
      <c r="N125" s="17" t="s">
        <v>8273</v>
      </c>
      <c r="O125" s="17" t="s">
        <v>8274</v>
      </c>
      <c r="P125" s="17">
        <v>1</v>
      </c>
      <c r="Q125" s="17">
        <v>20</v>
      </c>
      <c r="R125" s="21">
        <v>42295.891828703709</v>
      </c>
      <c r="S125" s="21">
        <v>42325.933495370366</v>
      </c>
    </row>
    <row r="126" spans="1:19" ht="240" x14ac:dyDescent="0.25">
      <c r="A126" s="17">
        <v>3865</v>
      </c>
      <c r="B126" s="18" t="s">
        <v>3862</v>
      </c>
      <c r="C126" s="18" t="s">
        <v>7974</v>
      </c>
      <c r="D126" s="19">
        <v>2413</v>
      </c>
      <c r="E126" s="20">
        <v>650</v>
      </c>
      <c r="F126" s="17" t="s">
        <v>8220</v>
      </c>
      <c r="G126" s="17" t="s">
        <v>8228</v>
      </c>
      <c r="H126" s="17" t="s">
        <v>8250</v>
      </c>
      <c r="I126" s="17">
        <v>1409376600</v>
      </c>
      <c r="J126" s="17">
        <v>1405957098</v>
      </c>
      <c r="K126" s="17" t="b">
        <v>0</v>
      </c>
      <c r="L126" s="17">
        <v>14</v>
      </c>
      <c r="M126" s="17" t="b">
        <v>0</v>
      </c>
      <c r="N126" s="17" t="s">
        <v>8273</v>
      </c>
      <c r="O126" s="17" t="s">
        <v>8274</v>
      </c>
      <c r="P126" s="17">
        <v>27</v>
      </c>
      <c r="Q126" s="17">
        <v>46.43</v>
      </c>
      <c r="R126" s="21">
        <v>41841.651597222226</v>
      </c>
      <c r="S126" s="21">
        <v>41881.229166666664</v>
      </c>
    </row>
    <row r="127" spans="1:19" ht="135" x14ac:dyDescent="0.25">
      <c r="A127" s="17">
        <v>3866</v>
      </c>
      <c r="B127" s="18" t="s">
        <v>3863</v>
      </c>
      <c r="C127" s="18" t="s">
        <v>7975</v>
      </c>
      <c r="D127" s="19">
        <v>2000</v>
      </c>
      <c r="E127" s="20">
        <v>11</v>
      </c>
      <c r="F127" s="17" t="s">
        <v>8220</v>
      </c>
      <c r="G127" s="17" t="s">
        <v>8223</v>
      </c>
      <c r="H127" s="17" t="s">
        <v>8245</v>
      </c>
      <c r="I127" s="17">
        <v>1458703740</v>
      </c>
      <c r="J127" s="17">
        <v>1454453021</v>
      </c>
      <c r="K127" s="17" t="b">
        <v>0</v>
      </c>
      <c r="L127" s="17">
        <v>2</v>
      </c>
      <c r="M127" s="17" t="b">
        <v>0</v>
      </c>
      <c r="N127" s="17" t="s">
        <v>8273</v>
      </c>
      <c r="O127" s="17" t="s">
        <v>8274</v>
      </c>
      <c r="P127" s="17">
        <v>1</v>
      </c>
      <c r="Q127" s="17">
        <v>5.5</v>
      </c>
      <c r="R127" s="21">
        <v>42402.947002314817</v>
      </c>
      <c r="S127" s="21">
        <v>42452.145138888889</v>
      </c>
    </row>
    <row r="128" spans="1:19" ht="285" x14ac:dyDescent="0.25">
      <c r="A128" s="17">
        <v>3867</v>
      </c>
      <c r="B128" s="18" t="s">
        <v>3864</v>
      </c>
      <c r="C128" s="18" t="s">
        <v>7976</v>
      </c>
      <c r="D128" s="19">
        <v>2000</v>
      </c>
      <c r="E128" s="20">
        <v>251</v>
      </c>
      <c r="F128" s="17" t="s">
        <v>8220</v>
      </c>
      <c r="G128" s="17" t="s">
        <v>8223</v>
      </c>
      <c r="H128" s="17" t="s">
        <v>8245</v>
      </c>
      <c r="I128" s="17">
        <v>1466278339</v>
      </c>
      <c r="J128" s="17">
        <v>1463686339</v>
      </c>
      <c r="K128" s="17" t="b">
        <v>0</v>
      </c>
      <c r="L128" s="17">
        <v>5</v>
      </c>
      <c r="M128" s="17" t="b">
        <v>0</v>
      </c>
      <c r="N128" s="17" t="s">
        <v>8273</v>
      </c>
      <c r="O128" s="17" t="s">
        <v>8274</v>
      </c>
      <c r="P128" s="17">
        <v>13</v>
      </c>
      <c r="Q128" s="17">
        <v>50.2</v>
      </c>
      <c r="R128" s="21">
        <v>42509.814108796301</v>
      </c>
      <c r="S128" s="21">
        <v>42539.814108796301</v>
      </c>
    </row>
    <row r="129" spans="1:19" ht="270" x14ac:dyDescent="0.25">
      <c r="A129" s="17">
        <v>3888</v>
      </c>
      <c r="B129" s="18" t="s">
        <v>3885</v>
      </c>
      <c r="C129" s="18" t="s">
        <v>7996</v>
      </c>
      <c r="D129" s="19">
        <v>2000</v>
      </c>
      <c r="E129" s="20">
        <v>542</v>
      </c>
      <c r="F129" s="17" t="s">
        <v>8220</v>
      </c>
      <c r="G129" s="17" t="s">
        <v>8224</v>
      </c>
      <c r="H129" s="17" t="s">
        <v>8246</v>
      </c>
      <c r="I129" s="17">
        <v>1488114358</v>
      </c>
      <c r="J129" s="17">
        <v>1485522358</v>
      </c>
      <c r="K129" s="17" t="b">
        <v>0</v>
      </c>
      <c r="L129" s="17">
        <v>14</v>
      </c>
      <c r="M129" s="17" t="b">
        <v>0</v>
      </c>
      <c r="N129" s="17" t="s">
        <v>8273</v>
      </c>
      <c r="O129" s="17" t="s">
        <v>8274</v>
      </c>
      <c r="P129" s="17">
        <v>27</v>
      </c>
      <c r="Q129" s="17">
        <v>38.71</v>
      </c>
      <c r="R129" s="21">
        <v>42762.545810185184</v>
      </c>
      <c r="S129" s="21">
        <v>42792.545810185184</v>
      </c>
    </row>
    <row r="130" spans="1:19" ht="225" x14ac:dyDescent="0.25">
      <c r="A130" s="17">
        <v>3889</v>
      </c>
      <c r="B130" s="18" t="s">
        <v>3886</v>
      </c>
      <c r="C130" s="18" t="s">
        <v>7997</v>
      </c>
      <c r="D130" s="19">
        <v>8000</v>
      </c>
      <c r="E130" s="20">
        <v>118</v>
      </c>
      <c r="F130" s="17" t="s">
        <v>8220</v>
      </c>
      <c r="G130" s="17" t="s">
        <v>8223</v>
      </c>
      <c r="H130" s="17" t="s">
        <v>8245</v>
      </c>
      <c r="I130" s="17">
        <v>1420413960</v>
      </c>
      <c r="J130" s="17">
        <v>1417651630</v>
      </c>
      <c r="K130" s="17" t="b">
        <v>0</v>
      </c>
      <c r="L130" s="17">
        <v>9</v>
      </c>
      <c r="M130" s="17" t="b">
        <v>0</v>
      </c>
      <c r="N130" s="17" t="s">
        <v>8273</v>
      </c>
      <c r="O130" s="17" t="s">
        <v>8274</v>
      </c>
      <c r="P130" s="17">
        <v>1</v>
      </c>
      <c r="Q130" s="17">
        <v>13.11</v>
      </c>
      <c r="R130" s="21">
        <v>41977.004976851851</v>
      </c>
      <c r="S130" s="21">
        <v>42008.976388888885</v>
      </c>
    </row>
    <row r="131" spans="1:19" ht="285" x14ac:dyDescent="0.25">
      <c r="A131" s="17">
        <v>3890</v>
      </c>
      <c r="B131" s="18" t="s">
        <v>3887</v>
      </c>
      <c r="C131" s="18" t="s">
        <v>7998</v>
      </c>
      <c r="D131" s="19">
        <v>15000</v>
      </c>
      <c r="E131" s="20">
        <v>2524</v>
      </c>
      <c r="F131" s="17" t="s">
        <v>8220</v>
      </c>
      <c r="G131" s="17" t="s">
        <v>8223</v>
      </c>
      <c r="H131" s="17" t="s">
        <v>8245</v>
      </c>
      <c r="I131" s="17">
        <v>1439662344</v>
      </c>
      <c r="J131" s="17">
        <v>1434478344</v>
      </c>
      <c r="K131" s="17" t="b">
        <v>0</v>
      </c>
      <c r="L131" s="17">
        <v>8</v>
      </c>
      <c r="M131" s="17" t="b">
        <v>0</v>
      </c>
      <c r="N131" s="17" t="s">
        <v>8273</v>
      </c>
      <c r="O131" s="17" t="s">
        <v>8274</v>
      </c>
      <c r="P131" s="17">
        <v>17</v>
      </c>
      <c r="Q131" s="17">
        <v>315.5</v>
      </c>
      <c r="R131" s="21">
        <v>42171.758611111116</v>
      </c>
      <c r="S131" s="21">
        <v>42231.758611111116</v>
      </c>
    </row>
    <row r="132" spans="1:19" ht="180" x14ac:dyDescent="0.25">
      <c r="A132" s="17">
        <v>3891</v>
      </c>
      <c r="B132" s="18" t="s">
        <v>3888</v>
      </c>
      <c r="C132" s="18" t="s">
        <v>7999</v>
      </c>
      <c r="D132" s="19">
        <v>800</v>
      </c>
      <c r="E132" s="20">
        <v>260</v>
      </c>
      <c r="F132" s="17" t="s">
        <v>8220</v>
      </c>
      <c r="G132" s="17" t="s">
        <v>8223</v>
      </c>
      <c r="H132" s="17" t="s">
        <v>8245</v>
      </c>
      <c r="I132" s="17">
        <v>1427086740</v>
      </c>
      <c r="J132" s="17">
        <v>1424488244</v>
      </c>
      <c r="K132" s="17" t="b">
        <v>0</v>
      </c>
      <c r="L132" s="17">
        <v>7</v>
      </c>
      <c r="M132" s="17" t="b">
        <v>0</v>
      </c>
      <c r="N132" s="17" t="s">
        <v>8273</v>
      </c>
      <c r="O132" s="17" t="s">
        <v>8274</v>
      </c>
      <c r="P132" s="17">
        <v>33</v>
      </c>
      <c r="Q132" s="17">
        <v>37.14</v>
      </c>
      <c r="R132" s="21">
        <v>42056.1324537037</v>
      </c>
      <c r="S132" s="21">
        <v>42086.207638888889</v>
      </c>
    </row>
    <row r="133" spans="1:19" ht="285" x14ac:dyDescent="0.25">
      <c r="A133" s="17">
        <v>3892</v>
      </c>
      <c r="B133" s="18" t="s">
        <v>3889</v>
      </c>
      <c r="C133" s="18" t="s">
        <v>8000</v>
      </c>
      <c r="D133" s="19">
        <v>1000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1408863600</v>
      </c>
      <c r="J133" s="17">
        <v>1408203557</v>
      </c>
      <c r="K133" s="17" t="b">
        <v>0</v>
      </c>
      <c r="L133" s="17">
        <v>0</v>
      </c>
      <c r="M133" s="17" t="b">
        <v>0</v>
      </c>
      <c r="N133" s="17" t="s">
        <v>8273</v>
      </c>
      <c r="O133" s="17" t="s">
        <v>8274</v>
      </c>
      <c r="P133" s="17">
        <v>0</v>
      </c>
      <c r="Q133" s="17">
        <v>0</v>
      </c>
      <c r="R133" s="21">
        <v>41867.652280092596</v>
      </c>
      <c r="S133" s="21">
        <v>41875.291666666664</v>
      </c>
    </row>
    <row r="134" spans="1:19" ht="300" x14ac:dyDescent="0.25">
      <c r="A134" s="17">
        <v>3893</v>
      </c>
      <c r="B134" s="18" t="s">
        <v>3890</v>
      </c>
      <c r="C134" s="18" t="s">
        <v>8001</v>
      </c>
      <c r="D134" s="19">
        <v>50000</v>
      </c>
      <c r="E134" s="20">
        <v>10775</v>
      </c>
      <c r="F134" s="17" t="s">
        <v>8220</v>
      </c>
      <c r="G134" s="17" t="s">
        <v>8223</v>
      </c>
      <c r="H134" s="17" t="s">
        <v>8245</v>
      </c>
      <c r="I134" s="17">
        <v>1404194400</v>
      </c>
      <c r="J134" s="17">
        <v>1400600840</v>
      </c>
      <c r="K134" s="17" t="b">
        <v>0</v>
      </c>
      <c r="L134" s="17">
        <v>84</v>
      </c>
      <c r="M134" s="17" t="b">
        <v>0</v>
      </c>
      <c r="N134" s="17" t="s">
        <v>8273</v>
      </c>
      <c r="O134" s="17" t="s">
        <v>8274</v>
      </c>
      <c r="P134" s="17">
        <v>22</v>
      </c>
      <c r="Q134" s="17">
        <v>128.27000000000001</v>
      </c>
      <c r="R134" s="21">
        <v>41779.657870370371</v>
      </c>
      <c r="S134" s="21">
        <v>41821.25</v>
      </c>
    </row>
    <row r="135" spans="1:19" ht="270" x14ac:dyDescent="0.25">
      <c r="A135" s="17">
        <v>3894</v>
      </c>
      <c r="B135" s="18" t="s">
        <v>3891</v>
      </c>
      <c r="C135" s="18" t="s">
        <v>8002</v>
      </c>
      <c r="D135" s="19">
        <v>15000</v>
      </c>
      <c r="E135" s="20">
        <v>520</v>
      </c>
      <c r="F135" s="17" t="s">
        <v>8220</v>
      </c>
      <c r="G135" s="17" t="s">
        <v>8223</v>
      </c>
      <c r="H135" s="17" t="s">
        <v>8245</v>
      </c>
      <c r="I135" s="17">
        <v>1481000340</v>
      </c>
      <c r="J135" s="17">
        <v>1478386812</v>
      </c>
      <c r="K135" s="17" t="b">
        <v>0</v>
      </c>
      <c r="L135" s="17">
        <v>11</v>
      </c>
      <c r="M135" s="17" t="b">
        <v>0</v>
      </c>
      <c r="N135" s="17" t="s">
        <v>8273</v>
      </c>
      <c r="O135" s="17" t="s">
        <v>8274</v>
      </c>
      <c r="P135" s="17">
        <v>3</v>
      </c>
      <c r="Q135" s="17">
        <v>47.27</v>
      </c>
      <c r="R135" s="21">
        <v>42679.958472222221</v>
      </c>
      <c r="S135" s="21">
        <v>42710.207638888889</v>
      </c>
    </row>
    <row r="136" spans="1:19" ht="285" x14ac:dyDescent="0.25">
      <c r="A136" s="17">
        <v>3895</v>
      </c>
      <c r="B136" s="18" t="s">
        <v>3892</v>
      </c>
      <c r="C136" s="18" t="s">
        <v>8003</v>
      </c>
      <c r="D136" s="19">
        <v>1000</v>
      </c>
      <c r="E136" s="20">
        <v>50</v>
      </c>
      <c r="F136" s="17" t="s">
        <v>8220</v>
      </c>
      <c r="G136" s="17" t="s">
        <v>8223</v>
      </c>
      <c r="H136" s="17" t="s">
        <v>8245</v>
      </c>
      <c r="I136" s="17">
        <v>1425103218</v>
      </c>
      <c r="J136" s="17">
        <v>1422424818</v>
      </c>
      <c r="K136" s="17" t="b">
        <v>0</v>
      </c>
      <c r="L136" s="17">
        <v>1</v>
      </c>
      <c r="M136" s="17" t="b">
        <v>0</v>
      </c>
      <c r="N136" s="17" t="s">
        <v>8273</v>
      </c>
      <c r="O136" s="17" t="s">
        <v>8274</v>
      </c>
      <c r="P136" s="17">
        <v>5</v>
      </c>
      <c r="Q136" s="17">
        <v>50</v>
      </c>
      <c r="R136" s="21">
        <v>42032.250208333338</v>
      </c>
      <c r="S136" s="21">
        <v>42063.250208333338</v>
      </c>
    </row>
    <row r="137" spans="1:19" ht="240" x14ac:dyDescent="0.25">
      <c r="A137" s="17">
        <v>3896</v>
      </c>
      <c r="B137" s="18" t="s">
        <v>3893</v>
      </c>
      <c r="C137" s="18" t="s">
        <v>8004</v>
      </c>
      <c r="D137" s="19">
        <v>1600</v>
      </c>
      <c r="E137" s="20">
        <v>170</v>
      </c>
      <c r="F137" s="17" t="s">
        <v>8220</v>
      </c>
      <c r="G137" s="17" t="s">
        <v>8223</v>
      </c>
      <c r="H137" s="17" t="s">
        <v>8245</v>
      </c>
      <c r="I137" s="17">
        <v>1402979778</v>
      </c>
      <c r="J137" s="17">
        <v>1401770178</v>
      </c>
      <c r="K137" s="17" t="b">
        <v>0</v>
      </c>
      <c r="L137" s="17">
        <v>4</v>
      </c>
      <c r="M137" s="17" t="b">
        <v>0</v>
      </c>
      <c r="N137" s="17" t="s">
        <v>8273</v>
      </c>
      <c r="O137" s="17" t="s">
        <v>8274</v>
      </c>
      <c r="P137" s="17">
        <v>11</v>
      </c>
      <c r="Q137" s="17">
        <v>42.5</v>
      </c>
      <c r="R137" s="21">
        <v>41793.191875000004</v>
      </c>
      <c r="S137" s="21">
        <v>41807.191875000004</v>
      </c>
    </row>
    <row r="138" spans="1:19" ht="270" x14ac:dyDescent="0.25">
      <c r="A138" s="17">
        <v>3897</v>
      </c>
      <c r="B138" s="18" t="s">
        <v>3894</v>
      </c>
      <c r="C138" s="18" t="s">
        <v>8005</v>
      </c>
      <c r="D138" s="19">
        <v>2500</v>
      </c>
      <c r="E138" s="20">
        <v>440</v>
      </c>
      <c r="F138" s="17" t="s">
        <v>8220</v>
      </c>
      <c r="G138" s="17" t="s">
        <v>8227</v>
      </c>
      <c r="H138" s="17" t="s">
        <v>8249</v>
      </c>
      <c r="I138" s="17">
        <v>1420750683</v>
      </c>
      <c r="J138" s="17">
        <v>1418158683</v>
      </c>
      <c r="K138" s="17" t="b">
        <v>0</v>
      </c>
      <c r="L138" s="17">
        <v>10</v>
      </c>
      <c r="M138" s="17" t="b">
        <v>0</v>
      </c>
      <c r="N138" s="17" t="s">
        <v>8273</v>
      </c>
      <c r="O138" s="17" t="s">
        <v>8274</v>
      </c>
      <c r="P138" s="17">
        <v>18</v>
      </c>
      <c r="Q138" s="17">
        <v>44</v>
      </c>
      <c r="R138" s="21">
        <v>41982.87364583333</v>
      </c>
      <c r="S138" s="21">
        <v>42012.87364583333</v>
      </c>
    </row>
    <row r="139" spans="1:19" ht="300" x14ac:dyDescent="0.25">
      <c r="A139" s="17">
        <v>3898</v>
      </c>
      <c r="B139" s="18" t="s">
        <v>3895</v>
      </c>
      <c r="C139" s="18" t="s">
        <v>8006</v>
      </c>
      <c r="D139" s="19">
        <v>2500</v>
      </c>
      <c r="E139" s="20">
        <v>814</v>
      </c>
      <c r="F139" s="17" t="s">
        <v>8220</v>
      </c>
      <c r="G139" s="17" t="s">
        <v>8224</v>
      </c>
      <c r="H139" s="17" t="s">
        <v>8246</v>
      </c>
      <c r="I139" s="17">
        <v>1439827200</v>
      </c>
      <c r="J139" s="17">
        <v>1436355270</v>
      </c>
      <c r="K139" s="17" t="b">
        <v>0</v>
      </c>
      <c r="L139" s="17">
        <v>16</v>
      </c>
      <c r="M139" s="17" t="b">
        <v>0</v>
      </c>
      <c r="N139" s="17" t="s">
        <v>8273</v>
      </c>
      <c r="O139" s="17" t="s">
        <v>8274</v>
      </c>
      <c r="P139" s="17">
        <v>33</v>
      </c>
      <c r="Q139" s="17">
        <v>50.88</v>
      </c>
      <c r="R139" s="21">
        <v>42193.482291666667</v>
      </c>
      <c r="S139" s="21">
        <v>42233.666666666672</v>
      </c>
    </row>
    <row r="140" spans="1:19" ht="225" x14ac:dyDescent="0.25">
      <c r="A140" s="17">
        <v>3899</v>
      </c>
      <c r="B140" s="18" t="s">
        <v>3896</v>
      </c>
      <c r="C140" s="18" t="s">
        <v>8007</v>
      </c>
      <c r="D140" s="19">
        <v>10000</v>
      </c>
      <c r="E140" s="20">
        <v>125</v>
      </c>
      <c r="F140" s="17" t="s">
        <v>8220</v>
      </c>
      <c r="G140" s="17" t="s">
        <v>8223</v>
      </c>
      <c r="H140" s="17" t="s">
        <v>8245</v>
      </c>
      <c r="I140" s="17">
        <v>1407868561</v>
      </c>
      <c r="J140" s="17">
        <v>1406140561</v>
      </c>
      <c r="K140" s="17" t="b">
        <v>0</v>
      </c>
      <c r="L140" s="17">
        <v>2</v>
      </c>
      <c r="M140" s="17" t="b">
        <v>0</v>
      </c>
      <c r="N140" s="17" t="s">
        <v>8273</v>
      </c>
      <c r="O140" s="17" t="s">
        <v>8274</v>
      </c>
      <c r="P140" s="17">
        <v>1</v>
      </c>
      <c r="Q140" s="17">
        <v>62.5</v>
      </c>
      <c r="R140" s="21">
        <v>41843.775011574071</v>
      </c>
      <c r="S140" s="21">
        <v>41863.775011574071</v>
      </c>
    </row>
    <row r="141" spans="1:19" ht="210" x14ac:dyDescent="0.25">
      <c r="A141" s="17">
        <v>3900</v>
      </c>
      <c r="B141" s="18" t="s">
        <v>3897</v>
      </c>
      <c r="C141" s="18" t="s">
        <v>8008</v>
      </c>
      <c r="D141" s="19">
        <v>2500</v>
      </c>
      <c r="E141" s="20">
        <v>135</v>
      </c>
      <c r="F141" s="17" t="s">
        <v>8220</v>
      </c>
      <c r="G141" s="17" t="s">
        <v>8223</v>
      </c>
      <c r="H141" s="17" t="s">
        <v>8245</v>
      </c>
      <c r="I141" s="17">
        <v>1433988791</v>
      </c>
      <c r="J141" s="17">
        <v>1431396791</v>
      </c>
      <c r="K141" s="17" t="b">
        <v>0</v>
      </c>
      <c r="L141" s="17">
        <v>5</v>
      </c>
      <c r="M141" s="17" t="b">
        <v>0</v>
      </c>
      <c r="N141" s="17" t="s">
        <v>8273</v>
      </c>
      <c r="O141" s="17" t="s">
        <v>8274</v>
      </c>
      <c r="P141" s="17">
        <v>5</v>
      </c>
      <c r="Q141" s="17">
        <v>27</v>
      </c>
      <c r="R141" s="21">
        <v>42136.092488425929</v>
      </c>
      <c r="S141" s="21">
        <v>42166.092488425929</v>
      </c>
    </row>
    <row r="142" spans="1:19" ht="270" x14ac:dyDescent="0.25">
      <c r="A142" s="17">
        <v>3901</v>
      </c>
      <c r="B142" s="18" t="s">
        <v>3898</v>
      </c>
      <c r="C142" s="18" t="s">
        <v>8009</v>
      </c>
      <c r="D142" s="19">
        <v>3000</v>
      </c>
      <c r="E142" s="20">
        <v>25</v>
      </c>
      <c r="F142" s="17" t="s">
        <v>8220</v>
      </c>
      <c r="G142" s="17" t="s">
        <v>8223</v>
      </c>
      <c r="H142" s="17" t="s">
        <v>8245</v>
      </c>
      <c r="I142" s="17">
        <v>1450554599</v>
      </c>
      <c r="J142" s="17">
        <v>1447098599</v>
      </c>
      <c r="K142" s="17" t="b">
        <v>0</v>
      </c>
      <c r="L142" s="17">
        <v>1</v>
      </c>
      <c r="M142" s="17" t="b">
        <v>0</v>
      </c>
      <c r="N142" s="17" t="s">
        <v>8273</v>
      </c>
      <c r="O142" s="17" t="s">
        <v>8274</v>
      </c>
      <c r="P142" s="17">
        <v>1</v>
      </c>
      <c r="Q142" s="17">
        <v>25</v>
      </c>
      <c r="R142" s="21">
        <v>42317.826377314821</v>
      </c>
      <c r="S142" s="21">
        <v>42357.826377314821</v>
      </c>
    </row>
    <row r="143" spans="1:19" ht="285" x14ac:dyDescent="0.25">
      <c r="A143" s="17">
        <v>3902</v>
      </c>
      <c r="B143" s="18" t="s">
        <v>3899</v>
      </c>
      <c r="C143" s="18" t="s">
        <v>8010</v>
      </c>
      <c r="D143" s="19">
        <v>3000</v>
      </c>
      <c r="E143" s="20">
        <v>1465</v>
      </c>
      <c r="F143" s="17" t="s">
        <v>8220</v>
      </c>
      <c r="G143" s="17" t="s">
        <v>8224</v>
      </c>
      <c r="H143" s="17" t="s">
        <v>8246</v>
      </c>
      <c r="I143" s="17">
        <v>1479125642</v>
      </c>
      <c r="J143" s="17">
        <v>1476962042</v>
      </c>
      <c r="K143" s="17" t="b">
        <v>0</v>
      </c>
      <c r="L143" s="17">
        <v>31</v>
      </c>
      <c r="M143" s="17" t="b">
        <v>0</v>
      </c>
      <c r="N143" s="17" t="s">
        <v>8273</v>
      </c>
      <c r="O143" s="17" t="s">
        <v>8274</v>
      </c>
      <c r="P143" s="17">
        <v>49</v>
      </c>
      <c r="Q143" s="17">
        <v>47.26</v>
      </c>
      <c r="R143" s="21">
        <v>42663.468078703707</v>
      </c>
      <c r="S143" s="21">
        <v>42688.509745370371</v>
      </c>
    </row>
    <row r="144" spans="1:19" ht="300" x14ac:dyDescent="0.25">
      <c r="A144" s="17">
        <v>3903</v>
      </c>
      <c r="B144" s="18" t="s">
        <v>3900</v>
      </c>
      <c r="C144" s="18" t="s">
        <v>8011</v>
      </c>
      <c r="D144" s="19">
        <v>1500</v>
      </c>
      <c r="E144" s="20">
        <v>0</v>
      </c>
      <c r="F144" s="17" t="s">
        <v>8220</v>
      </c>
      <c r="G144" s="17" t="s">
        <v>8223</v>
      </c>
      <c r="H144" s="17" t="s">
        <v>8245</v>
      </c>
      <c r="I144" s="17">
        <v>1439581080</v>
      </c>
      <c r="J144" s="17">
        <v>1435709765</v>
      </c>
      <c r="K144" s="17" t="b">
        <v>0</v>
      </c>
      <c r="L144" s="17">
        <v>0</v>
      </c>
      <c r="M144" s="17" t="b">
        <v>0</v>
      </c>
      <c r="N144" s="17" t="s">
        <v>8273</v>
      </c>
      <c r="O144" s="17" t="s">
        <v>8274</v>
      </c>
      <c r="P144" s="17">
        <v>0</v>
      </c>
      <c r="Q144" s="17">
        <v>0</v>
      </c>
      <c r="R144" s="21">
        <v>42186.01116898148</v>
      </c>
      <c r="S144" s="21">
        <v>42230.818055555559</v>
      </c>
    </row>
    <row r="145" spans="1:19" ht="105" x14ac:dyDescent="0.25">
      <c r="A145" s="17">
        <v>3904</v>
      </c>
      <c r="B145" s="18" t="s">
        <v>3901</v>
      </c>
      <c r="C145" s="18" t="s">
        <v>8012</v>
      </c>
      <c r="D145" s="19">
        <v>10000</v>
      </c>
      <c r="E145" s="20">
        <v>3</v>
      </c>
      <c r="F145" s="17" t="s">
        <v>8220</v>
      </c>
      <c r="G145" s="17" t="s">
        <v>8223</v>
      </c>
      <c r="H145" s="17" t="s">
        <v>8245</v>
      </c>
      <c r="I145" s="17">
        <v>1429074240</v>
      </c>
      <c r="J145" s="17">
        <v>1427866200</v>
      </c>
      <c r="K145" s="17" t="b">
        <v>0</v>
      </c>
      <c r="L145" s="17">
        <v>2</v>
      </c>
      <c r="M145" s="17" t="b">
        <v>0</v>
      </c>
      <c r="N145" s="17" t="s">
        <v>8273</v>
      </c>
      <c r="O145" s="17" t="s">
        <v>8274</v>
      </c>
      <c r="P145" s="17">
        <v>0</v>
      </c>
      <c r="Q145" s="17">
        <v>1.5</v>
      </c>
      <c r="R145" s="21">
        <v>42095.229166666672</v>
      </c>
      <c r="S145" s="21">
        <v>42109.211111111115</v>
      </c>
    </row>
    <row r="146" spans="1:19" ht="270" x14ac:dyDescent="0.25">
      <c r="A146" s="17">
        <v>3905</v>
      </c>
      <c r="B146" s="18" t="s">
        <v>3902</v>
      </c>
      <c r="C146" s="18" t="s">
        <v>8013</v>
      </c>
      <c r="D146" s="19">
        <v>1500</v>
      </c>
      <c r="E146" s="20">
        <v>173</v>
      </c>
      <c r="F146" s="17" t="s">
        <v>8220</v>
      </c>
      <c r="G146" s="17" t="s">
        <v>8224</v>
      </c>
      <c r="H146" s="17" t="s">
        <v>8246</v>
      </c>
      <c r="I146" s="17">
        <v>1434063600</v>
      </c>
      <c r="J146" s="17">
        <v>1430405903</v>
      </c>
      <c r="K146" s="17" t="b">
        <v>0</v>
      </c>
      <c r="L146" s="17">
        <v>7</v>
      </c>
      <c r="M146" s="17" t="b">
        <v>0</v>
      </c>
      <c r="N146" s="17" t="s">
        <v>8273</v>
      </c>
      <c r="O146" s="17" t="s">
        <v>8274</v>
      </c>
      <c r="P146" s="17">
        <v>12</v>
      </c>
      <c r="Q146" s="17">
        <v>24.71</v>
      </c>
      <c r="R146" s="21">
        <v>42124.623877314814</v>
      </c>
      <c r="S146" s="21">
        <v>42166.958333333328</v>
      </c>
    </row>
    <row r="147" spans="1:19" ht="255" x14ac:dyDescent="0.25">
      <c r="A147" s="17">
        <v>3906</v>
      </c>
      <c r="B147" s="18" t="s">
        <v>3903</v>
      </c>
      <c r="C147" s="18" t="s">
        <v>8014</v>
      </c>
      <c r="D147" s="19">
        <v>1500</v>
      </c>
      <c r="E147" s="20">
        <v>1010</v>
      </c>
      <c r="F147" s="17" t="s">
        <v>8220</v>
      </c>
      <c r="G147" s="17" t="s">
        <v>8224</v>
      </c>
      <c r="H147" s="17" t="s">
        <v>8246</v>
      </c>
      <c r="I147" s="17">
        <v>1435325100</v>
      </c>
      <c r="J147" s="17">
        <v>1432072893</v>
      </c>
      <c r="K147" s="17" t="b">
        <v>0</v>
      </c>
      <c r="L147" s="17">
        <v>16</v>
      </c>
      <c r="M147" s="17" t="b">
        <v>0</v>
      </c>
      <c r="N147" s="17" t="s">
        <v>8273</v>
      </c>
      <c r="O147" s="17" t="s">
        <v>8274</v>
      </c>
      <c r="P147" s="17">
        <v>67</v>
      </c>
      <c r="Q147" s="17">
        <v>63.13</v>
      </c>
      <c r="R147" s="21">
        <v>42143.917743055557</v>
      </c>
      <c r="S147" s="21">
        <v>42181.559027777781</v>
      </c>
    </row>
    <row r="148" spans="1:19" ht="210" x14ac:dyDescent="0.25">
      <c r="A148" s="17">
        <v>3907</v>
      </c>
      <c r="B148" s="18" t="s">
        <v>3904</v>
      </c>
      <c r="C148" s="18" t="s">
        <v>8015</v>
      </c>
      <c r="D148" s="19">
        <v>1000</v>
      </c>
      <c r="E148" s="20">
        <v>153</v>
      </c>
      <c r="F148" s="17" t="s">
        <v>8220</v>
      </c>
      <c r="G148" s="17" t="s">
        <v>8223</v>
      </c>
      <c r="H148" s="17" t="s">
        <v>8245</v>
      </c>
      <c r="I148" s="17">
        <v>1414354080</v>
      </c>
      <c r="J148" s="17">
        <v>1411587606</v>
      </c>
      <c r="K148" s="17" t="b">
        <v>0</v>
      </c>
      <c r="L148" s="17">
        <v>4</v>
      </c>
      <c r="M148" s="17" t="b">
        <v>0</v>
      </c>
      <c r="N148" s="17" t="s">
        <v>8273</v>
      </c>
      <c r="O148" s="17" t="s">
        <v>8274</v>
      </c>
      <c r="P148" s="17">
        <v>15</v>
      </c>
      <c r="Q148" s="17">
        <v>38.25</v>
      </c>
      <c r="R148" s="21">
        <v>41906.819513888891</v>
      </c>
      <c r="S148" s="21">
        <v>41938.838888888888</v>
      </c>
    </row>
    <row r="149" spans="1:19" ht="300" x14ac:dyDescent="0.25">
      <c r="A149" s="17">
        <v>3908</v>
      </c>
      <c r="B149" s="18" t="s">
        <v>3905</v>
      </c>
      <c r="C149" s="18" t="s">
        <v>8016</v>
      </c>
      <c r="D149" s="19">
        <v>750</v>
      </c>
      <c r="E149" s="20">
        <v>65</v>
      </c>
      <c r="F149" s="17" t="s">
        <v>8220</v>
      </c>
      <c r="G149" s="17" t="s">
        <v>8223</v>
      </c>
      <c r="H149" s="17" t="s">
        <v>8245</v>
      </c>
      <c r="I149" s="17">
        <v>1406603696</v>
      </c>
      <c r="J149" s="17">
        <v>1405307696</v>
      </c>
      <c r="K149" s="17" t="b">
        <v>0</v>
      </c>
      <c r="L149" s="17">
        <v>4</v>
      </c>
      <c r="M149" s="17" t="b">
        <v>0</v>
      </c>
      <c r="N149" s="17" t="s">
        <v>8273</v>
      </c>
      <c r="O149" s="17" t="s">
        <v>8274</v>
      </c>
      <c r="P149" s="17">
        <v>9</v>
      </c>
      <c r="Q149" s="17">
        <v>16.25</v>
      </c>
      <c r="R149" s="21">
        <v>41834.135370370372</v>
      </c>
      <c r="S149" s="21">
        <v>41849.135370370372</v>
      </c>
    </row>
    <row r="150" spans="1:19" ht="240" x14ac:dyDescent="0.25">
      <c r="A150" s="17">
        <v>3909</v>
      </c>
      <c r="B150" s="18" t="s">
        <v>3906</v>
      </c>
      <c r="C150" s="18" t="s">
        <v>8017</v>
      </c>
      <c r="D150" s="19">
        <v>60000</v>
      </c>
      <c r="E150" s="20">
        <v>135</v>
      </c>
      <c r="F150" s="17" t="s">
        <v>8220</v>
      </c>
      <c r="G150" s="17" t="s">
        <v>8223</v>
      </c>
      <c r="H150" s="17" t="s">
        <v>8245</v>
      </c>
      <c r="I150" s="17">
        <v>1410424642</v>
      </c>
      <c r="J150" s="17">
        <v>1407832642</v>
      </c>
      <c r="K150" s="17" t="b">
        <v>0</v>
      </c>
      <c r="L150" s="17">
        <v>4</v>
      </c>
      <c r="M150" s="17" t="b">
        <v>0</v>
      </c>
      <c r="N150" s="17" t="s">
        <v>8273</v>
      </c>
      <c r="O150" s="17" t="s">
        <v>8274</v>
      </c>
      <c r="P150" s="17">
        <v>0</v>
      </c>
      <c r="Q150" s="17">
        <v>33.75</v>
      </c>
      <c r="R150" s="21">
        <v>41863.359282407408</v>
      </c>
      <c r="S150" s="21">
        <v>41893.359282407408</v>
      </c>
    </row>
    <row r="151" spans="1:19" ht="270" x14ac:dyDescent="0.25">
      <c r="A151" s="17">
        <v>3910</v>
      </c>
      <c r="B151" s="18" t="s">
        <v>3907</v>
      </c>
      <c r="C151" s="18" t="s">
        <v>8018</v>
      </c>
      <c r="D151" s="19">
        <v>6000</v>
      </c>
      <c r="E151" s="20">
        <v>185</v>
      </c>
      <c r="F151" s="17" t="s">
        <v>8220</v>
      </c>
      <c r="G151" s="17" t="s">
        <v>8223</v>
      </c>
      <c r="H151" s="17" t="s">
        <v>8245</v>
      </c>
      <c r="I151" s="17">
        <v>1441649397</v>
      </c>
      <c r="J151" s="17">
        <v>1439057397</v>
      </c>
      <c r="K151" s="17" t="b">
        <v>0</v>
      </c>
      <c r="L151" s="17">
        <v>3</v>
      </c>
      <c r="M151" s="17" t="b">
        <v>0</v>
      </c>
      <c r="N151" s="17" t="s">
        <v>8273</v>
      </c>
      <c r="O151" s="17" t="s">
        <v>8274</v>
      </c>
      <c r="P151" s="17">
        <v>3</v>
      </c>
      <c r="Q151" s="17">
        <v>61.67</v>
      </c>
      <c r="R151" s="21">
        <v>42224.756909722222</v>
      </c>
      <c r="S151" s="21">
        <v>42254.756909722222</v>
      </c>
    </row>
    <row r="152" spans="1:19" ht="240" x14ac:dyDescent="0.25">
      <c r="A152" s="17">
        <v>3911</v>
      </c>
      <c r="B152" s="18" t="s">
        <v>3908</v>
      </c>
      <c r="C152" s="18" t="s">
        <v>8019</v>
      </c>
      <c r="D152" s="19">
        <v>8000</v>
      </c>
      <c r="E152" s="20">
        <v>2993</v>
      </c>
      <c r="F152" s="17" t="s">
        <v>8220</v>
      </c>
      <c r="G152" s="17" t="s">
        <v>8223</v>
      </c>
      <c r="H152" s="17" t="s">
        <v>8245</v>
      </c>
      <c r="I152" s="17">
        <v>1417033777</v>
      </c>
      <c r="J152" s="17">
        <v>1414438177</v>
      </c>
      <c r="K152" s="17" t="b">
        <v>0</v>
      </c>
      <c r="L152" s="17">
        <v>36</v>
      </c>
      <c r="M152" s="17" t="b">
        <v>0</v>
      </c>
      <c r="N152" s="17" t="s">
        <v>8273</v>
      </c>
      <c r="O152" s="17" t="s">
        <v>8274</v>
      </c>
      <c r="P152" s="17">
        <v>37</v>
      </c>
      <c r="Q152" s="17">
        <v>83.14</v>
      </c>
      <c r="R152" s="21">
        <v>41939.8122337963</v>
      </c>
      <c r="S152" s="21">
        <v>41969.853900462964</v>
      </c>
    </row>
    <row r="153" spans="1:19" ht="240" x14ac:dyDescent="0.25">
      <c r="A153" s="17">
        <v>3912</v>
      </c>
      <c r="B153" s="18" t="s">
        <v>3909</v>
      </c>
      <c r="C153" s="18" t="s">
        <v>8020</v>
      </c>
      <c r="D153" s="19">
        <v>15000</v>
      </c>
      <c r="E153" s="20">
        <v>1</v>
      </c>
      <c r="F153" s="17" t="s">
        <v>8220</v>
      </c>
      <c r="G153" s="17" t="s">
        <v>8223</v>
      </c>
      <c r="H153" s="17" t="s">
        <v>8245</v>
      </c>
      <c r="I153" s="17">
        <v>1429936500</v>
      </c>
      <c r="J153" s="17">
        <v>1424759330</v>
      </c>
      <c r="K153" s="17" t="b">
        <v>0</v>
      </c>
      <c r="L153" s="17">
        <v>1</v>
      </c>
      <c r="M153" s="17" t="b">
        <v>0</v>
      </c>
      <c r="N153" s="17" t="s">
        <v>8273</v>
      </c>
      <c r="O153" s="17" t="s">
        <v>8274</v>
      </c>
      <c r="P153" s="17">
        <v>0</v>
      </c>
      <c r="Q153" s="17">
        <v>1</v>
      </c>
      <c r="R153" s="21">
        <v>42059.270023148143</v>
      </c>
      <c r="S153" s="21">
        <v>42119.190972222219</v>
      </c>
    </row>
    <row r="154" spans="1:19" ht="225" x14ac:dyDescent="0.25">
      <c r="A154" s="17">
        <v>3913</v>
      </c>
      <c r="B154" s="18" t="s">
        <v>3910</v>
      </c>
      <c r="C154" s="18" t="s">
        <v>8021</v>
      </c>
      <c r="D154" s="19">
        <v>10000</v>
      </c>
      <c r="E154" s="20">
        <v>1000</v>
      </c>
      <c r="F154" s="17" t="s">
        <v>8220</v>
      </c>
      <c r="G154" s="17" t="s">
        <v>8223</v>
      </c>
      <c r="H154" s="17" t="s">
        <v>8245</v>
      </c>
      <c r="I154" s="17">
        <v>1448863449</v>
      </c>
      <c r="J154" s="17">
        <v>1446267849</v>
      </c>
      <c r="K154" s="17" t="b">
        <v>0</v>
      </c>
      <c r="L154" s="17">
        <v>7</v>
      </c>
      <c r="M154" s="17" t="b">
        <v>0</v>
      </c>
      <c r="N154" s="17" t="s">
        <v>8273</v>
      </c>
      <c r="O154" s="17" t="s">
        <v>8274</v>
      </c>
      <c r="P154" s="17">
        <v>10</v>
      </c>
      <c r="Q154" s="17">
        <v>142.86000000000001</v>
      </c>
      <c r="R154" s="21">
        <v>42308.211215277777</v>
      </c>
      <c r="S154" s="21">
        <v>42338.252881944441</v>
      </c>
    </row>
    <row r="155" spans="1:19" ht="300" x14ac:dyDescent="0.25">
      <c r="A155" s="17">
        <v>3914</v>
      </c>
      <c r="B155" s="18" t="s">
        <v>3911</v>
      </c>
      <c r="C155" s="18" t="s">
        <v>8022</v>
      </c>
      <c r="D155" s="19">
        <v>2500</v>
      </c>
      <c r="E155" s="20">
        <v>909</v>
      </c>
      <c r="F155" s="17" t="s">
        <v>8220</v>
      </c>
      <c r="G155" s="17" t="s">
        <v>8224</v>
      </c>
      <c r="H155" s="17" t="s">
        <v>8246</v>
      </c>
      <c r="I155" s="17">
        <v>1431298740</v>
      </c>
      <c r="J155" s="17">
        <v>1429558756</v>
      </c>
      <c r="K155" s="17" t="b">
        <v>0</v>
      </c>
      <c r="L155" s="17">
        <v>27</v>
      </c>
      <c r="M155" s="17" t="b">
        <v>0</v>
      </c>
      <c r="N155" s="17" t="s">
        <v>8273</v>
      </c>
      <c r="O155" s="17" t="s">
        <v>8274</v>
      </c>
      <c r="P155" s="17">
        <v>36</v>
      </c>
      <c r="Q155" s="17">
        <v>33.67</v>
      </c>
      <c r="R155" s="21">
        <v>42114.818935185183</v>
      </c>
      <c r="S155" s="21">
        <v>42134.957638888889</v>
      </c>
    </row>
    <row r="156" spans="1:19" ht="255" x14ac:dyDescent="0.25">
      <c r="A156" s="17">
        <v>3915</v>
      </c>
      <c r="B156" s="18" t="s">
        <v>3912</v>
      </c>
      <c r="C156" s="18" t="s">
        <v>8023</v>
      </c>
      <c r="D156" s="19">
        <v>1500</v>
      </c>
      <c r="E156" s="20">
        <v>5</v>
      </c>
      <c r="F156" s="17" t="s">
        <v>8220</v>
      </c>
      <c r="G156" s="17" t="s">
        <v>8224</v>
      </c>
      <c r="H156" s="17" t="s">
        <v>8246</v>
      </c>
      <c r="I156" s="17">
        <v>1464824309</v>
      </c>
      <c r="J156" s="17">
        <v>1462232309</v>
      </c>
      <c r="K156" s="17" t="b">
        <v>0</v>
      </c>
      <c r="L156" s="17">
        <v>1</v>
      </c>
      <c r="M156" s="17" t="b">
        <v>0</v>
      </c>
      <c r="N156" s="17" t="s">
        <v>8273</v>
      </c>
      <c r="O156" s="17" t="s">
        <v>8274</v>
      </c>
      <c r="P156" s="17">
        <v>0</v>
      </c>
      <c r="Q156" s="17">
        <v>5</v>
      </c>
      <c r="R156" s="21">
        <v>42492.98505787037</v>
      </c>
      <c r="S156" s="21">
        <v>42522.98505787037</v>
      </c>
    </row>
    <row r="157" spans="1:19" ht="270" x14ac:dyDescent="0.25">
      <c r="A157" s="17">
        <v>3916</v>
      </c>
      <c r="B157" s="18" t="s">
        <v>3913</v>
      </c>
      <c r="C157" s="18" t="s">
        <v>8024</v>
      </c>
      <c r="D157" s="19">
        <v>2000</v>
      </c>
      <c r="E157" s="20">
        <v>0</v>
      </c>
      <c r="F157" s="17" t="s">
        <v>8220</v>
      </c>
      <c r="G157" s="17" t="s">
        <v>8231</v>
      </c>
      <c r="H157" s="17" t="s">
        <v>8252</v>
      </c>
      <c r="I157" s="17">
        <v>1464952752</v>
      </c>
      <c r="J157" s="17">
        <v>1462360752</v>
      </c>
      <c r="K157" s="17" t="b">
        <v>0</v>
      </c>
      <c r="L157" s="17">
        <v>0</v>
      </c>
      <c r="M157" s="17" t="b">
        <v>0</v>
      </c>
      <c r="N157" s="17" t="s">
        <v>8273</v>
      </c>
      <c r="O157" s="17" t="s">
        <v>8274</v>
      </c>
      <c r="P157" s="17">
        <v>0</v>
      </c>
      <c r="Q157" s="17">
        <v>0</v>
      </c>
      <c r="R157" s="21">
        <v>42494.471666666665</v>
      </c>
      <c r="S157" s="21">
        <v>42524.471666666665</v>
      </c>
    </row>
    <row r="158" spans="1:19" ht="270" x14ac:dyDescent="0.25">
      <c r="A158" s="17">
        <v>3917</v>
      </c>
      <c r="B158" s="18" t="s">
        <v>3914</v>
      </c>
      <c r="C158" s="18" t="s">
        <v>8025</v>
      </c>
      <c r="D158" s="19">
        <v>3500</v>
      </c>
      <c r="E158" s="20">
        <v>10</v>
      </c>
      <c r="F158" s="17" t="s">
        <v>8220</v>
      </c>
      <c r="G158" s="17" t="s">
        <v>8224</v>
      </c>
      <c r="H158" s="17" t="s">
        <v>8246</v>
      </c>
      <c r="I158" s="17">
        <v>1410439161</v>
      </c>
      <c r="J158" s="17">
        <v>1407847161</v>
      </c>
      <c r="K158" s="17" t="b">
        <v>0</v>
      </c>
      <c r="L158" s="17">
        <v>1</v>
      </c>
      <c r="M158" s="17" t="b">
        <v>0</v>
      </c>
      <c r="N158" s="17" t="s">
        <v>8273</v>
      </c>
      <c r="O158" s="17" t="s">
        <v>8274</v>
      </c>
      <c r="P158" s="17">
        <v>0</v>
      </c>
      <c r="Q158" s="17">
        <v>10</v>
      </c>
      <c r="R158" s="21">
        <v>41863.527326388888</v>
      </c>
      <c r="S158" s="21">
        <v>41893.527326388888</v>
      </c>
    </row>
    <row r="159" spans="1:19" ht="315" x14ac:dyDescent="0.25">
      <c r="A159" s="17">
        <v>3918</v>
      </c>
      <c r="B159" s="18" t="s">
        <v>3915</v>
      </c>
      <c r="C159" s="18" t="s">
        <v>8026</v>
      </c>
      <c r="D159" s="19">
        <v>60000</v>
      </c>
      <c r="E159" s="20">
        <v>120</v>
      </c>
      <c r="F159" s="17" t="s">
        <v>8220</v>
      </c>
      <c r="G159" s="17" t="s">
        <v>8224</v>
      </c>
      <c r="H159" s="17" t="s">
        <v>8246</v>
      </c>
      <c r="I159" s="17">
        <v>1407168000</v>
      </c>
      <c r="J159" s="17">
        <v>1406131023</v>
      </c>
      <c r="K159" s="17" t="b">
        <v>0</v>
      </c>
      <c r="L159" s="17">
        <v>3</v>
      </c>
      <c r="M159" s="17" t="b">
        <v>0</v>
      </c>
      <c r="N159" s="17" t="s">
        <v>8273</v>
      </c>
      <c r="O159" s="17" t="s">
        <v>8274</v>
      </c>
      <c r="P159" s="17">
        <v>0</v>
      </c>
      <c r="Q159" s="17">
        <v>40</v>
      </c>
      <c r="R159" s="21">
        <v>41843.664618055554</v>
      </c>
      <c r="S159" s="21">
        <v>41855.666666666664</v>
      </c>
    </row>
    <row r="160" spans="1:19" ht="270" x14ac:dyDescent="0.25">
      <c r="A160" s="17">
        <v>3919</v>
      </c>
      <c r="B160" s="18" t="s">
        <v>3916</v>
      </c>
      <c r="C160" s="18" t="s">
        <v>8027</v>
      </c>
      <c r="D160" s="19">
        <v>5000</v>
      </c>
      <c r="E160" s="20">
        <v>90</v>
      </c>
      <c r="F160" s="17" t="s">
        <v>8220</v>
      </c>
      <c r="G160" s="17" t="s">
        <v>8224</v>
      </c>
      <c r="H160" s="17" t="s">
        <v>8246</v>
      </c>
      <c r="I160" s="17">
        <v>1453075200</v>
      </c>
      <c r="J160" s="17">
        <v>1450628773</v>
      </c>
      <c r="K160" s="17" t="b">
        <v>0</v>
      </c>
      <c r="L160" s="17">
        <v>3</v>
      </c>
      <c r="M160" s="17" t="b">
        <v>0</v>
      </c>
      <c r="N160" s="17" t="s">
        <v>8273</v>
      </c>
      <c r="O160" s="17" t="s">
        <v>8274</v>
      </c>
      <c r="P160" s="17">
        <v>2</v>
      </c>
      <c r="Q160" s="17">
        <v>30</v>
      </c>
      <c r="R160" s="21">
        <v>42358.684872685189</v>
      </c>
      <c r="S160" s="21">
        <v>42387</v>
      </c>
    </row>
    <row r="161" spans="1:19" ht="285" x14ac:dyDescent="0.25">
      <c r="A161" s="17">
        <v>3920</v>
      </c>
      <c r="B161" s="18" t="s">
        <v>3917</v>
      </c>
      <c r="C161" s="18" t="s">
        <v>8028</v>
      </c>
      <c r="D161" s="19">
        <v>2500</v>
      </c>
      <c r="E161" s="20">
        <v>135</v>
      </c>
      <c r="F161" s="17" t="s">
        <v>8220</v>
      </c>
      <c r="G161" s="17" t="s">
        <v>8224</v>
      </c>
      <c r="H161" s="17" t="s">
        <v>8246</v>
      </c>
      <c r="I161" s="17">
        <v>1479032260</v>
      </c>
      <c r="J161" s="17">
        <v>1476436660</v>
      </c>
      <c r="K161" s="17" t="b">
        <v>0</v>
      </c>
      <c r="L161" s="17">
        <v>3</v>
      </c>
      <c r="M161" s="17" t="b">
        <v>0</v>
      </c>
      <c r="N161" s="17" t="s">
        <v>8273</v>
      </c>
      <c r="O161" s="17" t="s">
        <v>8274</v>
      </c>
      <c r="P161" s="17">
        <v>5</v>
      </c>
      <c r="Q161" s="17">
        <v>45</v>
      </c>
      <c r="R161" s="21">
        <v>42657.38726851852</v>
      </c>
      <c r="S161" s="21">
        <v>42687.428935185191</v>
      </c>
    </row>
    <row r="162" spans="1:19" ht="240" x14ac:dyDescent="0.25">
      <c r="A162" s="17">
        <v>3921</v>
      </c>
      <c r="B162" s="18" t="s">
        <v>3918</v>
      </c>
      <c r="C162" s="18" t="s">
        <v>8029</v>
      </c>
      <c r="D162" s="19">
        <v>3000</v>
      </c>
      <c r="E162" s="20">
        <v>0</v>
      </c>
      <c r="F162" s="17" t="s">
        <v>8220</v>
      </c>
      <c r="G162" s="17" t="s">
        <v>8224</v>
      </c>
      <c r="H162" s="17" t="s">
        <v>8246</v>
      </c>
      <c r="I162" s="17">
        <v>1414346400</v>
      </c>
      <c r="J162" s="17">
        <v>1413291655</v>
      </c>
      <c r="K162" s="17" t="b">
        <v>0</v>
      </c>
      <c r="L162" s="17">
        <v>0</v>
      </c>
      <c r="M162" s="17" t="b">
        <v>0</v>
      </c>
      <c r="N162" s="17" t="s">
        <v>8273</v>
      </c>
      <c r="O162" s="17" t="s">
        <v>8274</v>
      </c>
      <c r="P162" s="17">
        <v>0</v>
      </c>
      <c r="Q162" s="17">
        <v>0</v>
      </c>
      <c r="R162" s="21">
        <v>41926.542303240742</v>
      </c>
      <c r="S162" s="21">
        <v>41938.75</v>
      </c>
    </row>
    <row r="163" spans="1:19" ht="270" x14ac:dyDescent="0.25">
      <c r="A163" s="17">
        <v>3922</v>
      </c>
      <c r="B163" s="18" t="s">
        <v>3919</v>
      </c>
      <c r="C163" s="18" t="s">
        <v>8030</v>
      </c>
      <c r="D163" s="19">
        <v>750</v>
      </c>
      <c r="E163" s="20">
        <v>61</v>
      </c>
      <c r="F163" s="17" t="s">
        <v>8220</v>
      </c>
      <c r="G163" s="17" t="s">
        <v>8223</v>
      </c>
      <c r="H163" s="17" t="s">
        <v>8245</v>
      </c>
      <c r="I163" s="17">
        <v>1425337200</v>
      </c>
      <c r="J163" s="17">
        <v>1421432810</v>
      </c>
      <c r="K163" s="17" t="b">
        <v>0</v>
      </c>
      <c r="L163" s="17">
        <v>6</v>
      </c>
      <c r="M163" s="17" t="b">
        <v>0</v>
      </c>
      <c r="N163" s="17" t="s">
        <v>8273</v>
      </c>
      <c r="O163" s="17" t="s">
        <v>8274</v>
      </c>
      <c r="P163" s="17">
        <v>8</v>
      </c>
      <c r="Q163" s="17">
        <v>10.17</v>
      </c>
      <c r="R163" s="21">
        <v>42020.768634259264</v>
      </c>
      <c r="S163" s="21">
        <v>42065.958333333328</v>
      </c>
    </row>
    <row r="164" spans="1:19" ht="270" x14ac:dyDescent="0.25">
      <c r="A164" s="17">
        <v>3923</v>
      </c>
      <c r="B164" s="18" t="s">
        <v>3920</v>
      </c>
      <c r="C164" s="18" t="s">
        <v>8031</v>
      </c>
      <c r="D164" s="19">
        <v>11500</v>
      </c>
      <c r="E164" s="20">
        <v>1384</v>
      </c>
      <c r="F164" s="17" t="s">
        <v>8220</v>
      </c>
      <c r="G164" s="17" t="s">
        <v>8224</v>
      </c>
      <c r="H164" s="17" t="s">
        <v>8246</v>
      </c>
      <c r="I164" s="17">
        <v>1428622271</v>
      </c>
      <c r="J164" s="17">
        <v>1426203071</v>
      </c>
      <c r="K164" s="17" t="b">
        <v>0</v>
      </c>
      <c r="L164" s="17">
        <v>17</v>
      </c>
      <c r="M164" s="17" t="b">
        <v>0</v>
      </c>
      <c r="N164" s="17" t="s">
        <v>8273</v>
      </c>
      <c r="O164" s="17" t="s">
        <v>8274</v>
      </c>
      <c r="P164" s="17">
        <v>12</v>
      </c>
      <c r="Q164" s="17">
        <v>81.41</v>
      </c>
      <c r="R164" s="21">
        <v>42075.979988425926</v>
      </c>
      <c r="S164" s="21">
        <v>42103.979988425926</v>
      </c>
    </row>
    <row r="165" spans="1:19" ht="270" x14ac:dyDescent="0.25">
      <c r="A165" s="17">
        <v>3924</v>
      </c>
      <c r="B165" s="18" t="s">
        <v>3921</v>
      </c>
      <c r="C165" s="18" t="s">
        <v>8032</v>
      </c>
      <c r="D165" s="19">
        <v>15000</v>
      </c>
      <c r="E165" s="20">
        <v>2290</v>
      </c>
      <c r="F165" s="17" t="s">
        <v>8220</v>
      </c>
      <c r="G165" s="17" t="s">
        <v>8223</v>
      </c>
      <c r="H165" s="17" t="s">
        <v>8245</v>
      </c>
      <c r="I165" s="17">
        <v>1403823722</v>
      </c>
      <c r="J165" s="17">
        <v>1401231722</v>
      </c>
      <c r="K165" s="17" t="b">
        <v>0</v>
      </c>
      <c r="L165" s="17">
        <v>40</v>
      </c>
      <c r="M165" s="17" t="b">
        <v>0</v>
      </c>
      <c r="N165" s="17" t="s">
        <v>8273</v>
      </c>
      <c r="O165" s="17" t="s">
        <v>8274</v>
      </c>
      <c r="P165" s="17">
        <v>15</v>
      </c>
      <c r="Q165" s="17">
        <v>57.25</v>
      </c>
      <c r="R165" s="21">
        <v>41786.959745370368</v>
      </c>
      <c r="S165" s="21">
        <v>41816.959745370368</v>
      </c>
    </row>
    <row r="166" spans="1:19" ht="240" x14ac:dyDescent="0.25">
      <c r="A166" s="17">
        <v>3925</v>
      </c>
      <c r="B166" s="18" t="s">
        <v>3922</v>
      </c>
      <c r="C166" s="18" t="s">
        <v>8033</v>
      </c>
      <c r="D166" s="19">
        <v>150</v>
      </c>
      <c r="E166" s="20">
        <v>15</v>
      </c>
      <c r="F166" s="17" t="s">
        <v>8220</v>
      </c>
      <c r="G166" s="17" t="s">
        <v>8223</v>
      </c>
      <c r="H166" s="17" t="s">
        <v>8245</v>
      </c>
      <c r="I166" s="17">
        <v>1406753639</v>
      </c>
      <c r="J166" s="17">
        <v>1404161639</v>
      </c>
      <c r="K166" s="17" t="b">
        <v>0</v>
      </c>
      <c r="L166" s="17">
        <v>3</v>
      </c>
      <c r="M166" s="17" t="b">
        <v>0</v>
      </c>
      <c r="N166" s="17" t="s">
        <v>8273</v>
      </c>
      <c r="O166" s="17" t="s">
        <v>8274</v>
      </c>
      <c r="P166" s="17">
        <v>10</v>
      </c>
      <c r="Q166" s="17">
        <v>5</v>
      </c>
      <c r="R166" s="21">
        <v>41820.870821759258</v>
      </c>
      <c r="S166" s="21">
        <v>41850.870821759258</v>
      </c>
    </row>
    <row r="167" spans="1:19" ht="180" x14ac:dyDescent="0.25">
      <c r="A167" s="17">
        <v>3926</v>
      </c>
      <c r="B167" s="18" t="s">
        <v>3923</v>
      </c>
      <c r="C167" s="18" t="s">
        <v>8034</v>
      </c>
      <c r="D167" s="19">
        <v>5000</v>
      </c>
      <c r="E167" s="20">
        <v>15</v>
      </c>
      <c r="F167" s="17" t="s">
        <v>8220</v>
      </c>
      <c r="G167" s="17" t="s">
        <v>8225</v>
      </c>
      <c r="H167" s="17" t="s">
        <v>8247</v>
      </c>
      <c r="I167" s="17">
        <v>1419645748</v>
      </c>
      <c r="J167" s="17">
        <v>1417053748</v>
      </c>
      <c r="K167" s="17" t="b">
        <v>0</v>
      </c>
      <c r="L167" s="17">
        <v>1</v>
      </c>
      <c r="M167" s="17" t="b">
        <v>0</v>
      </c>
      <c r="N167" s="17" t="s">
        <v>8273</v>
      </c>
      <c r="O167" s="17" t="s">
        <v>8274</v>
      </c>
      <c r="P167" s="17">
        <v>0</v>
      </c>
      <c r="Q167" s="17">
        <v>15</v>
      </c>
      <c r="R167" s="21">
        <v>41970.085046296299</v>
      </c>
      <c r="S167" s="21">
        <v>42000.085046296299</v>
      </c>
    </row>
    <row r="168" spans="1:19" ht="300" x14ac:dyDescent="0.25">
      <c r="A168" s="17">
        <v>3927</v>
      </c>
      <c r="B168" s="18" t="s">
        <v>3924</v>
      </c>
      <c r="C168" s="18" t="s">
        <v>8035</v>
      </c>
      <c r="D168" s="19">
        <v>2500</v>
      </c>
      <c r="E168" s="20">
        <v>25</v>
      </c>
      <c r="F168" s="17" t="s">
        <v>8220</v>
      </c>
      <c r="G168" s="17" t="s">
        <v>8224</v>
      </c>
      <c r="H168" s="17" t="s">
        <v>8246</v>
      </c>
      <c r="I168" s="17">
        <v>1407565504</v>
      </c>
      <c r="J168" s="17">
        <v>1404973504</v>
      </c>
      <c r="K168" s="17" t="b">
        <v>0</v>
      </c>
      <c r="L168" s="17">
        <v>2</v>
      </c>
      <c r="M168" s="17" t="b">
        <v>0</v>
      </c>
      <c r="N168" s="17" t="s">
        <v>8273</v>
      </c>
      <c r="O168" s="17" t="s">
        <v>8274</v>
      </c>
      <c r="P168" s="17">
        <v>1</v>
      </c>
      <c r="Q168" s="17">
        <v>12.5</v>
      </c>
      <c r="R168" s="21">
        <v>41830.267407407409</v>
      </c>
      <c r="S168" s="21">
        <v>41860.267407407409</v>
      </c>
    </row>
    <row r="169" spans="1:19" ht="300" x14ac:dyDescent="0.25">
      <c r="A169" s="17">
        <v>3928</v>
      </c>
      <c r="B169" s="18" t="s">
        <v>3925</v>
      </c>
      <c r="C169" s="18" t="s">
        <v>8036</v>
      </c>
      <c r="D169" s="19">
        <v>5000</v>
      </c>
      <c r="E169" s="20">
        <v>651</v>
      </c>
      <c r="F169" s="17" t="s">
        <v>8220</v>
      </c>
      <c r="G169" s="17" t="s">
        <v>8223</v>
      </c>
      <c r="H169" s="17" t="s">
        <v>8245</v>
      </c>
      <c r="I169" s="17">
        <v>1444971540</v>
      </c>
      <c r="J169" s="17">
        <v>1442593427</v>
      </c>
      <c r="K169" s="17" t="b">
        <v>0</v>
      </c>
      <c r="L169" s="17">
        <v>7</v>
      </c>
      <c r="M169" s="17" t="b">
        <v>0</v>
      </c>
      <c r="N169" s="17" t="s">
        <v>8273</v>
      </c>
      <c r="O169" s="17" t="s">
        <v>8274</v>
      </c>
      <c r="P169" s="17">
        <v>13</v>
      </c>
      <c r="Q169" s="17">
        <v>93</v>
      </c>
      <c r="R169" s="21">
        <v>42265.683182870373</v>
      </c>
      <c r="S169" s="21">
        <v>42293.207638888889</v>
      </c>
    </row>
    <row r="170" spans="1:19" ht="270" x14ac:dyDescent="0.25">
      <c r="A170" s="17">
        <v>3929</v>
      </c>
      <c r="B170" s="18" t="s">
        <v>3926</v>
      </c>
      <c r="C170" s="18" t="s">
        <v>8037</v>
      </c>
      <c r="D170" s="19">
        <v>20000</v>
      </c>
      <c r="E170" s="20">
        <v>453</v>
      </c>
      <c r="F170" s="17" t="s">
        <v>8220</v>
      </c>
      <c r="G170" s="17" t="s">
        <v>8223</v>
      </c>
      <c r="H170" s="17" t="s">
        <v>8245</v>
      </c>
      <c r="I170" s="17">
        <v>1474228265</v>
      </c>
      <c r="J170" s="17">
        <v>1471636265</v>
      </c>
      <c r="K170" s="17" t="b">
        <v>0</v>
      </c>
      <c r="L170" s="17">
        <v>14</v>
      </c>
      <c r="M170" s="17" t="b">
        <v>0</v>
      </c>
      <c r="N170" s="17" t="s">
        <v>8273</v>
      </c>
      <c r="O170" s="17" t="s">
        <v>8274</v>
      </c>
      <c r="P170" s="17">
        <v>2</v>
      </c>
      <c r="Q170" s="17">
        <v>32.36</v>
      </c>
      <c r="R170" s="21">
        <v>42601.827141203699</v>
      </c>
      <c r="S170" s="21">
        <v>42631.827141203699</v>
      </c>
    </row>
    <row r="171" spans="1:19" ht="255" x14ac:dyDescent="0.25">
      <c r="A171" s="17">
        <v>3930</v>
      </c>
      <c r="B171" s="18" t="s">
        <v>3927</v>
      </c>
      <c r="C171" s="18" t="s">
        <v>8038</v>
      </c>
      <c r="D171" s="19">
        <v>10000</v>
      </c>
      <c r="E171" s="20">
        <v>0</v>
      </c>
      <c r="F171" s="17" t="s">
        <v>8220</v>
      </c>
      <c r="G171" s="17" t="s">
        <v>8225</v>
      </c>
      <c r="H171" s="17" t="s">
        <v>8247</v>
      </c>
      <c r="I171" s="17">
        <v>1459490400</v>
      </c>
      <c r="J171" s="17">
        <v>1457078868</v>
      </c>
      <c r="K171" s="17" t="b">
        <v>0</v>
      </c>
      <c r="L171" s="17">
        <v>0</v>
      </c>
      <c r="M171" s="17" t="b">
        <v>0</v>
      </c>
      <c r="N171" s="17" t="s">
        <v>8273</v>
      </c>
      <c r="O171" s="17" t="s">
        <v>8274</v>
      </c>
      <c r="P171" s="17">
        <v>0</v>
      </c>
      <c r="Q171" s="17">
        <v>0</v>
      </c>
      <c r="R171" s="21">
        <v>42433.338749999995</v>
      </c>
      <c r="S171" s="21">
        <v>42461.25</v>
      </c>
    </row>
    <row r="172" spans="1:19" ht="270" x14ac:dyDescent="0.25">
      <c r="A172" s="17">
        <v>3931</v>
      </c>
      <c r="B172" s="18" t="s">
        <v>3928</v>
      </c>
      <c r="C172" s="18" t="s">
        <v>8039</v>
      </c>
      <c r="D172" s="19">
        <v>8000</v>
      </c>
      <c r="E172" s="20">
        <v>0</v>
      </c>
      <c r="F172" s="17" t="s">
        <v>8220</v>
      </c>
      <c r="G172" s="17" t="s">
        <v>8223</v>
      </c>
      <c r="H172" s="17" t="s">
        <v>8245</v>
      </c>
      <c r="I172" s="17">
        <v>1441510707</v>
      </c>
      <c r="J172" s="17">
        <v>1439350707</v>
      </c>
      <c r="K172" s="17" t="b">
        <v>0</v>
      </c>
      <c r="L172" s="17">
        <v>0</v>
      </c>
      <c r="M172" s="17" t="b">
        <v>0</v>
      </c>
      <c r="N172" s="17" t="s">
        <v>8273</v>
      </c>
      <c r="O172" s="17" t="s">
        <v>8274</v>
      </c>
      <c r="P172" s="17">
        <v>0</v>
      </c>
      <c r="Q172" s="17">
        <v>0</v>
      </c>
      <c r="R172" s="21">
        <v>42228.151701388888</v>
      </c>
      <c r="S172" s="21">
        <v>42253.151701388888</v>
      </c>
    </row>
    <row r="173" spans="1:19" ht="270" x14ac:dyDescent="0.25">
      <c r="A173" s="17">
        <v>3932</v>
      </c>
      <c r="B173" s="18" t="s">
        <v>3929</v>
      </c>
      <c r="C173" s="18" t="s">
        <v>8040</v>
      </c>
      <c r="D173" s="19">
        <v>12000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1458097364</v>
      </c>
      <c r="J173" s="17">
        <v>1455508964</v>
      </c>
      <c r="K173" s="17" t="b">
        <v>0</v>
      </c>
      <c r="L173" s="17">
        <v>1</v>
      </c>
      <c r="M173" s="17" t="b">
        <v>0</v>
      </c>
      <c r="N173" s="17" t="s">
        <v>8273</v>
      </c>
      <c r="O173" s="17" t="s">
        <v>8274</v>
      </c>
      <c r="P173" s="17">
        <v>0</v>
      </c>
      <c r="Q173" s="17">
        <v>1</v>
      </c>
      <c r="R173" s="21">
        <v>42415.168564814812</v>
      </c>
      <c r="S173" s="21">
        <v>42445.126898148148</v>
      </c>
    </row>
    <row r="174" spans="1:19" ht="255" x14ac:dyDescent="0.25">
      <c r="A174" s="17">
        <v>3933</v>
      </c>
      <c r="B174" s="18" t="s">
        <v>3930</v>
      </c>
      <c r="C174" s="18" t="s">
        <v>8041</v>
      </c>
      <c r="D174" s="19">
        <v>7000</v>
      </c>
      <c r="E174" s="20">
        <v>1102</v>
      </c>
      <c r="F174" s="17" t="s">
        <v>8220</v>
      </c>
      <c r="G174" s="17" t="s">
        <v>8223</v>
      </c>
      <c r="H174" s="17" t="s">
        <v>8245</v>
      </c>
      <c r="I174" s="17">
        <v>1468716180</v>
      </c>
      <c r="J174" s="17">
        <v>1466205262</v>
      </c>
      <c r="K174" s="17" t="b">
        <v>0</v>
      </c>
      <c r="L174" s="17">
        <v>12</v>
      </c>
      <c r="M174" s="17" t="b">
        <v>0</v>
      </c>
      <c r="N174" s="17" t="s">
        <v>8273</v>
      </c>
      <c r="O174" s="17" t="s">
        <v>8274</v>
      </c>
      <c r="P174" s="17">
        <v>16</v>
      </c>
      <c r="Q174" s="17">
        <v>91.83</v>
      </c>
      <c r="R174" s="21">
        <v>42538.968310185184</v>
      </c>
      <c r="S174" s="21">
        <v>42568.029861111107</v>
      </c>
    </row>
    <row r="175" spans="1:19" ht="270" x14ac:dyDescent="0.25">
      <c r="A175" s="17">
        <v>3934</v>
      </c>
      <c r="B175" s="18" t="s">
        <v>3931</v>
      </c>
      <c r="C175" s="18" t="s">
        <v>8042</v>
      </c>
      <c r="D175" s="19">
        <v>5000</v>
      </c>
      <c r="E175" s="20">
        <v>550</v>
      </c>
      <c r="F175" s="17" t="s">
        <v>8220</v>
      </c>
      <c r="G175" s="17" t="s">
        <v>8223</v>
      </c>
      <c r="H175" s="17" t="s">
        <v>8245</v>
      </c>
      <c r="I175" s="17">
        <v>1443704400</v>
      </c>
      <c r="J175" s="17">
        <v>1439827639</v>
      </c>
      <c r="K175" s="17" t="b">
        <v>0</v>
      </c>
      <c r="L175" s="17">
        <v>12</v>
      </c>
      <c r="M175" s="17" t="b">
        <v>0</v>
      </c>
      <c r="N175" s="17" t="s">
        <v>8273</v>
      </c>
      <c r="O175" s="17" t="s">
        <v>8274</v>
      </c>
      <c r="P175" s="17">
        <v>11</v>
      </c>
      <c r="Q175" s="17">
        <v>45.83</v>
      </c>
      <c r="R175" s="21">
        <v>42233.671747685185</v>
      </c>
      <c r="S175" s="21">
        <v>42278.541666666672</v>
      </c>
    </row>
    <row r="176" spans="1:19" ht="285" x14ac:dyDescent="0.25">
      <c r="A176" s="17">
        <v>3935</v>
      </c>
      <c r="B176" s="18" t="s">
        <v>3932</v>
      </c>
      <c r="C176" s="18" t="s">
        <v>8043</v>
      </c>
      <c r="D176" s="19">
        <v>3000</v>
      </c>
      <c r="E176" s="20">
        <v>1315</v>
      </c>
      <c r="F176" s="17" t="s">
        <v>8220</v>
      </c>
      <c r="G176" s="17" t="s">
        <v>8224</v>
      </c>
      <c r="H176" s="17" t="s">
        <v>8246</v>
      </c>
      <c r="I176" s="17">
        <v>1443973546</v>
      </c>
      <c r="J176" s="17">
        <v>1438789546</v>
      </c>
      <c r="K176" s="17" t="b">
        <v>0</v>
      </c>
      <c r="L176" s="17">
        <v>23</v>
      </c>
      <c r="M176" s="17" t="b">
        <v>0</v>
      </c>
      <c r="N176" s="17" t="s">
        <v>8273</v>
      </c>
      <c r="O176" s="17" t="s">
        <v>8274</v>
      </c>
      <c r="P176" s="17">
        <v>44</v>
      </c>
      <c r="Q176" s="17">
        <v>57.17</v>
      </c>
      <c r="R176" s="21">
        <v>42221.656782407401</v>
      </c>
      <c r="S176" s="21">
        <v>42281.656782407401</v>
      </c>
    </row>
    <row r="177" spans="1:19" ht="300" x14ac:dyDescent="0.25">
      <c r="A177" s="17">
        <v>3936</v>
      </c>
      <c r="B177" s="18" t="s">
        <v>3933</v>
      </c>
      <c r="C177" s="18" t="s">
        <v>8044</v>
      </c>
      <c r="D177" s="19">
        <v>20000</v>
      </c>
      <c r="E177" s="20">
        <v>0</v>
      </c>
      <c r="F177" s="17" t="s">
        <v>8220</v>
      </c>
      <c r="G177" s="17" t="s">
        <v>8223</v>
      </c>
      <c r="H177" s="17" t="s">
        <v>8245</v>
      </c>
      <c r="I177" s="17">
        <v>1480576720</v>
      </c>
      <c r="J177" s="17">
        <v>1477981120</v>
      </c>
      <c r="K177" s="17" t="b">
        <v>0</v>
      </c>
      <c r="L177" s="17">
        <v>0</v>
      </c>
      <c r="M177" s="17" t="b">
        <v>0</v>
      </c>
      <c r="N177" s="17" t="s">
        <v>8273</v>
      </c>
      <c r="O177" s="17" t="s">
        <v>8274</v>
      </c>
      <c r="P177" s="17">
        <v>0</v>
      </c>
      <c r="Q177" s="17">
        <v>0</v>
      </c>
      <c r="R177" s="21">
        <v>42675.262962962966</v>
      </c>
      <c r="S177" s="21">
        <v>42705.304629629631</v>
      </c>
    </row>
    <row r="178" spans="1:19" ht="270" x14ac:dyDescent="0.25">
      <c r="A178" s="17">
        <v>3937</v>
      </c>
      <c r="B178" s="18" t="s">
        <v>3934</v>
      </c>
      <c r="C178" s="18" t="s">
        <v>8045</v>
      </c>
      <c r="D178" s="19">
        <v>2885</v>
      </c>
      <c r="E178" s="20">
        <v>2485</v>
      </c>
      <c r="F178" s="17" t="s">
        <v>8220</v>
      </c>
      <c r="G178" s="17" t="s">
        <v>8223</v>
      </c>
      <c r="H178" s="17" t="s">
        <v>8245</v>
      </c>
      <c r="I178" s="17">
        <v>1468249760</v>
      </c>
      <c r="J178" s="17">
        <v>1465830560</v>
      </c>
      <c r="K178" s="17" t="b">
        <v>0</v>
      </c>
      <c r="L178" s="17">
        <v>10</v>
      </c>
      <c r="M178" s="17" t="b">
        <v>0</v>
      </c>
      <c r="N178" s="17" t="s">
        <v>8273</v>
      </c>
      <c r="O178" s="17" t="s">
        <v>8274</v>
      </c>
      <c r="P178" s="17">
        <v>86</v>
      </c>
      <c r="Q178" s="17">
        <v>248.5</v>
      </c>
      <c r="R178" s="21">
        <v>42534.631481481483</v>
      </c>
      <c r="S178" s="21">
        <v>42562.631481481483</v>
      </c>
    </row>
    <row r="179" spans="1:19" ht="315" x14ac:dyDescent="0.25">
      <c r="A179" s="17">
        <v>3938</v>
      </c>
      <c r="B179" s="18" t="s">
        <v>3935</v>
      </c>
      <c r="C179" s="18" t="s">
        <v>8046</v>
      </c>
      <c r="D179" s="19">
        <v>3255</v>
      </c>
      <c r="E179" s="20">
        <v>397</v>
      </c>
      <c r="F179" s="17" t="s">
        <v>8220</v>
      </c>
      <c r="G179" s="17" t="s">
        <v>8223</v>
      </c>
      <c r="H179" s="17" t="s">
        <v>8245</v>
      </c>
      <c r="I179" s="17">
        <v>1435441454</v>
      </c>
      <c r="J179" s="17">
        <v>1432763054</v>
      </c>
      <c r="K179" s="17" t="b">
        <v>0</v>
      </c>
      <c r="L179" s="17">
        <v>5</v>
      </c>
      <c r="M179" s="17" t="b">
        <v>0</v>
      </c>
      <c r="N179" s="17" t="s">
        <v>8273</v>
      </c>
      <c r="O179" s="17" t="s">
        <v>8274</v>
      </c>
      <c r="P179" s="17">
        <v>12</v>
      </c>
      <c r="Q179" s="17">
        <v>79.400000000000006</v>
      </c>
      <c r="R179" s="21">
        <v>42151.905717592599</v>
      </c>
      <c r="S179" s="21">
        <v>42182.905717592599</v>
      </c>
    </row>
    <row r="180" spans="1:19" ht="270" x14ac:dyDescent="0.25">
      <c r="A180" s="17">
        <v>3939</v>
      </c>
      <c r="B180" s="18" t="s">
        <v>3936</v>
      </c>
      <c r="C180" s="18" t="s">
        <v>8047</v>
      </c>
      <c r="D180" s="19">
        <v>5000</v>
      </c>
      <c r="E180" s="20">
        <v>5</v>
      </c>
      <c r="F180" s="17" t="s">
        <v>8220</v>
      </c>
      <c r="G180" s="17" t="s">
        <v>8225</v>
      </c>
      <c r="H180" s="17" t="s">
        <v>8247</v>
      </c>
      <c r="I180" s="17">
        <v>1412656200</v>
      </c>
      <c r="J180" s="17">
        <v>1412328979</v>
      </c>
      <c r="K180" s="17" t="b">
        <v>0</v>
      </c>
      <c r="L180" s="17">
        <v>1</v>
      </c>
      <c r="M180" s="17" t="b">
        <v>0</v>
      </c>
      <c r="N180" s="17" t="s">
        <v>8273</v>
      </c>
      <c r="O180" s="17" t="s">
        <v>8274</v>
      </c>
      <c r="P180" s="17">
        <v>0</v>
      </c>
      <c r="Q180" s="17">
        <v>5</v>
      </c>
      <c r="R180" s="21">
        <v>41915.400219907409</v>
      </c>
      <c r="S180" s="21">
        <v>41919.1875</v>
      </c>
    </row>
    <row r="181" spans="1:19" ht="285" x14ac:dyDescent="0.25">
      <c r="A181" s="17">
        <v>3940</v>
      </c>
      <c r="B181" s="18" t="s">
        <v>3937</v>
      </c>
      <c r="C181" s="18" t="s">
        <v>8048</v>
      </c>
      <c r="D181" s="19">
        <v>5000</v>
      </c>
      <c r="E181" s="20">
        <v>11</v>
      </c>
      <c r="F181" s="17" t="s">
        <v>8220</v>
      </c>
      <c r="G181" s="17" t="s">
        <v>8223</v>
      </c>
      <c r="H181" s="17" t="s">
        <v>8245</v>
      </c>
      <c r="I181" s="17">
        <v>1420199351</v>
      </c>
      <c r="J181" s="17">
        <v>1416311351</v>
      </c>
      <c r="K181" s="17" t="b">
        <v>0</v>
      </c>
      <c r="L181" s="17">
        <v>2</v>
      </c>
      <c r="M181" s="17" t="b">
        <v>0</v>
      </c>
      <c r="N181" s="17" t="s">
        <v>8273</v>
      </c>
      <c r="O181" s="17" t="s">
        <v>8274</v>
      </c>
      <c r="P181" s="17">
        <v>0</v>
      </c>
      <c r="Q181" s="17">
        <v>5.5</v>
      </c>
      <c r="R181" s="21">
        <v>41961.492488425924</v>
      </c>
      <c r="S181" s="21">
        <v>42006.492488425924</v>
      </c>
    </row>
    <row r="182" spans="1:19" ht="285" x14ac:dyDescent="0.25">
      <c r="A182" s="17">
        <v>3941</v>
      </c>
      <c r="B182" s="18" t="s">
        <v>3938</v>
      </c>
      <c r="C182" s="18" t="s">
        <v>8049</v>
      </c>
      <c r="D182" s="19">
        <v>5500</v>
      </c>
      <c r="E182" s="20">
        <v>50</v>
      </c>
      <c r="F182" s="17" t="s">
        <v>8220</v>
      </c>
      <c r="G182" s="17" t="s">
        <v>8223</v>
      </c>
      <c r="H182" s="17" t="s">
        <v>8245</v>
      </c>
      <c r="I182" s="17">
        <v>1416877200</v>
      </c>
      <c r="J182" s="17">
        <v>1414505137</v>
      </c>
      <c r="K182" s="17" t="b">
        <v>0</v>
      </c>
      <c r="L182" s="17">
        <v>2</v>
      </c>
      <c r="M182" s="17" t="b">
        <v>0</v>
      </c>
      <c r="N182" s="17" t="s">
        <v>8273</v>
      </c>
      <c r="O182" s="17" t="s">
        <v>8274</v>
      </c>
      <c r="P182" s="17">
        <v>1</v>
      </c>
      <c r="Q182" s="17">
        <v>25</v>
      </c>
      <c r="R182" s="21">
        <v>41940.587233796294</v>
      </c>
      <c r="S182" s="21">
        <v>41968.041666666672</v>
      </c>
    </row>
    <row r="183" spans="1:19" ht="225" x14ac:dyDescent="0.25">
      <c r="A183" s="17">
        <v>3942</v>
      </c>
      <c r="B183" s="18" t="s">
        <v>3939</v>
      </c>
      <c r="C183" s="18" t="s">
        <v>8050</v>
      </c>
      <c r="D183" s="19">
        <v>1200</v>
      </c>
      <c r="E183" s="20">
        <v>0</v>
      </c>
      <c r="F183" s="17" t="s">
        <v>8220</v>
      </c>
      <c r="G183" s="17" t="s">
        <v>8223</v>
      </c>
      <c r="H183" s="17" t="s">
        <v>8245</v>
      </c>
      <c r="I183" s="17">
        <v>1434490914</v>
      </c>
      <c r="J183" s="17">
        <v>1429306914</v>
      </c>
      <c r="K183" s="17" t="b">
        <v>0</v>
      </c>
      <c r="L183" s="17">
        <v>0</v>
      </c>
      <c r="M183" s="17" t="b">
        <v>0</v>
      </c>
      <c r="N183" s="17" t="s">
        <v>8273</v>
      </c>
      <c r="O183" s="17" t="s">
        <v>8274</v>
      </c>
      <c r="P183" s="17">
        <v>0</v>
      </c>
      <c r="Q183" s="17">
        <v>0</v>
      </c>
      <c r="R183" s="21">
        <v>42111.904097222221</v>
      </c>
      <c r="S183" s="21">
        <v>42171.904097222221</v>
      </c>
    </row>
    <row r="184" spans="1:19" ht="225" x14ac:dyDescent="0.25">
      <c r="A184" s="17">
        <v>3943</v>
      </c>
      <c r="B184" s="18" t="s">
        <v>3940</v>
      </c>
      <c r="C184" s="18" t="s">
        <v>8051</v>
      </c>
      <c r="D184" s="19">
        <v>5000</v>
      </c>
      <c r="E184" s="20">
        <v>1782</v>
      </c>
      <c r="F184" s="17" t="s">
        <v>8220</v>
      </c>
      <c r="G184" s="17" t="s">
        <v>8223</v>
      </c>
      <c r="H184" s="17" t="s">
        <v>8245</v>
      </c>
      <c r="I184" s="17">
        <v>1446483000</v>
      </c>
      <c r="J184" s="17">
        <v>1443811268</v>
      </c>
      <c r="K184" s="17" t="b">
        <v>0</v>
      </c>
      <c r="L184" s="17">
        <v>13</v>
      </c>
      <c r="M184" s="17" t="b">
        <v>0</v>
      </c>
      <c r="N184" s="17" t="s">
        <v>8273</v>
      </c>
      <c r="O184" s="17" t="s">
        <v>8274</v>
      </c>
      <c r="P184" s="17">
        <v>36</v>
      </c>
      <c r="Q184" s="17">
        <v>137.08000000000001</v>
      </c>
      <c r="R184" s="21">
        <v>42279.778564814813</v>
      </c>
      <c r="S184" s="21">
        <v>42310.701388888891</v>
      </c>
    </row>
    <row r="185" spans="1:19" ht="285" x14ac:dyDescent="0.25">
      <c r="A185" s="17">
        <v>3944</v>
      </c>
      <c r="B185" s="18" t="s">
        <v>3941</v>
      </c>
      <c r="C185" s="18" t="s">
        <v>8052</v>
      </c>
      <c r="D185" s="19">
        <v>5000</v>
      </c>
      <c r="E185" s="20">
        <v>0</v>
      </c>
      <c r="F185" s="17" t="s">
        <v>8220</v>
      </c>
      <c r="G185" s="17" t="s">
        <v>8223</v>
      </c>
      <c r="H185" s="17" t="s">
        <v>8245</v>
      </c>
      <c r="I185" s="17">
        <v>1440690875</v>
      </c>
      <c r="J185" s="17">
        <v>1438098875</v>
      </c>
      <c r="K185" s="17" t="b">
        <v>0</v>
      </c>
      <c r="L185" s="17">
        <v>0</v>
      </c>
      <c r="M185" s="17" t="b">
        <v>0</v>
      </c>
      <c r="N185" s="17" t="s">
        <v>8273</v>
      </c>
      <c r="O185" s="17" t="s">
        <v>8274</v>
      </c>
      <c r="P185" s="17">
        <v>0</v>
      </c>
      <c r="Q185" s="17">
        <v>0</v>
      </c>
      <c r="R185" s="21">
        <v>42213.662905092591</v>
      </c>
      <c r="S185" s="21">
        <v>42243.662905092591</v>
      </c>
    </row>
    <row r="186" spans="1:19" ht="270" x14ac:dyDescent="0.25">
      <c r="A186" s="17">
        <v>3945</v>
      </c>
      <c r="B186" s="18" t="s">
        <v>3942</v>
      </c>
      <c r="C186" s="18" t="s">
        <v>8053</v>
      </c>
      <c r="D186" s="19">
        <v>2000</v>
      </c>
      <c r="E186" s="20">
        <v>5</v>
      </c>
      <c r="F186" s="17" t="s">
        <v>8220</v>
      </c>
      <c r="G186" s="17" t="s">
        <v>8223</v>
      </c>
      <c r="H186" s="17" t="s">
        <v>8245</v>
      </c>
      <c r="I186" s="17">
        <v>1431717268</v>
      </c>
      <c r="J186" s="17">
        <v>1429125268</v>
      </c>
      <c r="K186" s="17" t="b">
        <v>0</v>
      </c>
      <c r="L186" s="17">
        <v>1</v>
      </c>
      <c r="M186" s="17" t="b">
        <v>0</v>
      </c>
      <c r="N186" s="17" t="s">
        <v>8273</v>
      </c>
      <c r="O186" s="17" t="s">
        <v>8274</v>
      </c>
      <c r="P186" s="17">
        <v>0</v>
      </c>
      <c r="Q186" s="17">
        <v>5</v>
      </c>
      <c r="R186" s="21">
        <v>42109.801712962959</v>
      </c>
      <c r="S186" s="21">
        <v>42139.801712962959</v>
      </c>
    </row>
    <row r="187" spans="1:19" ht="165" x14ac:dyDescent="0.25">
      <c r="A187" s="17">
        <v>3946</v>
      </c>
      <c r="B187" s="18" t="s">
        <v>3943</v>
      </c>
      <c r="C187" s="18" t="s">
        <v>8054</v>
      </c>
      <c r="D187" s="19">
        <v>6000</v>
      </c>
      <c r="E187" s="20">
        <v>195</v>
      </c>
      <c r="F187" s="17" t="s">
        <v>8220</v>
      </c>
      <c r="G187" s="17" t="s">
        <v>8223</v>
      </c>
      <c r="H187" s="17" t="s">
        <v>8245</v>
      </c>
      <c r="I187" s="17">
        <v>1425110400</v>
      </c>
      <c r="J187" s="17">
        <v>1422388822</v>
      </c>
      <c r="K187" s="17" t="b">
        <v>0</v>
      </c>
      <c r="L187" s="17">
        <v>5</v>
      </c>
      <c r="M187" s="17" t="b">
        <v>0</v>
      </c>
      <c r="N187" s="17" t="s">
        <v>8273</v>
      </c>
      <c r="O187" s="17" t="s">
        <v>8274</v>
      </c>
      <c r="P187" s="17">
        <v>3</v>
      </c>
      <c r="Q187" s="17">
        <v>39</v>
      </c>
      <c r="R187" s="21">
        <v>42031.833587962959</v>
      </c>
      <c r="S187" s="21">
        <v>42063.333333333328</v>
      </c>
    </row>
    <row r="188" spans="1:19" ht="255" x14ac:dyDescent="0.25">
      <c r="A188" s="17">
        <v>3947</v>
      </c>
      <c r="B188" s="18" t="s">
        <v>3944</v>
      </c>
      <c r="C188" s="18" t="s">
        <v>8055</v>
      </c>
      <c r="D188" s="19">
        <v>3000</v>
      </c>
      <c r="E188" s="20">
        <v>101</v>
      </c>
      <c r="F188" s="17" t="s">
        <v>8220</v>
      </c>
      <c r="G188" s="17" t="s">
        <v>8223</v>
      </c>
      <c r="H188" s="17" t="s">
        <v>8245</v>
      </c>
      <c r="I188" s="17">
        <v>1475378744</v>
      </c>
      <c r="J188" s="17">
        <v>1472786744</v>
      </c>
      <c r="K188" s="17" t="b">
        <v>0</v>
      </c>
      <c r="L188" s="17">
        <v>2</v>
      </c>
      <c r="M188" s="17" t="b">
        <v>0</v>
      </c>
      <c r="N188" s="17" t="s">
        <v>8273</v>
      </c>
      <c r="O188" s="17" t="s">
        <v>8274</v>
      </c>
      <c r="P188" s="17">
        <v>3</v>
      </c>
      <c r="Q188" s="17">
        <v>50.5</v>
      </c>
      <c r="R188" s="21">
        <v>42615.142870370371</v>
      </c>
      <c r="S188" s="21">
        <v>42645.142870370371</v>
      </c>
    </row>
    <row r="189" spans="1:19" ht="270" x14ac:dyDescent="0.25">
      <c r="A189" s="17">
        <v>3948</v>
      </c>
      <c r="B189" s="18" t="s">
        <v>3945</v>
      </c>
      <c r="C189" s="18" t="s">
        <v>8056</v>
      </c>
      <c r="D189" s="19">
        <v>30000</v>
      </c>
      <c r="E189" s="20">
        <v>0</v>
      </c>
      <c r="F189" s="17" t="s">
        <v>8220</v>
      </c>
      <c r="G189" s="17" t="s">
        <v>8225</v>
      </c>
      <c r="H189" s="17" t="s">
        <v>8247</v>
      </c>
      <c r="I189" s="17">
        <v>1410076123</v>
      </c>
      <c r="J189" s="17">
        <v>1404892123</v>
      </c>
      <c r="K189" s="17" t="b">
        <v>0</v>
      </c>
      <c r="L189" s="17">
        <v>0</v>
      </c>
      <c r="M189" s="17" t="b">
        <v>0</v>
      </c>
      <c r="N189" s="17" t="s">
        <v>8273</v>
      </c>
      <c r="O189" s="17" t="s">
        <v>8274</v>
      </c>
      <c r="P189" s="17">
        <v>0</v>
      </c>
      <c r="Q189" s="17">
        <v>0</v>
      </c>
      <c r="R189" s="21">
        <v>41829.325497685182</v>
      </c>
      <c r="S189" s="21">
        <v>41889.325497685182</v>
      </c>
    </row>
    <row r="190" spans="1:19" ht="285" x14ac:dyDescent="0.25">
      <c r="A190" s="17">
        <v>3949</v>
      </c>
      <c r="B190" s="18" t="s">
        <v>3946</v>
      </c>
      <c r="C190" s="18" t="s">
        <v>8057</v>
      </c>
      <c r="D190" s="19">
        <v>10000</v>
      </c>
      <c r="E190" s="20">
        <v>1577</v>
      </c>
      <c r="F190" s="17" t="s">
        <v>8220</v>
      </c>
      <c r="G190" s="17" t="s">
        <v>8225</v>
      </c>
      <c r="H190" s="17" t="s">
        <v>8247</v>
      </c>
      <c r="I190" s="17">
        <v>1423623221</v>
      </c>
      <c r="J190" s="17">
        <v>1421031221</v>
      </c>
      <c r="K190" s="17" t="b">
        <v>0</v>
      </c>
      <c r="L190" s="17">
        <v>32</v>
      </c>
      <c r="M190" s="17" t="b">
        <v>0</v>
      </c>
      <c r="N190" s="17" t="s">
        <v>8273</v>
      </c>
      <c r="O190" s="17" t="s">
        <v>8274</v>
      </c>
      <c r="P190" s="17">
        <v>16</v>
      </c>
      <c r="Q190" s="17">
        <v>49.28</v>
      </c>
      <c r="R190" s="21">
        <v>42016.120613425926</v>
      </c>
      <c r="S190" s="21">
        <v>42046.120613425926</v>
      </c>
    </row>
    <row r="191" spans="1:19" ht="270" x14ac:dyDescent="0.25">
      <c r="A191" s="17">
        <v>3950</v>
      </c>
      <c r="B191" s="18" t="s">
        <v>3947</v>
      </c>
      <c r="C191" s="18" t="s">
        <v>8058</v>
      </c>
      <c r="D191" s="19">
        <v>4000</v>
      </c>
      <c r="E191" s="20">
        <v>25</v>
      </c>
      <c r="F191" s="17" t="s">
        <v>8220</v>
      </c>
      <c r="G191" s="17" t="s">
        <v>8223</v>
      </c>
      <c r="H191" s="17" t="s">
        <v>8245</v>
      </c>
      <c r="I191" s="17">
        <v>1460140500</v>
      </c>
      <c r="J191" s="17">
        <v>1457628680</v>
      </c>
      <c r="K191" s="17" t="b">
        <v>0</v>
      </c>
      <c r="L191" s="17">
        <v>1</v>
      </c>
      <c r="M191" s="17" t="b">
        <v>0</v>
      </c>
      <c r="N191" s="17" t="s">
        <v>8273</v>
      </c>
      <c r="O191" s="17" t="s">
        <v>8274</v>
      </c>
      <c r="P191" s="17">
        <v>1</v>
      </c>
      <c r="Q191" s="17">
        <v>25</v>
      </c>
      <c r="R191" s="21">
        <v>42439.702314814815</v>
      </c>
      <c r="S191" s="21">
        <v>42468.774305555555</v>
      </c>
    </row>
    <row r="192" spans="1:19" ht="240" x14ac:dyDescent="0.25">
      <c r="A192" s="17">
        <v>3951</v>
      </c>
      <c r="B192" s="18" t="s">
        <v>3948</v>
      </c>
      <c r="C192" s="18" t="s">
        <v>6961</v>
      </c>
      <c r="D192" s="19">
        <v>200000</v>
      </c>
      <c r="E192" s="20">
        <v>1</v>
      </c>
      <c r="F192" s="17" t="s">
        <v>8220</v>
      </c>
      <c r="G192" s="17" t="s">
        <v>8240</v>
      </c>
      <c r="H192" s="17" t="s">
        <v>8248</v>
      </c>
      <c r="I192" s="17">
        <v>1462301342</v>
      </c>
      <c r="J192" s="17">
        <v>1457120942</v>
      </c>
      <c r="K192" s="17" t="b">
        <v>0</v>
      </c>
      <c r="L192" s="17">
        <v>1</v>
      </c>
      <c r="M192" s="17" t="b">
        <v>0</v>
      </c>
      <c r="N192" s="17" t="s">
        <v>8273</v>
      </c>
      <c r="O192" s="17" t="s">
        <v>8274</v>
      </c>
      <c r="P192" s="17">
        <v>0</v>
      </c>
      <c r="Q192" s="17">
        <v>1</v>
      </c>
      <c r="R192" s="21">
        <v>42433.825717592597</v>
      </c>
      <c r="S192" s="21">
        <v>42493.784050925926</v>
      </c>
    </row>
    <row r="193" spans="1:19" ht="300" x14ac:dyDescent="0.25">
      <c r="A193" s="17">
        <v>3952</v>
      </c>
      <c r="B193" s="18" t="s">
        <v>3949</v>
      </c>
      <c r="C193" s="18" t="s">
        <v>8059</v>
      </c>
      <c r="D193" s="19">
        <v>26000</v>
      </c>
      <c r="E193" s="20">
        <v>25</v>
      </c>
      <c r="F193" s="17" t="s">
        <v>8220</v>
      </c>
      <c r="G193" s="17" t="s">
        <v>8223</v>
      </c>
      <c r="H193" s="17" t="s">
        <v>8245</v>
      </c>
      <c r="I193" s="17">
        <v>1445885890</v>
      </c>
      <c r="J193" s="17">
        <v>1440701890</v>
      </c>
      <c r="K193" s="17" t="b">
        <v>0</v>
      </c>
      <c r="L193" s="17">
        <v>1</v>
      </c>
      <c r="M193" s="17" t="b">
        <v>0</v>
      </c>
      <c r="N193" s="17" t="s">
        <v>8273</v>
      </c>
      <c r="O193" s="17" t="s">
        <v>8274</v>
      </c>
      <c r="P193" s="17">
        <v>0</v>
      </c>
      <c r="Q193" s="17">
        <v>25</v>
      </c>
      <c r="R193" s="21">
        <v>42243.790393518517</v>
      </c>
      <c r="S193" s="21">
        <v>42303.790393518517</v>
      </c>
    </row>
    <row r="194" spans="1:19" ht="270" x14ac:dyDescent="0.25">
      <c r="A194" s="17">
        <v>3953</v>
      </c>
      <c r="B194" s="18" t="s">
        <v>3950</v>
      </c>
      <c r="C194" s="18" t="s">
        <v>8060</v>
      </c>
      <c r="D194" s="19">
        <v>17600</v>
      </c>
      <c r="E194" s="20">
        <v>0</v>
      </c>
      <c r="F194" s="17" t="s">
        <v>8220</v>
      </c>
      <c r="G194" s="17" t="s">
        <v>8223</v>
      </c>
      <c r="H194" s="17" t="s">
        <v>8245</v>
      </c>
      <c r="I194" s="17">
        <v>1469834940</v>
      </c>
      <c r="J194" s="17">
        <v>1467162586</v>
      </c>
      <c r="K194" s="17" t="b">
        <v>0</v>
      </c>
      <c r="L194" s="17">
        <v>0</v>
      </c>
      <c r="M194" s="17" t="b">
        <v>0</v>
      </c>
      <c r="N194" s="17" t="s">
        <v>8273</v>
      </c>
      <c r="O194" s="17" t="s">
        <v>8274</v>
      </c>
      <c r="P194" s="17">
        <v>0</v>
      </c>
      <c r="Q194" s="17">
        <v>0</v>
      </c>
      <c r="R194" s="21">
        <v>42550.048449074078</v>
      </c>
      <c r="S194" s="21">
        <v>42580.978472222225</v>
      </c>
    </row>
    <row r="195" spans="1:19" ht="300" x14ac:dyDescent="0.25">
      <c r="A195" s="17">
        <v>3954</v>
      </c>
      <c r="B195" s="18" t="s">
        <v>3951</v>
      </c>
      <c r="C195" s="18" t="s">
        <v>8061</v>
      </c>
      <c r="D195" s="19">
        <v>25000</v>
      </c>
      <c r="E195" s="20">
        <v>0</v>
      </c>
      <c r="F195" s="17" t="s">
        <v>8220</v>
      </c>
      <c r="G195" s="17" t="s">
        <v>8228</v>
      </c>
      <c r="H195" s="17" t="s">
        <v>8250</v>
      </c>
      <c r="I195" s="17">
        <v>1405352264</v>
      </c>
      <c r="J195" s="17">
        <v>1400168264</v>
      </c>
      <c r="K195" s="17" t="b">
        <v>0</v>
      </c>
      <c r="L195" s="17">
        <v>0</v>
      </c>
      <c r="M195" s="17" t="b">
        <v>0</v>
      </c>
      <c r="N195" s="17" t="s">
        <v>8273</v>
      </c>
      <c r="O195" s="17" t="s">
        <v>8274</v>
      </c>
      <c r="P195" s="17">
        <v>0</v>
      </c>
      <c r="Q195" s="17">
        <v>0</v>
      </c>
      <c r="R195" s="21">
        <v>41774.651203703703</v>
      </c>
      <c r="S195" s="21">
        <v>41834.651203703703</v>
      </c>
    </row>
    <row r="196" spans="1:19" ht="270" x14ac:dyDescent="0.25">
      <c r="A196" s="17">
        <v>3955</v>
      </c>
      <c r="B196" s="18" t="s">
        <v>3952</v>
      </c>
      <c r="C196" s="18" t="s">
        <v>8062</v>
      </c>
      <c r="D196" s="19">
        <v>1750</v>
      </c>
      <c r="E196" s="20">
        <v>425</v>
      </c>
      <c r="F196" s="17" t="s">
        <v>8220</v>
      </c>
      <c r="G196" s="17" t="s">
        <v>8223</v>
      </c>
      <c r="H196" s="17" t="s">
        <v>8245</v>
      </c>
      <c r="I196" s="17">
        <v>1448745741</v>
      </c>
      <c r="J196" s="17">
        <v>1446150141</v>
      </c>
      <c r="K196" s="17" t="b">
        <v>0</v>
      </c>
      <c r="L196" s="17">
        <v>8</v>
      </c>
      <c r="M196" s="17" t="b">
        <v>0</v>
      </c>
      <c r="N196" s="17" t="s">
        <v>8273</v>
      </c>
      <c r="O196" s="17" t="s">
        <v>8274</v>
      </c>
      <c r="P196" s="17">
        <v>24</v>
      </c>
      <c r="Q196" s="17">
        <v>53.13</v>
      </c>
      <c r="R196" s="21">
        <v>42306.848854166667</v>
      </c>
      <c r="S196" s="21">
        <v>42336.890520833331</v>
      </c>
    </row>
    <row r="197" spans="1:19" ht="300" x14ac:dyDescent="0.25">
      <c r="A197" s="17">
        <v>3956</v>
      </c>
      <c r="B197" s="18" t="s">
        <v>3953</v>
      </c>
      <c r="C197" s="18" t="s">
        <v>8063</v>
      </c>
      <c r="D197" s="19">
        <v>5500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1461543600</v>
      </c>
      <c r="J197" s="17">
        <v>1459203727</v>
      </c>
      <c r="K197" s="17" t="b">
        <v>0</v>
      </c>
      <c r="L197" s="17">
        <v>0</v>
      </c>
      <c r="M197" s="17" t="b">
        <v>0</v>
      </c>
      <c r="N197" s="17" t="s">
        <v>8273</v>
      </c>
      <c r="O197" s="17" t="s">
        <v>8274</v>
      </c>
      <c r="P197" s="17">
        <v>0</v>
      </c>
      <c r="Q197" s="17">
        <v>0</v>
      </c>
      <c r="R197" s="21">
        <v>42457.932025462964</v>
      </c>
      <c r="S197" s="21">
        <v>42485.013888888891</v>
      </c>
    </row>
    <row r="198" spans="1:19" ht="225" x14ac:dyDescent="0.25">
      <c r="A198" s="17">
        <v>3957</v>
      </c>
      <c r="B198" s="18" t="s">
        <v>3954</v>
      </c>
      <c r="C198" s="18" t="s">
        <v>8064</v>
      </c>
      <c r="D198" s="19">
        <v>28000</v>
      </c>
      <c r="E198" s="20">
        <v>7</v>
      </c>
      <c r="F198" s="17" t="s">
        <v>8220</v>
      </c>
      <c r="G198" s="17" t="s">
        <v>8223</v>
      </c>
      <c r="H198" s="17" t="s">
        <v>8245</v>
      </c>
      <c r="I198" s="17">
        <v>1468020354</v>
      </c>
      <c r="J198" s="17">
        <v>1464045954</v>
      </c>
      <c r="K198" s="17" t="b">
        <v>0</v>
      </c>
      <c r="L198" s="17">
        <v>1</v>
      </c>
      <c r="M198" s="17" t="b">
        <v>0</v>
      </c>
      <c r="N198" s="17" t="s">
        <v>8273</v>
      </c>
      <c r="O198" s="17" t="s">
        <v>8274</v>
      </c>
      <c r="P198" s="17">
        <v>0</v>
      </c>
      <c r="Q198" s="17">
        <v>7</v>
      </c>
      <c r="R198" s="21">
        <v>42513.976319444439</v>
      </c>
      <c r="S198" s="21">
        <v>42559.976319444439</v>
      </c>
    </row>
    <row r="199" spans="1:19" ht="285" x14ac:dyDescent="0.25">
      <c r="A199" s="17">
        <v>3958</v>
      </c>
      <c r="B199" s="18" t="s">
        <v>3955</v>
      </c>
      <c r="C199" s="18" t="s">
        <v>8065</v>
      </c>
      <c r="D199" s="19">
        <v>2000</v>
      </c>
      <c r="E199" s="20">
        <v>641</v>
      </c>
      <c r="F199" s="17" t="s">
        <v>8220</v>
      </c>
      <c r="G199" s="17" t="s">
        <v>8223</v>
      </c>
      <c r="H199" s="17" t="s">
        <v>8245</v>
      </c>
      <c r="I199" s="17">
        <v>1406988000</v>
      </c>
      <c r="J199" s="17">
        <v>1403822912</v>
      </c>
      <c r="K199" s="17" t="b">
        <v>0</v>
      </c>
      <c r="L199" s="17">
        <v>16</v>
      </c>
      <c r="M199" s="17" t="b">
        <v>0</v>
      </c>
      <c r="N199" s="17" t="s">
        <v>8273</v>
      </c>
      <c r="O199" s="17" t="s">
        <v>8274</v>
      </c>
      <c r="P199" s="17">
        <v>32</v>
      </c>
      <c r="Q199" s="17">
        <v>40.06</v>
      </c>
      <c r="R199" s="21">
        <v>41816.950370370374</v>
      </c>
      <c r="S199" s="21">
        <v>41853.583333333336</v>
      </c>
    </row>
    <row r="200" spans="1:19" ht="300" x14ac:dyDescent="0.25">
      <c r="A200" s="17">
        <v>3959</v>
      </c>
      <c r="B200" s="18" t="s">
        <v>3956</v>
      </c>
      <c r="C200" s="18" t="s">
        <v>8066</v>
      </c>
      <c r="D200" s="19">
        <v>1200</v>
      </c>
      <c r="E200" s="20">
        <v>292</v>
      </c>
      <c r="F200" s="17" t="s">
        <v>8220</v>
      </c>
      <c r="G200" s="17" t="s">
        <v>8223</v>
      </c>
      <c r="H200" s="17" t="s">
        <v>8245</v>
      </c>
      <c r="I200" s="17">
        <v>1411930556</v>
      </c>
      <c r="J200" s="17">
        <v>1409338556</v>
      </c>
      <c r="K200" s="17" t="b">
        <v>0</v>
      </c>
      <c r="L200" s="17">
        <v>12</v>
      </c>
      <c r="M200" s="17" t="b">
        <v>0</v>
      </c>
      <c r="N200" s="17" t="s">
        <v>8273</v>
      </c>
      <c r="O200" s="17" t="s">
        <v>8274</v>
      </c>
      <c r="P200" s="17">
        <v>24</v>
      </c>
      <c r="Q200" s="17">
        <v>24.33</v>
      </c>
      <c r="R200" s="21">
        <v>41880.788842592592</v>
      </c>
      <c r="S200" s="21">
        <v>41910.788842592592</v>
      </c>
    </row>
    <row r="201" spans="1:19" ht="285" x14ac:dyDescent="0.25">
      <c r="A201" s="17">
        <v>3960</v>
      </c>
      <c r="B201" s="18" t="s">
        <v>3957</v>
      </c>
      <c r="C201" s="18" t="s">
        <v>8067</v>
      </c>
      <c r="D201" s="19">
        <v>3000</v>
      </c>
      <c r="E201" s="20">
        <v>45</v>
      </c>
      <c r="F201" s="17" t="s">
        <v>8220</v>
      </c>
      <c r="G201" s="17" t="s">
        <v>8223</v>
      </c>
      <c r="H201" s="17" t="s">
        <v>8245</v>
      </c>
      <c r="I201" s="17">
        <v>1451852256</v>
      </c>
      <c r="J201" s="17">
        <v>1449260256</v>
      </c>
      <c r="K201" s="17" t="b">
        <v>0</v>
      </c>
      <c r="L201" s="17">
        <v>4</v>
      </c>
      <c r="M201" s="17" t="b">
        <v>0</v>
      </c>
      <c r="N201" s="17" t="s">
        <v>8273</v>
      </c>
      <c r="O201" s="17" t="s">
        <v>8274</v>
      </c>
      <c r="P201" s="17">
        <v>2</v>
      </c>
      <c r="Q201" s="17">
        <v>11.25</v>
      </c>
      <c r="R201" s="21">
        <v>42342.845555555556</v>
      </c>
      <c r="S201" s="21">
        <v>42372.845555555556</v>
      </c>
    </row>
    <row r="202" spans="1:19" ht="300" x14ac:dyDescent="0.25">
      <c r="A202" s="17">
        <v>3961</v>
      </c>
      <c r="B202" s="18" t="s">
        <v>3958</v>
      </c>
      <c r="C202" s="18" t="s">
        <v>8068</v>
      </c>
      <c r="D202" s="19">
        <v>5000</v>
      </c>
      <c r="E202" s="20">
        <v>21</v>
      </c>
      <c r="F202" s="17" t="s">
        <v>8220</v>
      </c>
      <c r="G202" s="17" t="s">
        <v>8224</v>
      </c>
      <c r="H202" s="17" t="s">
        <v>8246</v>
      </c>
      <c r="I202" s="17">
        <v>1399584210</v>
      </c>
      <c r="J202" s="17">
        <v>1397683410</v>
      </c>
      <c r="K202" s="17" t="b">
        <v>0</v>
      </c>
      <c r="L202" s="17">
        <v>2</v>
      </c>
      <c r="M202" s="17" t="b">
        <v>0</v>
      </c>
      <c r="N202" s="17" t="s">
        <v>8273</v>
      </c>
      <c r="O202" s="17" t="s">
        <v>8274</v>
      </c>
      <c r="P202" s="17">
        <v>0</v>
      </c>
      <c r="Q202" s="17">
        <v>10.5</v>
      </c>
      <c r="R202" s="21">
        <v>41745.891319444447</v>
      </c>
      <c r="S202" s="21">
        <v>41767.891319444447</v>
      </c>
    </row>
    <row r="203" spans="1:19" ht="315" x14ac:dyDescent="0.25">
      <c r="A203" s="17">
        <v>3962</v>
      </c>
      <c r="B203" s="18" t="s">
        <v>3959</v>
      </c>
      <c r="C203" s="18" t="s">
        <v>8069</v>
      </c>
      <c r="D203" s="19">
        <v>1400</v>
      </c>
      <c r="E203" s="20">
        <v>45</v>
      </c>
      <c r="F203" s="17" t="s">
        <v>8220</v>
      </c>
      <c r="G203" s="17" t="s">
        <v>8224</v>
      </c>
      <c r="H203" s="17" t="s">
        <v>8246</v>
      </c>
      <c r="I203" s="17">
        <v>1448722494</v>
      </c>
      <c r="J203" s="17">
        <v>1446562494</v>
      </c>
      <c r="K203" s="17" t="b">
        <v>0</v>
      </c>
      <c r="L203" s="17">
        <v>3</v>
      </c>
      <c r="M203" s="17" t="b">
        <v>0</v>
      </c>
      <c r="N203" s="17" t="s">
        <v>8273</v>
      </c>
      <c r="O203" s="17" t="s">
        <v>8274</v>
      </c>
      <c r="P203" s="17">
        <v>3</v>
      </c>
      <c r="Q203" s="17">
        <v>15</v>
      </c>
      <c r="R203" s="21">
        <v>42311.621458333335</v>
      </c>
      <c r="S203" s="21">
        <v>42336.621458333335</v>
      </c>
    </row>
    <row r="204" spans="1:19" ht="315" x14ac:dyDescent="0.25">
      <c r="A204" s="17">
        <v>3963</v>
      </c>
      <c r="B204" s="18" t="s">
        <v>3960</v>
      </c>
      <c r="C204" s="18" t="s">
        <v>8070</v>
      </c>
      <c r="D204" s="19">
        <v>10000</v>
      </c>
      <c r="E204" s="20">
        <v>0</v>
      </c>
      <c r="F204" s="17" t="s">
        <v>8220</v>
      </c>
      <c r="G204" s="17" t="s">
        <v>8228</v>
      </c>
      <c r="H204" s="17" t="s">
        <v>8250</v>
      </c>
      <c r="I204" s="17">
        <v>1447821717</v>
      </c>
      <c r="J204" s="17">
        <v>1445226117</v>
      </c>
      <c r="K204" s="17" t="b">
        <v>0</v>
      </c>
      <c r="L204" s="17">
        <v>0</v>
      </c>
      <c r="M204" s="17" t="b">
        <v>0</v>
      </c>
      <c r="N204" s="17" t="s">
        <v>8273</v>
      </c>
      <c r="O204" s="17" t="s">
        <v>8274</v>
      </c>
      <c r="P204" s="17">
        <v>0</v>
      </c>
      <c r="Q204" s="17">
        <v>0</v>
      </c>
      <c r="R204" s="21">
        <v>42296.154131944444</v>
      </c>
      <c r="S204" s="21">
        <v>42326.195798611108</v>
      </c>
    </row>
    <row r="205" spans="1:19" ht="225" x14ac:dyDescent="0.25">
      <c r="A205" s="17">
        <v>3964</v>
      </c>
      <c r="B205" s="18" t="s">
        <v>3961</v>
      </c>
      <c r="C205" s="18" t="s">
        <v>8071</v>
      </c>
      <c r="D205" s="19">
        <v>2000</v>
      </c>
      <c r="E205" s="20">
        <v>126</v>
      </c>
      <c r="F205" s="17" t="s">
        <v>8220</v>
      </c>
      <c r="G205" s="17" t="s">
        <v>8223</v>
      </c>
      <c r="H205" s="17" t="s">
        <v>8245</v>
      </c>
      <c r="I205" s="17">
        <v>1429460386</v>
      </c>
      <c r="J205" s="17">
        <v>1424279986</v>
      </c>
      <c r="K205" s="17" t="b">
        <v>0</v>
      </c>
      <c r="L205" s="17">
        <v>3</v>
      </c>
      <c r="M205" s="17" t="b">
        <v>0</v>
      </c>
      <c r="N205" s="17" t="s">
        <v>8273</v>
      </c>
      <c r="O205" s="17" t="s">
        <v>8274</v>
      </c>
      <c r="P205" s="17">
        <v>6</v>
      </c>
      <c r="Q205" s="17">
        <v>42</v>
      </c>
      <c r="R205" s="21">
        <v>42053.722060185188</v>
      </c>
      <c r="S205" s="21">
        <v>42113.680393518516</v>
      </c>
    </row>
    <row r="206" spans="1:19" ht="285" x14ac:dyDescent="0.25">
      <c r="A206" s="17">
        <v>3965</v>
      </c>
      <c r="B206" s="18" t="s">
        <v>3962</v>
      </c>
      <c r="C206" s="18" t="s">
        <v>8072</v>
      </c>
      <c r="D206" s="19">
        <v>2000</v>
      </c>
      <c r="E206" s="20">
        <v>285</v>
      </c>
      <c r="F206" s="17" t="s">
        <v>8220</v>
      </c>
      <c r="G206" s="17" t="s">
        <v>8223</v>
      </c>
      <c r="H206" s="17" t="s">
        <v>8245</v>
      </c>
      <c r="I206" s="17">
        <v>1460608780</v>
      </c>
      <c r="J206" s="17">
        <v>1455428380</v>
      </c>
      <c r="K206" s="17" t="b">
        <v>0</v>
      </c>
      <c r="L206" s="17">
        <v>4</v>
      </c>
      <c r="M206" s="17" t="b">
        <v>0</v>
      </c>
      <c r="N206" s="17" t="s">
        <v>8273</v>
      </c>
      <c r="O206" s="17" t="s">
        <v>8274</v>
      </c>
      <c r="P206" s="17">
        <v>14</v>
      </c>
      <c r="Q206" s="17">
        <v>71.25</v>
      </c>
      <c r="R206" s="21">
        <v>42414.235879629632</v>
      </c>
      <c r="S206" s="21">
        <v>42474.194212962961</v>
      </c>
    </row>
    <row r="207" spans="1:19" ht="300" x14ac:dyDescent="0.25">
      <c r="A207" s="17">
        <v>3966</v>
      </c>
      <c r="B207" s="18" t="s">
        <v>3963</v>
      </c>
      <c r="C207" s="18" t="s">
        <v>8073</v>
      </c>
      <c r="D207" s="19">
        <v>7500</v>
      </c>
      <c r="E207" s="20">
        <v>45</v>
      </c>
      <c r="F207" s="17" t="s">
        <v>8220</v>
      </c>
      <c r="G207" s="17" t="s">
        <v>8223</v>
      </c>
      <c r="H207" s="17" t="s">
        <v>8245</v>
      </c>
      <c r="I207" s="17">
        <v>1406170740</v>
      </c>
      <c r="J207" s="17">
        <v>1402506278</v>
      </c>
      <c r="K207" s="17" t="b">
        <v>0</v>
      </c>
      <c r="L207" s="17">
        <v>2</v>
      </c>
      <c r="M207" s="17" t="b">
        <v>0</v>
      </c>
      <c r="N207" s="17" t="s">
        <v>8273</v>
      </c>
      <c r="O207" s="17" t="s">
        <v>8274</v>
      </c>
      <c r="P207" s="17">
        <v>1</v>
      </c>
      <c r="Q207" s="17">
        <v>22.5</v>
      </c>
      <c r="R207" s="21">
        <v>41801.711550925924</v>
      </c>
      <c r="S207" s="21">
        <v>41844.124305555553</v>
      </c>
    </row>
    <row r="208" spans="1:19" ht="255" x14ac:dyDescent="0.25">
      <c r="A208" s="17">
        <v>3967</v>
      </c>
      <c r="B208" s="18" t="s">
        <v>3964</v>
      </c>
      <c r="C208" s="18" t="s">
        <v>8074</v>
      </c>
      <c r="D208" s="19">
        <v>1700</v>
      </c>
      <c r="E208" s="20">
        <v>410</v>
      </c>
      <c r="F208" s="17" t="s">
        <v>8220</v>
      </c>
      <c r="G208" s="17" t="s">
        <v>8223</v>
      </c>
      <c r="H208" s="17" t="s">
        <v>8245</v>
      </c>
      <c r="I208" s="17">
        <v>1488783507</v>
      </c>
      <c r="J208" s="17">
        <v>1486191507</v>
      </c>
      <c r="K208" s="17" t="b">
        <v>0</v>
      </c>
      <c r="L208" s="17">
        <v>10</v>
      </c>
      <c r="M208" s="17" t="b">
        <v>0</v>
      </c>
      <c r="N208" s="17" t="s">
        <v>8273</v>
      </c>
      <c r="O208" s="17" t="s">
        <v>8274</v>
      </c>
      <c r="P208" s="17">
        <v>24</v>
      </c>
      <c r="Q208" s="17">
        <v>41</v>
      </c>
      <c r="R208" s="21">
        <v>42770.290590277778</v>
      </c>
      <c r="S208" s="21">
        <v>42800.290590277778</v>
      </c>
    </row>
    <row r="209" spans="1:19" ht="225" x14ac:dyDescent="0.25">
      <c r="A209" s="17">
        <v>3968</v>
      </c>
      <c r="B209" s="18" t="s">
        <v>3965</v>
      </c>
      <c r="C209" s="18" t="s">
        <v>8075</v>
      </c>
      <c r="D209" s="19">
        <v>5000</v>
      </c>
      <c r="E209" s="20">
        <v>527</v>
      </c>
      <c r="F209" s="17" t="s">
        <v>8220</v>
      </c>
      <c r="G209" s="17" t="s">
        <v>8223</v>
      </c>
      <c r="H209" s="17" t="s">
        <v>8245</v>
      </c>
      <c r="I209" s="17">
        <v>1463945673</v>
      </c>
      <c r="J209" s="17">
        <v>1458761673</v>
      </c>
      <c r="K209" s="17" t="b">
        <v>0</v>
      </c>
      <c r="L209" s="17">
        <v>11</v>
      </c>
      <c r="M209" s="17" t="b">
        <v>0</v>
      </c>
      <c r="N209" s="17" t="s">
        <v>8273</v>
      </c>
      <c r="O209" s="17" t="s">
        <v>8274</v>
      </c>
      <c r="P209" s="17">
        <v>11</v>
      </c>
      <c r="Q209" s="17">
        <v>47.91</v>
      </c>
      <c r="R209" s="21">
        <v>42452.815659722226</v>
      </c>
      <c r="S209" s="21">
        <v>42512.815659722226</v>
      </c>
    </row>
    <row r="210" spans="1:19" ht="285" x14ac:dyDescent="0.25">
      <c r="A210" s="17">
        <v>3969</v>
      </c>
      <c r="B210" s="18" t="s">
        <v>3966</v>
      </c>
      <c r="C210" s="18" t="s">
        <v>8076</v>
      </c>
      <c r="D210" s="19">
        <v>2825</v>
      </c>
      <c r="E210" s="20">
        <v>211</v>
      </c>
      <c r="F210" s="17" t="s">
        <v>8220</v>
      </c>
      <c r="G210" s="17" t="s">
        <v>8223</v>
      </c>
      <c r="H210" s="17" t="s">
        <v>8245</v>
      </c>
      <c r="I210" s="17">
        <v>1472442900</v>
      </c>
      <c r="J210" s="17">
        <v>1471638646</v>
      </c>
      <c r="K210" s="17" t="b">
        <v>0</v>
      </c>
      <c r="L210" s="17">
        <v>6</v>
      </c>
      <c r="M210" s="17" t="b">
        <v>0</v>
      </c>
      <c r="N210" s="17" t="s">
        <v>8273</v>
      </c>
      <c r="O210" s="17" t="s">
        <v>8274</v>
      </c>
      <c r="P210" s="17">
        <v>7</v>
      </c>
      <c r="Q210" s="17">
        <v>35.17</v>
      </c>
      <c r="R210" s="21">
        <v>42601.854699074072</v>
      </c>
      <c r="S210" s="21">
        <v>42611.163194444445</v>
      </c>
    </row>
    <row r="211" spans="1:19" ht="300" x14ac:dyDescent="0.25">
      <c r="A211" s="17">
        <v>3970</v>
      </c>
      <c r="B211" s="18" t="s">
        <v>3967</v>
      </c>
      <c r="C211" s="18" t="s">
        <v>8077</v>
      </c>
      <c r="D211" s="19">
        <v>15000</v>
      </c>
      <c r="E211" s="20">
        <v>11</v>
      </c>
      <c r="F211" s="17" t="s">
        <v>8220</v>
      </c>
      <c r="G211" s="17" t="s">
        <v>8223</v>
      </c>
      <c r="H211" s="17" t="s">
        <v>8245</v>
      </c>
      <c r="I211" s="17">
        <v>1460925811</v>
      </c>
      <c r="J211" s="17">
        <v>1458333811</v>
      </c>
      <c r="K211" s="17" t="b">
        <v>0</v>
      </c>
      <c r="L211" s="17">
        <v>2</v>
      </c>
      <c r="M211" s="17" t="b">
        <v>0</v>
      </c>
      <c r="N211" s="17" t="s">
        <v>8273</v>
      </c>
      <c r="O211" s="17" t="s">
        <v>8274</v>
      </c>
      <c r="P211" s="17">
        <v>0</v>
      </c>
      <c r="Q211" s="17">
        <v>5.5</v>
      </c>
      <c r="R211" s="21">
        <v>42447.863553240735</v>
      </c>
      <c r="S211" s="21">
        <v>42477.863553240735</v>
      </c>
    </row>
    <row r="212" spans="1:19" ht="285" x14ac:dyDescent="0.25">
      <c r="A212" s="17">
        <v>3971</v>
      </c>
      <c r="B212" s="18" t="s">
        <v>3968</v>
      </c>
      <c r="C212" s="18" t="s">
        <v>8078</v>
      </c>
      <c r="D212" s="19">
        <v>14000</v>
      </c>
      <c r="E212" s="20">
        <v>136</v>
      </c>
      <c r="F212" s="17" t="s">
        <v>8220</v>
      </c>
      <c r="G212" s="17" t="s">
        <v>8223</v>
      </c>
      <c r="H212" s="17" t="s">
        <v>8245</v>
      </c>
      <c r="I212" s="17">
        <v>1405947126</v>
      </c>
      <c r="J212" s="17">
        <v>1403355126</v>
      </c>
      <c r="K212" s="17" t="b">
        <v>0</v>
      </c>
      <c r="L212" s="17">
        <v>6</v>
      </c>
      <c r="M212" s="17" t="b">
        <v>0</v>
      </c>
      <c r="N212" s="17" t="s">
        <v>8273</v>
      </c>
      <c r="O212" s="17" t="s">
        <v>8274</v>
      </c>
      <c r="P212" s="17">
        <v>1</v>
      </c>
      <c r="Q212" s="17">
        <v>22.67</v>
      </c>
      <c r="R212" s="21">
        <v>41811.536180555559</v>
      </c>
      <c r="S212" s="21">
        <v>41841.536180555559</v>
      </c>
    </row>
    <row r="213" spans="1:19" ht="210" x14ac:dyDescent="0.25">
      <c r="A213" s="17">
        <v>3972</v>
      </c>
      <c r="B213" s="18" t="s">
        <v>3969</v>
      </c>
      <c r="C213" s="18" t="s">
        <v>8079</v>
      </c>
      <c r="D213" s="19">
        <v>1000</v>
      </c>
      <c r="E213" s="20">
        <v>211</v>
      </c>
      <c r="F213" s="17" t="s">
        <v>8220</v>
      </c>
      <c r="G213" s="17" t="s">
        <v>8223</v>
      </c>
      <c r="H213" s="17" t="s">
        <v>8245</v>
      </c>
      <c r="I213" s="17">
        <v>1423186634</v>
      </c>
      <c r="J213" s="17">
        <v>1418002634</v>
      </c>
      <c r="K213" s="17" t="b">
        <v>0</v>
      </c>
      <c r="L213" s="17">
        <v>8</v>
      </c>
      <c r="M213" s="17" t="b">
        <v>0</v>
      </c>
      <c r="N213" s="17" t="s">
        <v>8273</v>
      </c>
      <c r="O213" s="17" t="s">
        <v>8274</v>
      </c>
      <c r="P213" s="17">
        <v>21</v>
      </c>
      <c r="Q213" s="17">
        <v>26.38</v>
      </c>
      <c r="R213" s="21">
        <v>41981.067523148144</v>
      </c>
      <c r="S213" s="21">
        <v>42041.067523148144</v>
      </c>
    </row>
    <row r="214" spans="1:19" ht="300" x14ac:dyDescent="0.25">
      <c r="A214" s="17">
        <v>3973</v>
      </c>
      <c r="B214" s="18" t="s">
        <v>3970</v>
      </c>
      <c r="C214" s="18" t="s">
        <v>8080</v>
      </c>
      <c r="D214" s="19">
        <v>5000</v>
      </c>
      <c r="E214" s="20">
        <v>3905</v>
      </c>
      <c r="F214" s="17" t="s">
        <v>8220</v>
      </c>
      <c r="G214" s="17" t="s">
        <v>8223</v>
      </c>
      <c r="H214" s="17" t="s">
        <v>8245</v>
      </c>
      <c r="I214" s="17">
        <v>1462766400</v>
      </c>
      <c r="J214" s="17">
        <v>1460219110</v>
      </c>
      <c r="K214" s="17" t="b">
        <v>0</v>
      </c>
      <c r="L214" s="17">
        <v>37</v>
      </c>
      <c r="M214" s="17" t="b">
        <v>0</v>
      </c>
      <c r="N214" s="17" t="s">
        <v>8273</v>
      </c>
      <c r="O214" s="17" t="s">
        <v>8274</v>
      </c>
      <c r="P214" s="17">
        <v>78</v>
      </c>
      <c r="Q214" s="17">
        <v>105.54</v>
      </c>
      <c r="R214" s="21">
        <v>42469.68414351852</v>
      </c>
      <c r="S214" s="21">
        <v>42499.166666666672</v>
      </c>
    </row>
    <row r="215" spans="1:19" ht="285" x14ac:dyDescent="0.25">
      <c r="A215" s="17">
        <v>3974</v>
      </c>
      <c r="B215" s="18" t="s">
        <v>3971</v>
      </c>
      <c r="C215" s="18" t="s">
        <v>8081</v>
      </c>
      <c r="D215" s="19">
        <v>1000</v>
      </c>
      <c r="E215" s="20">
        <v>320</v>
      </c>
      <c r="F215" s="17" t="s">
        <v>8220</v>
      </c>
      <c r="G215" s="17" t="s">
        <v>8224</v>
      </c>
      <c r="H215" s="17" t="s">
        <v>8246</v>
      </c>
      <c r="I215" s="17">
        <v>1464872848</v>
      </c>
      <c r="J215" s="17">
        <v>1462280848</v>
      </c>
      <c r="K215" s="17" t="b">
        <v>0</v>
      </c>
      <c r="L215" s="17">
        <v>11</v>
      </c>
      <c r="M215" s="17" t="b">
        <v>0</v>
      </c>
      <c r="N215" s="17" t="s">
        <v>8273</v>
      </c>
      <c r="O215" s="17" t="s">
        <v>8274</v>
      </c>
      <c r="P215" s="17">
        <v>32</v>
      </c>
      <c r="Q215" s="17">
        <v>29.09</v>
      </c>
      <c r="R215" s="21">
        <v>42493.546851851846</v>
      </c>
      <c r="S215" s="21">
        <v>42523.546851851846</v>
      </c>
    </row>
    <row r="216" spans="1:19" ht="300" x14ac:dyDescent="0.25">
      <c r="A216" s="17">
        <v>3975</v>
      </c>
      <c r="B216" s="18" t="s">
        <v>3972</v>
      </c>
      <c r="C216" s="18" t="s">
        <v>8082</v>
      </c>
      <c r="D216" s="19">
        <v>678</v>
      </c>
      <c r="E216" s="20">
        <v>0</v>
      </c>
      <c r="F216" s="17" t="s">
        <v>8220</v>
      </c>
      <c r="G216" s="17" t="s">
        <v>8223</v>
      </c>
      <c r="H216" s="17" t="s">
        <v>8245</v>
      </c>
      <c r="I216" s="17">
        <v>1468442898</v>
      </c>
      <c r="J216" s="17">
        <v>1465850898</v>
      </c>
      <c r="K216" s="17" t="b">
        <v>0</v>
      </c>
      <c r="L216" s="17">
        <v>0</v>
      </c>
      <c r="M216" s="17" t="b">
        <v>0</v>
      </c>
      <c r="N216" s="17" t="s">
        <v>8273</v>
      </c>
      <c r="O216" s="17" t="s">
        <v>8274</v>
      </c>
      <c r="P216" s="17">
        <v>0</v>
      </c>
      <c r="Q216" s="17">
        <v>0</v>
      </c>
      <c r="R216" s="21">
        <v>42534.866875</v>
      </c>
      <c r="S216" s="21">
        <v>42564.866875</v>
      </c>
    </row>
    <row r="217" spans="1:19" ht="285" x14ac:dyDescent="0.25">
      <c r="A217" s="17">
        <v>3976</v>
      </c>
      <c r="B217" s="18" t="s">
        <v>3973</v>
      </c>
      <c r="C217" s="18" t="s">
        <v>8083</v>
      </c>
      <c r="D217" s="19">
        <v>1300</v>
      </c>
      <c r="E217" s="20">
        <v>620</v>
      </c>
      <c r="F217" s="17" t="s">
        <v>8220</v>
      </c>
      <c r="G217" s="17" t="s">
        <v>8223</v>
      </c>
      <c r="H217" s="17" t="s">
        <v>8245</v>
      </c>
      <c r="I217" s="17">
        <v>1406876400</v>
      </c>
      <c r="J217" s="17">
        <v>1405024561</v>
      </c>
      <c r="K217" s="17" t="b">
        <v>0</v>
      </c>
      <c r="L217" s="17">
        <v>10</v>
      </c>
      <c r="M217" s="17" t="b">
        <v>0</v>
      </c>
      <c r="N217" s="17" t="s">
        <v>8273</v>
      </c>
      <c r="O217" s="17" t="s">
        <v>8274</v>
      </c>
      <c r="P217" s="17">
        <v>48</v>
      </c>
      <c r="Q217" s="17">
        <v>62</v>
      </c>
      <c r="R217" s="21">
        <v>41830.858344907407</v>
      </c>
      <c r="S217" s="21">
        <v>41852.291666666664</v>
      </c>
    </row>
    <row r="218" spans="1:19" ht="285" x14ac:dyDescent="0.25">
      <c r="A218" s="17">
        <v>3977</v>
      </c>
      <c r="B218" s="18" t="s">
        <v>3974</v>
      </c>
      <c r="C218" s="18" t="s">
        <v>8084</v>
      </c>
      <c r="D218" s="19">
        <v>90000</v>
      </c>
      <c r="E218" s="20">
        <v>1305</v>
      </c>
      <c r="F218" s="17" t="s">
        <v>8220</v>
      </c>
      <c r="G218" s="17" t="s">
        <v>8223</v>
      </c>
      <c r="H218" s="17" t="s">
        <v>8245</v>
      </c>
      <c r="I218" s="17">
        <v>1469213732</v>
      </c>
      <c r="J218" s="17">
        <v>1466621732</v>
      </c>
      <c r="K218" s="17" t="b">
        <v>0</v>
      </c>
      <c r="L218" s="17">
        <v>6</v>
      </c>
      <c r="M218" s="17" t="b">
        <v>0</v>
      </c>
      <c r="N218" s="17" t="s">
        <v>8273</v>
      </c>
      <c r="O218" s="17" t="s">
        <v>8274</v>
      </c>
      <c r="P218" s="17">
        <v>1</v>
      </c>
      <c r="Q218" s="17">
        <v>217.5</v>
      </c>
      <c r="R218" s="21">
        <v>42543.788564814815</v>
      </c>
      <c r="S218" s="21">
        <v>42573.788564814815</v>
      </c>
    </row>
    <row r="219" spans="1:19" ht="285" x14ac:dyDescent="0.25">
      <c r="A219" s="17">
        <v>3978</v>
      </c>
      <c r="B219" s="18" t="s">
        <v>3975</v>
      </c>
      <c r="C219" s="18" t="s">
        <v>8085</v>
      </c>
      <c r="D219" s="19">
        <v>2000</v>
      </c>
      <c r="E219" s="20">
        <v>214</v>
      </c>
      <c r="F219" s="17" t="s">
        <v>8220</v>
      </c>
      <c r="G219" s="17" t="s">
        <v>8223</v>
      </c>
      <c r="H219" s="17" t="s">
        <v>8245</v>
      </c>
      <c r="I219" s="17">
        <v>1422717953</v>
      </c>
      <c r="J219" s="17">
        <v>1417533953</v>
      </c>
      <c r="K219" s="17" t="b">
        <v>0</v>
      </c>
      <c r="L219" s="17">
        <v>8</v>
      </c>
      <c r="M219" s="17" t="b">
        <v>0</v>
      </c>
      <c r="N219" s="17" t="s">
        <v>8273</v>
      </c>
      <c r="O219" s="17" t="s">
        <v>8274</v>
      </c>
      <c r="P219" s="17">
        <v>11</v>
      </c>
      <c r="Q219" s="17">
        <v>26.75</v>
      </c>
      <c r="R219" s="21">
        <v>41975.642974537041</v>
      </c>
      <c r="S219" s="21">
        <v>42035.642974537041</v>
      </c>
    </row>
    <row r="220" spans="1:19" ht="270" x14ac:dyDescent="0.25">
      <c r="A220" s="17">
        <v>3979</v>
      </c>
      <c r="B220" s="18" t="s">
        <v>3976</v>
      </c>
      <c r="C220" s="18" t="s">
        <v>8086</v>
      </c>
      <c r="D220" s="19">
        <v>6000</v>
      </c>
      <c r="E220" s="20">
        <v>110</v>
      </c>
      <c r="F220" s="17" t="s">
        <v>8220</v>
      </c>
      <c r="G220" s="17" t="s">
        <v>8224</v>
      </c>
      <c r="H220" s="17" t="s">
        <v>8246</v>
      </c>
      <c r="I220" s="17">
        <v>1427659200</v>
      </c>
      <c r="J220" s="17">
        <v>1425678057</v>
      </c>
      <c r="K220" s="17" t="b">
        <v>0</v>
      </c>
      <c r="L220" s="17">
        <v>6</v>
      </c>
      <c r="M220" s="17" t="b">
        <v>0</v>
      </c>
      <c r="N220" s="17" t="s">
        <v>8273</v>
      </c>
      <c r="O220" s="17" t="s">
        <v>8274</v>
      </c>
      <c r="P220" s="17">
        <v>2</v>
      </c>
      <c r="Q220" s="17">
        <v>18.329999999999998</v>
      </c>
      <c r="R220" s="21">
        <v>42069.903437500005</v>
      </c>
      <c r="S220" s="21">
        <v>42092.833333333328</v>
      </c>
    </row>
    <row r="221" spans="1:19" ht="300" x14ac:dyDescent="0.25">
      <c r="A221" s="17">
        <v>3980</v>
      </c>
      <c r="B221" s="18" t="s">
        <v>3977</v>
      </c>
      <c r="C221" s="18" t="s">
        <v>8087</v>
      </c>
      <c r="D221" s="19">
        <v>2500</v>
      </c>
      <c r="E221" s="20">
        <v>450</v>
      </c>
      <c r="F221" s="17" t="s">
        <v>8220</v>
      </c>
      <c r="G221" s="17" t="s">
        <v>8223</v>
      </c>
      <c r="H221" s="17" t="s">
        <v>8245</v>
      </c>
      <c r="I221" s="17">
        <v>1404570147</v>
      </c>
      <c r="J221" s="17">
        <v>1401978147</v>
      </c>
      <c r="K221" s="17" t="b">
        <v>0</v>
      </c>
      <c r="L221" s="17">
        <v>7</v>
      </c>
      <c r="M221" s="17" t="b">
        <v>0</v>
      </c>
      <c r="N221" s="17" t="s">
        <v>8273</v>
      </c>
      <c r="O221" s="17" t="s">
        <v>8274</v>
      </c>
      <c r="P221" s="17">
        <v>18</v>
      </c>
      <c r="Q221" s="17">
        <v>64.290000000000006</v>
      </c>
      <c r="R221" s="21">
        <v>41795.598923611113</v>
      </c>
      <c r="S221" s="21">
        <v>41825.598923611113</v>
      </c>
    </row>
    <row r="222" spans="1:19" ht="210" x14ac:dyDescent="0.25">
      <c r="A222" s="17">
        <v>3981</v>
      </c>
      <c r="B222" s="18" t="s">
        <v>3358</v>
      </c>
      <c r="C222" s="18" t="s">
        <v>7469</v>
      </c>
      <c r="D222" s="19">
        <v>30000</v>
      </c>
      <c r="E222" s="20">
        <v>1225</v>
      </c>
      <c r="F222" s="17" t="s">
        <v>8220</v>
      </c>
      <c r="G222" s="17" t="s">
        <v>8223</v>
      </c>
      <c r="H222" s="17" t="s">
        <v>8245</v>
      </c>
      <c r="I222" s="17">
        <v>1468729149</v>
      </c>
      <c r="J222" s="17">
        <v>1463545149</v>
      </c>
      <c r="K222" s="17" t="b">
        <v>0</v>
      </c>
      <c r="L222" s="17">
        <v>7</v>
      </c>
      <c r="M222" s="17" t="b">
        <v>0</v>
      </c>
      <c r="N222" s="17" t="s">
        <v>8273</v>
      </c>
      <c r="O222" s="17" t="s">
        <v>8274</v>
      </c>
      <c r="P222" s="17">
        <v>4</v>
      </c>
      <c r="Q222" s="17">
        <v>175</v>
      </c>
      <c r="R222" s="21">
        <v>42508.179965277777</v>
      </c>
      <c r="S222" s="21">
        <v>42568.179965277777</v>
      </c>
    </row>
    <row r="223" spans="1:19" ht="255" x14ac:dyDescent="0.25">
      <c r="A223" s="17">
        <v>3982</v>
      </c>
      <c r="B223" s="18" t="s">
        <v>3978</v>
      </c>
      <c r="C223" s="18" t="s">
        <v>8088</v>
      </c>
      <c r="D223" s="19">
        <v>850</v>
      </c>
      <c r="E223" s="20">
        <v>170</v>
      </c>
      <c r="F223" s="17" t="s">
        <v>8220</v>
      </c>
      <c r="G223" s="17" t="s">
        <v>8224</v>
      </c>
      <c r="H223" s="17" t="s">
        <v>8246</v>
      </c>
      <c r="I223" s="17">
        <v>1436297180</v>
      </c>
      <c r="J223" s="17">
        <v>1431113180</v>
      </c>
      <c r="K223" s="17" t="b">
        <v>0</v>
      </c>
      <c r="L223" s="17">
        <v>5</v>
      </c>
      <c r="M223" s="17" t="b">
        <v>0</v>
      </c>
      <c r="N223" s="17" t="s">
        <v>8273</v>
      </c>
      <c r="O223" s="17" t="s">
        <v>8274</v>
      </c>
      <c r="P223" s="17">
        <v>20</v>
      </c>
      <c r="Q223" s="17">
        <v>34</v>
      </c>
      <c r="R223" s="21">
        <v>42132.809953703705</v>
      </c>
      <c r="S223" s="21">
        <v>42192.809953703705</v>
      </c>
    </row>
    <row r="224" spans="1:19" ht="285" x14ac:dyDescent="0.25">
      <c r="A224" s="17">
        <v>3983</v>
      </c>
      <c r="B224" s="18" t="s">
        <v>3979</v>
      </c>
      <c r="C224" s="18" t="s">
        <v>8089</v>
      </c>
      <c r="D224" s="19">
        <v>11140</v>
      </c>
      <c r="E224" s="20">
        <v>3877</v>
      </c>
      <c r="F224" s="17" t="s">
        <v>8220</v>
      </c>
      <c r="G224" s="17" t="s">
        <v>8223</v>
      </c>
      <c r="H224" s="17" t="s">
        <v>8245</v>
      </c>
      <c r="I224" s="17">
        <v>1400569140</v>
      </c>
      <c r="J224" s="17">
        <v>1397854356</v>
      </c>
      <c r="K224" s="17" t="b">
        <v>0</v>
      </c>
      <c r="L224" s="17">
        <v>46</v>
      </c>
      <c r="M224" s="17" t="b">
        <v>0</v>
      </c>
      <c r="N224" s="17" t="s">
        <v>8273</v>
      </c>
      <c r="O224" s="17" t="s">
        <v>8274</v>
      </c>
      <c r="P224" s="17">
        <v>35</v>
      </c>
      <c r="Q224" s="17">
        <v>84.28</v>
      </c>
      <c r="R224" s="21">
        <v>41747.86986111111</v>
      </c>
      <c r="S224" s="21">
        <v>41779.290972222225</v>
      </c>
    </row>
    <row r="225" spans="1:19" ht="270" x14ac:dyDescent="0.25">
      <c r="A225" s="17">
        <v>3984</v>
      </c>
      <c r="B225" s="18" t="s">
        <v>3980</v>
      </c>
      <c r="C225" s="18" t="s">
        <v>8090</v>
      </c>
      <c r="D225" s="19">
        <v>1500</v>
      </c>
      <c r="E225" s="20">
        <v>95</v>
      </c>
      <c r="F225" s="17" t="s">
        <v>8220</v>
      </c>
      <c r="G225" s="17" t="s">
        <v>8224</v>
      </c>
      <c r="H225" s="17" t="s">
        <v>8246</v>
      </c>
      <c r="I225" s="17">
        <v>1415404800</v>
      </c>
      <c r="J225" s="17">
        <v>1412809644</v>
      </c>
      <c r="K225" s="17" t="b">
        <v>0</v>
      </c>
      <c r="L225" s="17">
        <v>10</v>
      </c>
      <c r="M225" s="17" t="b">
        <v>0</v>
      </c>
      <c r="N225" s="17" t="s">
        <v>8273</v>
      </c>
      <c r="O225" s="17" t="s">
        <v>8274</v>
      </c>
      <c r="P225" s="17">
        <v>6</v>
      </c>
      <c r="Q225" s="17">
        <v>9.5</v>
      </c>
      <c r="R225" s="21">
        <v>41920.963472222218</v>
      </c>
      <c r="S225" s="21">
        <v>41951</v>
      </c>
    </row>
    <row r="226" spans="1:19" ht="285" x14ac:dyDescent="0.25">
      <c r="A226" s="17">
        <v>3985</v>
      </c>
      <c r="B226" s="18" t="s">
        <v>3981</v>
      </c>
      <c r="C226" s="18" t="s">
        <v>8091</v>
      </c>
      <c r="D226" s="19">
        <v>2000</v>
      </c>
      <c r="E226" s="20">
        <v>641</v>
      </c>
      <c r="F226" s="17" t="s">
        <v>8220</v>
      </c>
      <c r="G226" s="17" t="s">
        <v>8223</v>
      </c>
      <c r="H226" s="17" t="s">
        <v>8245</v>
      </c>
      <c r="I226" s="17">
        <v>1456002300</v>
      </c>
      <c r="J226" s="17">
        <v>1454173120</v>
      </c>
      <c r="K226" s="17" t="b">
        <v>0</v>
      </c>
      <c r="L226" s="17">
        <v>19</v>
      </c>
      <c r="M226" s="17" t="b">
        <v>0</v>
      </c>
      <c r="N226" s="17" t="s">
        <v>8273</v>
      </c>
      <c r="O226" s="17" t="s">
        <v>8274</v>
      </c>
      <c r="P226" s="17">
        <v>32</v>
      </c>
      <c r="Q226" s="17">
        <v>33.74</v>
      </c>
      <c r="R226" s="21">
        <v>42399.707407407404</v>
      </c>
      <c r="S226" s="21">
        <v>42420.878472222219</v>
      </c>
    </row>
    <row r="227" spans="1:19" ht="270" x14ac:dyDescent="0.25">
      <c r="A227" s="17">
        <v>3986</v>
      </c>
      <c r="B227" s="18" t="s">
        <v>3982</v>
      </c>
      <c r="C227" s="18" t="s">
        <v>8092</v>
      </c>
      <c r="D227" s="19">
        <v>5000</v>
      </c>
      <c r="E227" s="20">
        <v>488</v>
      </c>
      <c r="F227" s="17" t="s">
        <v>8220</v>
      </c>
      <c r="G227" s="17" t="s">
        <v>8224</v>
      </c>
      <c r="H227" s="17" t="s">
        <v>8246</v>
      </c>
      <c r="I227" s="17">
        <v>1462539840</v>
      </c>
      <c r="J227" s="17">
        <v>1460034594</v>
      </c>
      <c r="K227" s="17" t="b">
        <v>0</v>
      </c>
      <c r="L227" s="17">
        <v>13</v>
      </c>
      <c r="M227" s="17" t="b">
        <v>0</v>
      </c>
      <c r="N227" s="17" t="s">
        <v>8273</v>
      </c>
      <c r="O227" s="17" t="s">
        <v>8274</v>
      </c>
      <c r="P227" s="17">
        <v>10</v>
      </c>
      <c r="Q227" s="17">
        <v>37.54</v>
      </c>
      <c r="R227" s="21">
        <v>42467.548541666663</v>
      </c>
      <c r="S227" s="21">
        <v>42496.544444444444</v>
      </c>
    </row>
    <row r="228" spans="1:19" ht="240" x14ac:dyDescent="0.25">
      <c r="A228" s="17">
        <v>3987</v>
      </c>
      <c r="B228" s="18" t="s">
        <v>3983</v>
      </c>
      <c r="C228" s="18" t="s">
        <v>8093</v>
      </c>
      <c r="D228" s="19">
        <v>400</v>
      </c>
      <c r="E228" s="20">
        <v>151</v>
      </c>
      <c r="F228" s="17" t="s">
        <v>8220</v>
      </c>
      <c r="G228" s="17" t="s">
        <v>8224</v>
      </c>
      <c r="H228" s="17" t="s">
        <v>8246</v>
      </c>
      <c r="I228" s="17">
        <v>1400278290</v>
      </c>
      <c r="J228" s="17">
        <v>1399414290</v>
      </c>
      <c r="K228" s="17" t="b">
        <v>0</v>
      </c>
      <c r="L228" s="17">
        <v>13</v>
      </c>
      <c r="M228" s="17" t="b">
        <v>0</v>
      </c>
      <c r="N228" s="17" t="s">
        <v>8273</v>
      </c>
      <c r="O228" s="17" t="s">
        <v>8274</v>
      </c>
      <c r="P228" s="17">
        <v>38</v>
      </c>
      <c r="Q228" s="17">
        <v>11.62</v>
      </c>
      <c r="R228" s="21">
        <v>41765.92465277778</v>
      </c>
      <c r="S228" s="21">
        <v>41775.92465277778</v>
      </c>
    </row>
    <row r="229" spans="1:19" ht="135" x14ac:dyDescent="0.25">
      <c r="A229" s="17">
        <v>3988</v>
      </c>
      <c r="B229" s="18" t="s">
        <v>3984</v>
      </c>
      <c r="C229" s="18" t="s">
        <v>8094</v>
      </c>
      <c r="D229" s="19">
        <v>1500</v>
      </c>
      <c r="E229" s="20">
        <v>32</v>
      </c>
      <c r="F229" s="17" t="s">
        <v>8220</v>
      </c>
      <c r="G229" s="17" t="s">
        <v>8223</v>
      </c>
      <c r="H229" s="17" t="s">
        <v>8245</v>
      </c>
      <c r="I229" s="17">
        <v>1440813413</v>
      </c>
      <c r="J229" s="17">
        <v>1439517413</v>
      </c>
      <c r="K229" s="17" t="b">
        <v>0</v>
      </c>
      <c r="L229" s="17">
        <v>4</v>
      </c>
      <c r="M229" s="17" t="b">
        <v>0</v>
      </c>
      <c r="N229" s="17" t="s">
        <v>8273</v>
      </c>
      <c r="O229" s="17" t="s">
        <v>8274</v>
      </c>
      <c r="P229" s="17">
        <v>2</v>
      </c>
      <c r="Q229" s="17">
        <v>8</v>
      </c>
      <c r="R229" s="21">
        <v>42230.08116898148</v>
      </c>
      <c r="S229" s="21">
        <v>42245.08116898148</v>
      </c>
    </row>
    <row r="230" spans="1:19" ht="285" x14ac:dyDescent="0.25">
      <c r="A230" s="17">
        <v>3989</v>
      </c>
      <c r="B230" s="18" t="s">
        <v>3985</v>
      </c>
      <c r="C230" s="18" t="s">
        <v>8095</v>
      </c>
      <c r="D230" s="19">
        <v>3000</v>
      </c>
      <c r="E230" s="20">
        <v>0</v>
      </c>
      <c r="F230" s="17" t="s">
        <v>8220</v>
      </c>
      <c r="G230" s="17" t="s">
        <v>8223</v>
      </c>
      <c r="H230" s="17" t="s">
        <v>8245</v>
      </c>
      <c r="I230" s="17">
        <v>1447009181</v>
      </c>
      <c r="J230" s="17">
        <v>1444413581</v>
      </c>
      <c r="K230" s="17" t="b">
        <v>0</v>
      </c>
      <c r="L230" s="17">
        <v>0</v>
      </c>
      <c r="M230" s="17" t="b">
        <v>0</v>
      </c>
      <c r="N230" s="17" t="s">
        <v>8273</v>
      </c>
      <c r="O230" s="17" t="s">
        <v>8274</v>
      </c>
      <c r="P230" s="17">
        <v>0</v>
      </c>
      <c r="Q230" s="17">
        <v>0</v>
      </c>
      <c r="R230" s="21">
        <v>42286.749780092592</v>
      </c>
      <c r="S230" s="21">
        <v>42316.791446759264</v>
      </c>
    </row>
    <row r="231" spans="1:19" ht="270" x14ac:dyDescent="0.25">
      <c r="A231" s="17">
        <v>3990</v>
      </c>
      <c r="B231" s="18" t="s">
        <v>3986</v>
      </c>
      <c r="C231" s="18" t="s">
        <v>8096</v>
      </c>
      <c r="D231" s="19">
        <v>1650</v>
      </c>
      <c r="E231" s="20">
        <v>69</v>
      </c>
      <c r="F231" s="17" t="s">
        <v>8220</v>
      </c>
      <c r="G231" s="17" t="s">
        <v>8224</v>
      </c>
      <c r="H231" s="17" t="s">
        <v>8246</v>
      </c>
      <c r="I231" s="17">
        <v>1456934893</v>
      </c>
      <c r="J231" s="17">
        <v>1454342893</v>
      </c>
      <c r="K231" s="17" t="b">
        <v>0</v>
      </c>
      <c r="L231" s="17">
        <v>3</v>
      </c>
      <c r="M231" s="17" t="b">
        <v>0</v>
      </c>
      <c r="N231" s="17" t="s">
        <v>8273</v>
      </c>
      <c r="O231" s="17" t="s">
        <v>8274</v>
      </c>
      <c r="P231" s="17">
        <v>4</v>
      </c>
      <c r="Q231" s="17">
        <v>23</v>
      </c>
      <c r="R231" s="21">
        <v>42401.672372685185</v>
      </c>
      <c r="S231" s="21">
        <v>42431.672372685185</v>
      </c>
    </row>
    <row r="232" spans="1:19" ht="150" x14ac:dyDescent="0.25">
      <c r="A232" s="17">
        <v>3991</v>
      </c>
      <c r="B232" s="18" t="s">
        <v>3987</v>
      </c>
      <c r="C232" s="18" t="s">
        <v>8097</v>
      </c>
      <c r="D232" s="19">
        <v>500</v>
      </c>
      <c r="E232" s="20">
        <v>100</v>
      </c>
      <c r="F232" s="17" t="s">
        <v>8220</v>
      </c>
      <c r="G232" s="17" t="s">
        <v>8223</v>
      </c>
      <c r="H232" s="17" t="s">
        <v>8245</v>
      </c>
      <c r="I232" s="17">
        <v>1433086082</v>
      </c>
      <c r="J232" s="17">
        <v>1430494082</v>
      </c>
      <c r="K232" s="17" t="b">
        <v>0</v>
      </c>
      <c r="L232" s="17">
        <v>1</v>
      </c>
      <c r="M232" s="17" t="b">
        <v>0</v>
      </c>
      <c r="N232" s="17" t="s">
        <v>8273</v>
      </c>
      <c r="O232" s="17" t="s">
        <v>8274</v>
      </c>
      <c r="P232" s="17">
        <v>20</v>
      </c>
      <c r="Q232" s="17">
        <v>100</v>
      </c>
      <c r="R232" s="21">
        <v>42125.644467592589</v>
      </c>
      <c r="S232" s="21">
        <v>42155.644467592589</v>
      </c>
    </row>
    <row r="233" spans="1:19" ht="210" x14ac:dyDescent="0.25">
      <c r="A233" s="17">
        <v>3992</v>
      </c>
      <c r="B233" s="18" t="s">
        <v>3988</v>
      </c>
      <c r="C233" s="18" t="s">
        <v>8098</v>
      </c>
      <c r="D233" s="19">
        <v>10000</v>
      </c>
      <c r="E233" s="20">
        <v>541</v>
      </c>
      <c r="F233" s="17" t="s">
        <v>8220</v>
      </c>
      <c r="G233" s="17" t="s">
        <v>8223</v>
      </c>
      <c r="H233" s="17" t="s">
        <v>8245</v>
      </c>
      <c r="I233" s="17">
        <v>1449876859</v>
      </c>
      <c r="J233" s="17">
        <v>1444689259</v>
      </c>
      <c r="K233" s="17" t="b">
        <v>0</v>
      </c>
      <c r="L233" s="17">
        <v>9</v>
      </c>
      <c r="M233" s="17" t="b">
        <v>0</v>
      </c>
      <c r="N233" s="17" t="s">
        <v>8273</v>
      </c>
      <c r="O233" s="17" t="s">
        <v>8274</v>
      </c>
      <c r="P233" s="17">
        <v>5</v>
      </c>
      <c r="Q233" s="17">
        <v>60.11</v>
      </c>
      <c r="R233" s="21">
        <v>42289.94049768518</v>
      </c>
      <c r="S233" s="21">
        <v>42349.982164351852</v>
      </c>
    </row>
    <row r="234" spans="1:19" ht="240" x14ac:dyDescent="0.25">
      <c r="A234" s="17">
        <v>3993</v>
      </c>
      <c r="B234" s="18" t="s">
        <v>3989</v>
      </c>
      <c r="C234" s="18" t="s">
        <v>8099</v>
      </c>
      <c r="D234" s="19">
        <v>50000</v>
      </c>
      <c r="E234" s="20">
        <v>3</v>
      </c>
      <c r="F234" s="17" t="s">
        <v>8220</v>
      </c>
      <c r="G234" s="17" t="s">
        <v>8223</v>
      </c>
      <c r="H234" s="17" t="s">
        <v>8245</v>
      </c>
      <c r="I234" s="17">
        <v>1431549912</v>
      </c>
      <c r="J234" s="17">
        <v>1428957912</v>
      </c>
      <c r="K234" s="17" t="b">
        <v>0</v>
      </c>
      <c r="L234" s="17">
        <v>1</v>
      </c>
      <c r="M234" s="17" t="b">
        <v>0</v>
      </c>
      <c r="N234" s="17" t="s">
        <v>8273</v>
      </c>
      <c r="O234" s="17" t="s">
        <v>8274</v>
      </c>
      <c r="P234" s="17">
        <v>0</v>
      </c>
      <c r="Q234" s="17">
        <v>3</v>
      </c>
      <c r="R234" s="21">
        <v>42107.864722222221</v>
      </c>
      <c r="S234" s="21">
        <v>42137.864722222221</v>
      </c>
    </row>
    <row r="235" spans="1:19" ht="210" x14ac:dyDescent="0.25">
      <c r="A235" s="17">
        <v>3994</v>
      </c>
      <c r="B235" s="18" t="s">
        <v>3990</v>
      </c>
      <c r="C235" s="18" t="s">
        <v>8100</v>
      </c>
      <c r="D235" s="19">
        <v>2000</v>
      </c>
      <c r="E235" s="20">
        <v>5</v>
      </c>
      <c r="F235" s="17" t="s">
        <v>8220</v>
      </c>
      <c r="G235" s="17" t="s">
        <v>8223</v>
      </c>
      <c r="H235" s="17" t="s">
        <v>8245</v>
      </c>
      <c r="I235" s="17">
        <v>1405761690</v>
      </c>
      <c r="J235" s="17">
        <v>1403169690</v>
      </c>
      <c r="K235" s="17" t="b">
        <v>0</v>
      </c>
      <c r="L235" s="17">
        <v>1</v>
      </c>
      <c r="M235" s="17" t="b">
        <v>0</v>
      </c>
      <c r="N235" s="17" t="s">
        <v>8273</v>
      </c>
      <c r="O235" s="17" t="s">
        <v>8274</v>
      </c>
      <c r="P235" s="17">
        <v>0</v>
      </c>
      <c r="Q235" s="17">
        <v>5</v>
      </c>
      <c r="R235" s="21">
        <v>41809.389930555553</v>
      </c>
      <c r="S235" s="21">
        <v>41839.389930555553</v>
      </c>
    </row>
    <row r="236" spans="1:19" ht="285" x14ac:dyDescent="0.25">
      <c r="A236" s="17">
        <v>3995</v>
      </c>
      <c r="B236" s="18" t="s">
        <v>3991</v>
      </c>
      <c r="C236" s="18" t="s">
        <v>8101</v>
      </c>
      <c r="D236" s="19">
        <v>200</v>
      </c>
      <c r="E236" s="20">
        <v>70</v>
      </c>
      <c r="F236" s="17" t="s">
        <v>8220</v>
      </c>
      <c r="G236" s="17" t="s">
        <v>8224</v>
      </c>
      <c r="H236" s="17" t="s">
        <v>8246</v>
      </c>
      <c r="I236" s="17">
        <v>1423913220</v>
      </c>
      <c r="J236" s="17">
        <v>1421339077</v>
      </c>
      <c r="K236" s="17" t="b">
        <v>0</v>
      </c>
      <c r="L236" s="17">
        <v>4</v>
      </c>
      <c r="M236" s="17" t="b">
        <v>0</v>
      </c>
      <c r="N236" s="17" t="s">
        <v>8273</v>
      </c>
      <c r="O236" s="17" t="s">
        <v>8274</v>
      </c>
      <c r="P236" s="17">
        <v>35</v>
      </c>
      <c r="Q236" s="17">
        <v>17.5</v>
      </c>
      <c r="R236" s="21">
        <v>42019.683761574073</v>
      </c>
      <c r="S236" s="21">
        <v>42049.477083333331</v>
      </c>
    </row>
    <row r="237" spans="1:19" ht="270" x14ac:dyDescent="0.25">
      <c r="A237" s="17">
        <v>3996</v>
      </c>
      <c r="B237" s="18" t="s">
        <v>3992</v>
      </c>
      <c r="C237" s="18" t="s">
        <v>8102</v>
      </c>
      <c r="D237" s="19">
        <v>3000</v>
      </c>
      <c r="E237" s="20">
        <v>497</v>
      </c>
      <c r="F237" s="17" t="s">
        <v>8220</v>
      </c>
      <c r="G237" s="17" t="s">
        <v>8223</v>
      </c>
      <c r="H237" s="17" t="s">
        <v>8245</v>
      </c>
      <c r="I237" s="17">
        <v>1416499440</v>
      </c>
      <c r="J237" s="17">
        <v>1415341464</v>
      </c>
      <c r="K237" s="17" t="b">
        <v>0</v>
      </c>
      <c r="L237" s="17">
        <v>17</v>
      </c>
      <c r="M237" s="17" t="b">
        <v>0</v>
      </c>
      <c r="N237" s="17" t="s">
        <v>8273</v>
      </c>
      <c r="O237" s="17" t="s">
        <v>8274</v>
      </c>
      <c r="P237" s="17">
        <v>17</v>
      </c>
      <c r="Q237" s="17">
        <v>29.24</v>
      </c>
      <c r="R237" s="21">
        <v>41950.26694444444</v>
      </c>
      <c r="S237" s="21">
        <v>41963.669444444444</v>
      </c>
    </row>
    <row r="238" spans="1:19" ht="285" x14ac:dyDescent="0.25">
      <c r="A238" s="17">
        <v>3997</v>
      </c>
      <c r="B238" s="18" t="s">
        <v>3993</v>
      </c>
      <c r="C238" s="18" t="s">
        <v>8103</v>
      </c>
      <c r="D238" s="19">
        <v>3000</v>
      </c>
      <c r="E238" s="20">
        <v>0</v>
      </c>
      <c r="F238" s="17" t="s">
        <v>8220</v>
      </c>
      <c r="G238" s="17" t="s">
        <v>8224</v>
      </c>
      <c r="H238" s="17" t="s">
        <v>8246</v>
      </c>
      <c r="I238" s="17">
        <v>1428222221</v>
      </c>
      <c r="J238" s="17">
        <v>1425633821</v>
      </c>
      <c r="K238" s="17" t="b">
        <v>0</v>
      </c>
      <c r="L238" s="17">
        <v>0</v>
      </c>
      <c r="M238" s="17" t="b">
        <v>0</v>
      </c>
      <c r="N238" s="17" t="s">
        <v>8273</v>
      </c>
      <c r="O238" s="17" t="s">
        <v>8274</v>
      </c>
      <c r="P238" s="17">
        <v>0</v>
      </c>
      <c r="Q238" s="17">
        <v>0</v>
      </c>
      <c r="R238" s="21">
        <v>42069.391446759255</v>
      </c>
      <c r="S238" s="21">
        <v>42099.349780092598</v>
      </c>
    </row>
    <row r="239" spans="1:19" ht="195" x14ac:dyDescent="0.25">
      <c r="A239" s="17">
        <v>3998</v>
      </c>
      <c r="B239" s="18" t="s">
        <v>3994</v>
      </c>
      <c r="C239" s="18" t="s">
        <v>8104</v>
      </c>
      <c r="D239" s="19">
        <v>1250</v>
      </c>
      <c r="E239" s="20">
        <v>715</v>
      </c>
      <c r="F239" s="17" t="s">
        <v>8220</v>
      </c>
      <c r="G239" s="17" t="s">
        <v>8223</v>
      </c>
      <c r="H239" s="17" t="s">
        <v>8245</v>
      </c>
      <c r="I239" s="17">
        <v>1427580426</v>
      </c>
      <c r="J239" s="17">
        <v>1424992026</v>
      </c>
      <c r="K239" s="17" t="b">
        <v>0</v>
      </c>
      <c r="L239" s="17">
        <v>12</v>
      </c>
      <c r="M239" s="17" t="b">
        <v>0</v>
      </c>
      <c r="N239" s="17" t="s">
        <v>8273</v>
      </c>
      <c r="O239" s="17" t="s">
        <v>8274</v>
      </c>
      <c r="P239" s="17">
        <v>57</v>
      </c>
      <c r="Q239" s="17">
        <v>59.58</v>
      </c>
      <c r="R239" s="21">
        <v>42061.963263888887</v>
      </c>
      <c r="S239" s="21">
        <v>42091.921597222223</v>
      </c>
    </row>
    <row r="240" spans="1:19" ht="240" x14ac:dyDescent="0.25">
      <c r="A240" s="17">
        <v>3999</v>
      </c>
      <c r="B240" s="18" t="s">
        <v>3995</v>
      </c>
      <c r="C240" s="18" t="s">
        <v>8105</v>
      </c>
      <c r="D240" s="19">
        <v>7000</v>
      </c>
      <c r="E240" s="20">
        <v>1156</v>
      </c>
      <c r="F240" s="17" t="s">
        <v>8220</v>
      </c>
      <c r="G240" s="17" t="s">
        <v>8223</v>
      </c>
      <c r="H240" s="17" t="s">
        <v>8245</v>
      </c>
      <c r="I240" s="17">
        <v>1409514709</v>
      </c>
      <c r="J240" s="17">
        <v>1406058798</v>
      </c>
      <c r="K240" s="17" t="b">
        <v>0</v>
      </c>
      <c r="L240" s="17">
        <v>14</v>
      </c>
      <c r="M240" s="17" t="b">
        <v>0</v>
      </c>
      <c r="N240" s="17" t="s">
        <v>8273</v>
      </c>
      <c r="O240" s="17" t="s">
        <v>8274</v>
      </c>
      <c r="P240" s="17">
        <v>17</v>
      </c>
      <c r="Q240" s="17">
        <v>82.57</v>
      </c>
      <c r="R240" s="21">
        <v>41842.828680555554</v>
      </c>
      <c r="S240" s="21">
        <v>41882.827650462961</v>
      </c>
    </row>
    <row r="241" spans="1:19" ht="105" x14ac:dyDescent="0.25">
      <c r="A241" s="17">
        <v>4000</v>
      </c>
      <c r="B241" s="18" t="s">
        <v>3996</v>
      </c>
      <c r="C241" s="18" t="s">
        <v>8106</v>
      </c>
      <c r="D241" s="19">
        <v>8000</v>
      </c>
      <c r="E241" s="20">
        <v>10</v>
      </c>
      <c r="F241" s="17" t="s">
        <v>8220</v>
      </c>
      <c r="G241" s="17" t="s">
        <v>8223</v>
      </c>
      <c r="H241" s="17" t="s">
        <v>8245</v>
      </c>
      <c r="I241" s="17">
        <v>1462631358</v>
      </c>
      <c r="J241" s="17">
        <v>1457450958</v>
      </c>
      <c r="K241" s="17" t="b">
        <v>0</v>
      </c>
      <c r="L241" s="17">
        <v>1</v>
      </c>
      <c r="M241" s="17" t="b">
        <v>0</v>
      </c>
      <c r="N241" s="17" t="s">
        <v>8273</v>
      </c>
      <c r="O241" s="17" t="s">
        <v>8274</v>
      </c>
      <c r="P241" s="17">
        <v>0</v>
      </c>
      <c r="Q241" s="17">
        <v>10</v>
      </c>
      <c r="R241" s="21">
        <v>42437.64534722222</v>
      </c>
      <c r="S241" s="21">
        <v>42497.603680555556</v>
      </c>
    </row>
    <row r="242" spans="1:19" ht="255" x14ac:dyDescent="0.25">
      <c r="A242" s="17">
        <v>4001</v>
      </c>
      <c r="B242" s="18" t="s">
        <v>3997</v>
      </c>
      <c r="C242" s="18" t="s">
        <v>8107</v>
      </c>
      <c r="D242" s="19">
        <v>1200</v>
      </c>
      <c r="E242" s="20">
        <v>453</v>
      </c>
      <c r="F242" s="17" t="s">
        <v>8220</v>
      </c>
      <c r="G242" s="17" t="s">
        <v>8224</v>
      </c>
      <c r="H242" s="17" t="s">
        <v>8246</v>
      </c>
      <c r="I242" s="17">
        <v>1488394800</v>
      </c>
      <c r="J242" s="17">
        <v>1486681708</v>
      </c>
      <c r="K242" s="17" t="b">
        <v>0</v>
      </c>
      <c r="L242" s="17">
        <v>14</v>
      </c>
      <c r="M242" s="17" t="b">
        <v>0</v>
      </c>
      <c r="N242" s="17" t="s">
        <v>8273</v>
      </c>
      <c r="O242" s="17" t="s">
        <v>8274</v>
      </c>
      <c r="P242" s="17">
        <v>38</v>
      </c>
      <c r="Q242" s="17">
        <v>32.36</v>
      </c>
      <c r="R242" s="21">
        <v>42775.964212962965</v>
      </c>
      <c r="S242" s="21">
        <v>42795.791666666672</v>
      </c>
    </row>
    <row r="243" spans="1:19" ht="270" x14ac:dyDescent="0.25">
      <c r="A243" s="17">
        <v>4002</v>
      </c>
      <c r="B243" s="18" t="s">
        <v>3998</v>
      </c>
      <c r="C243" s="18" t="s">
        <v>8108</v>
      </c>
      <c r="D243" s="19">
        <v>1250</v>
      </c>
      <c r="E243" s="20">
        <v>23</v>
      </c>
      <c r="F243" s="17" t="s">
        <v>8220</v>
      </c>
      <c r="G243" s="17" t="s">
        <v>8223</v>
      </c>
      <c r="H243" s="17" t="s">
        <v>8245</v>
      </c>
      <c r="I243" s="17">
        <v>1411779761</v>
      </c>
      <c r="J243" s="17">
        <v>1409187761</v>
      </c>
      <c r="K243" s="17" t="b">
        <v>0</v>
      </c>
      <c r="L243" s="17">
        <v>4</v>
      </c>
      <c r="M243" s="17" t="b">
        <v>0</v>
      </c>
      <c r="N243" s="17" t="s">
        <v>8273</v>
      </c>
      <c r="O243" s="17" t="s">
        <v>8274</v>
      </c>
      <c r="P243" s="17">
        <v>2</v>
      </c>
      <c r="Q243" s="17">
        <v>5.75</v>
      </c>
      <c r="R243" s="21">
        <v>41879.043530092589</v>
      </c>
      <c r="S243" s="21">
        <v>41909.043530092589</v>
      </c>
    </row>
    <row r="244" spans="1:19" ht="225" x14ac:dyDescent="0.25">
      <c r="A244" s="17">
        <v>4003</v>
      </c>
      <c r="B244" s="18" t="s">
        <v>3999</v>
      </c>
      <c r="C244" s="18" t="s">
        <v>8071</v>
      </c>
      <c r="D244" s="19">
        <v>2000</v>
      </c>
      <c r="E244" s="20">
        <v>201</v>
      </c>
      <c r="F244" s="17" t="s">
        <v>8220</v>
      </c>
      <c r="G244" s="17" t="s">
        <v>8223</v>
      </c>
      <c r="H244" s="17" t="s">
        <v>8245</v>
      </c>
      <c r="I244" s="17">
        <v>1424009147</v>
      </c>
      <c r="J244" s="17">
        <v>1421417147</v>
      </c>
      <c r="K244" s="17" t="b">
        <v>0</v>
      </c>
      <c r="L244" s="17">
        <v>2</v>
      </c>
      <c r="M244" s="17" t="b">
        <v>0</v>
      </c>
      <c r="N244" s="17" t="s">
        <v>8273</v>
      </c>
      <c r="O244" s="17" t="s">
        <v>8274</v>
      </c>
      <c r="P244" s="17">
        <v>10</v>
      </c>
      <c r="Q244" s="17">
        <v>100.5</v>
      </c>
      <c r="R244" s="21">
        <v>42020.587349537032</v>
      </c>
      <c r="S244" s="21">
        <v>42050.587349537032</v>
      </c>
    </row>
    <row r="245" spans="1:19" ht="105" x14ac:dyDescent="0.25">
      <c r="A245" s="17">
        <v>4004</v>
      </c>
      <c r="B245" s="18" t="s">
        <v>4000</v>
      </c>
      <c r="C245" s="18" t="s">
        <v>8109</v>
      </c>
      <c r="D245" s="19">
        <v>500</v>
      </c>
      <c r="E245" s="20">
        <v>1</v>
      </c>
      <c r="F245" s="17" t="s">
        <v>8220</v>
      </c>
      <c r="G245" s="17" t="s">
        <v>8223</v>
      </c>
      <c r="H245" s="17" t="s">
        <v>8245</v>
      </c>
      <c r="I245" s="17">
        <v>1412740457</v>
      </c>
      <c r="J245" s="17">
        <v>1410148457</v>
      </c>
      <c r="K245" s="17" t="b">
        <v>0</v>
      </c>
      <c r="L245" s="17">
        <v>1</v>
      </c>
      <c r="M245" s="17" t="b">
        <v>0</v>
      </c>
      <c r="N245" s="17" t="s">
        <v>8273</v>
      </c>
      <c r="O245" s="17" t="s">
        <v>8274</v>
      </c>
      <c r="P245" s="17">
        <v>0</v>
      </c>
      <c r="Q245" s="17">
        <v>1</v>
      </c>
      <c r="R245" s="21">
        <v>41890.16269675926</v>
      </c>
      <c r="S245" s="21">
        <v>41920.16269675926</v>
      </c>
    </row>
    <row r="246" spans="1:19" ht="255" x14ac:dyDescent="0.25">
      <c r="A246" s="17">
        <v>4005</v>
      </c>
      <c r="B246" s="18" t="s">
        <v>4001</v>
      </c>
      <c r="C246" s="18" t="s">
        <v>8110</v>
      </c>
      <c r="D246" s="19">
        <v>3000</v>
      </c>
      <c r="E246" s="20">
        <v>40</v>
      </c>
      <c r="F246" s="17" t="s">
        <v>8220</v>
      </c>
      <c r="G246" s="17" t="s">
        <v>8223</v>
      </c>
      <c r="H246" s="17" t="s">
        <v>8245</v>
      </c>
      <c r="I246" s="17">
        <v>1413832985</v>
      </c>
      <c r="J246" s="17">
        <v>1408648985</v>
      </c>
      <c r="K246" s="17" t="b">
        <v>0</v>
      </c>
      <c r="L246" s="17">
        <v>2</v>
      </c>
      <c r="M246" s="17" t="b">
        <v>0</v>
      </c>
      <c r="N246" s="17" t="s">
        <v>8273</v>
      </c>
      <c r="O246" s="17" t="s">
        <v>8274</v>
      </c>
      <c r="P246" s="17">
        <v>1</v>
      </c>
      <c r="Q246" s="17">
        <v>20</v>
      </c>
      <c r="R246" s="21">
        <v>41872.807696759257</v>
      </c>
      <c r="S246" s="21">
        <v>41932.807696759257</v>
      </c>
    </row>
    <row r="247" spans="1:19" ht="300" x14ac:dyDescent="0.25">
      <c r="A247" s="17">
        <v>4006</v>
      </c>
      <c r="B247" s="18" t="s">
        <v>4002</v>
      </c>
      <c r="C247" s="18" t="s">
        <v>8111</v>
      </c>
      <c r="D247" s="19">
        <v>30000</v>
      </c>
      <c r="E247" s="20">
        <v>2</v>
      </c>
      <c r="F247" s="17" t="s">
        <v>8220</v>
      </c>
      <c r="G247" s="17" t="s">
        <v>8223</v>
      </c>
      <c r="H247" s="17" t="s">
        <v>8245</v>
      </c>
      <c r="I247" s="17">
        <v>1455647587</v>
      </c>
      <c r="J247" s="17">
        <v>1453487587</v>
      </c>
      <c r="K247" s="17" t="b">
        <v>0</v>
      </c>
      <c r="L247" s="17">
        <v>1</v>
      </c>
      <c r="M247" s="17" t="b">
        <v>0</v>
      </c>
      <c r="N247" s="17" t="s">
        <v>8273</v>
      </c>
      <c r="O247" s="17" t="s">
        <v>8274</v>
      </c>
      <c r="P247" s="17">
        <v>0</v>
      </c>
      <c r="Q247" s="17">
        <v>2</v>
      </c>
      <c r="R247" s="21">
        <v>42391.772997685184</v>
      </c>
      <c r="S247" s="21">
        <v>42416.772997685184</v>
      </c>
    </row>
    <row r="248" spans="1:19" ht="270" x14ac:dyDescent="0.25">
      <c r="A248" s="17">
        <v>4007</v>
      </c>
      <c r="B248" s="18" t="s">
        <v>4003</v>
      </c>
      <c r="C248" s="18" t="s">
        <v>8112</v>
      </c>
      <c r="D248" s="19">
        <v>2000</v>
      </c>
      <c r="E248" s="20">
        <v>5</v>
      </c>
      <c r="F248" s="17" t="s">
        <v>8220</v>
      </c>
      <c r="G248" s="17" t="s">
        <v>8223</v>
      </c>
      <c r="H248" s="17" t="s">
        <v>8245</v>
      </c>
      <c r="I248" s="17">
        <v>1409070480</v>
      </c>
      <c r="J248" s="17">
        <v>1406572381</v>
      </c>
      <c r="K248" s="17" t="b">
        <v>0</v>
      </c>
      <c r="L248" s="17">
        <v>1</v>
      </c>
      <c r="M248" s="17" t="b">
        <v>0</v>
      </c>
      <c r="N248" s="17" t="s">
        <v>8273</v>
      </c>
      <c r="O248" s="17" t="s">
        <v>8274</v>
      </c>
      <c r="P248" s="17">
        <v>0</v>
      </c>
      <c r="Q248" s="17">
        <v>5</v>
      </c>
      <c r="R248" s="21">
        <v>41848.772928240738</v>
      </c>
      <c r="S248" s="21">
        <v>41877.686111111114</v>
      </c>
    </row>
    <row r="249" spans="1:19" ht="315" x14ac:dyDescent="0.25">
      <c r="A249" s="17">
        <v>4008</v>
      </c>
      <c r="B249" s="18" t="s">
        <v>4004</v>
      </c>
      <c r="C249" s="18" t="s">
        <v>8113</v>
      </c>
      <c r="D249" s="19">
        <v>1000</v>
      </c>
      <c r="E249" s="20">
        <v>60</v>
      </c>
      <c r="F249" s="17" t="s">
        <v>8220</v>
      </c>
      <c r="G249" s="17" t="s">
        <v>8224</v>
      </c>
      <c r="H249" s="17" t="s">
        <v>8246</v>
      </c>
      <c r="I249" s="17">
        <v>1437606507</v>
      </c>
      <c r="J249" s="17">
        <v>1435014507</v>
      </c>
      <c r="K249" s="17" t="b">
        <v>0</v>
      </c>
      <c r="L249" s="17">
        <v>4</v>
      </c>
      <c r="M249" s="17" t="b">
        <v>0</v>
      </c>
      <c r="N249" s="17" t="s">
        <v>8273</v>
      </c>
      <c r="O249" s="17" t="s">
        <v>8274</v>
      </c>
      <c r="P249" s="17">
        <v>6</v>
      </c>
      <c r="Q249" s="17">
        <v>15</v>
      </c>
      <c r="R249" s="21">
        <v>42177.964201388888</v>
      </c>
      <c r="S249" s="21">
        <v>42207.964201388888</v>
      </c>
    </row>
    <row r="250" spans="1:19" ht="270" x14ac:dyDescent="0.25">
      <c r="A250" s="17">
        <v>4009</v>
      </c>
      <c r="B250" s="18" t="s">
        <v>4005</v>
      </c>
      <c r="C250" s="18" t="s">
        <v>8114</v>
      </c>
      <c r="D250" s="19">
        <v>1930</v>
      </c>
      <c r="E250" s="20">
        <v>75</v>
      </c>
      <c r="F250" s="17" t="s">
        <v>8220</v>
      </c>
      <c r="G250" s="17" t="s">
        <v>8224</v>
      </c>
      <c r="H250" s="17" t="s">
        <v>8246</v>
      </c>
      <c r="I250" s="17">
        <v>1410281360</v>
      </c>
      <c r="J250" s="17">
        <v>1406825360</v>
      </c>
      <c r="K250" s="17" t="b">
        <v>0</v>
      </c>
      <c r="L250" s="17">
        <v>3</v>
      </c>
      <c r="M250" s="17" t="b">
        <v>0</v>
      </c>
      <c r="N250" s="17" t="s">
        <v>8273</v>
      </c>
      <c r="O250" s="17" t="s">
        <v>8274</v>
      </c>
      <c r="P250" s="17">
        <v>4</v>
      </c>
      <c r="Q250" s="17">
        <v>25</v>
      </c>
      <c r="R250" s="21">
        <v>41851.700925925928</v>
      </c>
      <c r="S250" s="21">
        <v>41891.700925925928</v>
      </c>
    </row>
    <row r="251" spans="1:19" ht="225" x14ac:dyDescent="0.25">
      <c r="A251" s="17">
        <v>4010</v>
      </c>
      <c r="B251" s="18" t="s">
        <v>4006</v>
      </c>
      <c r="C251" s="18" t="s">
        <v>8115</v>
      </c>
      <c r="D251" s="19">
        <v>7200</v>
      </c>
      <c r="E251" s="20">
        <v>1742</v>
      </c>
      <c r="F251" s="17" t="s">
        <v>8220</v>
      </c>
      <c r="G251" s="17" t="s">
        <v>8223</v>
      </c>
      <c r="H251" s="17" t="s">
        <v>8245</v>
      </c>
      <c r="I251" s="17">
        <v>1414348166</v>
      </c>
      <c r="J251" s="17">
        <v>1412879366</v>
      </c>
      <c r="K251" s="17" t="b">
        <v>0</v>
      </c>
      <c r="L251" s="17">
        <v>38</v>
      </c>
      <c r="M251" s="17" t="b">
        <v>0</v>
      </c>
      <c r="N251" s="17" t="s">
        <v>8273</v>
      </c>
      <c r="O251" s="17" t="s">
        <v>8274</v>
      </c>
      <c r="P251" s="17">
        <v>24</v>
      </c>
      <c r="Q251" s="17">
        <v>45.84</v>
      </c>
      <c r="R251" s="21">
        <v>41921.770439814813</v>
      </c>
      <c r="S251" s="21">
        <v>41938.770439814813</v>
      </c>
    </row>
    <row r="252" spans="1:19" ht="270" x14ac:dyDescent="0.25">
      <c r="A252" s="17">
        <v>4011</v>
      </c>
      <c r="B252" s="18" t="s">
        <v>4007</v>
      </c>
      <c r="C252" s="18" t="s">
        <v>8116</v>
      </c>
      <c r="D252" s="19">
        <v>250</v>
      </c>
      <c r="E252" s="20">
        <v>19</v>
      </c>
      <c r="F252" s="17" t="s">
        <v>8220</v>
      </c>
      <c r="G252" s="17" t="s">
        <v>8224</v>
      </c>
      <c r="H252" s="17" t="s">
        <v>8246</v>
      </c>
      <c r="I252" s="17">
        <v>1422450278</v>
      </c>
      <c r="J252" s="17">
        <v>1419858278</v>
      </c>
      <c r="K252" s="17" t="b">
        <v>0</v>
      </c>
      <c r="L252" s="17">
        <v>4</v>
      </c>
      <c r="M252" s="17" t="b">
        <v>0</v>
      </c>
      <c r="N252" s="17" t="s">
        <v>8273</v>
      </c>
      <c r="O252" s="17" t="s">
        <v>8274</v>
      </c>
      <c r="P252" s="17">
        <v>8</v>
      </c>
      <c r="Q252" s="17">
        <v>4.75</v>
      </c>
      <c r="R252" s="21">
        <v>42002.54488425926</v>
      </c>
      <c r="S252" s="21">
        <v>42032.54488425926</v>
      </c>
    </row>
    <row r="253" spans="1:19" ht="330" x14ac:dyDescent="0.25">
      <c r="A253" s="17">
        <v>4012</v>
      </c>
      <c r="B253" s="18" t="s">
        <v>4008</v>
      </c>
      <c r="C253" s="18" t="s">
        <v>8117</v>
      </c>
      <c r="D253" s="19">
        <v>575</v>
      </c>
      <c r="E253" s="20">
        <v>0</v>
      </c>
      <c r="F253" s="17" t="s">
        <v>8220</v>
      </c>
      <c r="G253" s="17" t="s">
        <v>8224</v>
      </c>
      <c r="H253" s="17" t="s">
        <v>8246</v>
      </c>
      <c r="I253" s="17">
        <v>1430571849</v>
      </c>
      <c r="J253" s="17">
        <v>1427979849</v>
      </c>
      <c r="K253" s="17" t="b">
        <v>0</v>
      </c>
      <c r="L253" s="17">
        <v>0</v>
      </c>
      <c r="M253" s="17" t="b">
        <v>0</v>
      </c>
      <c r="N253" s="17" t="s">
        <v>8273</v>
      </c>
      <c r="O253" s="17" t="s">
        <v>8274</v>
      </c>
      <c r="P253" s="17">
        <v>0</v>
      </c>
      <c r="Q253" s="17">
        <v>0</v>
      </c>
      <c r="R253" s="21">
        <v>42096.544548611113</v>
      </c>
      <c r="S253" s="21">
        <v>42126.544548611113</v>
      </c>
    </row>
    <row r="254" spans="1:19" ht="300" x14ac:dyDescent="0.25">
      <c r="A254" s="17">
        <v>4013</v>
      </c>
      <c r="B254" s="18" t="s">
        <v>4009</v>
      </c>
      <c r="C254" s="18" t="s">
        <v>8118</v>
      </c>
      <c r="D254" s="19">
        <v>2000</v>
      </c>
      <c r="E254" s="20">
        <v>26</v>
      </c>
      <c r="F254" s="17" t="s">
        <v>8220</v>
      </c>
      <c r="G254" s="17" t="s">
        <v>8223</v>
      </c>
      <c r="H254" s="17" t="s">
        <v>8245</v>
      </c>
      <c r="I254" s="17">
        <v>1424070823</v>
      </c>
      <c r="J254" s="17">
        <v>1421478823</v>
      </c>
      <c r="K254" s="17" t="b">
        <v>0</v>
      </c>
      <c r="L254" s="17">
        <v>2</v>
      </c>
      <c r="M254" s="17" t="b">
        <v>0</v>
      </c>
      <c r="N254" s="17" t="s">
        <v>8273</v>
      </c>
      <c r="O254" s="17" t="s">
        <v>8274</v>
      </c>
      <c r="P254" s="17">
        <v>1</v>
      </c>
      <c r="Q254" s="17">
        <v>13</v>
      </c>
      <c r="R254" s="21">
        <v>42021.301192129627</v>
      </c>
      <c r="S254" s="21">
        <v>42051.301192129627</v>
      </c>
    </row>
    <row r="255" spans="1:19" ht="300" x14ac:dyDescent="0.25">
      <c r="A255" s="17">
        <v>4014</v>
      </c>
      <c r="B255" s="18" t="s">
        <v>4010</v>
      </c>
      <c r="C255" s="18" t="s">
        <v>8119</v>
      </c>
      <c r="D255" s="19">
        <v>9000</v>
      </c>
      <c r="E255" s="20">
        <v>0</v>
      </c>
      <c r="F255" s="17" t="s">
        <v>8220</v>
      </c>
      <c r="G255" s="17" t="s">
        <v>8223</v>
      </c>
      <c r="H255" s="17" t="s">
        <v>8245</v>
      </c>
      <c r="I255" s="17">
        <v>1457157269</v>
      </c>
      <c r="J255" s="17">
        <v>1455861269</v>
      </c>
      <c r="K255" s="17" t="b">
        <v>0</v>
      </c>
      <c r="L255" s="17">
        <v>0</v>
      </c>
      <c r="M255" s="17" t="b">
        <v>0</v>
      </c>
      <c r="N255" s="17" t="s">
        <v>8273</v>
      </c>
      <c r="O255" s="17" t="s">
        <v>8274</v>
      </c>
      <c r="P255" s="17">
        <v>0</v>
      </c>
      <c r="Q255" s="17">
        <v>0</v>
      </c>
      <c r="R255" s="21">
        <v>42419.246168981481</v>
      </c>
      <c r="S255" s="21">
        <v>42434.246168981481</v>
      </c>
    </row>
    <row r="256" spans="1:19" ht="285" x14ac:dyDescent="0.25">
      <c r="A256" s="17">
        <v>4015</v>
      </c>
      <c r="B256" s="18" t="s">
        <v>4011</v>
      </c>
      <c r="C256" s="18" t="s">
        <v>8120</v>
      </c>
      <c r="D256" s="19">
        <v>7000</v>
      </c>
      <c r="E256" s="20">
        <v>1</v>
      </c>
      <c r="F256" s="17" t="s">
        <v>8220</v>
      </c>
      <c r="G256" s="17" t="s">
        <v>8223</v>
      </c>
      <c r="H256" s="17" t="s">
        <v>8245</v>
      </c>
      <c r="I256" s="17">
        <v>1437331463</v>
      </c>
      <c r="J256" s="17">
        <v>1434739463</v>
      </c>
      <c r="K256" s="17" t="b">
        <v>0</v>
      </c>
      <c r="L256" s="17">
        <v>1</v>
      </c>
      <c r="M256" s="17" t="b">
        <v>0</v>
      </c>
      <c r="N256" s="17" t="s">
        <v>8273</v>
      </c>
      <c r="O256" s="17" t="s">
        <v>8274</v>
      </c>
      <c r="P256" s="17">
        <v>0</v>
      </c>
      <c r="Q256" s="17">
        <v>1</v>
      </c>
      <c r="R256" s="21">
        <v>42174.780821759254</v>
      </c>
      <c r="S256" s="21">
        <v>42204.780821759254</v>
      </c>
    </row>
    <row r="257" spans="1:19" ht="255" x14ac:dyDescent="0.25">
      <c r="A257" s="17">
        <v>4016</v>
      </c>
      <c r="B257" s="18" t="s">
        <v>4012</v>
      </c>
      <c r="C257" s="18" t="s">
        <v>8121</v>
      </c>
      <c r="D257" s="19">
        <v>500</v>
      </c>
      <c r="E257" s="20">
        <v>70</v>
      </c>
      <c r="F257" s="17" t="s">
        <v>8220</v>
      </c>
      <c r="G257" s="17" t="s">
        <v>8224</v>
      </c>
      <c r="H257" s="17" t="s">
        <v>8246</v>
      </c>
      <c r="I257" s="17">
        <v>1410987400</v>
      </c>
      <c r="J257" s="17">
        <v>1408395400</v>
      </c>
      <c r="K257" s="17" t="b">
        <v>0</v>
      </c>
      <c r="L257" s="17">
        <v>7</v>
      </c>
      <c r="M257" s="17" t="b">
        <v>0</v>
      </c>
      <c r="N257" s="17" t="s">
        <v>8273</v>
      </c>
      <c r="O257" s="17" t="s">
        <v>8274</v>
      </c>
      <c r="P257" s="17">
        <v>14</v>
      </c>
      <c r="Q257" s="17">
        <v>10</v>
      </c>
      <c r="R257" s="21">
        <v>41869.872685185182</v>
      </c>
      <c r="S257" s="21">
        <v>41899.872685185182</v>
      </c>
    </row>
    <row r="258" spans="1:19" ht="270" x14ac:dyDescent="0.25">
      <c r="A258" s="17">
        <v>4017</v>
      </c>
      <c r="B258" s="18" t="s">
        <v>4013</v>
      </c>
      <c r="C258" s="18" t="s">
        <v>8122</v>
      </c>
      <c r="D258" s="19">
        <v>10000</v>
      </c>
      <c r="E258" s="20">
        <v>105</v>
      </c>
      <c r="F258" s="17" t="s">
        <v>8220</v>
      </c>
      <c r="G258" s="17" t="s">
        <v>8223</v>
      </c>
      <c r="H258" s="17" t="s">
        <v>8245</v>
      </c>
      <c r="I258" s="17">
        <v>1409846874</v>
      </c>
      <c r="J258" s="17">
        <v>1407254874</v>
      </c>
      <c r="K258" s="17" t="b">
        <v>0</v>
      </c>
      <c r="L258" s="17">
        <v>2</v>
      </c>
      <c r="M258" s="17" t="b">
        <v>0</v>
      </c>
      <c r="N258" s="17" t="s">
        <v>8273</v>
      </c>
      <c r="O258" s="17" t="s">
        <v>8274</v>
      </c>
      <c r="P258" s="17">
        <v>1</v>
      </c>
      <c r="Q258" s="17">
        <v>52.5</v>
      </c>
      <c r="R258" s="21">
        <v>41856.672152777777</v>
      </c>
      <c r="S258" s="21">
        <v>41886.672152777777</v>
      </c>
    </row>
    <row r="259" spans="1:19" ht="180" x14ac:dyDescent="0.25">
      <c r="A259" s="17">
        <v>4018</v>
      </c>
      <c r="B259" s="18" t="s">
        <v>4014</v>
      </c>
      <c r="C259" s="18" t="s">
        <v>8123</v>
      </c>
      <c r="D259" s="19">
        <v>1500</v>
      </c>
      <c r="E259" s="20">
        <v>130</v>
      </c>
      <c r="F259" s="17" t="s">
        <v>8220</v>
      </c>
      <c r="G259" s="17" t="s">
        <v>8224</v>
      </c>
      <c r="H259" s="17" t="s">
        <v>8246</v>
      </c>
      <c r="I259" s="17">
        <v>1475877108</v>
      </c>
      <c r="J259" s="17">
        <v>1473285108</v>
      </c>
      <c r="K259" s="17" t="b">
        <v>0</v>
      </c>
      <c r="L259" s="17">
        <v>4</v>
      </c>
      <c r="M259" s="17" t="b">
        <v>0</v>
      </c>
      <c r="N259" s="17" t="s">
        <v>8273</v>
      </c>
      <c r="O259" s="17" t="s">
        <v>8274</v>
      </c>
      <c r="P259" s="17">
        <v>9</v>
      </c>
      <c r="Q259" s="17">
        <v>32.5</v>
      </c>
      <c r="R259" s="21">
        <v>42620.91097222222</v>
      </c>
      <c r="S259" s="21">
        <v>42650.91097222222</v>
      </c>
    </row>
    <row r="260" spans="1:19" ht="285" x14ac:dyDescent="0.25">
      <c r="A260" s="17">
        <v>4019</v>
      </c>
      <c r="B260" s="18" t="s">
        <v>4015</v>
      </c>
      <c r="C260" s="18" t="s">
        <v>8124</v>
      </c>
      <c r="D260" s="19">
        <v>3500</v>
      </c>
      <c r="E260" s="20">
        <v>29</v>
      </c>
      <c r="F260" s="17" t="s">
        <v>8220</v>
      </c>
      <c r="G260" s="17" t="s">
        <v>8223</v>
      </c>
      <c r="H260" s="17" t="s">
        <v>8245</v>
      </c>
      <c r="I260" s="17">
        <v>1460737680</v>
      </c>
      <c r="J260" s="17">
        <v>1455725596</v>
      </c>
      <c r="K260" s="17" t="b">
        <v>0</v>
      </c>
      <c r="L260" s="17">
        <v>4</v>
      </c>
      <c r="M260" s="17" t="b">
        <v>0</v>
      </c>
      <c r="N260" s="17" t="s">
        <v>8273</v>
      </c>
      <c r="O260" s="17" t="s">
        <v>8274</v>
      </c>
      <c r="P260" s="17">
        <v>1</v>
      </c>
      <c r="Q260" s="17">
        <v>7.25</v>
      </c>
      <c r="R260" s="21">
        <v>42417.675879629634</v>
      </c>
      <c r="S260" s="21">
        <v>42475.686111111107</v>
      </c>
    </row>
    <row r="261" spans="1:19" ht="255" x14ac:dyDescent="0.25">
      <c r="A261" s="17">
        <v>4020</v>
      </c>
      <c r="B261" s="18" t="s">
        <v>4016</v>
      </c>
      <c r="C261" s="18" t="s">
        <v>8125</v>
      </c>
      <c r="D261" s="19">
        <v>600</v>
      </c>
      <c r="E261" s="20">
        <v>100</v>
      </c>
      <c r="F261" s="17" t="s">
        <v>8220</v>
      </c>
      <c r="G261" s="17" t="s">
        <v>8223</v>
      </c>
      <c r="H261" s="17" t="s">
        <v>8245</v>
      </c>
      <c r="I261" s="17">
        <v>1427168099</v>
      </c>
      <c r="J261" s="17">
        <v>1424579699</v>
      </c>
      <c r="K261" s="17" t="b">
        <v>0</v>
      </c>
      <c r="L261" s="17">
        <v>3</v>
      </c>
      <c r="M261" s="17" t="b">
        <v>0</v>
      </c>
      <c r="N261" s="17" t="s">
        <v>8273</v>
      </c>
      <c r="O261" s="17" t="s">
        <v>8274</v>
      </c>
      <c r="P261" s="17">
        <v>17</v>
      </c>
      <c r="Q261" s="17">
        <v>33.33</v>
      </c>
      <c r="R261" s="21">
        <v>42057.190960648149</v>
      </c>
      <c r="S261" s="21">
        <v>42087.149293981478</v>
      </c>
    </row>
    <row r="262" spans="1:19" ht="210" x14ac:dyDescent="0.25">
      <c r="A262" s="17">
        <v>4021</v>
      </c>
      <c r="B262" s="18" t="s">
        <v>4017</v>
      </c>
      <c r="C262" s="18" t="s">
        <v>8126</v>
      </c>
      <c r="D262" s="19">
        <v>15000</v>
      </c>
      <c r="E262" s="20">
        <v>125</v>
      </c>
      <c r="F262" s="17" t="s">
        <v>8220</v>
      </c>
      <c r="G262" s="17" t="s">
        <v>8223</v>
      </c>
      <c r="H262" s="17" t="s">
        <v>8245</v>
      </c>
      <c r="I262" s="17">
        <v>1414360358</v>
      </c>
      <c r="J262" s="17">
        <v>1409176358</v>
      </c>
      <c r="K262" s="17" t="b">
        <v>0</v>
      </c>
      <c r="L262" s="17">
        <v>2</v>
      </c>
      <c r="M262" s="17" t="b">
        <v>0</v>
      </c>
      <c r="N262" s="17" t="s">
        <v>8273</v>
      </c>
      <c r="O262" s="17" t="s">
        <v>8274</v>
      </c>
      <c r="P262" s="17">
        <v>1</v>
      </c>
      <c r="Q262" s="17">
        <v>62.5</v>
      </c>
      <c r="R262" s="21">
        <v>41878.911550925928</v>
      </c>
      <c r="S262" s="21">
        <v>41938.911550925928</v>
      </c>
    </row>
    <row r="263" spans="1:19" ht="165" x14ac:dyDescent="0.25">
      <c r="A263" s="17">
        <v>4022</v>
      </c>
      <c r="B263" s="18" t="s">
        <v>4018</v>
      </c>
      <c r="C263" s="18" t="s">
        <v>8127</v>
      </c>
      <c r="D263" s="19">
        <v>18000</v>
      </c>
      <c r="E263" s="20">
        <v>12521</v>
      </c>
      <c r="F263" s="17" t="s">
        <v>8220</v>
      </c>
      <c r="G263" s="17" t="s">
        <v>8223</v>
      </c>
      <c r="H263" s="17" t="s">
        <v>8245</v>
      </c>
      <c r="I263" s="17">
        <v>1422759240</v>
      </c>
      <c r="J263" s="17">
        <v>1418824867</v>
      </c>
      <c r="K263" s="17" t="b">
        <v>0</v>
      </c>
      <c r="L263" s="17">
        <v>197</v>
      </c>
      <c r="M263" s="17" t="b">
        <v>0</v>
      </c>
      <c r="N263" s="17" t="s">
        <v>8273</v>
      </c>
      <c r="O263" s="17" t="s">
        <v>8274</v>
      </c>
      <c r="P263" s="17">
        <v>70</v>
      </c>
      <c r="Q263" s="17">
        <v>63.56</v>
      </c>
      <c r="R263" s="21">
        <v>41990.584108796291</v>
      </c>
      <c r="S263" s="21">
        <v>42036.120833333334</v>
      </c>
    </row>
    <row r="264" spans="1:19" ht="225" x14ac:dyDescent="0.25">
      <c r="A264" s="17">
        <v>4023</v>
      </c>
      <c r="B264" s="18" t="s">
        <v>4019</v>
      </c>
      <c r="C264" s="18" t="s">
        <v>8128</v>
      </c>
      <c r="D264" s="19">
        <v>7000</v>
      </c>
      <c r="E264" s="20">
        <v>0</v>
      </c>
      <c r="F264" s="17" t="s">
        <v>8220</v>
      </c>
      <c r="G264" s="17" t="s">
        <v>8223</v>
      </c>
      <c r="H264" s="17" t="s">
        <v>8245</v>
      </c>
      <c r="I264" s="17">
        <v>1458860363</v>
      </c>
      <c r="J264" s="17">
        <v>1454975963</v>
      </c>
      <c r="K264" s="17" t="b">
        <v>0</v>
      </c>
      <c r="L264" s="17">
        <v>0</v>
      </c>
      <c r="M264" s="17" t="b">
        <v>0</v>
      </c>
      <c r="N264" s="17" t="s">
        <v>8273</v>
      </c>
      <c r="O264" s="17" t="s">
        <v>8274</v>
      </c>
      <c r="P264" s="17">
        <v>0</v>
      </c>
      <c r="Q264" s="17">
        <v>0</v>
      </c>
      <c r="R264" s="21">
        <v>42408.999571759254</v>
      </c>
      <c r="S264" s="21">
        <v>42453.957905092597</v>
      </c>
    </row>
    <row r="265" spans="1:19" ht="285" x14ac:dyDescent="0.25">
      <c r="A265" s="17">
        <v>4024</v>
      </c>
      <c r="B265" s="18" t="s">
        <v>4020</v>
      </c>
      <c r="C265" s="18" t="s">
        <v>8129</v>
      </c>
      <c r="D265" s="19">
        <v>800</v>
      </c>
      <c r="E265" s="20">
        <v>10</v>
      </c>
      <c r="F265" s="17" t="s">
        <v>8220</v>
      </c>
      <c r="G265" s="17" t="s">
        <v>8223</v>
      </c>
      <c r="H265" s="17" t="s">
        <v>8245</v>
      </c>
      <c r="I265" s="17">
        <v>1441037097</v>
      </c>
      <c r="J265" s="17">
        <v>1438445097</v>
      </c>
      <c r="K265" s="17" t="b">
        <v>0</v>
      </c>
      <c r="L265" s="17">
        <v>1</v>
      </c>
      <c r="M265" s="17" t="b">
        <v>0</v>
      </c>
      <c r="N265" s="17" t="s">
        <v>8273</v>
      </c>
      <c r="O265" s="17" t="s">
        <v>8274</v>
      </c>
      <c r="P265" s="17">
        <v>1</v>
      </c>
      <c r="Q265" s="17">
        <v>10</v>
      </c>
      <c r="R265" s="21">
        <v>42217.670104166667</v>
      </c>
      <c r="S265" s="21">
        <v>42247.670104166667</v>
      </c>
    </row>
    <row r="266" spans="1:19" ht="300" x14ac:dyDescent="0.25">
      <c r="A266" s="17">
        <v>4025</v>
      </c>
      <c r="B266" s="18" t="s">
        <v>4021</v>
      </c>
      <c r="C266" s="18" t="s">
        <v>8130</v>
      </c>
      <c r="D266" s="19">
        <v>5000</v>
      </c>
      <c r="E266" s="20">
        <v>250</v>
      </c>
      <c r="F266" s="17" t="s">
        <v>8220</v>
      </c>
      <c r="G266" s="17" t="s">
        <v>8229</v>
      </c>
      <c r="H266" s="17" t="s">
        <v>8248</v>
      </c>
      <c r="I266" s="17">
        <v>1437889336</v>
      </c>
      <c r="J266" s="17">
        <v>1432705336</v>
      </c>
      <c r="K266" s="17" t="b">
        <v>0</v>
      </c>
      <c r="L266" s="17">
        <v>4</v>
      </c>
      <c r="M266" s="17" t="b">
        <v>0</v>
      </c>
      <c r="N266" s="17" t="s">
        <v>8273</v>
      </c>
      <c r="O266" s="17" t="s">
        <v>8274</v>
      </c>
      <c r="P266" s="17">
        <v>5</v>
      </c>
      <c r="Q266" s="17">
        <v>62.5</v>
      </c>
      <c r="R266" s="21">
        <v>42151.237685185188</v>
      </c>
      <c r="S266" s="21">
        <v>42211.237685185188</v>
      </c>
    </row>
    <row r="267" spans="1:19" ht="225" x14ac:dyDescent="0.25">
      <c r="A267" s="17">
        <v>4026</v>
      </c>
      <c r="B267" s="18" t="s">
        <v>4022</v>
      </c>
      <c r="C267" s="18" t="s">
        <v>8131</v>
      </c>
      <c r="D267" s="19">
        <v>4000</v>
      </c>
      <c r="E267" s="20">
        <v>0</v>
      </c>
      <c r="F267" s="17" t="s">
        <v>8220</v>
      </c>
      <c r="G267" s="17" t="s">
        <v>8223</v>
      </c>
      <c r="H267" s="17" t="s">
        <v>8245</v>
      </c>
      <c r="I267" s="17">
        <v>1449247439</v>
      </c>
      <c r="J267" s="17">
        <v>1444059839</v>
      </c>
      <c r="K267" s="17" t="b">
        <v>0</v>
      </c>
      <c r="L267" s="17">
        <v>0</v>
      </c>
      <c r="M267" s="17" t="b">
        <v>0</v>
      </c>
      <c r="N267" s="17" t="s">
        <v>8273</v>
      </c>
      <c r="O267" s="17" t="s">
        <v>8274</v>
      </c>
      <c r="P267" s="17">
        <v>0</v>
      </c>
      <c r="Q267" s="17">
        <v>0</v>
      </c>
      <c r="R267" s="21">
        <v>42282.655543981484</v>
      </c>
      <c r="S267" s="21">
        <v>42342.697210648148</v>
      </c>
    </row>
    <row r="268" spans="1:19" ht="270" x14ac:dyDescent="0.25">
      <c r="A268" s="17">
        <v>4027</v>
      </c>
      <c r="B268" s="18" t="s">
        <v>4023</v>
      </c>
      <c r="C268" s="18" t="s">
        <v>8132</v>
      </c>
      <c r="D268" s="19">
        <v>3000</v>
      </c>
      <c r="E268" s="20">
        <v>215</v>
      </c>
      <c r="F268" s="17" t="s">
        <v>8220</v>
      </c>
      <c r="G268" s="17" t="s">
        <v>8223</v>
      </c>
      <c r="H268" s="17" t="s">
        <v>8245</v>
      </c>
      <c r="I268" s="17">
        <v>1487811600</v>
      </c>
      <c r="J268" s="17">
        <v>1486077481</v>
      </c>
      <c r="K268" s="17" t="b">
        <v>0</v>
      </c>
      <c r="L268" s="17">
        <v>7</v>
      </c>
      <c r="M268" s="17" t="b">
        <v>0</v>
      </c>
      <c r="N268" s="17" t="s">
        <v>8273</v>
      </c>
      <c r="O268" s="17" t="s">
        <v>8274</v>
      </c>
      <c r="P268" s="17">
        <v>7</v>
      </c>
      <c r="Q268" s="17">
        <v>30.71</v>
      </c>
      <c r="R268" s="21">
        <v>42768.97084490741</v>
      </c>
      <c r="S268" s="21">
        <v>42789.041666666672</v>
      </c>
    </row>
    <row r="269" spans="1:19" ht="240" x14ac:dyDescent="0.25">
      <c r="A269" s="17">
        <v>4028</v>
      </c>
      <c r="B269" s="18" t="s">
        <v>4024</v>
      </c>
      <c r="C269" s="18" t="s">
        <v>8133</v>
      </c>
      <c r="D269" s="19">
        <v>2000</v>
      </c>
      <c r="E269" s="20">
        <v>561</v>
      </c>
      <c r="F269" s="17" t="s">
        <v>8220</v>
      </c>
      <c r="G269" s="17" t="s">
        <v>8223</v>
      </c>
      <c r="H269" s="17" t="s">
        <v>8245</v>
      </c>
      <c r="I269" s="17">
        <v>1402007500</v>
      </c>
      <c r="J269" s="17">
        <v>1399415500</v>
      </c>
      <c r="K269" s="17" t="b">
        <v>0</v>
      </c>
      <c r="L269" s="17">
        <v>11</v>
      </c>
      <c r="M269" s="17" t="b">
        <v>0</v>
      </c>
      <c r="N269" s="17" t="s">
        <v>8273</v>
      </c>
      <c r="O269" s="17" t="s">
        <v>8274</v>
      </c>
      <c r="P269" s="17">
        <v>28</v>
      </c>
      <c r="Q269" s="17">
        <v>51</v>
      </c>
      <c r="R269" s="21">
        <v>41765.938657407409</v>
      </c>
      <c r="S269" s="21">
        <v>41795.938657407409</v>
      </c>
    </row>
    <row r="270" spans="1:19" ht="285" x14ac:dyDescent="0.25">
      <c r="A270" s="17">
        <v>4029</v>
      </c>
      <c r="B270" s="18" t="s">
        <v>4025</v>
      </c>
      <c r="C270" s="18" t="s">
        <v>8134</v>
      </c>
      <c r="D270" s="19">
        <v>20000</v>
      </c>
      <c r="E270" s="20">
        <v>0</v>
      </c>
      <c r="F270" s="17" t="s">
        <v>8220</v>
      </c>
      <c r="G270" s="17" t="s">
        <v>8223</v>
      </c>
      <c r="H270" s="17" t="s">
        <v>8245</v>
      </c>
      <c r="I270" s="17">
        <v>1450053370</v>
      </c>
      <c r="J270" s="17">
        <v>1447461370</v>
      </c>
      <c r="K270" s="17" t="b">
        <v>0</v>
      </c>
      <c r="L270" s="17">
        <v>0</v>
      </c>
      <c r="M270" s="17" t="b">
        <v>0</v>
      </c>
      <c r="N270" s="17" t="s">
        <v>8273</v>
      </c>
      <c r="O270" s="17" t="s">
        <v>8274</v>
      </c>
      <c r="P270" s="17">
        <v>0</v>
      </c>
      <c r="Q270" s="17">
        <v>0</v>
      </c>
      <c r="R270" s="21">
        <v>42322.025115740747</v>
      </c>
      <c r="S270" s="21">
        <v>42352.025115740747</v>
      </c>
    </row>
    <row r="271" spans="1:19" ht="225" x14ac:dyDescent="0.25">
      <c r="A271" s="17">
        <v>4030</v>
      </c>
      <c r="B271" s="18" t="s">
        <v>4026</v>
      </c>
      <c r="C271" s="18" t="s">
        <v>8135</v>
      </c>
      <c r="D271" s="19">
        <v>2500</v>
      </c>
      <c r="E271" s="20">
        <v>400</v>
      </c>
      <c r="F271" s="17" t="s">
        <v>8220</v>
      </c>
      <c r="G271" s="17" t="s">
        <v>8223</v>
      </c>
      <c r="H271" s="17" t="s">
        <v>8245</v>
      </c>
      <c r="I271" s="17">
        <v>1454525340</v>
      </c>
      <c r="J271" s="17">
        <v>1452008599</v>
      </c>
      <c r="K271" s="17" t="b">
        <v>0</v>
      </c>
      <c r="L271" s="17">
        <v>6</v>
      </c>
      <c r="M271" s="17" t="b">
        <v>0</v>
      </c>
      <c r="N271" s="17" t="s">
        <v>8273</v>
      </c>
      <c r="O271" s="17" t="s">
        <v>8274</v>
      </c>
      <c r="P271" s="17">
        <v>16</v>
      </c>
      <c r="Q271" s="17">
        <v>66.67</v>
      </c>
      <c r="R271" s="21">
        <v>42374.655081018514</v>
      </c>
      <c r="S271" s="21">
        <v>42403.784027777772</v>
      </c>
    </row>
    <row r="272" spans="1:19" ht="300" x14ac:dyDescent="0.25">
      <c r="A272" s="17">
        <v>4031</v>
      </c>
      <c r="B272" s="18" t="s">
        <v>4027</v>
      </c>
      <c r="C272" s="18" t="s">
        <v>8136</v>
      </c>
      <c r="D272" s="19">
        <v>5000</v>
      </c>
      <c r="E272" s="20">
        <v>0</v>
      </c>
      <c r="F272" s="17" t="s">
        <v>8220</v>
      </c>
      <c r="G272" s="17" t="s">
        <v>8223</v>
      </c>
      <c r="H272" s="17" t="s">
        <v>8245</v>
      </c>
      <c r="I272" s="17">
        <v>1418914964</v>
      </c>
      <c r="J272" s="17">
        <v>1414591364</v>
      </c>
      <c r="K272" s="17" t="b">
        <v>0</v>
      </c>
      <c r="L272" s="17">
        <v>0</v>
      </c>
      <c r="M272" s="17" t="b">
        <v>0</v>
      </c>
      <c r="N272" s="17" t="s">
        <v>8273</v>
      </c>
      <c r="O272" s="17" t="s">
        <v>8274</v>
      </c>
      <c r="P272" s="17">
        <v>0</v>
      </c>
      <c r="Q272" s="17">
        <v>0</v>
      </c>
      <c r="R272" s="21">
        <v>41941.585231481484</v>
      </c>
      <c r="S272" s="21">
        <v>41991.626898148148</v>
      </c>
    </row>
    <row r="273" spans="1:19" ht="270" x14ac:dyDescent="0.25">
      <c r="A273" s="17">
        <v>4032</v>
      </c>
      <c r="B273" s="18" t="s">
        <v>4028</v>
      </c>
      <c r="C273" s="18" t="s">
        <v>8137</v>
      </c>
      <c r="D273" s="19">
        <v>6048</v>
      </c>
      <c r="E273" s="20">
        <v>413</v>
      </c>
      <c r="F273" s="17" t="s">
        <v>8220</v>
      </c>
      <c r="G273" s="17" t="s">
        <v>8223</v>
      </c>
      <c r="H273" s="17" t="s">
        <v>8245</v>
      </c>
      <c r="I273" s="17">
        <v>1450211116</v>
      </c>
      <c r="J273" s="17">
        <v>1445023516</v>
      </c>
      <c r="K273" s="17" t="b">
        <v>0</v>
      </c>
      <c r="L273" s="17">
        <v>7</v>
      </c>
      <c r="M273" s="17" t="b">
        <v>0</v>
      </c>
      <c r="N273" s="17" t="s">
        <v>8273</v>
      </c>
      <c r="O273" s="17" t="s">
        <v>8274</v>
      </c>
      <c r="P273" s="17">
        <v>7</v>
      </c>
      <c r="Q273" s="17">
        <v>59</v>
      </c>
      <c r="R273" s="21">
        <v>42293.809212962966</v>
      </c>
      <c r="S273" s="21">
        <v>42353.85087962963</v>
      </c>
    </row>
    <row r="274" spans="1:19" ht="285" x14ac:dyDescent="0.25">
      <c r="A274" s="17">
        <v>4033</v>
      </c>
      <c r="B274" s="18" t="s">
        <v>4029</v>
      </c>
      <c r="C274" s="18" t="s">
        <v>8138</v>
      </c>
      <c r="D274" s="19">
        <v>23900</v>
      </c>
      <c r="E274" s="20">
        <v>6141.99</v>
      </c>
      <c r="F274" s="17" t="s">
        <v>8220</v>
      </c>
      <c r="G274" s="17" t="s">
        <v>8224</v>
      </c>
      <c r="H274" s="17" t="s">
        <v>8246</v>
      </c>
      <c r="I274" s="17">
        <v>1475398800</v>
      </c>
      <c r="J274" s="17">
        <v>1472711224</v>
      </c>
      <c r="K274" s="17" t="b">
        <v>0</v>
      </c>
      <c r="L274" s="17">
        <v>94</v>
      </c>
      <c r="M274" s="17" t="b">
        <v>0</v>
      </c>
      <c r="N274" s="17" t="s">
        <v>8273</v>
      </c>
      <c r="O274" s="17" t="s">
        <v>8274</v>
      </c>
      <c r="P274" s="17">
        <v>26</v>
      </c>
      <c r="Q274" s="17">
        <v>65.34</v>
      </c>
      <c r="R274" s="21">
        <v>42614.268796296295</v>
      </c>
      <c r="S274" s="21">
        <v>42645.375</v>
      </c>
    </row>
    <row r="275" spans="1:19" ht="255" x14ac:dyDescent="0.25">
      <c r="A275" s="17">
        <v>4034</v>
      </c>
      <c r="B275" s="18" t="s">
        <v>4030</v>
      </c>
      <c r="C275" s="18" t="s">
        <v>8139</v>
      </c>
      <c r="D275" s="19">
        <v>13500</v>
      </c>
      <c r="E275" s="20">
        <v>200</v>
      </c>
      <c r="F275" s="17" t="s">
        <v>8220</v>
      </c>
      <c r="G275" s="17" t="s">
        <v>8223</v>
      </c>
      <c r="H275" s="17" t="s">
        <v>8245</v>
      </c>
      <c r="I275" s="17">
        <v>1428097450</v>
      </c>
      <c r="J275" s="17">
        <v>1425509050</v>
      </c>
      <c r="K275" s="17" t="b">
        <v>0</v>
      </c>
      <c r="L275" s="17">
        <v>2</v>
      </c>
      <c r="M275" s="17" t="b">
        <v>0</v>
      </c>
      <c r="N275" s="17" t="s">
        <v>8273</v>
      </c>
      <c r="O275" s="17" t="s">
        <v>8274</v>
      </c>
      <c r="P275" s="17">
        <v>1</v>
      </c>
      <c r="Q275" s="17">
        <v>100</v>
      </c>
      <c r="R275" s="21">
        <v>42067.947337962964</v>
      </c>
      <c r="S275" s="21">
        <v>42097.905671296292</v>
      </c>
    </row>
    <row r="276" spans="1:19" ht="165" x14ac:dyDescent="0.25">
      <c r="A276" s="17">
        <v>4035</v>
      </c>
      <c r="B276" s="18" t="s">
        <v>4031</v>
      </c>
      <c r="C276" s="18" t="s">
        <v>8140</v>
      </c>
      <c r="D276" s="19">
        <v>10000</v>
      </c>
      <c r="E276" s="20">
        <v>3685</v>
      </c>
      <c r="F276" s="17" t="s">
        <v>8220</v>
      </c>
      <c r="G276" s="17" t="s">
        <v>8223</v>
      </c>
      <c r="H276" s="17" t="s">
        <v>8245</v>
      </c>
      <c r="I276" s="17">
        <v>1413925887</v>
      </c>
      <c r="J276" s="17">
        <v>1411333887</v>
      </c>
      <c r="K276" s="17" t="b">
        <v>0</v>
      </c>
      <c r="L276" s="17">
        <v>25</v>
      </c>
      <c r="M276" s="17" t="b">
        <v>0</v>
      </c>
      <c r="N276" s="17" t="s">
        <v>8273</v>
      </c>
      <c r="O276" s="17" t="s">
        <v>8274</v>
      </c>
      <c r="P276" s="17">
        <v>37</v>
      </c>
      <c r="Q276" s="17">
        <v>147.4</v>
      </c>
      <c r="R276" s="21">
        <v>41903.882951388885</v>
      </c>
      <c r="S276" s="21">
        <v>41933.882951388885</v>
      </c>
    </row>
    <row r="277" spans="1:19" ht="285" x14ac:dyDescent="0.25">
      <c r="A277" s="17">
        <v>4036</v>
      </c>
      <c r="B277" s="18" t="s">
        <v>4032</v>
      </c>
      <c r="C277" s="18" t="s">
        <v>7438</v>
      </c>
      <c r="D277" s="19">
        <v>6000</v>
      </c>
      <c r="E277" s="20">
        <v>2823</v>
      </c>
      <c r="F277" s="17" t="s">
        <v>8220</v>
      </c>
      <c r="G277" s="17" t="s">
        <v>8223</v>
      </c>
      <c r="H277" s="17" t="s">
        <v>8245</v>
      </c>
      <c r="I277" s="17">
        <v>1404253800</v>
      </c>
      <c r="J277" s="17">
        <v>1402784964</v>
      </c>
      <c r="K277" s="17" t="b">
        <v>0</v>
      </c>
      <c r="L277" s="17">
        <v>17</v>
      </c>
      <c r="M277" s="17" t="b">
        <v>0</v>
      </c>
      <c r="N277" s="17" t="s">
        <v>8273</v>
      </c>
      <c r="O277" s="17" t="s">
        <v>8274</v>
      </c>
      <c r="P277" s="17">
        <v>47</v>
      </c>
      <c r="Q277" s="17">
        <v>166.06</v>
      </c>
      <c r="R277" s="21">
        <v>41804.937083333331</v>
      </c>
      <c r="S277" s="21">
        <v>41821.9375</v>
      </c>
    </row>
    <row r="278" spans="1:19" ht="300" x14ac:dyDescent="0.25">
      <c r="A278" s="17">
        <v>4037</v>
      </c>
      <c r="B278" s="18" t="s">
        <v>4033</v>
      </c>
      <c r="C278" s="18" t="s">
        <v>8141</v>
      </c>
      <c r="D278" s="19">
        <v>700</v>
      </c>
      <c r="E278" s="20">
        <v>80</v>
      </c>
      <c r="F278" s="17" t="s">
        <v>8220</v>
      </c>
      <c r="G278" s="17" t="s">
        <v>8223</v>
      </c>
      <c r="H278" s="17" t="s">
        <v>8245</v>
      </c>
      <c r="I278" s="17">
        <v>1464099900</v>
      </c>
      <c r="J278" s="17">
        <v>1462585315</v>
      </c>
      <c r="K278" s="17" t="b">
        <v>0</v>
      </c>
      <c r="L278" s="17">
        <v>2</v>
      </c>
      <c r="M278" s="17" t="b">
        <v>0</v>
      </c>
      <c r="N278" s="17" t="s">
        <v>8273</v>
      </c>
      <c r="O278" s="17" t="s">
        <v>8274</v>
      </c>
      <c r="P278" s="17">
        <v>11</v>
      </c>
      <c r="Q278" s="17">
        <v>40</v>
      </c>
      <c r="R278" s="21">
        <v>42497.070775462969</v>
      </c>
      <c r="S278" s="21">
        <v>42514.600694444445</v>
      </c>
    </row>
    <row r="279" spans="1:19" ht="255" x14ac:dyDescent="0.25">
      <c r="A279" s="17">
        <v>4038</v>
      </c>
      <c r="B279" s="18" t="s">
        <v>4034</v>
      </c>
      <c r="C279" s="18" t="s">
        <v>8142</v>
      </c>
      <c r="D279" s="19">
        <v>2500</v>
      </c>
      <c r="E279" s="20">
        <v>301</v>
      </c>
      <c r="F279" s="17" t="s">
        <v>8220</v>
      </c>
      <c r="G279" s="17" t="s">
        <v>8223</v>
      </c>
      <c r="H279" s="17" t="s">
        <v>8245</v>
      </c>
      <c r="I279" s="17">
        <v>1413573010</v>
      </c>
      <c r="J279" s="17">
        <v>1408389010</v>
      </c>
      <c r="K279" s="17" t="b">
        <v>0</v>
      </c>
      <c r="L279" s="17">
        <v>4</v>
      </c>
      <c r="M279" s="17" t="b">
        <v>0</v>
      </c>
      <c r="N279" s="17" t="s">
        <v>8273</v>
      </c>
      <c r="O279" s="17" t="s">
        <v>8274</v>
      </c>
      <c r="P279" s="17">
        <v>12</v>
      </c>
      <c r="Q279" s="17">
        <v>75.25</v>
      </c>
      <c r="R279" s="21">
        <v>41869.798726851855</v>
      </c>
      <c r="S279" s="21">
        <v>41929.798726851855</v>
      </c>
    </row>
    <row r="280" spans="1:19" ht="195" x14ac:dyDescent="0.25">
      <c r="A280" s="17">
        <v>4039</v>
      </c>
      <c r="B280" s="18" t="s">
        <v>4035</v>
      </c>
      <c r="C280" s="18" t="s">
        <v>8143</v>
      </c>
      <c r="D280" s="19">
        <v>500</v>
      </c>
      <c r="E280" s="20">
        <v>300</v>
      </c>
      <c r="F280" s="17" t="s">
        <v>8220</v>
      </c>
      <c r="G280" s="17" t="s">
        <v>8223</v>
      </c>
      <c r="H280" s="17" t="s">
        <v>8245</v>
      </c>
      <c r="I280" s="17">
        <v>1448949540</v>
      </c>
      <c r="J280" s="17">
        <v>1446048367</v>
      </c>
      <c r="K280" s="17" t="b">
        <v>0</v>
      </c>
      <c r="L280" s="17">
        <v>5</v>
      </c>
      <c r="M280" s="17" t="b">
        <v>0</v>
      </c>
      <c r="N280" s="17" t="s">
        <v>8273</v>
      </c>
      <c r="O280" s="17" t="s">
        <v>8274</v>
      </c>
      <c r="P280" s="17">
        <v>60</v>
      </c>
      <c r="Q280" s="17">
        <v>60</v>
      </c>
      <c r="R280" s="21">
        <v>42305.670914351853</v>
      </c>
      <c r="S280" s="21">
        <v>42339.249305555553</v>
      </c>
    </row>
    <row r="281" spans="1:19" ht="270" x14ac:dyDescent="0.25">
      <c r="A281" s="17">
        <v>4040</v>
      </c>
      <c r="B281" s="18" t="s">
        <v>4036</v>
      </c>
      <c r="C281" s="18" t="s">
        <v>8144</v>
      </c>
      <c r="D281" s="19">
        <v>8000</v>
      </c>
      <c r="E281" s="20">
        <v>2500</v>
      </c>
      <c r="F281" s="17" t="s">
        <v>8220</v>
      </c>
      <c r="G281" s="17" t="s">
        <v>8223</v>
      </c>
      <c r="H281" s="17" t="s">
        <v>8245</v>
      </c>
      <c r="I281" s="17">
        <v>1437188400</v>
      </c>
      <c r="J281" s="17">
        <v>1432100004</v>
      </c>
      <c r="K281" s="17" t="b">
        <v>0</v>
      </c>
      <c r="L281" s="17">
        <v>2</v>
      </c>
      <c r="M281" s="17" t="b">
        <v>0</v>
      </c>
      <c r="N281" s="17" t="s">
        <v>8273</v>
      </c>
      <c r="O281" s="17" t="s">
        <v>8274</v>
      </c>
      <c r="P281" s="17">
        <v>31</v>
      </c>
      <c r="Q281" s="17">
        <v>1250</v>
      </c>
      <c r="R281" s="21">
        <v>42144.231527777782</v>
      </c>
      <c r="S281" s="21">
        <v>42203.125</v>
      </c>
    </row>
    <row r="282" spans="1:19" ht="180" x14ac:dyDescent="0.25">
      <c r="A282" s="17">
        <v>4041</v>
      </c>
      <c r="B282" s="18" t="s">
        <v>4037</v>
      </c>
      <c r="C282" s="18" t="s">
        <v>8145</v>
      </c>
      <c r="D282" s="19">
        <v>5000</v>
      </c>
      <c r="E282" s="20">
        <v>21</v>
      </c>
      <c r="F282" s="17" t="s">
        <v>8220</v>
      </c>
      <c r="G282" s="17" t="s">
        <v>8224</v>
      </c>
      <c r="H282" s="17" t="s">
        <v>8246</v>
      </c>
      <c r="I282" s="17">
        <v>1473160954</v>
      </c>
      <c r="J282" s="17">
        <v>1467976954</v>
      </c>
      <c r="K282" s="17" t="b">
        <v>0</v>
      </c>
      <c r="L282" s="17">
        <v>2</v>
      </c>
      <c r="M282" s="17" t="b">
        <v>0</v>
      </c>
      <c r="N282" s="17" t="s">
        <v>8273</v>
      </c>
      <c r="O282" s="17" t="s">
        <v>8274</v>
      </c>
      <c r="P282" s="17">
        <v>0</v>
      </c>
      <c r="Q282" s="17">
        <v>10.5</v>
      </c>
      <c r="R282" s="21">
        <v>42559.474004629628</v>
      </c>
      <c r="S282" s="21">
        <v>42619.474004629628</v>
      </c>
    </row>
    <row r="283" spans="1:19" ht="300" x14ac:dyDescent="0.25">
      <c r="A283" s="17">
        <v>4042</v>
      </c>
      <c r="B283" s="18" t="s">
        <v>4038</v>
      </c>
      <c r="C283" s="18" t="s">
        <v>8146</v>
      </c>
      <c r="D283" s="19">
        <v>10000</v>
      </c>
      <c r="E283" s="20">
        <v>21</v>
      </c>
      <c r="F283" s="17" t="s">
        <v>8220</v>
      </c>
      <c r="G283" s="17" t="s">
        <v>8223</v>
      </c>
      <c r="H283" s="17" t="s">
        <v>8245</v>
      </c>
      <c r="I283" s="17">
        <v>1421781360</v>
      </c>
      <c r="J283" s="17">
        <v>1419213664</v>
      </c>
      <c r="K283" s="17" t="b">
        <v>0</v>
      </c>
      <c r="L283" s="17">
        <v>3</v>
      </c>
      <c r="M283" s="17" t="b">
        <v>0</v>
      </c>
      <c r="N283" s="17" t="s">
        <v>8273</v>
      </c>
      <c r="O283" s="17" t="s">
        <v>8274</v>
      </c>
      <c r="P283" s="17">
        <v>0</v>
      </c>
      <c r="Q283" s="17">
        <v>7</v>
      </c>
      <c r="R283" s="21">
        <v>41995.084074074075</v>
      </c>
      <c r="S283" s="21">
        <v>42024.802777777775</v>
      </c>
    </row>
    <row r="284" spans="1:19" ht="210" x14ac:dyDescent="0.25">
      <c r="A284" s="17">
        <v>4043</v>
      </c>
      <c r="B284" s="18" t="s">
        <v>4039</v>
      </c>
      <c r="C284" s="18" t="s">
        <v>8147</v>
      </c>
      <c r="D284" s="19">
        <v>300</v>
      </c>
      <c r="E284" s="20">
        <v>0</v>
      </c>
      <c r="F284" s="17" t="s">
        <v>8220</v>
      </c>
      <c r="G284" s="17" t="s">
        <v>8228</v>
      </c>
      <c r="H284" s="17" t="s">
        <v>8250</v>
      </c>
      <c r="I284" s="17">
        <v>1416524325</v>
      </c>
      <c r="J284" s="17">
        <v>1415228325</v>
      </c>
      <c r="K284" s="17" t="b">
        <v>0</v>
      </c>
      <c r="L284" s="17">
        <v>0</v>
      </c>
      <c r="M284" s="17" t="b">
        <v>0</v>
      </c>
      <c r="N284" s="17" t="s">
        <v>8273</v>
      </c>
      <c r="O284" s="17" t="s">
        <v>8274</v>
      </c>
      <c r="P284" s="17">
        <v>0</v>
      </c>
      <c r="Q284" s="17">
        <v>0</v>
      </c>
      <c r="R284" s="21">
        <v>41948.957465277781</v>
      </c>
      <c r="S284" s="21">
        <v>41963.957465277781</v>
      </c>
    </row>
    <row r="285" spans="1:19" ht="285" x14ac:dyDescent="0.25">
      <c r="A285" s="17">
        <v>4044</v>
      </c>
      <c r="B285" s="18" t="s">
        <v>4040</v>
      </c>
      <c r="C285" s="18" t="s">
        <v>8148</v>
      </c>
      <c r="D285" s="19">
        <v>600</v>
      </c>
      <c r="E285" s="20">
        <v>225</v>
      </c>
      <c r="F285" s="17" t="s">
        <v>8220</v>
      </c>
      <c r="G285" s="17" t="s">
        <v>8223</v>
      </c>
      <c r="H285" s="17" t="s">
        <v>8245</v>
      </c>
      <c r="I285" s="17">
        <v>1428642000</v>
      </c>
      <c r="J285" s="17">
        <v>1426050982</v>
      </c>
      <c r="K285" s="17" t="b">
        <v>0</v>
      </c>
      <c r="L285" s="17">
        <v>4</v>
      </c>
      <c r="M285" s="17" t="b">
        <v>0</v>
      </c>
      <c r="N285" s="17" t="s">
        <v>8273</v>
      </c>
      <c r="O285" s="17" t="s">
        <v>8274</v>
      </c>
      <c r="P285" s="17">
        <v>38</v>
      </c>
      <c r="Q285" s="17">
        <v>56.25</v>
      </c>
      <c r="R285" s="21">
        <v>42074.219699074078</v>
      </c>
      <c r="S285" s="21">
        <v>42104.208333333328</v>
      </c>
    </row>
    <row r="286" spans="1:19" ht="315" x14ac:dyDescent="0.25">
      <c r="A286" s="17">
        <v>4045</v>
      </c>
      <c r="B286" s="18" t="s">
        <v>4041</v>
      </c>
      <c r="C286" s="18" t="s">
        <v>8149</v>
      </c>
      <c r="D286" s="19">
        <v>5000</v>
      </c>
      <c r="E286" s="20">
        <v>1</v>
      </c>
      <c r="F286" s="17" t="s">
        <v>8220</v>
      </c>
      <c r="G286" s="17" t="s">
        <v>8225</v>
      </c>
      <c r="H286" s="17" t="s">
        <v>8247</v>
      </c>
      <c r="I286" s="17">
        <v>1408596589</v>
      </c>
      <c r="J286" s="17">
        <v>1406004589</v>
      </c>
      <c r="K286" s="17" t="b">
        <v>0</v>
      </c>
      <c r="L286" s="17">
        <v>1</v>
      </c>
      <c r="M286" s="17" t="b">
        <v>0</v>
      </c>
      <c r="N286" s="17" t="s">
        <v>8273</v>
      </c>
      <c r="O286" s="17" t="s">
        <v>8274</v>
      </c>
      <c r="P286" s="17">
        <v>0</v>
      </c>
      <c r="Q286" s="17">
        <v>1</v>
      </c>
      <c r="R286" s="21">
        <v>41842.201261574075</v>
      </c>
      <c r="S286" s="21">
        <v>41872.201261574075</v>
      </c>
    </row>
    <row r="287" spans="1:19" ht="285" x14ac:dyDescent="0.25">
      <c r="A287" s="17">
        <v>4046</v>
      </c>
      <c r="B287" s="18" t="s">
        <v>4042</v>
      </c>
      <c r="C287" s="18" t="s">
        <v>8150</v>
      </c>
      <c r="D287" s="19">
        <v>5600</v>
      </c>
      <c r="E287" s="20">
        <v>460</v>
      </c>
      <c r="F287" s="17" t="s">
        <v>8220</v>
      </c>
      <c r="G287" s="17" t="s">
        <v>8223</v>
      </c>
      <c r="H287" s="17" t="s">
        <v>8245</v>
      </c>
      <c r="I287" s="17">
        <v>1413992210</v>
      </c>
      <c r="J287" s="17">
        <v>1411400210</v>
      </c>
      <c r="K287" s="17" t="b">
        <v>0</v>
      </c>
      <c r="L287" s="17">
        <v>12</v>
      </c>
      <c r="M287" s="17" t="b">
        <v>0</v>
      </c>
      <c r="N287" s="17" t="s">
        <v>8273</v>
      </c>
      <c r="O287" s="17" t="s">
        <v>8274</v>
      </c>
      <c r="P287" s="17">
        <v>8</v>
      </c>
      <c r="Q287" s="17">
        <v>38.33</v>
      </c>
      <c r="R287" s="21">
        <v>41904.650578703702</v>
      </c>
      <c r="S287" s="21">
        <v>41934.650578703702</v>
      </c>
    </row>
    <row r="288" spans="1:19" ht="285" x14ac:dyDescent="0.25">
      <c r="A288" s="17">
        <v>4047</v>
      </c>
      <c r="B288" s="18" t="s">
        <v>4043</v>
      </c>
      <c r="C288" s="18" t="s">
        <v>8151</v>
      </c>
      <c r="D288" s="19">
        <v>5000</v>
      </c>
      <c r="E288" s="20">
        <v>110</v>
      </c>
      <c r="F288" s="17" t="s">
        <v>8220</v>
      </c>
      <c r="G288" s="17" t="s">
        <v>8223</v>
      </c>
      <c r="H288" s="17" t="s">
        <v>8245</v>
      </c>
      <c r="I288" s="17">
        <v>1420938000</v>
      </c>
      <c r="J288" s="17">
        <v>1418862743</v>
      </c>
      <c r="K288" s="17" t="b">
        <v>0</v>
      </c>
      <c r="L288" s="17">
        <v>4</v>
      </c>
      <c r="M288" s="17" t="b">
        <v>0</v>
      </c>
      <c r="N288" s="17" t="s">
        <v>8273</v>
      </c>
      <c r="O288" s="17" t="s">
        <v>8274</v>
      </c>
      <c r="P288" s="17">
        <v>2</v>
      </c>
      <c r="Q288" s="17">
        <v>27.5</v>
      </c>
      <c r="R288" s="21">
        <v>41991.022488425922</v>
      </c>
      <c r="S288" s="21">
        <v>42015.041666666672</v>
      </c>
    </row>
    <row r="289" spans="1:19" ht="300" x14ac:dyDescent="0.25">
      <c r="A289" s="17">
        <v>4048</v>
      </c>
      <c r="B289" s="18" t="s">
        <v>4044</v>
      </c>
      <c r="C289" s="18" t="s">
        <v>8152</v>
      </c>
      <c r="D289" s="19">
        <v>17000</v>
      </c>
      <c r="E289" s="20">
        <v>3001</v>
      </c>
      <c r="F289" s="17" t="s">
        <v>8220</v>
      </c>
      <c r="G289" s="17" t="s">
        <v>8224</v>
      </c>
      <c r="H289" s="17" t="s">
        <v>8246</v>
      </c>
      <c r="I289" s="17">
        <v>1460373187</v>
      </c>
      <c r="J289" s="17">
        <v>1457352787</v>
      </c>
      <c r="K289" s="17" t="b">
        <v>0</v>
      </c>
      <c r="L289" s="17">
        <v>91</v>
      </c>
      <c r="M289" s="17" t="b">
        <v>0</v>
      </c>
      <c r="N289" s="17" t="s">
        <v>8273</v>
      </c>
      <c r="O289" s="17" t="s">
        <v>8274</v>
      </c>
      <c r="P289" s="17">
        <v>18</v>
      </c>
      <c r="Q289" s="17">
        <v>32.979999999999997</v>
      </c>
      <c r="R289" s="21">
        <v>42436.509108796294</v>
      </c>
      <c r="S289" s="21">
        <v>42471.467442129629</v>
      </c>
    </row>
    <row r="290" spans="1:19" ht="315" x14ac:dyDescent="0.25">
      <c r="A290" s="17">
        <v>4049</v>
      </c>
      <c r="B290" s="18" t="s">
        <v>4045</v>
      </c>
      <c r="C290" s="18" t="s">
        <v>8153</v>
      </c>
      <c r="D290" s="19">
        <v>20000</v>
      </c>
      <c r="E290" s="20">
        <v>16</v>
      </c>
      <c r="F290" s="17" t="s">
        <v>8220</v>
      </c>
      <c r="G290" s="17" t="s">
        <v>8223</v>
      </c>
      <c r="H290" s="17" t="s">
        <v>8245</v>
      </c>
      <c r="I290" s="17">
        <v>1436914815</v>
      </c>
      <c r="J290" s="17">
        <v>1434322815</v>
      </c>
      <c r="K290" s="17" t="b">
        <v>0</v>
      </c>
      <c r="L290" s="17">
        <v>1</v>
      </c>
      <c r="M290" s="17" t="b">
        <v>0</v>
      </c>
      <c r="N290" s="17" t="s">
        <v>8273</v>
      </c>
      <c r="O290" s="17" t="s">
        <v>8274</v>
      </c>
      <c r="P290" s="17">
        <v>0</v>
      </c>
      <c r="Q290" s="17">
        <v>16</v>
      </c>
      <c r="R290" s="21">
        <v>42169.958506944444</v>
      </c>
      <c r="S290" s="21">
        <v>42199.958506944444</v>
      </c>
    </row>
    <row r="291" spans="1:19" ht="285" x14ac:dyDescent="0.25">
      <c r="A291" s="17">
        <v>4050</v>
      </c>
      <c r="B291" s="18" t="s">
        <v>4046</v>
      </c>
      <c r="C291" s="18" t="s">
        <v>8154</v>
      </c>
      <c r="D291" s="19">
        <v>1500</v>
      </c>
      <c r="E291" s="20">
        <v>1</v>
      </c>
      <c r="F291" s="17" t="s">
        <v>8220</v>
      </c>
      <c r="G291" s="17" t="s">
        <v>8223</v>
      </c>
      <c r="H291" s="17" t="s">
        <v>8245</v>
      </c>
      <c r="I291" s="17">
        <v>1414077391</v>
      </c>
      <c r="J291" s="17">
        <v>1411485391</v>
      </c>
      <c r="K291" s="17" t="b">
        <v>0</v>
      </c>
      <c r="L291" s="17">
        <v>1</v>
      </c>
      <c r="M291" s="17" t="b">
        <v>0</v>
      </c>
      <c r="N291" s="17" t="s">
        <v>8273</v>
      </c>
      <c r="O291" s="17" t="s">
        <v>8274</v>
      </c>
      <c r="P291" s="17">
        <v>0</v>
      </c>
      <c r="Q291" s="17">
        <v>1</v>
      </c>
      <c r="R291" s="21">
        <v>41905.636469907404</v>
      </c>
      <c r="S291" s="21">
        <v>41935.636469907404</v>
      </c>
    </row>
    <row r="292" spans="1:19" ht="255" x14ac:dyDescent="0.25">
      <c r="A292" s="17">
        <v>4051</v>
      </c>
      <c r="B292" s="18" t="s">
        <v>4047</v>
      </c>
      <c r="C292" s="18" t="s">
        <v>8155</v>
      </c>
      <c r="D292" s="19">
        <v>500</v>
      </c>
      <c r="E292" s="20">
        <v>0</v>
      </c>
      <c r="F292" s="17" t="s">
        <v>8220</v>
      </c>
      <c r="G292" s="17" t="s">
        <v>8223</v>
      </c>
      <c r="H292" s="17" t="s">
        <v>8245</v>
      </c>
      <c r="I292" s="17">
        <v>1399618380</v>
      </c>
      <c r="J292" s="17">
        <v>1399058797</v>
      </c>
      <c r="K292" s="17" t="b">
        <v>0</v>
      </c>
      <c r="L292" s="17">
        <v>0</v>
      </c>
      <c r="M292" s="17" t="b">
        <v>0</v>
      </c>
      <c r="N292" s="17" t="s">
        <v>8273</v>
      </c>
      <c r="O292" s="17" t="s">
        <v>8274</v>
      </c>
      <c r="P292" s="17">
        <v>0</v>
      </c>
      <c r="Q292" s="17">
        <v>0</v>
      </c>
      <c r="R292" s="21">
        <v>41761.810150462967</v>
      </c>
      <c r="S292" s="21">
        <v>41768.286805555559</v>
      </c>
    </row>
    <row r="293" spans="1:19" ht="315" x14ac:dyDescent="0.25">
      <c r="A293" s="17">
        <v>4052</v>
      </c>
      <c r="B293" s="18" t="s">
        <v>4048</v>
      </c>
      <c r="C293" s="18" t="s">
        <v>8156</v>
      </c>
      <c r="D293" s="19">
        <v>3000</v>
      </c>
      <c r="E293" s="20">
        <v>1126</v>
      </c>
      <c r="F293" s="17" t="s">
        <v>8220</v>
      </c>
      <c r="G293" s="17" t="s">
        <v>8223</v>
      </c>
      <c r="H293" s="17" t="s">
        <v>8245</v>
      </c>
      <c r="I293" s="17">
        <v>1413234316</v>
      </c>
      <c r="J293" s="17">
        <v>1408050316</v>
      </c>
      <c r="K293" s="17" t="b">
        <v>0</v>
      </c>
      <c r="L293" s="17">
        <v>13</v>
      </c>
      <c r="M293" s="17" t="b">
        <v>0</v>
      </c>
      <c r="N293" s="17" t="s">
        <v>8273</v>
      </c>
      <c r="O293" s="17" t="s">
        <v>8274</v>
      </c>
      <c r="P293" s="17">
        <v>38</v>
      </c>
      <c r="Q293" s="17">
        <v>86.62</v>
      </c>
      <c r="R293" s="21">
        <v>41865.878657407404</v>
      </c>
      <c r="S293" s="21">
        <v>41925.878657407404</v>
      </c>
    </row>
    <row r="294" spans="1:19" ht="270" x14ac:dyDescent="0.25">
      <c r="A294" s="17">
        <v>4053</v>
      </c>
      <c r="B294" s="18" t="s">
        <v>4049</v>
      </c>
      <c r="C294" s="18" t="s">
        <v>8157</v>
      </c>
      <c r="D294" s="19">
        <v>500</v>
      </c>
      <c r="E294" s="20">
        <v>110</v>
      </c>
      <c r="F294" s="17" t="s">
        <v>8220</v>
      </c>
      <c r="G294" s="17" t="s">
        <v>8224</v>
      </c>
      <c r="H294" s="17" t="s">
        <v>8246</v>
      </c>
      <c r="I294" s="17">
        <v>1416081600</v>
      </c>
      <c r="J294" s="17">
        <v>1413477228</v>
      </c>
      <c r="K294" s="17" t="b">
        <v>0</v>
      </c>
      <c r="L294" s="17">
        <v>2</v>
      </c>
      <c r="M294" s="17" t="b">
        <v>0</v>
      </c>
      <c r="N294" s="17" t="s">
        <v>8273</v>
      </c>
      <c r="O294" s="17" t="s">
        <v>8274</v>
      </c>
      <c r="P294" s="17">
        <v>22</v>
      </c>
      <c r="Q294" s="17">
        <v>55</v>
      </c>
      <c r="R294" s="21">
        <v>41928.690138888887</v>
      </c>
      <c r="S294" s="21">
        <v>41958.833333333328</v>
      </c>
    </row>
    <row r="295" spans="1:19" ht="270" x14ac:dyDescent="0.25">
      <c r="A295" s="17">
        <v>4054</v>
      </c>
      <c r="B295" s="18" t="s">
        <v>4050</v>
      </c>
      <c r="C295" s="18" t="s">
        <v>8158</v>
      </c>
      <c r="D295" s="19">
        <v>8880</v>
      </c>
      <c r="E295" s="20">
        <v>0</v>
      </c>
      <c r="F295" s="17" t="s">
        <v>8220</v>
      </c>
      <c r="G295" s="17" t="s">
        <v>8223</v>
      </c>
      <c r="H295" s="17" t="s">
        <v>8245</v>
      </c>
      <c r="I295" s="17">
        <v>1475294400</v>
      </c>
      <c r="J295" s="17">
        <v>1472674285</v>
      </c>
      <c r="K295" s="17" t="b">
        <v>0</v>
      </c>
      <c r="L295" s="17">
        <v>0</v>
      </c>
      <c r="M295" s="17" t="b">
        <v>0</v>
      </c>
      <c r="N295" s="17" t="s">
        <v>8273</v>
      </c>
      <c r="O295" s="17" t="s">
        <v>8274</v>
      </c>
      <c r="P295" s="17">
        <v>0</v>
      </c>
      <c r="Q295" s="17">
        <v>0</v>
      </c>
      <c r="R295" s="21">
        <v>42613.841261574074</v>
      </c>
      <c r="S295" s="21">
        <v>42644.166666666672</v>
      </c>
    </row>
    <row r="296" spans="1:19" ht="255" x14ac:dyDescent="0.25">
      <c r="A296" s="17">
        <v>4055</v>
      </c>
      <c r="B296" s="18" t="s">
        <v>4051</v>
      </c>
      <c r="C296" s="18" t="s">
        <v>8159</v>
      </c>
      <c r="D296" s="19">
        <v>5000</v>
      </c>
      <c r="E296" s="20">
        <v>881</v>
      </c>
      <c r="F296" s="17" t="s">
        <v>8220</v>
      </c>
      <c r="G296" s="17" t="s">
        <v>8224</v>
      </c>
      <c r="H296" s="17" t="s">
        <v>8246</v>
      </c>
      <c r="I296" s="17">
        <v>1403192031</v>
      </c>
      <c r="J296" s="17">
        <v>1400600031</v>
      </c>
      <c r="K296" s="17" t="b">
        <v>0</v>
      </c>
      <c r="L296" s="17">
        <v>21</v>
      </c>
      <c r="M296" s="17" t="b">
        <v>0</v>
      </c>
      <c r="N296" s="17" t="s">
        <v>8273</v>
      </c>
      <c r="O296" s="17" t="s">
        <v>8274</v>
      </c>
      <c r="P296" s="17">
        <v>18</v>
      </c>
      <c r="Q296" s="17">
        <v>41.95</v>
      </c>
      <c r="R296" s="21">
        <v>41779.648506944446</v>
      </c>
      <c r="S296" s="21">
        <v>41809.648506944446</v>
      </c>
    </row>
    <row r="297" spans="1:19" ht="255" x14ac:dyDescent="0.25">
      <c r="A297" s="17">
        <v>4056</v>
      </c>
      <c r="B297" s="18" t="s">
        <v>4052</v>
      </c>
      <c r="C297" s="18" t="s">
        <v>8160</v>
      </c>
      <c r="D297" s="19">
        <v>1500</v>
      </c>
      <c r="E297" s="20">
        <v>795</v>
      </c>
      <c r="F297" s="17" t="s">
        <v>8220</v>
      </c>
      <c r="G297" s="17" t="s">
        <v>8223</v>
      </c>
      <c r="H297" s="17" t="s">
        <v>8245</v>
      </c>
      <c r="I297" s="17">
        <v>1467575940</v>
      </c>
      <c r="J297" s="17">
        <v>1465856639</v>
      </c>
      <c r="K297" s="17" t="b">
        <v>0</v>
      </c>
      <c r="L297" s="17">
        <v>9</v>
      </c>
      <c r="M297" s="17" t="b">
        <v>0</v>
      </c>
      <c r="N297" s="17" t="s">
        <v>8273</v>
      </c>
      <c r="O297" s="17" t="s">
        <v>8274</v>
      </c>
      <c r="P297" s="17">
        <v>53</v>
      </c>
      <c r="Q297" s="17">
        <v>88.33</v>
      </c>
      <c r="R297" s="21">
        <v>42534.933321759265</v>
      </c>
      <c r="S297" s="21">
        <v>42554.832638888889</v>
      </c>
    </row>
    <row r="298" spans="1:19" ht="330" x14ac:dyDescent="0.25">
      <c r="A298" s="17">
        <v>4057</v>
      </c>
      <c r="B298" s="18" t="s">
        <v>4053</v>
      </c>
      <c r="C298" s="18" t="s">
        <v>8161</v>
      </c>
      <c r="D298" s="19">
        <v>3500</v>
      </c>
      <c r="E298" s="20">
        <v>775</v>
      </c>
      <c r="F298" s="17" t="s">
        <v>8220</v>
      </c>
      <c r="G298" s="17" t="s">
        <v>8224</v>
      </c>
      <c r="H298" s="17" t="s">
        <v>8246</v>
      </c>
      <c r="I298" s="17">
        <v>1448492400</v>
      </c>
      <c r="J298" s="17">
        <v>1446506080</v>
      </c>
      <c r="K298" s="17" t="b">
        <v>0</v>
      </c>
      <c r="L298" s="17">
        <v>6</v>
      </c>
      <c r="M298" s="17" t="b">
        <v>0</v>
      </c>
      <c r="N298" s="17" t="s">
        <v>8273</v>
      </c>
      <c r="O298" s="17" t="s">
        <v>8274</v>
      </c>
      <c r="P298" s="17">
        <v>22</v>
      </c>
      <c r="Q298" s="17">
        <v>129.16999999999999</v>
      </c>
      <c r="R298" s="21">
        <v>42310.968518518523</v>
      </c>
      <c r="S298" s="21">
        <v>42333.958333333328</v>
      </c>
    </row>
    <row r="299" spans="1:19" ht="285" x14ac:dyDescent="0.25">
      <c r="A299" s="17">
        <v>4058</v>
      </c>
      <c r="B299" s="18" t="s">
        <v>4054</v>
      </c>
      <c r="C299" s="18" t="s">
        <v>8162</v>
      </c>
      <c r="D299" s="19">
        <v>3750</v>
      </c>
      <c r="E299" s="20">
        <v>95</v>
      </c>
      <c r="F299" s="17" t="s">
        <v>8220</v>
      </c>
      <c r="G299" s="17" t="s">
        <v>8223</v>
      </c>
      <c r="H299" s="17" t="s">
        <v>8245</v>
      </c>
      <c r="I299" s="17">
        <v>1459483140</v>
      </c>
      <c r="J299" s="17">
        <v>1458178044</v>
      </c>
      <c r="K299" s="17" t="b">
        <v>0</v>
      </c>
      <c r="L299" s="17">
        <v>4</v>
      </c>
      <c r="M299" s="17" t="b">
        <v>0</v>
      </c>
      <c r="N299" s="17" t="s">
        <v>8273</v>
      </c>
      <c r="O299" s="17" t="s">
        <v>8274</v>
      </c>
      <c r="P299" s="17">
        <v>3</v>
      </c>
      <c r="Q299" s="17">
        <v>23.75</v>
      </c>
      <c r="R299" s="21">
        <v>42446.060694444444</v>
      </c>
      <c r="S299" s="21">
        <v>42461.165972222225</v>
      </c>
    </row>
    <row r="300" spans="1:19" ht="210" x14ac:dyDescent="0.25">
      <c r="A300" s="17">
        <v>4059</v>
      </c>
      <c r="B300" s="18" t="s">
        <v>4055</v>
      </c>
      <c r="C300" s="18" t="s">
        <v>8163</v>
      </c>
      <c r="D300" s="19">
        <v>10000</v>
      </c>
      <c r="E300" s="20">
        <v>250</v>
      </c>
      <c r="F300" s="17" t="s">
        <v>8220</v>
      </c>
      <c r="G300" s="17" t="s">
        <v>8228</v>
      </c>
      <c r="H300" s="17" t="s">
        <v>8250</v>
      </c>
      <c r="I300" s="17">
        <v>1410836400</v>
      </c>
      <c r="J300" s="17">
        <v>1408116152</v>
      </c>
      <c r="K300" s="17" t="b">
        <v>0</v>
      </c>
      <c r="L300" s="17">
        <v>7</v>
      </c>
      <c r="M300" s="17" t="b">
        <v>0</v>
      </c>
      <c r="N300" s="17" t="s">
        <v>8273</v>
      </c>
      <c r="O300" s="17" t="s">
        <v>8274</v>
      </c>
      <c r="P300" s="17">
        <v>3</v>
      </c>
      <c r="Q300" s="17">
        <v>35.71</v>
      </c>
      <c r="R300" s="21">
        <v>41866.640648148146</v>
      </c>
      <c r="S300" s="21">
        <v>41898.125</v>
      </c>
    </row>
    <row r="301" spans="1:19" ht="270" x14ac:dyDescent="0.25">
      <c r="A301" s="17">
        <v>4060</v>
      </c>
      <c r="B301" s="18" t="s">
        <v>4056</v>
      </c>
      <c r="C301" s="18" t="s">
        <v>8164</v>
      </c>
      <c r="D301" s="19">
        <v>10000</v>
      </c>
      <c r="E301" s="20">
        <v>285</v>
      </c>
      <c r="F301" s="17" t="s">
        <v>8220</v>
      </c>
      <c r="G301" s="17" t="s">
        <v>8228</v>
      </c>
      <c r="H301" s="17" t="s">
        <v>8250</v>
      </c>
      <c r="I301" s="17">
        <v>1403539200</v>
      </c>
      <c r="J301" s="17">
        <v>1400604056</v>
      </c>
      <c r="K301" s="17" t="b">
        <v>0</v>
      </c>
      <c r="L301" s="17">
        <v>5</v>
      </c>
      <c r="M301" s="17" t="b">
        <v>0</v>
      </c>
      <c r="N301" s="17" t="s">
        <v>8273</v>
      </c>
      <c r="O301" s="17" t="s">
        <v>8274</v>
      </c>
      <c r="P301" s="17">
        <v>3</v>
      </c>
      <c r="Q301" s="17">
        <v>57</v>
      </c>
      <c r="R301" s="21">
        <v>41779.695092592592</v>
      </c>
      <c r="S301" s="21">
        <v>41813.666666666664</v>
      </c>
    </row>
    <row r="302" spans="1:19" ht="165" x14ac:dyDescent="0.25">
      <c r="A302" s="17">
        <v>4061</v>
      </c>
      <c r="B302" s="18" t="s">
        <v>4057</v>
      </c>
      <c r="C302" s="18" t="s">
        <v>8165</v>
      </c>
      <c r="D302" s="19">
        <v>525</v>
      </c>
      <c r="E302" s="20">
        <v>0</v>
      </c>
      <c r="F302" s="17" t="s">
        <v>8220</v>
      </c>
      <c r="G302" s="17" t="s">
        <v>8223</v>
      </c>
      <c r="H302" s="17" t="s">
        <v>8245</v>
      </c>
      <c r="I302" s="17">
        <v>1461205423</v>
      </c>
      <c r="J302" s="17">
        <v>1456025023</v>
      </c>
      <c r="K302" s="17" t="b">
        <v>0</v>
      </c>
      <c r="L302" s="17">
        <v>0</v>
      </c>
      <c r="M302" s="17" t="b">
        <v>0</v>
      </c>
      <c r="N302" s="17" t="s">
        <v>8273</v>
      </c>
      <c r="O302" s="17" t="s">
        <v>8274</v>
      </c>
      <c r="P302" s="17">
        <v>0</v>
      </c>
      <c r="Q302" s="17">
        <v>0</v>
      </c>
      <c r="R302" s="21">
        <v>42421.141469907408</v>
      </c>
      <c r="S302" s="21">
        <v>42481.099803240737</v>
      </c>
    </row>
    <row r="303" spans="1:19" ht="255" x14ac:dyDescent="0.25">
      <c r="A303" s="17">
        <v>4062</v>
      </c>
      <c r="B303" s="18" t="s">
        <v>4058</v>
      </c>
      <c r="C303" s="18" t="s">
        <v>8166</v>
      </c>
      <c r="D303" s="19">
        <v>20000</v>
      </c>
      <c r="E303" s="20">
        <v>490</v>
      </c>
      <c r="F303" s="17" t="s">
        <v>8220</v>
      </c>
      <c r="G303" s="17" t="s">
        <v>8223</v>
      </c>
      <c r="H303" s="17" t="s">
        <v>8245</v>
      </c>
      <c r="I303" s="17">
        <v>1467481468</v>
      </c>
      <c r="J303" s="17">
        <v>1464889468</v>
      </c>
      <c r="K303" s="17" t="b">
        <v>0</v>
      </c>
      <c r="L303" s="17">
        <v>3</v>
      </c>
      <c r="M303" s="17" t="b">
        <v>0</v>
      </c>
      <c r="N303" s="17" t="s">
        <v>8273</v>
      </c>
      <c r="O303" s="17" t="s">
        <v>8274</v>
      </c>
      <c r="P303" s="17">
        <v>2</v>
      </c>
      <c r="Q303" s="17">
        <v>163.33000000000001</v>
      </c>
      <c r="R303" s="21">
        <v>42523.739212962959</v>
      </c>
      <c r="S303" s="21">
        <v>42553.739212962959</v>
      </c>
    </row>
    <row r="304" spans="1:19" ht="270" x14ac:dyDescent="0.25">
      <c r="A304" s="17">
        <v>4063</v>
      </c>
      <c r="B304" s="18" t="s">
        <v>4059</v>
      </c>
      <c r="C304" s="18" t="s">
        <v>8167</v>
      </c>
      <c r="D304" s="19">
        <v>9500</v>
      </c>
      <c r="E304" s="20">
        <v>135</v>
      </c>
      <c r="F304" s="17" t="s">
        <v>8220</v>
      </c>
      <c r="G304" s="17" t="s">
        <v>8224</v>
      </c>
      <c r="H304" s="17" t="s">
        <v>8246</v>
      </c>
      <c r="I304" s="17">
        <v>1403886084</v>
      </c>
      <c r="J304" s="17">
        <v>1401294084</v>
      </c>
      <c r="K304" s="17" t="b">
        <v>0</v>
      </c>
      <c r="L304" s="17">
        <v>9</v>
      </c>
      <c r="M304" s="17" t="b">
        <v>0</v>
      </c>
      <c r="N304" s="17" t="s">
        <v>8273</v>
      </c>
      <c r="O304" s="17" t="s">
        <v>8274</v>
      </c>
      <c r="P304" s="17">
        <v>1</v>
      </c>
      <c r="Q304" s="17">
        <v>15</v>
      </c>
      <c r="R304" s="21">
        <v>41787.681527777779</v>
      </c>
      <c r="S304" s="21">
        <v>41817.681527777779</v>
      </c>
    </row>
    <row r="305" spans="1:19" ht="300" x14ac:dyDescent="0.25">
      <c r="A305" s="17">
        <v>4064</v>
      </c>
      <c r="B305" s="18" t="s">
        <v>4060</v>
      </c>
      <c r="C305" s="18" t="s">
        <v>8168</v>
      </c>
      <c r="D305" s="19">
        <v>2000</v>
      </c>
      <c r="E305" s="20">
        <v>385</v>
      </c>
      <c r="F305" s="17" t="s">
        <v>8220</v>
      </c>
      <c r="G305" s="17" t="s">
        <v>8225</v>
      </c>
      <c r="H305" s="17" t="s">
        <v>8247</v>
      </c>
      <c r="I305" s="17">
        <v>1430316426</v>
      </c>
      <c r="J305" s="17">
        <v>1427724426</v>
      </c>
      <c r="K305" s="17" t="b">
        <v>0</v>
      </c>
      <c r="L305" s="17">
        <v>6</v>
      </c>
      <c r="M305" s="17" t="b">
        <v>0</v>
      </c>
      <c r="N305" s="17" t="s">
        <v>8273</v>
      </c>
      <c r="O305" s="17" t="s">
        <v>8274</v>
      </c>
      <c r="P305" s="17">
        <v>19</v>
      </c>
      <c r="Q305" s="17">
        <v>64.17</v>
      </c>
      <c r="R305" s="21">
        <v>42093.588263888887</v>
      </c>
      <c r="S305" s="21">
        <v>42123.588263888887</v>
      </c>
    </row>
    <row r="306" spans="1:19" ht="195" x14ac:dyDescent="0.25">
      <c r="A306" s="17">
        <v>4065</v>
      </c>
      <c r="B306" s="18" t="s">
        <v>4061</v>
      </c>
      <c r="C306" s="18" t="s">
        <v>8169</v>
      </c>
      <c r="D306" s="19">
        <v>4000</v>
      </c>
      <c r="E306" s="20">
        <v>27</v>
      </c>
      <c r="F306" s="17" t="s">
        <v>8220</v>
      </c>
      <c r="G306" s="17" t="s">
        <v>8223</v>
      </c>
      <c r="H306" s="17" t="s">
        <v>8245</v>
      </c>
      <c r="I306" s="17">
        <v>1407883811</v>
      </c>
      <c r="J306" s="17">
        <v>1405291811</v>
      </c>
      <c r="K306" s="17" t="b">
        <v>0</v>
      </c>
      <c r="L306" s="17">
        <v>4</v>
      </c>
      <c r="M306" s="17" t="b">
        <v>0</v>
      </c>
      <c r="N306" s="17" t="s">
        <v>8273</v>
      </c>
      <c r="O306" s="17" t="s">
        <v>8274</v>
      </c>
      <c r="P306" s="17">
        <v>1</v>
      </c>
      <c r="Q306" s="17">
        <v>6.75</v>
      </c>
      <c r="R306" s="21">
        <v>41833.951516203706</v>
      </c>
      <c r="S306" s="21">
        <v>41863.951516203706</v>
      </c>
    </row>
    <row r="307" spans="1:19" ht="285" x14ac:dyDescent="0.25">
      <c r="A307" s="17">
        <v>4066</v>
      </c>
      <c r="B307" s="18" t="s">
        <v>4062</v>
      </c>
      <c r="C307" s="18" t="s">
        <v>8170</v>
      </c>
      <c r="D307" s="19">
        <v>15000</v>
      </c>
      <c r="E307" s="20">
        <v>25</v>
      </c>
      <c r="F307" s="17" t="s">
        <v>8220</v>
      </c>
      <c r="G307" s="17" t="s">
        <v>8223</v>
      </c>
      <c r="H307" s="17" t="s">
        <v>8245</v>
      </c>
      <c r="I307" s="17">
        <v>1463619388</v>
      </c>
      <c r="J307" s="17">
        <v>1461027388</v>
      </c>
      <c r="K307" s="17" t="b">
        <v>0</v>
      </c>
      <c r="L307" s="17">
        <v>1</v>
      </c>
      <c r="M307" s="17" t="b">
        <v>0</v>
      </c>
      <c r="N307" s="17" t="s">
        <v>8273</v>
      </c>
      <c r="O307" s="17" t="s">
        <v>8274</v>
      </c>
      <c r="P307" s="17">
        <v>0</v>
      </c>
      <c r="Q307" s="17">
        <v>25</v>
      </c>
      <c r="R307" s="21">
        <v>42479.039212962962</v>
      </c>
      <c r="S307" s="21">
        <v>42509.039212962962</v>
      </c>
    </row>
    <row r="308" spans="1:19" ht="285" x14ac:dyDescent="0.25">
      <c r="A308" s="17">
        <v>4067</v>
      </c>
      <c r="B308" s="18" t="s">
        <v>4063</v>
      </c>
      <c r="C308" s="18" t="s">
        <v>7998</v>
      </c>
      <c r="D308" s="19">
        <v>5000</v>
      </c>
      <c r="E308" s="20">
        <v>3045</v>
      </c>
      <c r="F308" s="17" t="s">
        <v>8220</v>
      </c>
      <c r="G308" s="17" t="s">
        <v>8223</v>
      </c>
      <c r="H308" s="17" t="s">
        <v>8245</v>
      </c>
      <c r="I308" s="17">
        <v>1443408550</v>
      </c>
      <c r="J308" s="17">
        <v>1439952550</v>
      </c>
      <c r="K308" s="17" t="b">
        <v>0</v>
      </c>
      <c r="L308" s="17">
        <v>17</v>
      </c>
      <c r="M308" s="17" t="b">
        <v>0</v>
      </c>
      <c r="N308" s="17" t="s">
        <v>8273</v>
      </c>
      <c r="O308" s="17" t="s">
        <v>8274</v>
      </c>
      <c r="P308" s="17">
        <v>61</v>
      </c>
      <c r="Q308" s="17">
        <v>179.12</v>
      </c>
      <c r="R308" s="21">
        <v>42235.117476851854</v>
      </c>
      <c r="S308" s="21">
        <v>42275.117476851854</v>
      </c>
    </row>
    <row r="309" spans="1:19" ht="195" x14ac:dyDescent="0.25">
      <c r="A309" s="17">
        <v>4068</v>
      </c>
      <c r="B309" s="18" t="s">
        <v>4064</v>
      </c>
      <c r="C309" s="18" t="s">
        <v>8171</v>
      </c>
      <c r="D309" s="19">
        <v>3495</v>
      </c>
      <c r="E309" s="20">
        <v>34.950000000000003</v>
      </c>
      <c r="F309" s="17" t="s">
        <v>8220</v>
      </c>
      <c r="G309" s="17" t="s">
        <v>8223</v>
      </c>
      <c r="H309" s="17" t="s">
        <v>8245</v>
      </c>
      <c r="I309" s="17">
        <v>1484348700</v>
      </c>
      <c r="J309" s="17">
        <v>1481756855</v>
      </c>
      <c r="K309" s="17" t="b">
        <v>0</v>
      </c>
      <c r="L309" s="17">
        <v>1</v>
      </c>
      <c r="M309" s="17" t="b">
        <v>0</v>
      </c>
      <c r="N309" s="17" t="s">
        <v>8273</v>
      </c>
      <c r="O309" s="17" t="s">
        <v>8274</v>
      </c>
      <c r="P309" s="17">
        <v>1</v>
      </c>
      <c r="Q309" s="17">
        <v>34.950000000000003</v>
      </c>
      <c r="R309" s="21">
        <v>42718.963599537034</v>
      </c>
      <c r="S309" s="21">
        <v>42748.961805555555</v>
      </c>
    </row>
    <row r="310" spans="1:19" ht="255" x14ac:dyDescent="0.25">
      <c r="A310" s="17">
        <v>4069</v>
      </c>
      <c r="B310" s="18" t="s">
        <v>4065</v>
      </c>
      <c r="C310" s="18" t="s">
        <v>8172</v>
      </c>
      <c r="D310" s="19">
        <v>1250</v>
      </c>
      <c r="E310" s="20">
        <v>430</v>
      </c>
      <c r="F310" s="17" t="s">
        <v>8220</v>
      </c>
      <c r="G310" s="17" t="s">
        <v>8224</v>
      </c>
      <c r="H310" s="17" t="s">
        <v>8246</v>
      </c>
      <c r="I310" s="17">
        <v>1425124800</v>
      </c>
      <c r="J310" s="17">
        <v>1421596356</v>
      </c>
      <c r="K310" s="17" t="b">
        <v>0</v>
      </c>
      <c r="L310" s="17">
        <v>13</v>
      </c>
      <c r="M310" s="17" t="b">
        <v>0</v>
      </c>
      <c r="N310" s="17" t="s">
        <v>8273</v>
      </c>
      <c r="O310" s="17" t="s">
        <v>8274</v>
      </c>
      <c r="P310" s="17">
        <v>34</v>
      </c>
      <c r="Q310" s="17">
        <v>33.08</v>
      </c>
      <c r="R310" s="21">
        <v>42022.661527777775</v>
      </c>
      <c r="S310" s="21">
        <v>42063.5</v>
      </c>
    </row>
    <row r="311" spans="1:19" ht="210" x14ac:dyDescent="0.25">
      <c r="A311" s="17">
        <v>4070</v>
      </c>
      <c r="B311" s="18" t="s">
        <v>4066</v>
      </c>
      <c r="C311" s="18" t="s">
        <v>8173</v>
      </c>
      <c r="D311" s="19">
        <v>1000</v>
      </c>
      <c r="E311" s="20">
        <v>165</v>
      </c>
      <c r="F311" s="17" t="s">
        <v>8220</v>
      </c>
      <c r="G311" s="17" t="s">
        <v>8223</v>
      </c>
      <c r="H311" s="17" t="s">
        <v>8245</v>
      </c>
      <c r="I311" s="17">
        <v>1425178800</v>
      </c>
      <c r="J311" s="17">
        <v>1422374420</v>
      </c>
      <c r="K311" s="17" t="b">
        <v>0</v>
      </c>
      <c r="L311" s="17">
        <v>6</v>
      </c>
      <c r="M311" s="17" t="b">
        <v>0</v>
      </c>
      <c r="N311" s="17" t="s">
        <v>8273</v>
      </c>
      <c r="O311" s="17" t="s">
        <v>8274</v>
      </c>
      <c r="P311" s="17">
        <v>17</v>
      </c>
      <c r="Q311" s="17">
        <v>27.5</v>
      </c>
      <c r="R311" s="21">
        <v>42031.666898148149</v>
      </c>
      <c r="S311" s="21">
        <v>42064.125</v>
      </c>
    </row>
    <row r="312" spans="1:19" ht="285" x14ac:dyDescent="0.25">
      <c r="A312" s="17">
        <v>4071</v>
      </c>
      <c r="B312" s="18" t="s">
        <v>4067</v>
      </c>
      <c r="C312" s="18" t="s">
        <v>8174</v>
      </c>
      <c r="D312" s="19">
        <v>20000</v>
      </c>
      <c r="E312" s="20">
        <v>0</v>
      </c>
      <c r="F312" s="17" t="s">
        <v>8220</v>
      </c>
      <c r="G312" s="17" t="s">
        <v>8237</v>
      </c>
      <c r="H312" s="17" t="s">
        <v>8255</v>
      </c>
      <c r="I312" s="17">
        <v>1482779931</v>
      </c>
      <c r="J312" s="17">
        <v>1480187931</v>
      </c>
      <c r="K312" s="17" t="b">
        <v>0</v>
      </c>
      <c r="L312" s="17">
        <v>0</v>
      </c>
      <c r="M312" s="17" t="b">
        <v>0</v>
      </c>
      <c r="N312" s="17" t="s">
        <v>8273</v>
      </c>
      <c r="O312" s="17" t="s">
        <v>8274</v>
      </c>
      <c r="P312" s="17">
        <v>0</v>
      </c>
      <c r="Q312" s="17">
        <v>0</v>
      </c>
      <c r="R312" s="21">
        <v>42700.804756944446</v>
      </c>
      <c r="S312" s="21">
        <v>42730.804756944446</v>
      </c>
    </row>
    <row r="313" spans="1:19" ht="285" x14ac:dyDescent="0.25">
      <c r="A313" s="17">
        <v>4072</v>
      </c>
      <c r="B313" s="18" t="s">
        <v>4068</v>
      </c>
      <c r="C313" s="18" t="s">
        <v>8175</v>
      </c>
      <c r="D313" s="19">
        <v>1000</v>
      </c>
      <c r="E313" s="20">
        <v>4</v>
      </c>
      <c r="F313" s="17" t="s">
        <v>8220</v>
      </c>
      <c r="G313" s="17" t="s">
        <v>8224</v>
      </c>
      <c r="H313" s="17" t="s">
        <v>8246</v>
      </c>
      <c r="I313" s="17">
        <v>1408646111</v>
      </c>
      <c r="J313" s="17">
        <v>1403462111</v>
      </c>
      <c r="K313" s="17" t="b">
        <v>0</v>
      </c>
      <c r="L313" s="17">
        <v>2</v>
      </c>
      <c r="M313" s="17" t="b">
        <v>0</v>
      </c>
      <c r="N313" s="17" t="s">
        <v>8273</v>
      </c>
      <c r="O313" s="17" t="s">
        <v>8274</v>
      </c>
      <c r="P313" s="17">
        <v>0</v>
      </c>
      <c r="Q313" s="17">
        <v>2</v>
      </c>
      <c r="R313" s="21">
        <v>41812.77443287037</v>
      </c>
      <c r="S313" s="21">
        <v>41872.77443287037</v>
      </c>
    </row>
    <row r="314" spans="1:19" ht="300" x14ac:dyDescent="0.25">
      <c r="A314" s="17">
        <v>4073</v>
      </c>
      <c r="B314" s="18" t="s">
        <v>4069</v>
      </c>
      <c r="C314" s="18" t="s">
        <v>8176</v>
      </c>
      <c r="D314" s="19">
        <v>3500</v>
      </c>
      <c r="E314" s="20">
        <v>37</v>
      </c>
      <c r="F314" s="17" t="s">
        <v>8220</v>
      </c>
      <c r="G314" s="17" t="s">
        <v>8223</v>
      </c>
      <c r="H314" s="17" t="s">
        <v>8245</v>
      </c>
      <c r="I314" s="17">
        <v>1431144000</v>
      </c>
      <c r="J314" s="17">
        <v>1426407426</v>
      </c>
      <c r="K314" s="17" t="b">
        <v>0</v>
      </c>
      <c r="L314" s="17">
        <v>2</v>
      </c>
      <c r="M314" s="17" t="b">
        <v>0</v>
      </c>
      <c r="N314" s="17" t="s">
        <v>8273</v>
      </c>
      <c r="O314" s="17" t="s">
        <v>8274</v>
      </c>
      <c r="P314" s="17">
        <v>1</v>
      </c>
      <c r="Q314" s="17">
        <v>18.5</v>
      </c>
      <c r="R314" s="21">
        <v>42078.34520833334</v>
      </c>
      <c r="S314" s="21">
        <v>42133.166666666672</v>
      </c>
    </row>
    <row r="315" spans="1:19" ht="285" x14ac:dyDescent="0.25">
      <c r="A315" s="17">
        <v>4074</v>
      </c>
      <c r="B315" s="18" t="s">
        <v>4070</v>
      </c>
      <c r="C315" s="18" t="s">
        <v>8177</v>
      </c>
      <c r="D315" s="19">
        <v>2750</v>
      </c>
      <c r="E315" s="20">
        <v>735</v>
      </c>
      <c r="F315" s="17" t="s">
        <v>8220</v>
      </c>
      <c r="G315" s="17" t="s">
        <v>8224</v>
      </c>
      <c r="H315" s="17" t="s">
        <v>8246</v>
      </c>
      <c r="I315" s="17">
        <v>1446732975</v>
      </c>
      <c r="J315" s="17">
        <v>1444137375</v>
      </c>
      <c r="K315" s="17" t="b">
        <v>0</v>
      </c>
      <c r="L315" s="17">
        <v>21</v>
      </c>
      <c r="M315" s="17" t="b">
        <v>0</v>
      </c>
      <c r="N315" s="17" t="s">
        <v>8273</v>
      </c>
      <c r="O315" s="17" t="s">
        <v>8274</v>
      </c>
      <c r="P315" s="17">
        <v>27</v>
      </c>
      <c r="Q315" s="17">
        <v>35</v>
      </c>
      <c r="R315" s="21">
        <v>42283.552951388891</v>
      </c>
      <c r="S315" s="21">
        <v>42313.594618055555</v>
      </c>
    </row>
    <row r="316" spans="1:19" ht="300" x14ac:dyDescent="0.25">
      <c r="A316" s="17">
        <v>4075</v>
      </c>
      <c r="B316" s="18" t="s">
        <v>4071</v>
      </c>
      <c r="C316" s="18" t="s">
        <v>8178</v>
      </c>
      <c r="D316" s="19">
        <v>2000</v>
      </c>
      <c r="E316" s="20">
        <v>576</v>
      </c>
      <c r="F316" s="17" t="s">
        <v>8220</v>
      </c>
      <c r="G316" s="17" t="s">
        <v>8224</v>
      </c>
      <c r="H316" s="17" t="s">
        <v>8246</v>
      </c>
      <c r="I316" s="17">
        <v>1404149280</v>
      </c>
      <c r="J316" s="17">
        <v>1400547969</v>
      </c>
      <c r="K316" s="17" t="b">
        <v>0</v>
      </c>
      <c r="L316" s="17">
        <v>13</v>
      </c>
      <c r="M316" s="17" t="b">
        <v>0</v>
      </c>
      <c r="N316" s="17" t="s">
        <v>8273</v>
      </c>
      <c r="O316" s="17" t="s">
        <v>8274</v>
      </c>
      <c r="P316" s="17">
        <v>29</v>
      </c>
      <c r="Q316" s="17">
        <v>44.31</v>
      </c>
      <c r="R316" s="21">
        <v>41779.045937499999</v>
      </c>
      <c r="S316" s="21">
        <v>41820.727777777778</v>
      </c>
    </row>
    <row r="317" spans="1:19" ht="225" x14ac:dyDescent="0.25">
      <c r="A317" s="17">
        <v>4076</v>
      </c>
      <c r="B317" s="18" t="s">
        <v>4072</v>
      </c>
      <c r="C317" s="18" t="s">
        <v>8179</v>
      </c>
      <c r="D317" s="19">
        <v>700</v>
      </c>
      <c r="E317" s="20">
        <v>0</v>
      </c>
      <c r="F317" s="17" t="s">
        <v>8220</v>
      </c>
      <c r="G317" s="17" t="s">
        <v>8223</v>
      </c>
      <c r="H317" s="17" t="s">
        <v>8245</v>
      </c>
      <c r="I317" s="17">
        <v>1413921060</v>
      </c>
      <c r="J317" s="17">
        <v>1411499149</v>
      </c>
      <c r="K317" s="17" t="b">
        <v>0</v>
      </c>
      <c r="L317" s="17">
        <v>0</v>
      </c>
      <c r="M317" s="17" t="b">
        <v>0</v>
      </c>
      <c r="N317" s="17" t="s">
        <v>8273</v>
      </c>
      <c r="O317" s="17" t="s">
        <v>8274</v>
      </c>
      <c r="P317" s="17">
        <v>0</v>
      </c>
      <c r="Q317" s="17">
        <v>0</v>
      </c>
      <c r="R317" s="21">
        <v>41905.795706018522</v>
      </c>
      <c r="S317" s="21">
        <v>41933.82708333333</v>
      </c>
    </row>
    <row r="318" spans="1:19" ht="270" x14ac:dyDescent="0.25">
      <c r="A318" s="17">
        <v>4077</v>
      </c>
      <c r="B318" s="18" t="s">
        <v>4073</v>
      </c>
      <c r="C318" s="18" t="s">
        <v>8180</v>
      </c>
      <c r="D318" s="19">
        <v>15000</v>
      </c>
      <c r="E318" s="20">
        <v>1335</v>
      </c>
      <c r="F318" s="17" t="s">
        <v>8220</v>
      </c>
      <c r="G318" s="17" t="s">
        <v>8223</v>
      </c>
      <c r="H318" s="17" t="s">
        <v>8245</v>
      </c>
      <c r="I318" s="17">
        <v>1482339794</v>
      </c>
      <c r="J318" s="17">
        <v>1479747794</v>
      </c>
      <c r="K318" s="17" t="b">
        <v>0</v>
      </c>
      <c r="L318" s="17">
        <v>6</v>
      </c>
      <c r="M318" s="17" t="b">
        <v>0</v>
      </c>
      <c r="N318" s="17" t="s">
        <v>8273</v>
      </c>
      <c r="O318" s="17" t="s">
        <v>8274</v>
      </c>
      <c r="P318" s="17">
        <v>9</v>
      </c>
      <c r="Q318" s="17">
        <v>222.5</v>
      </c>
      <c r="R318" s="21">
        <v>42695.7105787037</v>
      </c>
      <c r="S318" s="21">
        <v>42725.7105787037</v>
      </c>
    </row>
    <row r="319" spans="1:19" ht="270" x14ac:dyDescent="0.25">
      <c r="A319" s="17">
        <v>4078</v>
      </c>
      <c r="B319" s="18" t="s">
        <v>4074</v>
      </c>
      <c r="C319" s="18" t="s">
        <v>8181</v>
      </c>
      <c r="D319" s="19">
        <v>250</v>
      </c>
      <c r="E319" s="20">
        <v>0</v>
      </c>
      <c r="F319" s="17" t="s">
        <v>8220</v>
      </c>
      <c r="G319" s="17" t="s">
        <v>8224</v>
      </c>
      <c r="H319" s="17" t="s">
        <v>8246</v>
      </c>
      <c r="I319" s="17">
        <v>1485543242</v>
      </c>
      <c r="J319" s="17">
        <v>1482951242</v>
      </c>
      <c r="K319" s="17" t="b">
        <v>0</v>
      </c>
      <c r="L319" s="17">
        <v>0</v>
      </c>
      <c r="M319" s="17" t="b">
        <v>0</v>
      </c>
      <c r="N319" s="17" t="s">
        <v>8273</v>
      </c>
      <c r="O319" s="17" t="s">
        <v>8274</v>
      </c>
      <c r="P319" s="17">
        <v>0</v>
      </c>
      <c r="Q319" s="17">
        <v>0</v>
      </c>
      <c r="R319" s="21">
        <v>42732.787523148145</v>
      </c>
      <c r="S319" s="21">
        <v>42762.787523148145</v>
      </c>
    </row>
    <row r="320" spans="1:19" ht="255" x14ac:dyDescent="0.25">
      <c r="A320" s="17">
        <v>4079</v>
      </c>
      <c r="B320" s="18" t="s">
        <v>4075</v>
      </c>
      <c r="C320" s="18" t="s">
        <v>8182</v>
      </c>
      <c r="D320" s="19">
        <v>3000</v>
      </c>
      <c r="E320" s="20">
        <v>5</v>
      </c>
      <c r="F320" s="17" t="s">
        <v>8220</v>
      </c>
      <c r="G320" s="17" t="s">
        <v>8223</v>
      </c>
      <c r="H320" s="17" t="s">
        <v>8245</v>
      </c>
      <c r="I320" s="17">
        <v>1466375521</v>
      </c>
      <c r="J320" s="17">
        <v>1463783521</v>
      </c>
      <c r="K320" s="17" t="b">
        <v>0</v>
      </c>
      <c r="L320" s="17">
        <v>1</v>
      </c>
      <c r="M320" s="17" t="b">
        <v>0</v>
      </c>
      <c r="N320" s="17" t="s">
        <v>8273</v>
      </c>
      <c r="O320" s="17" t="s">
        <v>8274</v>
      </c>
      <c r="P320" s="17">
        <v>0</v>
      </c>
      <c r="Q320" s="17">
        <v>5</v>
      </c>
      <c r="R320" s="21">
        <v>42510.938900462963</v>
      </c>
      <c r="S320" s="21">
        <v>42540.938900462963</v>
      </c>
    </row>
    <row r="321" spans="1:19" ht="240" x14ac:dyDescent="0.25">
      <c r="A321" s="17">
        <v>4080</v>
      </c>
      <c r="B321" s="18" t="s">
        <v>4076</v>
      </c>
      <c r="C321" s="18" t="s">
        <v>8183</v>
      </c>
      <c r="D321" s="19">
        <v>3000</v>
      </c>
      <c r="E321" s="20">
        <v>0</v>
      </c>
      <c r="F321" s="17" t="s">
        <v>8220</v>
      </c>
      <c r="G321" s="17" t="s">
        <v>8223</v>
      </c>
      <c r="H321" s="17" t="s">
        <v>8245</v>
      </c>
      <c r="I321" s="17">
        <v>1465930440</v>
      </c>
      <c r="J321" s="17">
        <v>1463849116</v>
      </c>
      <c r="K321" s="17" t="b">
        <v>0</v>
      </c>
      <c r="L321" s="17">
        <v>0</v>
      </c>
      <c r="M321" s="17" t="b">
        <v>0</v>
      </c>
      <c r="N321" s="17" t="s">
        <v>8273</v>
      </c>
      <c r="O321" s="17" t="s">
        <v>8274</v>
      </c>
      <c r="P321" s="17">
        <v>0</v>
      </c>
      <c r="Q321" s="17">
        <v>0</v>
      </c>
      <c r="R321" s="21">
        <v>42511.698101851856</v>
      </c>
      <c r="S321" s="21">
        <v>42535.787500000006</v>
      </c>
    </row>
    <row r="322" spans="1:19" ht="255" x14ac:dyDescent="0.25">
      <c r="A322" s="17">
        <v>4081</v>
      </c>
      <c r="B322" s="18" t="s">
        <v>4077</v>
      </c>
      <c r="C322" s="18" t="s">
        <v>8184</v>
      </c>
      <c r="D322" s="19">
        <v>2224</v>
      </c>
      <c r="E322" s="20">
        <v>350</v>
      </c>
      <c r="F322" s="17" t="s">
        <v>8220</v>
      </c>
      <c r="G322" s="17" t="s">
        <v>8223</v>
      </c>
      <c r="H322" s="17" t="s">
        <v>8245</v>
      </c>
      <c r="I322" s="17">
        <v>1425819425</v>
      </c>
      <c r="J322" s="17">
        <v>1423231025</v>
      </c>
      <c r="K322" s="17" t="b">
        <v>0</v>
      </c>
      <c r="L322" s="17">
        <v>12</v>
      </c>
      <c r="M322" s="17" t="b">
        <v>0</v>
      </c>
      <c r="N322" s="17" t="s">
        <v>8273</v>
      </c>
      <c r="O322" s="17" t="s">
        <v>8274</v>
      </c>
      <c r="P322" s="17">
        <v>16</v>
      </c>
      <c r="Q322" s="17">
        <v>29.17</v>
      </c>
      <c r="R322" s="21">
        <v>42041.581307870365</v>
      </c>
      <c r="S322" s="21">
        <v>42071.539641203708</v>
      </c>
    </row>
    <row r="323" spans="1:19" ht="285" x14ac:dyDescent="0.25">
      <c r="A323" s="17">
        <v>4082</v>
      </c>
      <c r="B323" s="18" t="s">
        <v>4078</v>
      </c>
      <c r="C323" s="18" t="s">
        <v>8185</v>
      </c>
      <c r="D323" s="19">
        <v>150</v>
      </c>
      <c r="E323" s="20">
        <v>3</v>
      </c>
      <c r="F323" s="17" t="s">
        <v>8220</v>
      </c>
      <c r="G323" s="17" t="s">
        <v>8223</v>
      </c>
      <c r="H323" s="17" t="s">
        <v>8245</v>
      </c>
      <c r="I323" s="17">
        <v>1447542000</v>
      </c>
      <c r="J323" s="17">
        <v>1446179553</v>
      </c>
      <c r="K323" s="17" t="b">
        <v>0</v>
      </c>
      <c r="L323" s="17">
        <v>2</v>
      </c>
      <c r="M323" s="17" t="b">
        <v>0</v>
      </c>
      <c r="N323" s="17" t="s">
        <v>8273</v>
      </c>
      <c r="O323" s="17" t="s">
        <v>8274</v>
      </c>
      <c r="P323" s="17">
        <v>2</v>
      </c>
      <c r="Q323" s="17">
        <v>1.5</v>
      </c>
      <c r="R323" s="21">
        <v>42307.189270833333</v>
      </c>
      <c r="S323" s="21">
        <v>42322.958333333328</v>
      </c>
    </row>
    <row r="324" spans="1:19" ht="255" x14ac:dyDescent="0.25">
      <c r="A324" s="17">
        <v>4083</v>
      </c>
      <c r="B324" s="18" t="s">
        <v>4079</v>
      </c>
      <c r="C324" s="18" t="s">
        <v>8186</v>
      </c>
      <c r="D324" s="19">
        <v>3500</v>
      </c>
      <c r="E324" s="20">
        <v>759</v>
      </c>
      <c r="F324" s="17" t="s">
        <v>8220</v>
      </c>
      <c r="G324" s="17" t="s">
        <v>8223</v>
      </c>
      <c r="H324" s="17" t="s">
        <v>8245</v>
      </c>
      <c r="I324" s="17">
        <v>1452795416</v>
      </c>
      <c r="J324" s="17">
        <v>1450203416</v>
      </c>
      <c r="K324" s="17" t="b">
        <v>0</v>
      </c>
      <c r="L324" s="17">
        <v>6</v>
      </c>
      <c r="M324" s="17" t="b">
        <v>0</v>
      </c>
      <c r="N324" s="17" t="s">
        <v>8273</v>
      </c>
      <c r="O324" s="17" t="s">
        <v>8274</v>
      </c>
      <c r="P324" s="17">
        <v>22</v>
      </c>
      <c r="Q324" s="17">
        <v>126.5</v>
      </c>
      <c r="R324" s="21">
        <v>42353.761759259258</v>
      </c>
      <c r="S324" s="21">
        <v>42383.761759259258</v>
      </c>
    </row>
    <row r="325" spans="1:19" ht="270" x14ac:dyDescent="0.25">
      <c r="A325" s="17">
        <v>4084</v>
      </c>
      <c r="B325" s="18" t="s">
        <v>4080</v>
      </c>
      <c r="C325" s="18" t="s">
        <v>8187</v>
      </c>
      <c r="D325" s="19">
        <v>3000</v>
      </c>
      <c r="E325" s="20">
        <v>10</v>
      </c>
      <c r="F325" s="17" t="s">
        <v>8220</v>
      </c>
      <c r="G325" s="17" t="s">
        <v>8236</v>
      </c>
      <c r="H325" s="17" t="s">
        <v>8248</v>
      </c>
      <c r="I325" s="17">
        <v>1476008906</v>
      </c>
      <c r="J325" s="17">
        <v>1473416906</v>
      </c>
      <c r="K325" s="17" t="b">
        <v>0</v>
      </c>
      <c r="L325" s="17">
        <v>1</v>
      </c>
      <c r="M325" s="17" t="b">
        <v>0</v>
      </c>
      <c r="N325" s="17" t="s">
        <v>8273</v>
      </c>
      <c r="O325" s="17" t="s">
        <v>8274</v>
      </c>
      <c r="P325" s="17">
        <v>0</v>
      </c>
      <c r="Q325" s="17">
        <v>10</v>
      </c>
      <c r="R325" s="21">
        <v>42622.436412037037</v>
      </c>
      <c r="S325" s="21">
        <v>42652.436412037037</v>
      </c>
    </row>
    <row r="326" spans="1:19" ht="255" x14ac:dyDescent="0.25">
      <c r="A326" s="17">
        <v>4085</v>
      </c>
      <c r="B326" s="18" t="s">
        <v>4081</v>
      </c>
      <c r="C326" s="18" t="s">
        <v>8188</v>
      </c>
      <c r="D326" s="19">
        <v>3500</v>
      </c>
      <c r="E326" s="20">
        <v>10</v>
      </c>
      <c r="F326" s="17" t="s">
        <v>8220</v>
      </c>
      <c r="G326" s="17" t="s">
        <v>8223</v>
      </c>
      <c r="H326" s="17" t="s">
        <v>8245</v>
      </c>
      <c r="I326" s="17">
        <v>1427169540</v>
      </c>
      <c r="J326" s="17">
        <v>1424701775</v>
      </c>
      <c r="K326" s="17" t="b">
        <v>0</v>
      </c>
      <c r="L326" s="17">
        <v>1</v>
      </c>
      <c r="M326" s="17" t="b">
        <v>0</v>
      </c>
      <c r="N326" s="17" t="s">
        <v>8273</v>
      </c>
      <c r="O326" s="17" t="s">
        <v>8274</v>
      </c>
      <c r="P326" s="17">
        <v>0</v>
      </c>
      <c r="Q326" s="17">
        <v>10</v>
      </c>
      <c r="R326" s="21">
        <v>42058.603877314818</v>
      </c>
      <c r="S326" s="21">
        <v>42087.165972222225</v>
      </c>
    </row>
    <row r="327" spans="1:19" ht="300" x14ac:dyDescent="0.25">
      <c r="A327" s="17">
        <v>4086</v>
      </c>
      <c r="B327" s="18" t="s">
        <v>4082</v>
      </c>
      <c r="C327" s="18" t="s">
        <v>8189</v>
      </c>
      <c r="D327" s="19">
        <v>1000</v>
      </c>
      <c r="E327" s="20">
        <v>47</v>
      </c>
      <c r="F327" s="17" t="s">
        <v>8220</v>
      </c>
      <c r="G327" s="17" t="s">
        <v>8223</v>
      </c>
      <c r="H327" s="17" t="s">
        <v>8245</v>
      </c>
      <c r="I327" s="17">
        <v>1448078400</v>
      </c>
      <c r="J327" s="17">
        <v>1445985299</v>
      </c>
      <c r="K327" s="17" t="b">
        <v>0</v>
      </c>
      <c r="L327" s="17">
        <v>5</v>
      </c>
      <c r="M327" s="17" t="b">
        <v>0</v>
      </c>
      <c r="N327" s="17" t="s">
        <v>8273</v>
      </c>
      <c r="O327" s="17" t="s">
        <v>8274</v>
      </c>
      <c r="P327" s="17">
        <v>5</v>
      </c>
      <c r="Q327" s="17">
        <v>9.4</v>
      </c>
      <c r="R327" s="21">
        <v>42304.940960648149</v>
      </c>
      <c r="S327" s="21">
        <v>42329.166666666672</v>
      </c>
    </row>
    <row r="328" spans="1:19" ht="75" x14ac:dyDescent="0.25">
      <c r="A328" s="17">
        <v>4087</v>
      </c>
      <c r="B328" s="18" t="s">
        <v>4083</v>
      </c>
      <c r="C328" s="18" t="s">
        <v>8190</v>
      </c>
      <c r="D328" s="19">
        <v>9600</v>
      </c>
      <c r="E328" s="20">
        <v>0</v>
      </c>
      <c r="F328" s="17" t="s">
        <v>8220</v>
      </c>
      <c r="G328" s="17" t="s">
        <v>8223</v>
      </c>
      <c r="H328" s="17" t="s">
        <v>8245</v>
      </c>
      <c r="I328" s="17">
        <v>1468777786</v>
      </c>
      <c r="J328" s="17">
        <v>1466185786</v>
      </c>
      <c r="K328" s="17" t="b">
        <v>0</v>
      </c>
      <c r="L328" s="17">
        <v>0</v>
      </c>
      <c r="M328" s="17" t="b">
        <v>0</v>
      </c>
      <c r="N328" s="17" t="s">
        <v>8273</v>
      </c>
      <c r="O328" s="17" t="s">
        <v>8274</v>
      </c>
      <c r="P328" s="17">
        <v>0</v>
      </c>
      <c r="Q328" s="17">
        <v>0</v>
      </c>
      <c r="R328" s="21">
        <v>42538.742893518516</v>
      </c>
      <c r="S328" s="21">
        <v>42568.742893518516</v>
      </c>
    </row>
    <row r="329" spans="1:19" ht="255" x14ac:dyDescent="0.25">
      <c r="A329" s="17">
        <v>4088</v>
      </c>
      <c r="B329" s="18" t="s">
        <v>4084</v>
      </c>
      <c r="C329" s="18" t="s">
        <v>8191</v>
      </c>
      <c r="D329" s="19">
        <v>2000</v>
      </c>
      <c r="E329" s="20">
        <v>216</v>
      </c>
      <c r="F329" s="17" t="s">
        <v>8220</v>
      </c>
      <c r="G329" s="17" t="s">
        <v>8224</v>
      </c>
      <c r="H329" s="17" t="s">
        <v>8246</v>
      </c>
      <c r="I329" s="17">
        <v>1421403960</v>
      </c>
      <c r="J329" s="17">
        <v>1418827324</v>
      </c>
      <c r="K329" s="17" t="b">
        <v>0</v>
      </c>
      <c r="L329" s="17">
        <v>3</v>
      </c>
      <c r="M329" s="17" t="b">
        <v>0</v>
      </c>
      <c r="N329" s="17" t="s">
        <v>8273</v>
      </c>
      <c r="O329" s="17" t="s">
        <v>8274</v>
      </c>
      <c r="P329" s="17">
        <v>11</v>
      </c>
      <c r="Q329" s="17">
        <v>72</v>
      </c>
      <c r="R329" s="21">
        <v>41990.612546296295</v>
      </c>
      <c r="S329" s="21">
        <v>42020.434722222228</v>
      </c>
    </row>
    <row r="330" spans="1:19" ht="285" x14ac:dyDescent="0.25">
      <c r="A330" s="17">
        <v>4089</v>
      </c>
      <c r="B330" s="18" t="s">
        <v>4085</v>
      </c>
      <c r="C330" s="18" t="s">
        <v>8192</v>
      </c>
      <c r="D330" s="19">
        <v>5000</v>
      </c>
      <c r="E330" s="20">
        <v>240</v>
      </c>
      <c r="F330" s="17" t="s">
        <v>8220</v>
      </c>
      <c r="G330" s="17" t="s">
        <v>8223</v>
      </c>
      <c r="H330" s="17" t="s">
        <v>8245</v>
      </c>
      <c r="I330" s="17">
        <v>1433093700</v>
      </c>
      <c r="J330" s="17">
        <v>1430242488</v>
      </c>
      <c r="K330" s="17" t="b">
        <v>0</v>
      </c>
      <c r="L330" s="17">
        <v>8</v>
      </c>
      <c r="M330" s="17" t="b">
        <v>0</v>
      </c>
      <c r="N330" s="17" t="s">
        <v>8273</v>
      </c>
      <c r="O330" s="17" t="s">
        <v>8274</v>
      </c>
      <c r="P330" s="17">
        <v>5</v>
      </c>
      <c r="Q330" s="17">
        <v>30</v>
      </c>
      <c r="R330" s="21">
        <v>42122.732499999998</v>
      </c>
      <c r="S330" s="21">
        <v>42155.732638888891</v>
      </c>
    </row>
    <row r="331" spans="1:19" ht="225" x14ac:dyDescent="0.25">
      <c r="A331" s="17">
        <v>4090</v>
      </c>
      <c r="B331" s="18" t="s">
        <v>4086</v>
      </c>
      <c r="C331" s="18" t="s">
        <v>8193</v>
      </c>
      <c r="D331" s="19">
        <v>1000</v>
      </c>
      <c r="E331" s="20">
        <v>32</v>
      </c>
      <c r="F331" s="17" t="s">
        <v>8220</v>
      </c>
      <c r="G331" s="17" t="s">
        <v>8223</v>
      </c>
      <c r="H331" s="17" t="s">
        <v>8245</v>
      </c>
      <c r="I331" s="17">
        <v>1438959600</v>
      </c>
      <c r="J331" s="17">
        <v>1437754137</v>
      </c>
      <c r="K331" s="17" t="b">
        <v>0</v>
      </c>
      <c r="L331" s="17">
        <v>3</v>
      </c>
      <c r="M331" s="17" t="b">
        <v>0</v>
      </c>
      <c r="N331" s="17" t="s">
        <v>8273</v>
      </c>
      <c r="O331" s="17" t="s">
        <v>8274</v>
      </c>
      <c r="P331" s="17">
        <v>3</v>
      </c>
      <c r="Q331" s="17">
        <v>10.67</v>
      </c>
      <c r="R331" s="21">
        <v>42209.67288194444</v>
      </c>
      <c r="S331" s="21">
        <v>42223.625</v>
      </c>
    </row>
    <row r="332" spans="1:19" ht="285" x14ac:dyDescent="0.25">
      <c r="A332" s="17">
        <v>4091</v>
      </c>
      <c r="B332" s="18" t="s">
        <v>4087</v>
      </c>
      <c r="C332" s="18" t="s">
        <v>8194</v>
      </c>
      <c r="D332" s="19">
        <v>1600</v>
      </c>
      <c r="E332" s="20">
        <v>204</v>
      </c>
      <c r="F332" s="17" t="s">
        <v>8220</v>
      </c>
      <c r="G332" s="17" t="s">
        <v>8223</v>
      </c>
      <c r="H332" s="17" t="s">
        <v>8245</v>
      </c>
      <c r="I332" s="17">
        <v>1421410151</v>
      </c>
      <c r="J332" s="17">
        <v>1418818151</v>
      </c>
      <c r="K332" s="17" t="b">
        <v>0</v>
      </c>
      <c r="L332" s="17">
        <v>8</v>
      </c>
      <c r="M332" s="17" t="b">
        <v>0</v>
      </c>
      <c r="N332" s="17" t="s">
        <v>8273</v>
      </c>
      <c r="O332" s="17" t="s">
        <v>8274</v>
      </c>
      <c r="P332" s="17">
        <v>13</v>
      </c>
      <c r="Q332" s="17">
        <v>25.5</v>
      </c>
      <c r="R332" s="21">
        <v>41990.506377314814</v>
      </c>
      <c r="S332" s="21">
        <v>42020.506377314814</v>
      </c>
    </row>
    <row r="333" spans="1:19" ht="255" x14ac:dyDescent="0.25">
      <c r="A333" s="17">
        <v>4092</v>
      </c>
      <c r="B333" s="18" t="s">
        <v>4088</v>
      </c>
      <c r="C333" s="18" t="s">
        <v>8195</v>
      </c>
      <c r="D333" s="19">
        <v>110000</v>
      </c>
      <c r="E333" s="20">
        <v>20</v>
      </c>
      <c r="F333" s="17" t="s">
        <v>8220</v>
      </c>
      <c r="G333" s="17" t="s">
        <v>8223</v>
      </c>
      <c r="H333" s="17" t="s">
        <v>8245</v>
      </c>
      <c r="I333" s="17">
        <v>1428205247</v>
      </c>
      <c r="J333" s="17">
        <v>1423024847</v>
      </c>
      <c r="K333" s="17" t="b">
        <v>0</v>
      </c>
      <c r="L333" s="17">
        <v>1</v>
      </c>
      <c r="M333" s="17" t="b">
        <v>0</v>
      </c>
      <c r="N333" s="17" t="s">
        <v>8273</v>
      </c>
      <c r="O333" s="17" t="s">
        <v>8274</v>
      </c>
      <c r="P333" s="17">
        <v>0</v>
      </c>
      <c r="Q333" s="17">
        <v>20</v>
      </c>
      <c r="R333" s="21">
        <v>42039.194988425923</v>
      </c>
      <c r="S333" s="21">
        <v>42099.153321759266</v>
      </c>
    </row>
    <row r="334" spans="1:19" ht="285" x14ac:dyDescent="0.25">
      <c r="A334" s="17">
        <v>4093</v>
      </c>
      <c r="B334" s="18" t="s">
        <v>4089</v>
      </c>
      <c r="C334" s="18" t="s">
        <v>8196</v>
      </c>
      <c r="D334" s="19">
        <v>2500</v>
      </c>
      <c r="E334" s="20">
        <v>60</v>
      </c>
      <c r="F334" s="17" t="s">
        <v>8220</v>
      </c>
      <c r="G334" s="17" t="s">
        <v>8224</v>
      </c>
      <c r="H334" s="17" t="s">
        <v>8246</v>
      </c>
      <c r="I334" s="17">
        <v>1440272093</v>
      </c>
      <c r="J334" s="17">
        <v>1435088093</v>
      </c>
      <c r="K334" s="17" t="b">
        <v>0</v>
      </c>
      <c r="L334" s="17">
        <v>4</v>
      </c>
      <c r="M334" s="17" t="b">
        <v>0</v>
      </c>
      <c r="N334" s="17" t="s">
        <v>8273</v>
      </c>
      <c r="O334" s="17" t="s">
        <v>8274</v>
      </c>
      <c r="P334" s="17">
        <v>2</v>
      </c>
      <c r="Q334" s="17">
        <v>15</v>
      </c>
      <c r="R334" s="21">
        <v>42178.815891203703</v>
      </c>
      <c r="S334" s="21">
        <v>42238.815891203703</v>
      </c>
    </row>
    <row r="335" spans="1:19" ht="255" x14ac:dyDescent="0.25">
      <c r="A335" s="17">
        <v>4094</v>
      </c>
      <c r="B335" s="18" t="s">
        <v>4090</v>
      </c>
      <c r="C335" s="18" t="s">
        <v>8197</v>
      </c>
      <c r="D335" s="19">
        <v>2000</v>
      </c>
      <c r="E335" s="20">
        <v>730</v>
      </c>
      <c r="F335" s="17" t="s">
        <v>8220</v>
      </c>
      <c r="G335" s="17" t="s">
        <v>8223</v>
      </c>
      <c r="H335" s="17" t="s">
        <v>8245</v>
      </c>
      <c r="I335" s="17">
        <v>1413953940</v>
      </c>
      <c r="J335" s="17">
        <v>1410141900</v>
      </c>
      <c r="K335" s="17" t="b">
        <v>0</v>
      </c>
      <c r="L335" s="17">
        <v>8</v>
      </c>
      <c r="M335" s="17" t="b">
        <v>0</v>
      </c>
      <c r="N335" s="17" t="s">
        <v>8273</v>
      </c>
      <c r="O335" s="17" t="s">
        <v>8274</v>
      </c>
      <c r="P335" s="17">
        <v>37</v>
      </c>
      <c r="Q335" s="17">
        <v>91.25</v>
      </c>
      <c r="R335" s="21">
        <v>41890.086805555555</v>
      </c>
      <c r="S335" s="21">
        <v>41934.207638888889</v>
      </c>
    </row>
    <row r="336" spans="1:19" ht="210" x14ac:dyDescent="0.25">
      <c r="A336" s="17">
        <v>4095</v>
      </c>
      <c r="B336" s="18" t="s">
        <v>4091</v>
      </c>
      <c r="C336" s="18" t="s">
        <v>8198</v>
      </c>
      <c r="D336" s="19">
        <v>30000</v>
      </c>
      <c r="E336" s="20">
        <v>800</v>
      </c>
      <c r="F336" s="17" t="s">
        <v>8220</v>
      </c>
      <c r="G336" s="17" t="s">
        <v>8237</v>
      </c>
      <c r="H336" s="17" t="s">
        <v>8255</v>
      </c>
      <c r="I336" s="17">
        <v>1482108350</v>
      </c>
      <c r="J336" s="17">
        <v>1479516350</v>
      </c>
      <c r="K336" s="17" t="b">
        <v>0</v>
      </c>
      <c r="L336" s="17">
        <v>1</v>
      </c>
      <c r="M336" s="17" t="b">
        <v>0</v>
      </c>
      <c r="N336" s="17" t="s">
        <v>8273</v>
      </c>
      <c r="O336" s="17" t="s">
        <v>8274</v>
      </c>
      <c r="P336" s="17">
        <v>3</v>
      </c>
      <c r="Q336" s="17">
        <v>800</v>
      </c>
      <c r="R336" s="21">
        <v>42693.031828703708</v>
      </c>
      <c r="S336" s="21">
        <v>42723.031828703708</v>
      </c>
    </row>
    <row r="337" spans="1:19" ht="255" x14ac:dyDescent="0.25">
      <c r="A337" s="17">
        <v>4096</v>
      </c>
      <c r="B337" s="18" t="s">
        <v>4092</v>
      </c>
      <c r="C337" s="18" t="s">
        <v>8199</v>
      </c>
      <c r="D337" s="19">
        <v>3500</v>
      </c>
      <c r="E337" s="20">
        <v>400</v>
      </c>
      <c r="F337" s="17" t="s">
        <v>8220</v>
      </c>
      <c r="G337" s="17" t="s">
        <v>8224</v>
      </c>
      <c r="H337" s="17" t="s">
        <v>8246</v>
      </c>
      <c r="I337" s="17">
        <v>1488271860</v>
      </c>
      <c r="J337" s="17">
        <v>1484484219</v>
      </c>
      <c r="K337" s="17" t="b">
        <v>0</v>
      </c>
      <c r="L337" s="17">
        <v>5</v>
      </c>
      <c r="M337" s="17" t="b">
        <v>0</v>
      </c>
      <c r="N337" s="17" t="s">
        <v>8273</v>
      </c>
      <c r="O337" s="17" t="s">
        <v>8274</v>
      </c>
      <c r="P337" s="17">
        <v>11</v>
      </c>
      <c r="Q337" s="17">
        <v>80</v>
      </c>
      <c r="R337" s="21">
        <v>42750.530312499999</v>
      </c>
      <c r="S337" s="21">
        <v>42794.368749999994</v>
      </c>
    </row>
    <row r="338" spans="1:19" ht="255" x14ac:dyDescent="0.25">
      <c r="A338" s="17">
        <v>4097</v>
      </c>
      <c r="B338" s="18" t="s">
        <v>4093</v>
      </c>
      <c r="C338" s="18" t="s">
        <v>8200</v>
      </c>
      <c r="D338" s="19">
        <v>10000</v>
      </c>
      <c r="E338" s="20">
        <v>0</v>
      </c>
      <c r="F338" s="17" t="s">
        <v>8220</v>
      </c>
      <c r="G338" s="17" t="s">
        <v>8224</v>
      </c>
      <c r="H338" s="17" t="s">
        <v>8246</v>
      </c>
      <c r="I338" s="17">
        <v>1454284500</v>
      </c>
      <c r="J338" s="17">
        <v>1449431237</v>
      </c>
      <c r="K338" s="17" t="b">
        <v>0</v>
      </c>
      <c r="L338" s="17">
        <v>0</v>
      </c>
      <c r="M338" s="17" t="b">
        <v>0</v>
      </c>
      <c r="N338" s="17" t="s">
        <v>8273</v>
      </c>
      <c r="O338" s="17" t="s">
        <v>8274</v>
      </c>
      <c r="P338" s="17">
        <v>0</v>
      </c>
      <c r="Q338" s="17">
        <v>0</v>
      </c>
      <c r="R338" s="21">
        <v>42344.824502314819</v>
      </c>
      <c r="S338" s="21">
        <v>42400.996527777781</v>
      </c>
    </row>
    <row r="339" spans="1:19" ht="240" x14ac:dyDescent="0.25">
      <c r="A339" s="17">
        <v>4098</v>
      </c>
      <c r="B339" s="18" t="s">
        <v>4094</v>
      </c>
      <c r="C339" s="18" t="s">
        <v>8201</v>
      </c>
      <c r="D339" s="19">
        <v>75000</v>
      </c>
      <c r="E339" s="20">
        <v>0</v>
      </c>
      <c r="F339" s="17" t="s">
        <v>8220</v>
      </c>
      <c r="G339" s="17" t="s">
        <v>8223</v>
      </c>
      <c r="H339" s="17" t="s">
        <v>8245</v>
      </c>
      <c r="I339" s="17">
        <v>1465060797</v>
      </c>
      <c r="J339" s="17">
        <v>1462468797</v>
      </c>
      <c r="K339" s="17" t="b">
        <v>0</v>
      </c>
      <c r="L339" s="17">
        <v>0</v>
      </c>
      <c r="M339" s="17" t="b">
        <v>0</v>
      </c>
      <c r="N339" s="17" t="s">
        <v>8273</v>
      </c>
      <c r="O339" s="17" t="s">
        <v>8274</v>
      </c>
      <c r="P339" s="17">
        <v>0</v>
      </c>
      <c r="Q339" s="17">
        <v>0</v>
      </c>
      <c r="R339" s="21">
        <v>42495.722187499996</v>
      </c>
      <c r="S339" s="21">
        <v>42525.722187499996</v>
      </c>
    </row>
    <row r="340" spans="1:19" ht="285" x14ac:dyDescent="0.25">
      <c r="A340" s="17">
        <v>4099</v>
      </c>
      <c r="B340" s="18" t="s">
        <v>4095</v>
      </c>
      <c r="C340" s="18" t="s">
        <v>8202</v>
      </c>
      <c r="D340" s="19">
        <v>4500</v>
      </c>
      <c r="E340" s="20">
        <v>50</v>
      </c>
      <c r="F340" s="17" t="s">
        <v>8220</v>
      </c>
      <c r="G340" s="17" t="s">
        <v>8223</v>
      </c>
      <c r="H340" s="17" t="s">
        <v>8245</v>
      </c>
      <c r="I340" s="17">
        <v>1472847873</v>
      </c>
      <c r="J340" s="17">
        <v>1468959873</v>
      </c>
      <c r="K340" s="17" t="b">
        <v>0</v>
      </c>
      <c r="L340" s="17">
        <v>1</v>
      </c>
      <c r="M340" s="17" t="b">
        <v>0</v>
      </c>
      <c r="N340" s="17" t="s">
        <v>8273</v>
      </c>
      <c r="O340" s="17" t="s">
        <v>8274</v>
      </c>
      <c r="P340" s="17">
        <v>1</v>
      </c>
      <c r="Q340" s="17">
        <v>50</v>
      </c>
      <c r="R340" s="21">
        <v>42570.850381944445</v>
      </c>
      <c r="S340" s="21">
        <v>42615.850381944445</v>
      </c>
    </row>
    <row r="341" spans="1:19" ht="180" x14ac:dyDescent="0.25">
      <c r="A341" s="17">
        <v>4100</v>
      </c>
      <c r="B341" s="18" t="s">
        <v>4096</v>
      </c>
      <c r="C341" s="18" t="s">
        <v>8203</v>
      </c>
      <c r="D341" s="19">
        <v>270</v>
      </c>
      <c r="E341" s="20">
        <v>0</v>
      </c>
      <c r="F341" s="17" t="s">
        <v>8220</v>
      </c>
      <c r="G341" s="17" t="s">
        <v>8223</v>
      </c>
      <c r="H341" s="17" t="s">
        <v>8245</v>
      </c>
      <c r="I341" s="17">
        <v>1414205990</v>
      </c>
      <c r="J341" s="17">
        <v>1413341990</v>
      </c>
      <c r="K341" s="17" t="b">
        <v>0</v>
      </c>
      <c r="L341" s="17">
        <v>0</v>
      </c>
      <c r="M341" s="17" t="b">
        <v>0</v>
      </c>
      <c r="N341" s="17" t="s">
        <v>8273</v>
      </c>
      <c r="O341" s="17" t="s">
        <v>8274</v>
      </c>
      <c r="P341" s="17">
        <v>0</v>
      </c>
      <c r="Q341" s="17">
        <v>0</v>
      </c>
      <c r="R341" s="21">
        <v>41927.124884259261</v>
      </c>
      <c r="S341" s="21">
        <v>41937.124884259261</v>
      </c>
    </row>
    <row r="342" spans="1:19" ht="270" x14ac:dyDescent="0.25">
      <c r="A342" s="17">
        <v>4101</v>
      </c>
      <c r="B342" s="18" t="s">
        <v>4097</v>
      </c>
      <c r="C342" s="18" t="s">
        <v>8204</v>
      </c>
      <c r="D342" s="19">
        <v>600</v>
      </c>
      <c r="E342" s="20">
        <v>0</v>
      </c>
      <c r="F342" s="17" t="s">
        <v>8220</v>
      </c>
      <c r="G342" s="17" t="s">
        <v>8223</v>
      </c>
      <c r="H342" s="17" t="s">
        <v>8245</v>
      </c>
      <c r="I342" s="17">
        <v>1485380482</v>
      </c>
      <c r="J342" s="17">
        <v>1482788482</v>
      </c>
      <c r="K342" s="17" t="b">
        <v>0</v>
      </c>
      <c r="L342" s="17">
        <v>0</v>
      </c>
      <c r="M342" s="17" t="b">
        <v>0</v>
      </c>
      <c r="N342" s="17" t="s">
        <v>8273</v>
      </c>
      <c r="O342" s="17" t="s">
        <v>8274</v>
      </c>
      <c r="P342" s="17">
        <v>0</v>
      </c>
      <c r="Q342" s="17">
        <v>0</v>
      </c>
      <c r="R342" s="21">
        <v>42730.903726851851</v>
      </c>
      <c r="S342" s="21">
        <v>42760.903726851851</v>
      </c>
    </row>
    <row r="343" spans="1:19" ht="255" x14ac:dyDescent="0.25">
      <c r="A343" s="17">
        <v>4102</v>
      </c>
      <c r="B343" s="18" t="s">
        <v>4098</v>
      </c>
      <c r="C343" s="18" t="s">
        <v>8205</v>
      </c>
      <c r="D343" s="19">
        <v>500</v>
      </c>
      <c r="E343" s="20">
        <v>137</v>
      </c>
      <c r="F343" s="17" t="s">
        <v>8220</v>
      </c>
      <c r="G343" s="17" t="s">
        <v>8223</v>
      </c>
      <c r="H343" s="17" t="s">
        <v>8245</v>
      </c>
      <c r="I343" s="17">
        <v>1463343673</v>
      </c>
      <c r="J343" s="17">
        <v>1460751673</v>
      </c>
      <c r="K343" s="17" t="b">
        <v>0</v>
      </c>
      <c r="L343" s="17">
        <v>6</v>
      </c>
      <c r="M343" s="17" t="b">
        <v>0</v>
      </c>
      <c r="N343" s="17" t="s">
        <v>8273</v>
      </c>
      <c r="O343" s="17" t="s">
        <v>8274</v>
      </c>
      <c r="P343" s="17">
        <v>27</v>
      </c>
      <c r="Q343" s="17">
        <v>22.83</v>
      </c>
      <c r="R343" s="21">
        <v>42475.848067129627</v>
      </c>
      <c r="S343" s="21">
        <v>42505.848067129627</v>
      </c>
    </row>
    <row r="344" spans="1:19" ht="270" x14ac:dyDescent="0.25">
      <c r="A344" s="17">
        <v>4103</v>
      </c>
      <c r="B344" s="18" t="s">
        <v>4099</v>
      </c>
      <c r="C344" s="18" t="s">
        <v>8206</v>
      </c>
      <c r="D344" s="19">
        <v>1000</v>
      </c>
      <c r="E344" s="20">
        <v>100</v>
      </c>
      <c r="F344" s="17" t="s">
        <v>8220</v>
      </c>
      <c r="G344" s="17" t="s">
        <v>8223</v>
      </c>
      <c r="H344" s="17" t="s">
        <v>8245</v>
      </c>
      <c r="I344" s="17">
        <v>1440613920</v>
      </c>
      <c r="J344" s="17">
        <v>1435953566</v>
      </c>
      <c r="K344" s="17" t="b">
        <v>0</v>
      </c>
      <c r="L344" s="17">
        <v>6</v>
      </c>
      <c r="M344" s="17" t="b">
        <v>0</v>
      </c>
      <c r="N344" s="17" t="s">
        <v>8273</v>
      </c>
      <c r="O344" s="17" t="s">
        <v>8274</v>
      </c>
      <c r="P344" s="17">
        <v>10</v>
      </c>
      <c r="Q344" s="17">
        <v>16.670000000000002</v>
      </c>
      <c r="R344" s="21">
        <v>42188.83293981482</v>
      </c>
      <c r="S344" s="21">
        <v>42242.772222222222</v>
      </c>
    </row>
    <row r="345" spans="1:19" ht="255" x14ac:dyDescent="0.25">
      <c r="A345" s="17">
        <v>4104</v>
      </c>
      <c r="B345" s="18" t="s">
        <v>4100</v>
      </c>
      <c r="C345" s="18" t="s">
        <v>8207</v>
      </c>
      <c r="D345" s="19">
        <v>3000</v>
      </c>
      <c r="E345" s="20">
        <v>641</v>
      </c>
      <c r="F345" s="17" t="s">
        <v>8220</v>
      </c>
      <c r="G345" s="17" t="s">
        <v>8225</v>
      </c>
      <c r="H345" s="17" t="s">
        <v>8247</v>
      </c>
      <c r="I345" s="17">
        <v>1477550434</v>
      </c>
      <c r="J345" s="17">
        <v>1474958434</v>
      </c>
      <c r="K345" s="17" t="b">
        <v>0</v>
      </c>
      <c r="L345" s="17">
        <v>14</v>
      </c>
      <c r="M345" s="17" t="b">
        <v>0</v>
      </c>
      <c r="N345" s="17" t="s">
        <v>8273</v>
      </c>
      <c r="O345" s="17" t="s">
        <v>8274</v>
      </c>
      <c r="P345" s="17">
        <v>21</v>
      </c>
      <c r="Q345" s="17">
        <v>45.79</v>
      </c>
      <c r="R345" s="21">
        <v>42640.278171296297</v>
      </c>
      <c r="S345" s="21">
        <v>42670.278171296297</v>
      </c>
    </row>
    <row r="346" spans="1:19" ht="285" x14ac:dyDescent="0.25">
      <c r="A346" s="17">
        <v>4105</v>
      </c>
      <c r="B346" s="18" t="s">
        <v>4101</v>
      </c>
      <c r="C346" s="18" t="s">
        <v>8208</v>
      </c>
      <c r="D346" s="19">
        <v>33000</v>
      </c>
      <c r="E346" s="20">
        <v>2300</v>
      </c>
      <c r="F346" s="17" t="s">
        <v>8220</v>
      </c>
      <c r="G346" s="17" t="s">
        <v>8237</v>
      </c>
      <c r="H346" s="17" t="s">
        <v>8255</v>
      </c>
      <c r="I346" s="17">
        <v>1482711309</v>
      </c>
      <c r="J346" s="17">
        <v>1479860109</v>
      </c>
      <c r="K346" s="17" t="b">
        <v>0</v>
      </c>
      <c r="L346" s="17">
        <v>6</v>
      </c>
      <c r="M346" s="17" t="b">
        <v>0</v>
      </c>
      <c r="N346" s="17" t="s">
        <v>8273</v>
      </c>
      <c r="O346" s="17" t="s">
        <v>8274</v>
      </c>
      <c r="P346" s="17">
        <v>7</v>
      </c>
      <c r="Q346" s="17">
        <v>383.33</v>
      </c>
      <c r="R346" s="21">
        <v>42697.010520833333</v>
      </c>
      <c r="S346" s="21">
        <v>42730.010520833333</v>
      </c>
    </row>
    <row r="347" spans="1:19" ht="255" x14ac:dyDescent="0.25">
      <c r="A347" s="17">
        <v>4106</v>
      </c>
      <c r="B347" s="18" t="s">
        <v>4102</v>
      </c>
      <c r="C347" s="18" t="s">
        <v>8209</v>
      </c>
      <c r="D347" s="19">
        <v>5000</v>
      </c>
      <c r="E347" s="20">
        <v>3530</v>
      </c>
      <c r="F347" s="17" t="s">
        <v>8220</v>
      </c>
      <c r="G347" s="17" t="s">
        <v>8223</v>
      </c>
      <c r="H347" s="17" t="s">
        <v>8245</v>
      </c>
      <c r="I347" s="17">
        <v>1427936400</v>
      </c>
      <c r="J347" s="17">
        <v>1424221866</v>
      </c>
      <c r="K347" s="17" t="b">
        <v>0</v>
      </c>
      <c r="L347" s="17">
        <v>33</v>
      </c>
      <c r="M347" s="17" t="b">
        <v>0</v>
      </c>
      <c r="N347" s="17" t="s">
        <v>8273</v>
      </c>
      <c r="O347" s="17" t="s">
        <v>8274</v>
      </c>
      <c r="P347" s="17">
        <v>71</v>
      </c>
      <c r="Q347" s="17">
        <v>106.97</v>
      </c>
      <c r="R347" s="21">
        <v>42053.049375000002</v>
      </c>
      <c r="S347" s="21">
        <v>42096.041666666672</v>
      </c>
    </row>
    <row r="348" spans="1:19" ht="270" x14ac:dyDescent="0.25">
      <c r="A348" s="17">
        <v>4107</v>
      </c>
      <c r="B348" s="18" t="s">
        <v>4103</v>
      </c>
      <c r="C348" s="18" t="s">
        <v>8210</v>
      </c>
      <c r="D348" s="19">
        <v>2000</v>
      </c>
      <c r="E348" s="20">
        <v>41</v>
      </c>
      <c r="F348" s="17" t="s">
        <v>8220</v>
      </c>
      <c r="G348" s="17" t="s">
        <v>8223</v>
      </c>
      <c r="H348" s="17" t="s">
        <v>8245</v>
      </c>
      <c r="I348" s="17">
        <v>1411596001</v>
      </c>
      <c r="J348" s="17">
        <v>1409608801</v>
      </c>
      <c r="K348" s="17" t="b">
        <v>0</v>
      </c>
      <c r="L348" s="17">
        <v>4</v>
      </c>
      <c r="M348" s="17" t="b">
        <v>0</v>
      </c>
      <c r="N348" s="17" t="s">
        <v>8273</v>
      </c>
      <c r="O348" s="17" t="s">
        <v>8274</v>
      </c>
      <c r="P348" s="17">
        <v>2</v>
      </c>
      <c r="Q348" s="17">
        <v>10.25</v>
      </c>
      <c r="R348" s="21">
        <v>41883.916678240741</v>
      </c>
      <c r="S348" s="21">
        <v>41906.916678240741</v>
      </c>
    </row>
    <row r="349" spans="1:19" ht="240" x14ac:dyDescent="0.25">
      <c r="A349" s="17">
        <v>4108</v>
      </c>
      <c r="B349" s="18" t="s">
        <v>4104</v>
      </c>
      <c r="C349" s="18" t="s">
        <v>8211</v>
      </c>
      <c r="D349" s="19">
        <v>3000</v>
      </c>
      <c r="E349" s="20">
        <v>59</v>
      </c>
      <c r="F349" s="17" t="s">
        <v>8220</v>
      </c>
      <c r="G349" s="17" t="s">
        <v>8223</v>
      </c>
      <c r="H349" s="17" t="s">
        <v>8245</v>
      </c>
      <c r="I349" s="17">
        <v>1488517200</v>
      </c>
      <c r="J349" s="17">
        <v>1485909937</v>
      </c>
      <c r="K349" s="17" t="b">
        <v>0</v>
      </c>
      <c r="L349" s="17">
        <v>1</v>
      </c>
      <c r="M349" s="17" t="b">
        <v>0</v>
      </c>
      <c r="N349" s="17" t="s">
        <v>8273</v>
      </c>
      <c r="O349" s="17" t="s">
        <v>8274</v>
      </c>
      <c r="P349" s="17">
        <v>2</v>
      </c>
      <c r="Q349" s="17">
        <v>59</v>
      </c>
      <c r="R349" s="21">
        <v>42767.031678240746</v>
      </c>
      <c r="S349" s="21">
        <v>42797.208333333328</v>
      </c>
    </row>
    <row r="350" spans="1:19" ht="255" x14ac:dyDescent="0.25">
      <c r="A350" s="17">
        <v>4109</v>
      </c>
      <c r="B350" s="18" t="s">
        <v>4105</v>
      </c>
      <c r="C350" s="18" t="s">
        <v>8212</v>
      </c>
      <c r="D350" s="19">
        <v>500</v>
      </c>
      <c r="E350" s="20">
        <v>0</v>
      </c>
      <c r="F350" s="17" t="s">
        <v>8220</v>
      </c>
      <c r="G350" s="17" t="s">
        <v>8224</v>
      </c>
      <c r="H350" s="17" t="s">
        <v>8246</v>
      </c>
      <c r="I350" s="17">
        <v>1448805404</v>
      </c>
      <c r="J350" s="17">
        <v>1446209804</v>
      </c>
      <c r="K350" s="17" t="b">
        <v>0</v>
      </c>
      <c r="L350" s="17">
        <v>0</v>
      </c>
      <c r="M350" s="17" t="b">
        <v>0</v>
      </c>
      <c r="N350" s="17" t="s">
        <v>8273</v>
      </c>
      <c r="O350" s="17" t="s">
        <v>8274</v>
      </c>
      <c r="P350" s="17">
        <v>0</v>
      </c>
      <c r="Q350" s="17">
        <v>0</v>
      </c>
      <c r="R350" s="21">
        <v>42307.539398148147</v>
      </c>
      <c r="S350" s="21">
        <v>42337.581064814818</v>
      </c>
    </row>
    <row r="351" spans="1:19" ht="270" x14ac:dyDescent="0.25">
      <c r="A351" s="17">
        <v>4110</v>
      </c>
      <c r="B351" s="18" t="s">
        <v>4106</v>
      </c>
      <c r="C351" s="18" t="s">
        <v>8213</v>
      </c>
      <c r="D351" s="19">
        <v>300</v>
      </c>
      <c r="E351" s="20">
        <v>86</v>
      </c>
      <c r="F351" s="17" t="s">
        <v>8220</v>
      </c>
      <c r="G351" s="17" t="s">
        <v>8224</v>
      </c>
      <c r="H351" s="17" t="s">
        <v>8246</v>
      </c>
      <c r="I351" s="17">
        <v>1469113351</v>
      </c>
      <c r="J351" s="17">
        <v>1463929351</v>
      </c>
      <c r="K351" s="17" t="b">
        <v>0</v>
      </c>
      <c r="L351" s="17">
        <v>6</v>
      </c>
      <c r="M351" s="17" t="b">
        <v>0</v>
      </c>
      <c r="N351" s="17" t="s">
        <v>8273</v>
      </c>
      <c r="O351" s="17" t="s">
        <v>8274</v>
      </c>
      <c r="P351" s="17">
        <v>29</v>
      </c>
      <c r="Q351" s="17">
        <v>14.33</v>
      </c>
      <c r="R351" s="21">
        <v>42512.626747685179</v>
      </c>
      <c r="S351" s="21">
        <v>42572.626747685179</v>
      </c>
    </row>
    <row r="352" spans="1:19" ht="240" x14ac:dyDescent="0.25">
      <c r="A352" s="17">
        <v>4111</v>
      </c>
      <c r="B352" s="18" t="s">
        <v>4107</v>
      </c>
      <c r="C352" s="18" t="s">
        <v>8214</v>
      </c>
      <c r="D352" s="19">
        <v>3000</v>
      </c>
      <c r="E352" s="20">
        <v>94</v>
      </c>
      <c r="F352" s="17" t="s">
        <v>8220</v>
      </c>
      <c r="G352" s="17" t="s">
        <v>8223</v>
      </c>
      <c r="H352" s="17" t="s">
        <v>8245</v>
      </c>
      <c r="I352" s="17">
        <v>1424747740</v>
      </c>
      <c r="J352" s="17">
        <v>1422155740</v>
      </c>
      <c r="K352" s="17" t="b">
        <v>0</v>
      </c>
      <c r="L352" s="17">
        <v>6</v>
      </c>
      <c r="M352" s="17" t="b">
        <v>0</v>
      </c>
      <c r="N352" s="17" t="s">
        <v>8273</v>
      </c>
      <c r="O352" s="17" t="s">
        <v>8274</v>
      </c>
      <c r="P352" s="17">
        <v>3</v>
      </c>
      <c r="Q352" s="17">
        <v>15.67</v>
      </c>
      <c r="R352" s="21">
        <v>42029.135879629626</v>
      </c>
      <c r="S352" s="21">
        <v>42059.135879629626</v>
      </c>
    </row>
    <row r="353" spans="1:19" ht="240" x14ac:dyDescent="0.25">
      <c r="A353" s="17">
        <v>4112</v>
      </c>
      <c r="B353" s="18" t="s">
        <v>4108</v>
      </c>
      <c r="C353" s="18" t="s">
        <v>6961</v>
      </c>
      <c r="D353" s="19">
        <v>2500</v>
      </c>
      <c r="E353" s="20">
        <v>1</v>
      </c>
      <c r="F353" s="17" t="s">
        <v>8220</v>
      </c>
      <c r="G353" s="17" t="s">
        <v>8240</v>
      </c>
      <c r="H353" s="17" t="s">
        <v>8248</v>
      </c>
      <c r="I353" s="17">
        <v>1456617600</v>
      </c>
      <c r="J353" s="17">
        <v>1454280186</v>
      </c>
      <c r="K353" s="17" t="b">
        <v>0</v>
      </c>
      <c r="L353" s="17">
        <v>1</v>
      </c>
      <c r="M353" s="17" t="b">
        <v>0</v>
      </c>
      <c r="N353" s="17" t="s">
        <v>8273</v>
      </c>
      <c r="O353" s="17" t="s">
        <v>8274</v>
      </c>
      <c r="P353" s="17">
        <v>0</v>
      </c>
      <c r="Q353" s="17">
        <v>1</v>
      </c>
      <c r="R353" s="21">
        <v>42400.946597222224</v>
      </c>
      <c r="S353" s="21">
        <v>42428</v>
      </c>
    </row>
    <row r="354" spans="1:19" ht="285" x14ac:dyDescent="0.25">
      <c r="A354" s="17">
        <v>4113</v>
      </c>
      <c r="B354" s="18" t="s">
        <v>4109</v>
      </c>
      <c r="C354" s="18" t="s">
        <v>8215</v>
      </c>
      <c r="D354" s="19">
        <v>1500</v>
      </c>
      <c r="E354" s="20">
        <v>3</v>
      </c>
      <c r="F354" s="17" t="s">
        <v>8220</v>
      </c>
      <c r="G354" s="17" t="s">
        <v>8223</v>
      </c>
      <c r="H354" s="17" t="s">
        <v>8245</v>
      </c>
      <c r="I354" s="17">
        <v>1452234840</v>
      </c>
      <c r="J354" s="17">
        <v>1450619123</v>
      </c>
      <c r="K354" s="17" t="b">
        <v>0</v>
      </c>
      <c r="L354" s="17">
        <v>3</v>
      </c>
      <c r="M354" s="17" t="b">
        <v>0</v>
      </c>
      <c r="N354" s="17" t="s">
        <v>8273</v>
      </c>
      <c r="O354" s="17" t="s">
        <v>8274</v>
      </c>
      <c r="P354" s="17">
        <v>0</v>
      </c>
      <c r="Q354" s="17">
        <v>1</v>
      </c>
      <c r="R354" s="21">
        <v>42358.573182870372</v>
      </c>
      <c r="S354" s="21">
        <v>42377.273611111115</v>
      </c>
    </row>
  </sheetData>
  <autoFilter ref="A1:S1" xr:uid="{35FAE298-853D-424F-AFA9-827AE1F49B6A}"/>
  <conditionalFormatting sqref="F1:F354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"successful"</formula>
    </cfRule>
  </conditionalFormatting>
  <conditionalFormatting sqref="P2:P354 P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9D5-8E21-4F4B-A9BF-C0FC80598BD5}">
  <dimension ref="A1:S1"/>
  <sheetViews>
    <sheetView workbookViewId="0"/>
  </sheetViews>
  <sheetFormatPr defaultRowHeight="15" x14ac:dyDescent="0.25"/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</sheetData>
  <conditionalFormatting sqref="F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</conditionalFormatting>
  <conditionalFormatting sqref="P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S4115"/>
  <sheetViews>
    <sheetView workbookViewId="0">
      <selection sqref="A1:S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5" width="16.5703125" customWidth="1"/>
    <col min="16" max="16" width="18.42578125" bestFit="1" customWidth="1"/>
    <col min="18" max="18" width="19" customWidth="1"/>
    <col min="19" max="19" width="11.42578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2">
        <f>(((J2/60)/60)/24)+DATE(1970,1,1)</f>
        <v>42177.007071759261</v>
      </c>
      <c r="S2" s="12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2">
        <f t="shared" ref="R3:R66" si="2">(((J3/60)/60)/24)+DATE(1970,1,1)</f>
        <v>42766.600497685184</v>
      </c>
      <c r="S3" s="12">
        <f t="shared" ref="S3:S66" si="3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2">
        <f t="shared" si="2"/>
        <v>42405.702349537038</v>
      </c>
      <c r="S4" s="12">
        <f t="shared" si="3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2">
        <f t="shared" si="2"/>
        <v>41828.515127314815</v>
      </c>
      <c r="S5" s="12">
        <f t="shared" si="3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2">
        <f t="shared" si="2"/>
        <v>42327.834247685183</v>
      </c>
      <c r="S6" s="12">
        <f t="shared" si="3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2">
        <f t="shared" si="2"/>
        <v>42563.932951388888</v>
      </c>
      <c r="S7" s="12">
        <f t="shared" si="3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2">
        <f t="shared" si="2"/>
        <v>41794.072337962964</v>
      </c>
      <c r="S8" s="12">
        <f t="shared" si="3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2">
        <f t="shared" si="2"/>
        <v>42516.047071759262</v>
      </c>
      <c r="S9" s="12">
        <f t="shared" si="3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2">
        <f t="shared" si="2"/>
        <v>42468.94458333333</v>
      </c>
      <c r="S10" s="12">
        <f t="shared" si="3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2">
        <f t="shared" si="2"/>
        <v>42447.103518518517</v>
      </c>
      <c r="S11" s="12">
        <f t="shared" si="3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2">
        <f t="shared" si="2"/>
        <v>41780.068043981482</v>
      </c>
      <c r="S12" s="12">
        <f t="shared" si="3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2">
        <f t="shared" si="2"/>
        <v>42572.778495370367</v>
      </c>
      <c r="S13" s="12">
        <f t="shared" si="3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2">
        <f t="shared" si="2"/>
        <v>41791.713252314818</v>
      </c>
      <c r="S14" s="12">
        <f t="shared" si="3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2">
        <f t="shared" si="2"/>
        <v>42508.677187499998</v>
      </c>
      <c r="S15" s="12">
        <f t="shared" si="3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2">
        <f t="shared" si="2"/>
        <v>41808.02648148148</v>
      </c>
      <c r="S16" s="12">
        <f t="shared" si="3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2">
        <f t="shared" si="2"/>
        <v>42256.391875000001</v>
      </c>
      <c r="S17" s="12">
        <f t="shared" si="3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2">
        <f t="shared" si="2"/>
        <v>41760.796423611115</v>
      </c>
      <c r="S18" s="12">
        <f t="shared" si="3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2">
        <f t="shared" si="2"/>
        <v>41917.731736111113</v>
      </c>
      <c r="S19" s="12">
        <f t="shared" si="3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2">
        <f t="shared" si="2"/>
        <v>41869.542314814818</v>
      </c>
      <c r="S20" s="12">
        <f t="shared" si="3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2">
        <f t="shared" si="2"/>
        <v>42175.816365740742</v>
      </c>
      <c r="S21" s="12">
        <f t="shared" si="3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2">
        <f t="shared" si="2"/>
        <v>42200.758240740746</v>
      </c>
      <c r="S22" s="12">
        <f t="shared" si="3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2">
        <f t="shared" si="2"/>
        <v>41878.627187500002</v>
      </c>
      <c r="S23" s="12">
        <f t="shared" si="3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2">
        <f t="shared" si="2"/>
        <v>41989.91134259259</v>
      </c>
      <c r="S24" s="12">
        <f t="shared" si="3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2">
        <f t="shared" si="2"/>
        <v>42097.778946759259</v>
      </c>
      <c r="S25" s="12">
        <f t="shared" si="3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2">
        <f t="shared" si="2"/>
        <v>42229.820173611108</v>
      </c>
      <c r="S26" s="12">
        <f t="shared" si="3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2">
        <f t="shared" si="2"/>
        <v>42318.025011574078</v>
      </c>
      <c r="S27" s="12">
        <f t="shared" si="3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2">
        <f t="shared" si="2"/>
        <v>41828.515555555554</v>
      </c>
      <c r="S28" s="12">
        <f t="shared" si="3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2">
        <f t="shared" si="2"/>
        <v>41929.164733796293</v>
      </c>
      <c r="S29" s="12">
        <f t="shared" si="3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2">
        <f t="shared" si="2"/>
        <v>42324.96393518518</v>
      </c>
      <c r="S30" s="12">
        <f t="shared" si="3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2">
        <f t="shared" si="2"/>
        <v>41812.67324074074</v>
      </c>
      <c r="S31" s="12">
        <f t="shared" si="3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2">
        <f t="shared" si="2"/>
        <v>41842.292997685188</v>
      </c>
      <c r="S32" s="12">
        <f t="shared" si="3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2">
        <f t="shared" si="2"/>
        <v>42376.79206018518</v>
      </c>
      <c r="S33" s="12">
        <f t="shared" si="3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2">
        <f t="shared" si="2"/>
        <v>42461.627511574072</v>
      </c>
      <c r="S34" s="12">
        <f t="shared" si="3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2">
        <f t="shared" si="2"/>
        <v>42286.660891203705</v>
      </c>
      <c r="S35" s="12">
        <f t="shared" si="3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2">
        <f t="shared" si="2"/>
        <v>41841.321770833332</v>
      </c>
      <c r="S36" s="12">
        <f t="shared" si="3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2">
        <f t="shared" si="2"/>
        <v>42098.291828703703</v>
      </c>
      <c r="S37" s="12">
        <f t="shared" si="3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2">
        <f t="shared" si="2"/>
        <v>42068.307002314818</v>
      </c>
      <c r="S38" s="12">
        <f t="shared" si="3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2">
        <f t="shared" si="2"/>
        <v>42032.693043981482</v>
      </c>
      <c r="S39" s="12">
        <f t="shared" si="3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2">
        <f t="shared" si="2"/>
        <v>41375.057222222218</v>
      </c>
      <c r="S40" s="12">
        <f t="shared" si="3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2">
        <f t="shared" si="2"/>
        <v>41754.047083333331</v>
      </c>
      <c r="S41" s="12">
        <f t="shared" si="3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2">
        <f t="shared" si="2"/>
        <v>41789.21398148148</v>
      </c>
      <c r="S42" s="12">
        <f t="shared" si="3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2">
        <f t="shared" si="2"/>
        <v>41887.568912037037</v>
      </c>
      <c r="S43" s="12">
        <f t="shared" si="3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2">
        <f t="shared" si="2"/>
        <v>41971.639189814814</v>
      </c>
      <c r="S44" s="12">
        <f t="shared" si="3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2">
        <f t="shared" si="2"/>
        <v>41802.790347222224</v>
      </c>
      <c r="S45" s="12">
        <f t="shared" si="3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2">
        <f t="shared" si="2"/>
        <v>41874.098807870374</v>
      </c>
      <c r="S46" s="12">
        <f t="shared" si="3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2">
        <f t="shared" si="2"/>
        <v>42457.623923611114</v>
      </c>
      <c r="S47" s="12">
        <f t="shared" si="3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2">
        <f t="shared" si="2"/>
        <v>42323.964976851858</v>
      </c>
      <c r="S48" s="12">
        <f t="shared" si="3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2">
        <f t="shared" si="2"/>
        <v>41932.819525462961</v>
      </c>
      <c r="S49" s="12">
        <f t="shared" si="3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2">
        <f t="shared" si="2"/>
        <v>42033.516898148147</v>
      </c>
      <c r="S50" s="12">
        <f t="shared" si="3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2">
        <f t="shared" si="2"/>
        <v>42271.176446759258</v>
      </c>
      <c r="S51" s="12">
        <f t="shared" si="3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2">
        <f t="shared" si="2"/>
        <v>41995.752986111111</v>
      </c>
      <c r="S52" s="12">
        <f t="shared" si="3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2">
        <f t="shared" si="2"/>
        <v>42196.928668981483</v>
      </c>
      <c r="S53" s="12">
        <f t="shared" si="3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2">
        <f t="shared" si="2"/>
        <v>41807.701921296299</v>
      </c>
      <c r="S54" s="12">
        <f t="shared" si="3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2">
        <f t="shared" si="2"/>
        <v>41719.549131944441</v>
      </c>
      <c r="S55" s="12">
        <f t="shared" si="3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2">
        <f t="shared" si="2"/>
        <v>42333.713206018518</v>
      </c>
      <c r="S56" s="12">
        <f t="shared" si="3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2">
        <f t="shared" si="2"/>
        <v>42496.968935185185</v>
      </c>
      <c r="S57" s="12">
        <f t="shared" si="3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2">
        <f t="shared" si="2"/>
        <v>42149.548888888887</v>
      </c>
      <c r="S58" s="12">
        <f t="shared" si="3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2">
        <f t="shared" si="2"/>
        <v>42089.83289351852</v>
      </c>
      <c r="S59" s="12">
        <f t="shared" si="3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2">
        <f t="shared" si="2"/>
        <v>41932.745046296295</v>
      </c>
      <c r="S60" s="12">
        <f t="shared" si="3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2">
        <f t="shared" si="2"/>
        <v>42230.23583333334</v>
      </c>
      <c r="S61" s="12">
        <f t="shared" si="3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2">
        <f t="shared" si="2"/>
        <v>41701.901817129627</v>
      </c>
      <c r="S62" s="12">
        <f t="shared" si="3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2">
        <f t="shared" si="2"/>
        <v>41409.814317129632</v>
      </c>
      <c r="S63" s="12">
        <f t="shared" si="3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2">
        <f t="shared" si="2"/>
        <v>41311.799513888887</v>
      </c>
      <c r="S64" s="12">
        <f t="shared" si="3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2">
        <f t="shared" si="2"/>
        <v>41612.912187499998</v>
      </c>
      <c r="S65" s="12">
        <f t="shared" si="3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4">ROUND(E66/D66*100,0)</f>
        <v>173</v>
      </c>
      <c r="Q66">
        <f t="shared" si="1"/>
        <v>86.67</v>
      </c>
      <c r="R66" s="12">
        <f t="shared" si="2"/>
        <v>41433.01829861111</v>
      </c>
      <c r="S66" s="12">
        <f t="shared" si="3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4"/>
        <v>108</v>
      </c>
      <c r="Q67">
        <f t="shared" ref="Q67:Q130" si="5">IFERROR(ROUND(E67/L67,2),0)</f>
        <v>132.05000000000001</v>
      </c>
      <c r="R67" s="12">
        <f t="shared" ref="R67:R130" si="6">(((J67/60)/60)/24)+DATE(1970,1,1)</f>
        <v>41835.821226851855</v>
      </c>
      <c r="S67" s="12">
        <f t="shared" ref="S67:S130" si="7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4"/>
        <v>119</v>
      </c>
      <c r="Q68">
        <f t="shared" si="5"/>
        <v>91.23</v>
      </c>
      <c r="R68" s="12">
        <f t="shared" si="6"/>
        <v>42539.849768518514</v>
      </c>
      <c r="S68" s="12">
        <f t="shared" si="7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4"/>
        <v>116</v>
      </c>
      <c r="Q69">
        <f t="shared" si="5"/>
        <v>116.25</v>
      </c>
      <c r="R69" s="12">
        <f t="shared" si="6"/>
        <v>41075.583379629628</v>
      </c>
      <c r="S69" s="12">
        <f t="shared" si="7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4"/>
        <v>127</v>
      </c>
      <c r="Q70">
        <f t="shared" si="5"/>
        <v>21.19</v>
      </c>
      <c r="R70" s="12">
        <f t="shared" si="6"/>
        <v>41663.569340277776</v>
      </c>
      <c r="S70" s="12">
        <f t="shared" si="7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4"/>
        <v>111</v>
      </c>
      <c r="Q71">
        <f t="shared" si="5"/>
        <v>62.33</v>
      </c>
      <c r="R71" s="12">
        <f t="shared" si="6"/>
        <v>40786.187789351854</v>
      </c>
      <c r="S71" s="12">
        <f t="shared" si="7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2">
        <f t="shared" si="6"/>
        <v>40730.896354166667</v>
      </c>
      <c r="S72" s="12">
        <f t="shared" si="7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4"/>
        <v>124</v>
      </c>
      <c r="Q73">
        <f t="shared" si="5"/>
        <v>69.72</v>
      </c>
      <c r="R73" s="12">
        <f t="shared" si="6"/>
        <v>40997.271493055552</v>
      </c>
      <c r="S73" s="12">
        <f t="shared" si="7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4"/>
        <v>108</v>
      </c>
      <c r="Q74">
        <f t="shared" si="5"/>
        <v>58.17</v>
      </c>
      <c r="R74" s="12">
        <f t="shared" si="6"/>
        <v>41208.010196759256</v>
      </c>
      <c r="S74" s="12">
        <f t="shared" si="7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4"/>
        <v>100</v>
      </c>
      <c r="Q75">
        <f t="shared" si="5"/>
        <v>50</v>
      </c>
      <c r="R75" s="12">
        <f t="shared" si="6"/>
        <v>40587.75675925926</v>
      </c>
      <c r="S75" s="12">
        <f t="shared" si="7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4"/>
        <v>113</v>
      </c>
      <c r="Q76">
        <f t="shared" si="5"/>
        <v>19.47</v>
      </c>
      <c r="R76" s="12">
        <f t="shared" si="6"/>
        <v>42360.487210648149</v>
      </c>
      <c r="S76" s="12">
        <f t="shared" si="7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4"/>
        <v>115</v>
      </c>
      <c r="Q77">
        <f t="shared" si="5"/>
        <v>85.96</v>
      </c>
      <c r="R77" s="12">
        <f t="shared" si="6"/>
        <v>41357.209166666667</v>
      </c>
      <c r="S77" s="12">
        <f t="shared" si="7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4"/>
        <v>153</v>
      </c>
      <c r="Q78">
        <f t="shared" si="5"/>
        <v>30.67</v>
      </c>
      <c r="R78" s="12">
        <f t="shared" si="6"/>
        <v>40844.691643518519</v>
      </c>
      <c r="S78" s="12">
        <f t="shared" si="7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4"/>
        <v>393</v>
      </c>
      <c r="Q79">
        <f t="shared" si="5"/>
        <v>60.38</v>
      </c>
      <c r="R79" s="12">
        <f t="shared" si="6"/>
        <v>40997.144872685189</v>
      </c>
      <c r="S79" s="12">
        <f t="shared" si="7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4"/>
        <v>2702</v>
      </c>
      <c r="Q80">
        <f t="shared" si="5"/>
        <v>38.6</v>
      </c>
      <c r="R80" s="12">
        <f t="shared" si="6"/>
        <v>42604.730567129634</v>
      </c>
      <c r="S80" s="12">
        <f t="shared" si="7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2">
        <f t="shared" si="6"/>
        <v>41724.776539351849</v>
      </c>
      <c r="S81" s="12">
        <f t="shared" si="7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4"/>
        <v>107</v>
      </c>
      <c r="Q82">
        <f t="shared" si="5"/>
        <v>273.83</v>
      </c>
      <c r="R82" s="12">
        <f t="shared" si="6"/>
        <v>41583.083981481483</v>
      </c>
      <c r="S82" s="12">
        <f t="shared" si="7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4"/>
        <v>198</v>
      </c>
      <c r="Q83">
        <f t="shared" si="5"/>
        <v>53.04</v>
      </c>
      <c r="R83" s="12">
        <f t="shared" si="6"/>
        <v>41100.158877314818</v>
      </c>
      <c r="S83" s="12">
        <f t="shared" si="7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4"/>
        <v>100</v>
      </c>
      <c r="Q84">
        <f t="shared" si="5"/>
        <v>40.01</v>
      </c>
      <c r="R84" s="12">
        <f t="shared" si="6"/>
        <v>40795.820150462961</v>
      </c>
      <c r="S84" s="12">
        <f t="shared" si="7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4"/>
        <v>103</v>
      </c>
      <c r="Q85">
        <f t="shared" si="5"/>
        <v>15.77</v>
      </c>
      <c r="R85" s="12">
        <f t="shared" si="6"/>
        <v>42042.615613425922</v>
      </c>
      <c r="S85" s="12">
        <f t="shared" si="7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2">
        <f t="shared" si="6"/>
        <v>40648.757939814815</v>
      </c>
      <c r="S86" s="12">
        <f t="shared" si="7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2">
        <f t="shared" si="6"/>
        <v>40779.125428240739</v>
      </c>
      <c r="S87" s="12">
        <f t="shared" si="7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4"/>
        <v>106</v>
      </c>
      <c r="Q88">
        <f t="shared" si="5"/>
        <v>375.76</v>
      </c>
      <c r="R88" s="12">
        <f t="shared" si="6"/>
        <v>42291.556076388893</v>
      </c>
      <c r="S88" s="12">
        <f t="shared" si="7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4"/>
        <v>105</v>
      </c>
      <c r="Q89">
        <f t="shared" si="5"/>
        <v>104.6</v>
      </c>
      <c r="R89" s="12">
        <f t="shared" si="6"/>
        <v>40322.53938657407</v>
      </c>
      <c r="S89" s="12">
        <f t="shared" si="7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4"/>
        <v>103</v>
      </c>
      <c r="Q90">
        <f t="shared" si="5"/>
        <v>60</v>
      </c>
      <c r="R90" s="12">
        <f t="shared" si="6"/>
        <v>41786.65892361111</v>
      </c>
      <c r="S90" s="12">
        <f t="shared" si="7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4"/>
        <v>115</v>
      </c>
      <c r="Q91">
        <f t="shared" si="5"/>
        <v>123.29</v>
      </c>
      <c r="R91" s="12">
        <f t="shared" si="6"/>
        <v>41402.752222222225</v>
      </c>
      <c r="S91" s="12">
        <f t="shared" si="7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4"/>
        <v>100</v>
      </c>
      <c r="Q92">
        <f t="shared" si="5"/>
        <v>31.38</v>
      </c>
      <c r="R92" s="12">
        <f t="shared" si="6"/>
        <v>40706.297442129631</v>
      </c>
      <c r="S92" s="12">
        <f t="shared" si="7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2">
        <f t="shared" si="6"/>
        <v>40619.402361111112</v>
      </c>
      <c r="S93" s="12">
        <f t="shared" si="7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4"/>
        <v>105</v>
      </c>
      <c r="Q94">
        <f t="shared" si="5"/>
        <v>122.33</v>
      </c>
      <c r="R94" s="12">
        <f t="shared" si="6"/>
        <v>42721.198877314819</v>
      </c>
      <c r="S94" s="12">
        <f t="shared" si="7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4"/>
        <v>111</v>
      </c>
      <c r="Q95">
        <f t="shared" si="5"/>
        <v>73.73</v>
      </c>
      <c r="R95" s="12">
        <f t="shared" si="6"/>
        <v>41065.858067129629</v>
      </c>
      <c r="S95" s="12">
        <f t="shared" si="7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4"/>
        <v>104</v>
      </c>
      <c r="Q96">
        <f t="shared" si="5"/>
        <v>21.67</v>
      </c>
      <c r="R96" s="12">
        <f t="shared" si="6"/>
        <v>41716.717847222222</v>
      </c>
      <c r="S96" s="12">
        <f t="shared" si="7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4"/>
        <v>131</v>
      </c>
      <c r="Q97">
        <f t="shared" si="5"/>
        <v>21.9</v>
      </c>
      <c r="R97" s="12">
        <f t="shared" si="6"/>
        <v>40935.005104166667</v>
      </c>
      <c r="S97" s="12">
        <f t="shared" si="7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4"/>
        <v>115</v>
      </c>
      <c r="Q98">
        <f t="shared" si="5"/>
        <v>50.59</v>
      </c>
      <c r="R98" s="12">
        <f t="shared" si="6"/>
        <v>40324.662511574075</v>
      </c>
      <c r="S98" s="12">
        <f t="shared" si="7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4"/>
        <v>106</v>
      </c>
      <c r="Q99">
        <f t="shared" si="5"/>
        <v>53.13</v>
      </c>
      <c r="R99" s="12">
        <f t="shared" si="6"/>
        <v>40706.135208333333</v>
      </c>
      <c r="S99" s="12">
        <f t="shared" si="7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2">
        <f t="shared" si="6"/>
        <v>41214.79483796296</v>
      </c>
      <c r="S100" s="12">
        <f t="shared" si="7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2">
        <f t="shared" si="6"/>
        <v>41631.902766203704</v>
      </c>
      <c r="S101" s="12">
        <f t="shared" si="7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2">
        <f t="shared" si="6"/>
        <v>41197.753310185188</v>
      </c>
      <c r="S102" s="12">
        <f t="shared" si="7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4"/>
        <v>100</v>
      </c>
      <c r="Q103">
        <f t="shared" si="5"/>
        <v>100</v>
      </c>
      <c r="R103" s="12">
        <f t="shared" si="6"/>
        <v>41274.776736111111</v>
      </c>
      <c r="S103" s="12">
        <f t="shared" si="7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2">
        <f t="shared" si="6"/>
        <v>40505.131168981483</v>
      </c>
      <c r="S104" s="12">
        <f t="shared" si="7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4"/>
        <v>105</v>
      </c>
      <c r="Q105">
        <f t="shared" si="5"/>
        <v>27.9</v>
      </c>
      <c r="R105" s="12">
        <f t="shared" si="6"/>
        <v>41682.805902777778</v>
      </c>
      <c r="S105" s="12">
        <f t="shared" si="7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4"/>
        <v>120</v>
      </c>
      <c r="Q106">
        <f t="shared" si="5"/>
        <v>60</v>
      </c>
      <c r="R106" s="12">
        <f t="shared" si="6"/>
        <v>40612.695208333331</v>
      </c>
      <c r="S106" s="12">
        <f t="shared" si="7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2">
        <f t="shared" si="6"/>
        <v>42485.724768518514</v>
      </c>
      <c r="S107" s="12">
        <f t="shared" si="7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2">
        <f t="shared" si="6"/>
        <v>40987.776631944449</v>
      </c>
      <c r="S108" s="12">
        <f t="shared" si="7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2">
        <f t="shared" si="6"/>
        <v>40635.982488425929</v>
      </c>
      <c r="S109" s="12">
        <f t="shared" si="7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2">
        <f t="shared" si="6"/>
        <v>41365.613078703704</v>
      </c>
      <c r="S110" s="12">
        <f t="shared" si="7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4"/>
        <v>220</v>
      </c>
      <c r="Q111">
        <f t="shared" si="5"/>
        <v>46.7</v>
      </c>
      <c r="R111" s="12">
        <f t="shared" si="6"/>
        <v>40570.025810185187</v>
      </c>
      <c r="S111" s="12">
        <f t="shared" si="7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2">
        <f t="shared" si="6"/>
        <v>41557.949687500004</v>
      </c>
      <c r="S112" s="12">
        <f t="shared" si="7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2">
        <f t="shared" si="6"/>
        <v>42125.333182870367</v>
      </c>
      <c r="S113" s="12">
        <f t="shared" si="7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4"/>
        <v>104</v>
      </c>
      <c r="Q114">
        <f t="shared" si="5"/>
        <v>64.2</v>
      </c>
      <c r="R114" s="12">
        <f t="shared" si="6"/>
        <v>41718.043032407404</v>
      </c>
      <c r="S114" s="12">
        <f t="shared" si="7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2">
        <f t="shared" si="6"/>
        <v>40753.758425925924</v>
      </c>
      <c r="S115" s="12">
        <f t="shared" si="7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2">
        <f t="shared" si="6"/>
        <v>40861.27416666667</v>
      </c>
      <c r="S116" s="12">
        <f t="shared" si="7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2">
        <f t="shared" si="6"/>
        <v>40918.738935185182</v>
      </c>
      <c r="S117" s="12">
        <f t="shared" si="7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2">
        <f t="shared" si="6"/>
        <v>40595.497164351851</v>
      </c>
      <c r="S118" s="12">
        <f t="shared" si="7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2">
        <f t="shared" si="6"/>
        <v>40248.834999999999</v>
      </c>
      <c r="S119" s="12">
        <f t="shared" si="7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2">
        <f t="shared" si="6"/>
        <v>40723.053657407407</v>
      </c>
      <c r="S120" s="12">
        <f t="shared" si="7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2">
        <f t="shared" si="6"/>
        <v>40739.069282407407</v>
      </c>
      <c r="S121" s="12">
        <f t="shared" si="7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4"/>
        <v>0</v>
      </c>
      <c r="Q122">
        <f t="shared" si="5"/>
        <v>10</v>
      </c>
      <c r="R122" s="12">
        <f t="shared" si="6"/>
        <v>42616.049849537041</v>
      </c>
      <c r="S122" s="12">
        <f t="shared" si="7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4"/>
        <v>0</v>
      </c>
      <c r="Q123">
        <f t="shared" si="5"/>
        <v>1</v>
      </c>
      <c r="R123" s="12">
        <f t="shared" si="6"/>
        <v>42096.704976851848</v>
      </c>
      <c r="S123" s="12">
        <f t="shared" si="7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4"/>
        <v>0</v>
      </c>
      <c r="Q124">
        <f t="shared" si="5"/>
        <v>0</v>
      </c>
      <c r="R124" s="12">
        <f t="shared" si="6"/>
        <v>42593.431793981479</v>
      </c>
      <c r="S124" s="12">
        <f t="shared" si="7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4"/>
        <v>0</v>
      </c>
      <c r="Q125">
        <f t="shared" si="5"/>
        <v>25.17</v>
      </c>
      <c r="R125" s="12">
        <f t="shared" si="6"/>
        <v>41904.781990740739</v>
      </c>
      <c r="S125" s="12">
        <f t="shared" si="7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4"/>
        <v>0</v>
      </c>
      <c r="Q126">
        <f t="shared" si="5"/>
        <v>0</v>
      </c>
      <c r="R126" s="12">
        <f t="shared" si="6"/>
        <v>42114.928726851853</v>
      </c>
      <c r="S126" s="12">
        <f t="shared" si="7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4"/>
        <v>14</v>
      </c>
      <c r="Q127">
        <f t="shared" si="5"/>
        <v>11.67</v>
      </c>
      <c r="R127" s="12">
        <f t="shared" si="6"/>
        <v>42709.993981481486</v>
      </c>
      <c r="S127" s="12">
        <f t="shared" si="7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4"/>
        <v>6</v>
      </c>
      <c r="Q128">
        <f t="shared" si="5"/>
        <v>106.69</v>
      </c>
      <c r="R128" s="12">
        <f t="shared" si="6"/>
        <v>42135.589548611111</v>
      </c>
      <c r="S128" s="12">
        <f t="shared" si="7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4"/>
        <v>2</v>
      </c>
      <c r="Q129">
        <f t="shared" si="5"/>
        <v>47.5</v>
      </c>
      <c r="R129" s="12">
        <f t="shared" si="6"/>
        <v>42067.62431712963</v>
      </c>
      <c r="S129" s="12">
        <f t="shared" si="7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8">ROUND(E130/D130*100,0)</f>
        <v>2</v>
      </c>
      <c r="Q130">
        <f t="shared" si="5"/>
        <v>311.17</v>
      </c>
      <c r="R130" s="12">
        <f t="shared" si="6"/>
        <v>42628.22792824074</v>
      </c>
      <c r="S130" s="12">
        <f t="shared" si="7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8"/>
        <v>0</v>
      </c>
      <c r="Q131">
        <f t="shared" ref="Q131:Q194" si="9">IFERROR(ROUND(E131/L131,2),0)</f>
        <v>0</v>
      </c>
      <c r="R131" s="12">
        <f t="shared" ref="R131:R194" si="10">(((J131/60)/60)/24)+DATE(1970,1,1)</f>
        <v>41882.937303240738</v>
      </c>
      <c r="S131" s="12">
        <f t="shared" ref="S131:S194" si="11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8"/>
        <v>0</v>
      </c>
      <c r="Q132">
        <f t="shared" si="9"/>
        <v>0</v>
      </c>
      <c r="R132" s="12">
        <f t="shared" si="10"/>
        <v>41778.915416666663</v>
      </c>
      <c r="S132" s="12">
        <f t="shared" si="11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8"/>
        <v>0</v>
      </c>
      <c r="Q133">
        <f t="shared" si="9"/>
        <v>0</v>
      </c>
      <c r="R133" s="12">
        <f t="shared" si="10"/>
        <v>42541.837511574078</v>
      </c>
      <c r="S133" s="12">
        <f t="shared" si="11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8"/>
        <v>10</v>
      </c>
      <c r="Q134">
        <f t="shared" si="9"/>
        <v>94.51</v>
      </c>
      <c r="R134" s="12">
        <f t="shared" si="10"/>
        <v>41905.812581018516</v>
      </c>
      <c r="S134" s="12">
        <f t="shared" si="11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8"/>
        <v>0</v>
      </c>
      <c r="Q135">
        <f t="shared" si="9"/>
        <v>0</v>
      </c>
      <c r="R135" s="12">
        <f t="shared" si="10"/>
        <v>42491.80768518518</v>
      </c>
      <c r="S135" s="12">
        <f t="shared" si="11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8"/>
        <v>0</v>
      </c>
      <c r="Q136">
        <f t="shared" si="9"/>
        <v>0</v>
      </c>
      <c r="R136" s="12">
        <f t="shared" si="10"/>
        <v>42221.909930555557</v>
      </c>
      <c r="S136" s="12">
        <f t="shared" si="11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2">
        <f t="shared" si="10"/>
        <v>41788.381909722222</v>
      </c>
      <c r="S137" s="12">
        <f t="shared" si="11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8"/>
        <v>0</v>
      </c>
      <c r="Q138">
        <f t="shared" si="9"/>
        <v>0</v>
      </c>
      <c r="R138" s="12">
        <f t="shared" si="10"/>
        <v>42096.410115740742</v>
      </c>
      <c r="S138" s="12">
        <f t="shared" si="11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8"/>
        <v>0</v>
      </c>
      <c r="Q139">
        <f t="shared" si="9"/>
        <v>0</v>
      </c>
      <c r="R139" s="12">
        <f t="shared" si="10"/>
        <v>42239.573993055557</v>
      </c>
      <c r="S139" s="12">
        <f t="shared" si="11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2">
        <f t="shared" si="10"/>
        <v>42186.257418981477</v>
      </c>
      <c r="S140" s="12">
        <f t="shared" si="11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8"/>
        <v>100</v>
      </c>
      <c r="Q141">
        <f t="shared" si="9"/>
        <v>500</v>
      </c>
      <c r="R141" s="12">
        <f t="shared" si="10"/>
        <v>42187.920972222222</v>
      </c>
      <c r="S141" s="12">
        <f t="shared" si="11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8"/>
        <v>0</v>
      </c>
      <c r="Q142">
        <f t="shared" si="9"/>
        <v>0</v>
      </c>
      <c r="R142" s="12">
        <f t="shared" si="10"/>
        <v>42053.198287037041</v>
      </c>
      <c r="S142" s="12">
        <f t="shared" si="11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8"/>
        <v>11</v>
      </c>
      <c r="Q143">
        <f t="shared" si="9"/>
        <v>46.18</v>
      </c>
      <c r="R143" s="12">
        <f t="shared" si="10"/>
        <v>42110.153043981481</v>
      </c>
      <c r="S143" s="12">
        <f t="shared" si="11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8"/>
        <v>0</v>
      </c>
      <c r="Q144">
        <f t="shared" si="9"/>
        <v>10</v>
      </c>
      <c r="R144" s="12">
        <f t="shared" si="10"/>
        <v>41938.893263888887</v>
      </c>
      <c r="S144" s="12">
        <f t="shared" si="11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8"/>
        <v>0</v>
      </c>
      <c r="Q145">
        <f t="shared" si="9"/>
        <v>0</v>
      </c>
      <c r="R145" s="12">
        <f t="shared" si="10"/>
        <v>42559.064143518524</v>
      </c>
      <c r="S145" s="12">
        <f t="shared" si="11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8"/>
        <v>28</v>
      </c>
      <c r="Q146">
        <f t="shared" si="9"/>
        <v>55.95</v>
      </c>
      <c r="R146" s="12">
        <f t="shared" si="10"/>
        <v>42047.762407407412</v>
      </c>
      <c r="S146" s="12">
        <f t="shared" si="11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8"/>
        <v>8</v>
      </c>
      <c r="Q147">
        <f t="shared" si="9"/>
        <v>37.56</v>
      </c>
      <c r="R147" s="12">
        <f t="shared" si="10"/>
        <v>42200.542268518519</v>
      </c>
      <c r="S147" s="12">
        <f t="shared" si="11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8"/>
        <v>1</v>
      </c>
      <c r="Q148">
        <f t="shared" si="9"/>
        <v>38.33</v>
      </c>
      <c r="R148" s="12">
        <f t="shared" si="10"/>
        <v>42693.016180555554</v>
      </c>
      <c r="S148" s="12">
        <f t="shared" si="11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8"/>
        <v>0</v>
      </c>
      <c r="Q149">
        <f t="shared" si="9"/>
        <v>0</v>
      </c>
      <c r="R149" s="12">
        <f t="shared" si="10"/>
        <v>41969.767824074079</v>
      </c>
      <c r="S149" s="12">
        <f t="shared" si="11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8"/>
        <v>0</v>
      </c>
      <c r="Q150">
        <f t="shared" si="9"/>
        <v>20</v>
      </c>
      <c r="R150" s="12">
        <f t="shared" si="10"/>
        <v>42397.281666666662</v>
      </c>
      <c r="S150" s="12">
        <f t="shared" si="11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8"/>
        <v>1</v>
      </c>
      <c r="Q151">
        <f t="shared" si="9"/>
        <v>15.33</v>
      </c>
      <c r="R151" s="12">
        <f t="shared" si="10"/>
        <v>41968.172106481477</v>
      </c>
      <c r="S151" s="12">
        <f t="shared" si="11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2">
        <f t="shared" si="10"/>
        <v>42090.161828703705</v>
      </c>
      <c r="S152" s="12">
        <f t="shared" si="11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8"/>
        <v>0</v>
      </c>
      <c r="Q153">
        <f t="shared" si="9"/>
        <v>28</v>
      </c>
      <c r="R153" s="12">
        <f t="shared" si="10"/>
        <v>42113.550821759258</v>
      </c>
      <c r="S153" s="12">
        <f t="shared" si="11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8"/>
        <v>0</v>
      </c>
      <c r="Q154">
        <f t="shared" si="9"/>
        <v>15</v>
      </c>
      <c r="R154" s="12">
        <f t="shared" si="10"/>
        <v>41875.077546296299</v>
      </c>
      <c r="S154" s="12">
        <f t="shared" si="11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8"/>
        <v>1</v>
      </c>
      <c r="Q155">
        <f t="shared" si="9"/>
        <v>35.9</v>
      </c>
      <c r="R155" s="12">
        <f t="shared" si="10"/>
        <v>41933.586157407408</v>
      </c>
      <c r="S155" s="12">
        <f t="shared" si="11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8"/>
        <v>3</v>
      </c>
      <c r="Q156">
        <f t="shared" si="9"/>
        <v>13.33</v>
      </c>
      <c r="R156" s="12">
        <f t="shared" si="10"/>
        <v>42115.547395833331</v>
      </c>
      <c r="S156" s="12">
        <f t="shared" si="11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8"/>
        <v>0</v>
      </c>
      <c r="Q157">
        <f t="shared" si="9"/>
        <v>20.25</v>
      </c>
      <c r="R157" s="12">
        <f t="shared" si="10"/>
        <v>42168.559432870374</v>
      </c>
      <c r="S157" s="12">
        <f t="shared" si="11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8"/>
        <v>5</v>
      </c>
      <c r="Q158">
        <f t="shared" si="9"/>
        <v>119</v>
      </c>
      <c r="R158" s="12">
        <f t="shared" si="10"/>
        <v>41794.124953703707</v>
      </c>
      <c r="S158" s="12">
        <f t="shared" si="11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8"/>
        <v>0</v>
      </c>
      <c r="Q159">
        <f t="shared" si="9"/>
        <v>4</v>
      </c>
      <c r="R159" s="12">
        <f t="shared" si="10"/>
        <v>42396.911712962959</v>
      </c>
      <c r="S159" s="12">
        <f t="shared" si="11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8"/>
        <v>0</v>
      </c>
      <c r="Q160">
        <f t="shared" si="9"/>
        <v>0</v>
      </c>
      <c r="R160" s="12">
        <f t="shared" si="10"/>
        <v>41904.07671296296</v>
      </c>
      <c r="S160" s="12">
        <f t="shared" si="11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8"/>
        <v>0</v>
      </c>
      <c r="Q161">
        <f t="shared" si="9"/>
        <v>10</v>
      </c>
      <c r="R161" s="12">
        <f t="shared" si="10"/>
        <v>42514.434548611112</v>
      </c>
      <c r="S161" s="12">
        <f t="shared" si="11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8"/>
        <v>0</v>
      </c>
      <c r="Q162">
        <f t="shared" si="9"/>
        <v>0</v>
      </c>
      <c r="R162" s="12">
        <f t="shared" si="10"/>
        <v>42171.913090277783</v>
      </c>
      <c r="S162" s="12">
        <f t="shared" si="11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8"/>
        <v>0</v>
      </c>
      <c r="Q163">
        <f t="shared" si="9"/>
        <v>5</v>
      </c>
      <c r="R163" s="12">
        <f t="shared" si="10"/>
        <v>41792.687442129631</v>
      </c>
      <c r="S163" s="12">
        <f t="shared" si="11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8"/>
        <v>16</v>
      </c>
      <c r="Q164">
        <f t="shared" si="9"/>
        <v>43.5</v>
      </c>
      <c r="R164" s="12">
        <f t="shared" si="10"/>
        <v>41835.126805555556</v>
      </c>
      <c r="S164" s="12">
        <f t="shared" si="11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8"/>
        <v>0</v>
      </c>
      <c r="Q165">
        <f t="shared" si="9"/>
        <v>0</v>
      </c>
      <c r="R165" s="12">
        <f t="shared" si="10"/>
        <v>42243.961273148147</v>
      </c>
      <c r="S165" s="12">
        <f t="shared" si="11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8"/>
        <v>1</v>
      </c>
      <c r="Q166">
        <f t="shared" si="9"/>
        <v>91.43</v>
      </c>
      <c r="R166" s="12">
        <f t="shared" si="10"/>
        <v>41841.762743055559</v>
      </c>
      <c r="S166" s="12">
        <f t="shared" si="11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8"/>
        <v>0</v>
      </c>
      <c r="Q167">
        <f t="shared" si="9"/>
        <v>0</v>
      </c>
      <c r="R167" s="12">
        <f t="shared" si="10"/>
        <v>42351.658842592587</v>
      </c>
      <c r="S167" s="12">
        <f t="shared" si="11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8"/>
        <v>60</v>
      </c>
      <c r="Q168">
        <f t="shared" si="9"/>
        <v>3000</v>
      </c>
      <c r="R168" s="12">
        <f t="shared" si="10"/>
        <v>42721.075949074075</v>
      </c>
      <c r="S168" s="12">
        <f t="shared" si="11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8"/>
        <v>0</v>
      </c>
      <c r="Q169">
        <f t="shared" si="9"/>
        <v>5.5</v>
      </c>
      <c r="R169" s="12">
        <f t="shared" si="10"/>
        <v>42160.927488425921</v>
      </c>
      <c r="S169" s="12">
        <f t="shared" si="11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2">
        <f t="shared" si="10"/>
        <v>42052.83530092593</v>
      </c>
      <c r="S170" s="12">
        <f t="shared" si="11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8"/>
        <v>22</v>
      </c>
      <c r="Q171">
        <f t="shared" si="9"/>
        <v>56</v>
      </c>
      <c r="R171" s="12">
        <f t="shared" si="10"/>
        <v>41900.505312499998</v>
      </c>
      <c r="S171" s="12">
        <f t="shared" si="11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8"/>
        <v>3</v>
      </c>
      <c r="Q172">
        <f t="shared" si="9"/>
        <v>32.5</v>
      </c>
      <c r="R172" s="12">
        <f t="shared" si="10"/>
        <v>42216.977812500001</v>
      </c>
      <c r="S172" s="12">
        <f t="shared" si="11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8"/>
        <v>0</v>
      </c>
      <c r="Q173">
        <f t="shared" si="9"/>
        <v>1</v>
      </c>
      <c r="R173" s="12">
        <f t="shared" si="10"/>
        <v>42534.180717592593</v>
      </c>
      <c r="S173" s="12">
        <f t="shared" si="11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8"/>
        <v>0</v>
      </c>
      <c r="Q174">
        <f t="shared" si="9"/>
        <v>0</v>
      </c>
      <c r="R174" s="12">
        <f t="shared" si="10"/>
        <v>42047.394942129627</v>
      </c>
      <c r="S174" s="12">
        <f t="shared" si="11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8"/>
        <v>0</v>
      </c>
      <c r="Q175">
        <f t="shared" si="9"/>
        <v>0</v>
      </c>
      <c r="R175" s="12">
        <f t="shared" si="10"/>
        <v>42033.573009259257</v>
      </c>
      <c r="S175" s="12">
        <f t="shared" si="11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8"/>
        <v>0</v>
      </c>
      <c r="Q176">
        <f t="shared" si="9"/>
        <v>0</v>
      </c>
      <c r="R176" s="12">
        <f t="shared" si="10"/>
        <v>42072.758981481486</v>
      </c>
      <c r="S176" s="12">
        <f t="shared" si="11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8"/>
        <v>6</v>
      </c>
      <c r="Q177">
        <f t="shared" si="9"/>
        <v>49.88</v>
      </c>
      <c r="R177" s="12">
        <f t="shared" si="10"/>
        <v>41855.777905092589</v>
      </c>
      <c r="S177" s="12">
        <f t="shared" si="11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8"/>
        <v>0</v>
      </c>
      <c r="Q178">
        <f t="shared" si="9"/>
        <v>0</v>
      </c>
      <c r="R178" s="12">
        <f t="shared" si="10"/>
        <v>42191.824062500003</v>
      </c>
      <c r="S178" s="12">
        <f t="shared" si="11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8"/>
        <v>40</v>
      </c>
      <c r="Q179">
        <f t="shared" si="9"/>
        <v>25.71</v>
      </c>
      <c r="R179" s="12">
        <f t="shared" si="10"/>
        <v>42070.047754629632</v>
      </c>
      <c r="S179" s="12">
        <f t="shared" si="11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8"/>
        <v>0</v>
      </c>
      <c r="Q180">
        <f t="shared" si="9"/>
        <v>0</v>
      </c>
      <c r="R180" s="12">
        <f t="shared" si="10"/>
        <v>42304.955381944441</v>
      </c>
      <c r="S180" s="12">
        <f t="shared" si="11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8"/>
        <v>20</v>
      </c>
      <c r="Q181">
        <f t="shared" si="9"/>
        <v>100</v>
      </c>
      <c r="R181" s="12">
        <f t="shared" si="10"/>
        <v>42403.080497685187</v>
      </c>
      <c r="S181" s="12">
        <f t="shared" si="11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8"/>
        <v>33</v>
      </c>
      <c r="Q182">
        <f t="shared" si="9"/>
        <v>30.85</v>
      </c>
      <c r="R182" s="12">
        <f t="shared" si="10"/>
        <v>42067.991238425922</v>
      </c>
      <c r="S182" s="12">
        <f t="shared" si="11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8"/>
        <v>21</v>
      </c>
      <c r="Q183">
        <f t="shared" si="9"/>
        <v>180.5</v>
      </c>
      <c r="R183" s="12">
        <f t="shared" si="10"/>
        <v>42147.741840277777</v>
      </c>
      <c r="S183" s="12">
        <f t="shared" si="11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8"/>
        <v>0</v>
      </c>
      <c r="Q184">
        <f t="shared" si="9"/>
        <v>0</v>
      </c>
      <c r="R184" s="12">
        <f t="shared" si="10"/>
        <v>42712.011944444443</v>
      </c>
      <c r="S184" s="12">
        <f t="shared" si="11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8"/>
        <v>36</v>
      </c>
      <c r="Q185">
        <f t="shared" si="9"/>
        <v>373.5</v>
      </c>
      <c r="R185" s="12">
        <f t="shared" si="10"/>
        <v>41939.810300925928</v>
      </c>
      <c r="S185" s="12">
        <f t="shared" si="11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8"/>
        <v>3</v>
      </c>
      <c r="Q186">
        <f t="shared" si="9"/>
        <v>25.5</v>
      </c>
      <c r="R186" s="12">
        <f t="shared" si="10"/>
        <v>41825.791226851856</v>
      </c>
      <c r="S186" s="12">
        <f t="shared" si="11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8"/>
        <v>6</v>
      </c>
      <c r="Q187">
        <f t="shared" si="9"/>
        <v>220</v>
      </c>
      <c r="R187" s="12">
        <f t="shared" si="10"/>
        <v>42570.91133101852</v>
      </c>
      <c r="S187" s="12">
        <f t="shared" si="11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8"/>
        <v>0</v>
      </c>
      <c r="Q188">
        <f t="shared" si="9"/>
        <v>0</v>
      </c>
      <c r="R188" s="12">
        <f t="shared" si="10"/>
        <v>42767.812893518523</v>
      </c>
      <c r="S188" s="12">
        <f t="shared" si="11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8"/>
        <v>16</v>
      </c>
      <c r="Q189">
        <f t="shared" si="9"/>
        <v>160</v>
      </c>
      <c r="R189" s="12">
        <f t="shared" si="10"/>
        <v>42182.234456018516</v>
      </c>
      <c r="S189" s="12">
        <f t="shared" si="11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8"/>
        <v>0</v>
      </c>
      <c r="Q190">
        <f t="shared" si="9"/>
        <v>0</v>
      </c>
      <c r="R190" s="12">
        <f t="shared" si="10"/>
        <v>41857.18304398148</v>
      </c>
      <c r="S190" s="12">
        <f t="shared" si="11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8"/>
        <v>0</v>
      </c>
      <c r="Q191">
        <f t="shared" si="9"/>
        <v>69</v>
      </c>
      <c r="R191" s="12">
        <f t="shared" si="10"/>
        <v>42556.690706018519</v>
      </c>
      <c r="S191" s="12">
        <f t="shared" si="11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8"/>
        <v>0</v>
      </c>
      <c r="Q192">
        <f t="shared" si="9"/>
        <v>50</v>
      </c>
      <c r="R192" s="12">
        <f t="shared" si="10"/>
        <v>42527.650995370372</v>
      </c>
      <c r="S192" s="12">
        <f t="shared" si="11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8"/>
        <v>5</v>
      </c>
      <c r="Q193">
        <f t="shared" si="9"/>
        <v>83.33</v>
      </c>
      <c r="R193" s="12">
        <f t="shared" si="10"/>
        <v>42239.441412037035</v>
      </c>
      <c r="S193" s="12">
        <f t="shared" si="11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2">ROUND(E194/D194*100,0)</f>
        <v>0</v>
      </c>
      <c r="Q194">
        <f t="shared" si="9"/>
        <v>5.67</v>
      </c>
      <c r="R194" s="12">
        <f t="shared" si="10"/>
        <v>41899.792037037041</v>
      </c>
      <c r="S194" s="12">
        <f t="shared" si="11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2"/>
        <v>0</v>
      </c>
      <c r="Q195">
        <f t="shared" ref="Q195:Q258" si="13">IFERROR(ROUND(E195/L195,2),0)</f>
        <v>0</v>
      </c>
      <c r="R195" s="12">
        <f t="shared" ref="R195:R258" si="14">(((J195/60)/60)/24)+DATE(1970,1,1)</f>
        <v>41911.934791666667</v>
      </c>
      <c r="S195" s="12">
        <f t="shared" ref="S195:S258" si="15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2"/>
        <v>0</v>
      </c>
      <c r="Q196">
        <f t="shared" si="13"/>
        <v>1</v>
      </c>
      <c r="R196" s="12">
        <f t="shared" si="14"/>
        <v>42375.996886574074</v>
      </c>
      <c r="S196" s="12">
        <f t="shared" si="15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2"/>
        <v>0</v>
      </c>
      <c r="Q197">
        <f t="shared" si="13"/>
        <v>0</v>
      </c>
      <c r="R197" s="12">
        <f t="shared" si="14"/>
        <v>42135.67050925926</v>
      </c>
      <c r="S197" s="12">
        <f t="shared" si="15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2">
        <f t="shared" si="14"/>
        <v>42259.542800925927</v>
      </c>
      <c r="S198" s="12">
        <f t="shared" si="15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2">
        <f t="shared" si="14"/>
        <v>42741.848379629635</v>
      </c>
      <c r="S199" s="12">
        <f t="shared" si="15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2">
        <f t="shared" si="14"/>
        <v>41887.383356481485</v>
      </c>
      <c r="S200" s="12">
        <f t="shared" si="15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2"/>
        <v>0</v>
      </c>
      <c r="Q201">
        <f t="shared" si="13"/>
        <v>0</v>
      </c>
      <c r="R201" s="12">
        <f t="shared" si="14"/>
        <v>42584.123865740738</v>
      </c>
      <c r="S201" s="12">
        <f t="shared" si="15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2">
        <f t="shared" si="14"/>
        <v>41867.083368055559</v>
      </c>
      <c r="S202" s="12">
        <f t="shared" si="15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2">
        <f t="shared" si="14"/>
        <v>42023.818622685183</v>
      </c>
      <c r="S203" s="12">
        <f t="shared" si="15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2"/>
        <v>0</v>
      </c>
      <c r="Q204">
        <f t="shared" si="13"/>
        <v>0</v>
      </c>
      <c r="R204" s="12">
        <f t="shared" si="14"/>
        <v>42255.927824074075</v>
      </c>
      <c r="S204" s="12">
        <f t="shared" si="15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2">
        <f t="shared" si="14"/>
        <v>41973.847962962958</v>
      </c>
      <c r="S205" s="12">
        <f t="shared" si="15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2">
        <f t="shared" si="14"/>
        <v>42556.583368055552</v>
      </c>
      <c r="S206" s="12">
        <f t="shared" si="15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2">
        <f t="shared" si="14"/>
        <v>42248.632199074069</v>
      </c>
      <c r="S207" s="12">
        <f t="shared" si="15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2"/>
        <v>0</v>
      </c>
      <c r="Q208">
        <f t="shared" si="13"/>
        <v>0</v>
      </c>
      <c r="R208" s="12">
        <f t="shared" si="14"/>
        <v>42567.004432870366</v>
      </c>
      <c r="S208" s="12">
        <f t="shared" si="15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2">
        <f t="shared" si="14"/>
        <v>41978.197199074071</v>
      </c>
      <c r="S209" s="12">
        <f t="shared" si="15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2"/>
        <v>0</v>
      </c>
      <c r="Q210">
        <f t="shared" si="13"/>
        <v>0</v>
      </c>
      <c r="R210" s="12">
        <f t="shared" si="14"/>
        <v>41959.369988425926</v>
      </c>
      <c r="S210" s="12">
        <f t="shared" si="15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2"/>
        <v>0</v>
      </c>
      <c r="Q211">
        <f t="shared" si="13"/>
        <v>0</v>
      </c>
      <c r="R211" s="12">
        <f t="shared" si="14"/>
        <v>42165.922858796301</v>
      </c>
      <c r="S211" s="12">
        <f t="shared" si="15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2">
        <f t="shared" si="14"/>
        <v>42249.064722222218</v>
      </c>
      <c r="S212" s="12">
        <f t="shared" si="15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2">
        <f t="shared" si="14"/>
        <v>42236.159918981488</v>
      </c>
      <c r="S213" s="12">
        <f t="shared" si="15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2"/>
        <v>0</v>
      </c>
      <c r="Q214">
        <f t="shared" si="13"/>
        <v>1</v>
      </c>
      <c r="R214" s="12">
        <f t="shared" si="14"/>
        <v>42416.881018518514</v>
      </c>
      <c r="S214" s="12">
        <f t="shared" si="15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2"/>
        <v>0</v>
      </c>
      <c r="Q215">
        <f t="shared" si="13"/>
        <v>20</v>
      </c>
      <c r="R215" s="12">
        <f t="shared" si="14"/>
        <v>42202.594293981485</v>
      </c>
      <c r="S215" s="12">
        <f t="shared" si="15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2"/>
        <v>0</v>
      </c>
      <c r="Q216">
        <f t="shared" si="13"/>
        <v>1</v>
      </c>
      <c r="R216" s="12">
        <f t="shared" si="14"/>
        <v>42009.64061342593</v>
      </c>
      <c r="S216" s="12">
        <f t="shared" si="15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2"/>
        <v>0</v>
      </c>
      <c r="Q217">
        <f t="shared" si="13"/>
        <v>10</v>
      </c>
      <c r="R217" s="12">
        <f t="shared" si="14"/>
        <v>42375.230115740742</v>
      </c>
      <c r="S217" s="12">
        <f t="shared" si="15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2">
        <f t="shared" si="14"/>
        <v>42066.958761574075</v>
      </c>
      <c r="S218" s="12">
        <f t="shared" si="15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2">
        <f t="shared" si="14"/>
        <v>41970.64061342593</v>
      </c>
      <c r="S219" s="12">
        <f t="shared" si="15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2"/>
        <v>2</v>
      </c>
      <c r="Q220">
        <f t="shared" si="13"/>
        <v>100</v>
      </c>
      <c r="R220" s="12">
        <f t="shared" si="14"/>
        <v>42079.628344907411</v>
      </c>
      <c r="S220" s="12">
        <f t="shared" si="15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2">
        <f t="shared" si="14"/>
        <v>42429.326678240745</v>
      </c>
      <c r="S221" s="12">
        <f t="shared" si="15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2"/>
        <v>1</v>
      </c>
      <c r="Q222">
        <f t="shared" si="13"/>
        <v>120</v>
      </c>
      <c r="R222" s="12">
        <f t="shared" si="14"/>
        <v>42195.643865740742</v>
      </c>
      <c r="S222" s="12">
        <f t="shared" si="15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2"/>
        <v>0</v>
      </c>
      <c r="Q223">
        <f t="shared" si="13"/>
        <v>0</v>
      </c>
      <c r="R223" s="12">
        <f t="shared" si="14"/>
        <v>42031.837546296301</v>
      </c>
      <c r="S223" s="12">
        <f t="shared" si="15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2"/>
        <v>13</v>
      </c>
      <c r="Q224">
        <f t="shared" si="13"/>
        <v>65</v>
      </c>
      <c r="R224" s="12">
        <f t="shared" si="14"/>
        <v>42031.769884259258</v>
      </c>
      <c r="S224" s="12">
        <f t="shared" si="15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2"/>
        <v>0</v>
      </c>
      <c r="Q225">
        <f t="shared" si="13"/>
        <v>0</v>
      </c>
      <c r="R225" s="12">
        <f t="shared" si="14"/>
        <v>42482.048032407409</v>
      </c>
      <c r="S225" s="12">
        <f t="shared" si="15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2"/>
        <v>0</v>
      </c>
      <c r="Q226">
        <f t="shared" si="13"/>
        <v>0</v>
      </c>
      <c r="R226" s="12">
        <f t="shared" si="14"/>
        <v>42135.235254629632</v>
      </c>
      <c r="S226" s="12">
        <f t="shared" si="15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2"/>
        <v>0</v>
      </c>
      <c r="Q227">
        <f t="shared" si="13"/>
        <v>0</v>
      </c>
      <c r="R227" s="12">
        <f t="shared" si="14"/>
        <v>42438.961273148147</v>
      </c>
      <c r="S227" s="12">
        <f t="shared" si="15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2"/>
        <v>1</v>
      </c>
      <c r="Q228">
        <f t="shared" si="13"/>
        <v>125</v>
      </c>
      <c r="R228" s="12">
        <f t="shared" si="14"/>
        <v>42106.666018518517</v>
      </c>
      <c r="S228" s="12">
        <f t="shared" si="15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2"/>
        <v>0</v>
      </c>
      <c r="Q229">
        <f t="shared" si="13"/>
        <v>0</v>
      </c>
      <c r="R229" s="12">
        <f t="shared" si="14"/>
        <v>42164.893993055557</v>
      </c>
      <c r="S229" s="12">
        <f t="shared" si="15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2"/>
        <v>0</v>
      </c>
      <c r="Q230">
        <f t="shared" si="13"/>
        <v>0</v>
      </c>
      <c r="R230" s="12">
        <f t="shared" si="14"/>
        <v>42096.686400462961</v>
      </c>
      <c r="S230" s="12">
        <f t="shared" si="15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2"/>
        <v>0</v>
      </c>
      <c r="Q231">
        <f t="shared" si="13"/>
        <v>0</v>
      </c>
      <c r="R231" s="12">
        <f t="shared" si="14"/>
        <v>42383.933993055558</v>
      </c>
      <c r="S231" s="12">
        <f t="shared" si="15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2"/>
        <v>0</v>
      </c>
      <c r="Q232">
        <f t="shared" si="13"/>
        <v>30</v>
      </c>
      <c r="R232" s="12">
        <f t="shared" si="14"/>
        <v>42129.777210648142</v>
      </c>
      <c r="S232" s="12">
        <f t="shared" si="15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2"/>
        <v>0</v>
      </c>
      <c r="Q233">
        <f t="shared" si="13"/>
        <v>0</v>
      </c>
      <c r="R233" s="12">
        <f t="shared" si="14"/>
        <v>42341.958923611113</v>
      </c>
      <c r="S233" s="12">
        <f t="shared" si="15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2">
        <f t="shared" si="14"/>
        <v>42032.82576388889</v>
      </c>
      <c r="S234" s="12">
        <f t="shared" si="15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2"/>
        <v>0</v>
      </c>
      <c r="Q235">
        <f t="shared" si="13"/>
        <v>0</v>
      </c>
      <c r="R235" s="12">
        <f t="shared" si="14"/>
        <v>42612.911712962959</v>
      </c>
      <c r="S235" s="12">
        <f t="shared" si="15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2">
        <f t="shared" si="14"/>
        <v>42136.035405092596</v>
      </c>
      <c r="S236" s="12">
        <f t="shared" si="15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2"/>
        <v>0</v>
      </c>
      <c r="Q237">
        <f t="shared" si="13"/>
        <v>0</v>
      </c>
      <c r="R237" s="12">
        <f t="shared" si="14"/>
        <v>42164.908530092594</v>
      </c>
      <c r="S237" s="12">
        <f t="shared" si="15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2"/>
        <v>0</v>
      </c>
      <c r="Q238">
        <f t="shared" si="13"/>
        <v>0</v>
      </c>
      <c r="R238" s="12">
        <f t="shared" si="14"/>
        <v>42321.08447916666</v>
      </c>
      <c r="S238" s="12">
        <f t="shared" si="15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2"/>
        <v>0</v>
      </c>
      <c r="Q239">
        <f t="shared" si="13"/>
        <v>50</v>
      </c>
      <c r="R239" s="12">
        <f t="shared" si="14"/>
        <v>42377.577187499999</v>
      </c>
      <c r="S239" s="12">
        <f t="shared" si="15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2"/>
        <v>0</v>
      </c>
      <c r="Q240">
        <f t="shared" si="13"/>
        <v>0</v>
      </c>
      <c r="R240" s="12">
        <f t="shared" si="14"/>
        <v>42713.962499999994</v>
      </c>
      <c r="S240" s="12">
        <f t="shared" si="15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2"/>
        <v>25</v>
      </c>
      <c r="Q241">
        <f t="shared" si="13"/>
        <v>50</v>
      </c>
      <c r="R241" s="12">
        <f t="shared" si="14"/>
        <v>42297.110300925924</v>
      </c>
      <c r="S241" s="12">
        <f t="shared" si="15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2">
        <f t="shared" si="14"/>
        <v>41354.708460648151</v>
      </c>
      <c r="S242" s="12">
        <f t="shared" si="15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2">
        <f t="shared" si="14"/>
        <v>41949.697962962964</v>
      </c>
      <c r="S243" s="12">
        <f t="shared" si="15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2">
        <f t="shared" si="14"/>
        <v>40862.492939814816</v>
      </c>
      <c r="S244" s="12">
        <f t="shared" si="15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2">
        <f t="shared" si="14"/>
        <v>41662.047500000001</v>
      </c>
      <c r="S245" s="12">
        <f t="shared" si="15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2">
        <f t="shared" si="14"/>
        <v>40213.323599537034</v>
      </c>
      <c r="S246" s="12">
        <f t="shared" si="15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2">
        <f t="shared" si="14"/>
        <v>41107.053067129629</v>
      </c>
      <c r="S247" s="12">
        <f t="shared" si="15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2">
        <f t="shared" si="14"/>
        <v>40480.363483796296</v>
      </c>
      <c r="S248" s="12">
        <f t="shared" si="15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2">
        <f t="shared" si="14"/>
        <v>40430.604328703703</v>
      </c>
      <c r="S249" s="12">
        <f t="shared" si="15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2">
        <f t="shared" si="14"/>
        <v>40870.774409722224</v>
      </c>
      <c r="S250" s="12">
        <f t="shared" si="15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2">
        <f t="shared" si="14"/>
        <v>40332.923842592594</v>
      </c>
      <c r="S251" s="12">
        <f t="shared" si="15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2">
        <f t="shared" si="14"/>
        <v>41401.565868055557</v>
      </c>
      <c r="S252" s="12">
        <f t="shared" si="15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2">
        <f t="shared" si="14"/>
        <v>41013.787569444445</v>
      </c>
      <c r="S253" s="12">
        <f t="shared" si="15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2">
        <f t="shared" si="14"/>
        <v>40266.662708333337</v>
      </c>
      <c r="S254" s="12">
        <f t="shared" si="15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2">
        <f t="shared" si="14"/>
        <v>40924.650868055556</v>
      </c>
      <c r="S255" s="12">
        <f t="shared" si="15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2">
        <f t="shared" si="14"/>
        <v>42263.952662037031</v>
      </c>
      <c r="S256" s="12">
        <f t="shared" si="15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2">
        <f t="shared" si="14"/>
        <v>40588.526412037041</v>
      </c>
      <c r="S257" s="12">
        <f t="shared" si="15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16">ROUND(E258/D258*100,0)</f>
        <v>139</v>
      </c>
      <c r="Q258">
        <f t="shared" si="13"/>
        <v>65.760000000000005</v>
      </c>
      <c r="R258" s="12">
        <f t="shared" si="14"/>
        <v>41319.769293981481</v>
      </c>
      <c r="S258" s="12">
        <f t="shared" si="15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16"/>
        <v>107</v>
      </c>
      <c r="Q259">
        <f t="shared" ref="Q259:Q322" si="17">IFERROR(ROUND(E259/L259,2),0)</f>
        <v>66.7</v>
      </c>
      <c r="R259" s="12">
        <f t="shared" ref="R259:R322" si="18">(((J259/60)/60)/24)+DATE(1970,1,1)</f>
        <v>42479.626875000002</v>
      </c>
      <c r="S259" s="12">
        <f t="shared" ref="S259:S322" si="19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2">
        <f t="shared" si="18"/>
        <v>40682.051689814813</v>
      </c>
      <c r="S260" s="12">
        <f t="shared" si="19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2">
        <f t="shared" si="18"/>
        <v>42072.738067129627</v>
      </c>
      <c r="S261" s="12">
        <f t="shared" si="19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2">
        <f t="shared" si="18"/>
        <v>40330.755543981482</v>
      </c>
      <c r="S262" s="12">
        <f t="shared" si="19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2">
        <f t="shared" si="18"/>
        <v>41017.885462962964</v>
      </c>
      <c r="S263" s="12">
        <f t="shared" si="19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2">
        <f t="shared" si="18"/>
        <v>40555.24800925926</v>
      </c>
      <c r="S264" s="12">
        <f t="shared" si="19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2">
        <f t="shared" si="18"/>
        <v>41149.954791666663</v>
      </c>
      <c r="S265" s="12">
        <f t="shared" si="19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2">
        <f t="shared" si="18"/>
        <v>41010.620312500003</v>
      </c>
      <c r="S266" s="12">
        <f t="shared" si="19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2">
        <f t="shared" si="18"/>
        <v>40267.245717592588</v>
      </c>
      <c r="S267" s="12">
        <f t="shared" si="19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2">
        <f t="shared" si="18"/>
        <v>40205.174849537041</v>
      </c>
      <c r="S268" s="12">
        <f t="shared" si="19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2">
        <f t="shared" si="18"/>
        <v>41785.452534722222</v>
      </c>
      <c r="S269" s="12">
        <f t="shared" si="19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2">
        <f t="shared" si="18"/>
        <v>40809.15252314815</v>
      </c>
      <c r="S270" s="12">
        <f t="shared" si="19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2">
        <f t="shared" si="18"/>
        <v>42758.197013888886</v>
      </c>
      <c r="S271" s="12">
        <f t="shared" si="19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2">
        <f t="shared" si="18"/>
        <v>40637.866550925923</v>
      </c>
      <c r="S272" s="12">
        <f t="shared" si="19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2">
        <f t="shared" si="18"/>
        <v>41612.10024305556</v>
      </c>
      <c r="S273" s="12">
        <f t="shared" si="19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2">
        <f t="shared" si="18"/>
        <v>40235.900358796294</v>
      </c>
      <c r="S274" s="12">
        <f t="shared" si="19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2">
        <f t="shared" si="18"/>
        <v>40697.498449074075</v>
      </c>
      <c r="S275" s="12">
        <f t="shared" si="19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2">
        <f t="shared" si="18"/>
        <v>40969.912372685183</v>
      </c>
      <c r="S276" s="12">
        <f t="shared" si="19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2">
        <f t="shared" si="18"/>
        <v>41193.032013888893</v>
      </c>
      <c r="S277" s="12">
        <f t="shared" si="19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2">
        <f t="shared" si="18"/>
        <v>40967.081874999996</v>
      </c>
      <c r="S278" s="12">
        <f t="shared" si="19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2">
        <f t="shared" si="18"/>
        <v>42117.891423611116</v>
      </c>
      <c r="S279" s="12">
        <f t="shared" si="19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2">
        <f t="shared" si="18"/>
        <v>41164.040960648148</v>
      </c>
      <c r="S280" s="12">
        <f t="shared" si="19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2">
        <f t="shared" si="18"/>
        <v>42759.244166666671</v>
      </c>
      <c r="S281" s="12">
        <f t="shared" si="19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2">
        <f t="shared" si="18"/>
        <v>41744.590682870366</v>
      </c>
      <c r="S282" s="12">
        <f t="shared" si="19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2">
        <f t="shared" si="18"/>
        <v>39950.163344907407</v>
      </c>
      <c r="S283" s="12">
        <f t="shared" si="19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2">
        <f t="shared" si="18"/>
        <v>40194.920046296298</v>
      </c>
      <c r="S284" s="12">
        <f t="shared" si="19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2">
        <f t="shared" si="18"/>
        <v>40675.71</v>
      </c>
      <c r="S285" s="12">
        <f t="shared" si="19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2">
        <f t="shared" si="18"/>
        <v>40904.738194444442</v>
      </c>
      <c r="S286" s="12">
        <f t="shared" si="19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2">
        <f t="shared" si="18"/>
        <v>41506.756111111114</v>
      </c>
      <c r="S287" s="12">
        <f t="shared" si="19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2">
        <f t="shared" si="18"/>
        <v>41313.816249999996</v>
      </c>
      <c r="S288" s="12">
        <f t="shared" si="19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2">
        <f t="shared" si="18"/>
        <v>41184.277986111112</v>
      </c>
      <c r="S289" s="12">
        <f t="shared" si="19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2">
        <f t="shared" si="18"/>
        <v>41051.168900462959</v>
      </c>
      <c r="S290" s="12">
        <f t="shared" si="19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2">
        <f t="shared" si="18"/>
        <v>41550.456412037034</v>
      </c>
      <c r="S291" s="12">
        <f t="shared" si="19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2">
        <f t="shared" si="18"/>
        <v>40526.36917824074</v>
      </c>
      <c r="S292" s="12">
        <f t="shared" si="19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2">
        <f t="shared" si="18"/>
        <v>41376.769050925926</v>
      </c>
      <c r="S293" s="12">
        <f t="shared" si="19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2">
        <f t="shared" si="18"/>
        <v>40812.803229166668</v>
      </c>
      <c r="S294" s="12">
        <f t="shared" si="19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2">
        <f t="shared" si="18"/>
        <v>41719.667986111112</v>
      </c>
      <c r="S295" s="12">
        <f t="shared" si="19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2">
        <f t="shared" si="18"/>
        <v>40343.084421296298</v>
      </c>
      <c r="S296" s="12">
        <f t="shared" si="19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2">
        <f t="shared" si="18"/>
        <v>41519.004733796297</v>
      </c>
      <c r="S297" s="12">
        <f t="shared" si="19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2">
        <f t="shared" si="18"/>
        <v>41134.475497685184</v>
      </c>
      <c r="S298" s="12">
        <f t="shared" si="19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2">
        <f t="shared" si="18"/>
        <v>42089.72802083334</v>
      </c>
      <c r="S299" s="12">
        <f t="shared" si="19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2">
        <f t="shared" si="18"/>
        <v>41709.463518518518</v>
      </c>
      <c r="S300" s="12">
        <f t="shared" si="19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2">
        <f t="shared" si="18"/>
        <v>40469.225231481483</v>
      </c>
      <c r="S301" s="12">
        <f t="shared" si="19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2">
        <f t="shared" si="18"/>
        <v>40626.959930555553</v>
      </c>
      <c r="S302" s="12">
        <f t="shared" si="19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2">
        <f t="shared" si="18"/>
        <v>41312.737673611111</v>
      </c>
      <c r="S303" s="12">
        <f t="shared" si="19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2">
        <f t="shared" si="18"/>
        <v>40933.856921296298</v>
      </c>
      <c r="S304" s="12">
        <f t="shared" si="19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2">
        <f t="shared" si="18"/>
        <v>41032.071134259262</v>
      </c>
      <c r="S305" s="12">
        <f t="shared" si="19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2">
        <f t="shared" si="18"/>
        <v>41114.094872685186</v>
      </c>
      <c r="S306" s="12">
        <f t="shared" si="19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2">
        <f t="shared" si="18"/>
        <v>40948.630196759259</v>
      </c>
      <c r="S307" s="12">
        <f t="shared" si="19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2">
        <f t="shared" si="18"/>
        <v>41333.837187500001</v>
      </c>
      <c r="S308" s="12">
        <f t="shared" si="19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2">
        <f t="shared" si="18"/>
        <v>41282.944456018515</v>
      </c>
      <c r="S309" s="12">
        <f t="shared" si="19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2">
        <f t="shared" si="18"/>
        <v>40567.694560185184</v>
      </c>
      <c r="S310" s="12">
        <f t="shared" si="19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2">
        <f t="shared" si="18"/>
        <v>41134.751550925925</v>
      </c>
      <c r="S311" s="12">
        <f t="shared" si="19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2">
        <f t="shared" si="18"/>
        <v>40821.183136574073</v>
      </c>
      <c r="S312" s="12">
        <f t="shared" si="19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2">
        <f t="shared" si="18"/>
        <v>40868.219814814816</v>
      </c>
      <c r="S313" s="12">
        <f t="shared" si="19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2">
        <f t="shared" si="18"/>
        <v>41348.877685185187</v>
      </c>
      <c r="S314" s="12">
        <f t="shared" si="19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2">
        <f t="shared" si="18"/>
        <v>40357.227939814817</v>
      </c>
      <c r="S315" s="12">
        <f t="shared" si="19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2">
        <f t="shared" si="18"/>
        <v>41304.833194444444</v>
      </c>
      <c r="S316" s="12">
        <f t="shared" si="19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2">
        <f t="shared" si="18"/>
        <v>41113.77238425926</v>
      </c>
      <c r="S317" s="12">
        <f t="shared" si="19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2">
        <f t="shared" si="18"/>
        <v>41950.923576388886</v>
      </c>
      <c r="S318" s="12">
        <f t="shared" si="19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2">
        <f t="shared" si="18"/>
        <v>41589.676886574074</v>
      </c>
      <c r="S319" s="12">
        <f t="shared" si="19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2">
        <f t="shared" si="18"/>
        <v>41330.038784722223</v>
      </c>
      <c r="S320" s="12">
        <f t="shared" si="19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2">
        <f t="shared" si="18"/>
        <v>40123.83829861111</v>
      </c>
      <c r="S321" s="12">
        <f t="shared" si="19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0">ROUND(E322/D322*100,0)</f>
        <v>107</v>
      </c>
      <c r="Q322">
        <f t="shared" si="17"/>
        <v>134.91</v>
      </c>
      <c r="R322" s="12">
        <f t="shared" si="18"/>
        <v>42331.551307870366</v>
      </c>
      <c r="S322" s="12">
        <f t="shared" si="19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0"/>
        <v>103</v>
      </c>
      <c r="Q323">
        <f t="shared" ref="Q323:Q386" si="21">IFERROR(ROUND(E323/L323,2),0)</f>
        <v>106.62</v>
      </c>
      <c r="R323" s="12">
        <f t="shared" ref="R323:R386" si="22">(((J323/60)/60)/24)+DATE(1970,1,1)</f>
        <v>42647.446597222224</v>
      </c>
      <c r="S323" s="12">
        <f t="shared" ref="S323:S386" si="23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2">
        <f t="shared" si="22"/>
        <v>42473.57</v>
      </c>
      <c r="S324" s="12">
        <f t="shared" si="23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2">
        <f t="shared" si="22"/>
        <v>42697.32136574074</v>
      </c>
      <c r="S325" s="12">
        <f t="shared" si="23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2">
        <f t="shared" si="22"/>
        <v>42184.626250000001</v>
      </c>
      <c r="S326" s="12">
        <f t="shared" si="23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2">
        <f t="shared" si="22"/>
        <v>42689.187881944439</v>
      </c>
      <c r="S327" s="12">
        <f t="shared" si="23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2">
        <f t="shared" si="22"/>
        <v>42775.314884259264</v>
      </c>
      <c r="S328" s="12">
        <f t="shared" si="23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2">
        <f t="shared" si="22"/>
        <v>42058.235289351855</v>
      </c>
      <c r="S329" s="12">
        <f t="shared" si="23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2">
        <f t="shared" si="22"/>
        <v>42278.946620370371</v>
      </c>
      <c r="S330" s="12">
        <f t="shared" si="23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2">
        <f t="shared" si="22"/>
        <v>42291.46674768519</v>
      </c>
      <c r="S331" s="12">
        <f t="shared" si="23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2">
        <f t="shared" si="22"/>
        <v>41379.515775462962</v>
      </c>
      <c r="S332" s="12">
        <f t="shared" si="23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2">
        <f t="shared" si="22"/>
        <v>42507.581412037034</v>
      </c>
      <c r="S333" s="12">
        <f t="shared" si="23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2">
        <f t="shared" si="22"/>
        <v>42263.680289351847</v>
      </c>
      <c r="S334" s="12">
        <f t="shared" si="23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2">
        <f t="shared" si="22"/>
        <v>42437.636469907404</v>
      </c>
      <c r="S335" s="12">
        <f t="shared" si="23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2">
        <f t="shared" si="22"/>
        <v>42101.682372685187</v>
      </c>
      <c r="S336" s="12">
        <f t="shared" si="23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2">
        <f t="shared" si="22"/>
        <v>42101.737442129626</v>
      </c>
      <c r="S337" s="12">
        <f t="shared" si="23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2">
        <f t="shared" si="22"/>
        <v>42291.596273148149</v>
      </c>
      <c r="S338" s="12">
        <f t="shared" si="23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2">
        <f t="shared" si="22"/>
        <v>42047.128564814819</v>
      </c>
      <c r="S339" s="12">
        <f t="shared" si="23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2">
        <f t="shared" si="22"/>
        <v>42559.755671296298</v>
      </c>
      <c r="S340" s="12">
        <f t="shared" si="23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2">
        <f t="shared" si="22"/>
        <v>42093.760046296295</v>
      </c>
      <c r="S341" s="12">
        <f t="shared" si="23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2">
        <f t="shared" si="22"/>
        <v>42772.669062500005</v>
      </c>
      <c r="S342" s="12">
        <f t="shared" si="23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2">
        <f t="shared" si="22"/>
        <v>41894.879606481481</v>
      </c>
      <c r="S343" s="12">
        <f t="shared" si="23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2">
        <f t="shared" si="22"/>
        <v>42459.780844907407</v>
      </c>
      <c r="S344" s="12">
        <f t="shared" si="23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2">
        <f t="shared" si="22"/>
        <v>41926.73778935185</v>
      </c>
      <c r="S345" s="12">
        <f t="shared" si="23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2">
        <f t="shared" si="22"/>
        <v>42111.970995370371</v>
      </c>
      <c r="S346" s="12">
        <f t="shared" si="23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2">
        <f t="shared" si="22"/>
        <v>42114.944328703699</v>
      </c>
      <c r="S347" s="12">
        <f t="shared" si="23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2">
        <f t="shared" si="22"/>
        <v>42261.500243055561</v>
      </c>
      <c r="S348" s="12">
        <f t="shared" si="23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2">
        <f t="shared" si="22"/>
        <v>42292.495474537034</v>
      </c>
      <c r="S349" s="12">
        <f t="shared" si="23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2">
        <f t="shared" si="22"/>
        <v>42207.58699074074</v>
      </c>
      <c r="S350" s="12">
        <f t="shared" si="23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2">
        <f t="shared" si="22"/>
        <v>42760.498935185184</v>
      </c>
      <c r="S351" s="12">
        <f t="shared" si="23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2">
        <f t="shared" si="22"/>
        <v>42586.066076388888</v>
      </c>
      <c r="S352" s="12">
        <f t="shared" si="23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2">
        <f t="shared" si="22"/>
        <v>42427.964745370366</v>
      </c>
      <c r="S353" s="12">
        <f t="shared" si="23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2">
        <f t="shared" si="22"/>
        <v>41890.167453703703</v>
      </c>
      <c r="S354" s="12">
        <f t="shared" si="23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2">
        <f t="shared" si="22"/>
        <v>42297.791886574079</v>
      </c>
      <c r="S355" s="12">
        <f t="shared" si="23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2">
        <f t="shared" si="22"/>
        <v>42438.827789351853</v>
      </c>
      <c r="S356" s="12">
        <f t="shared" si="23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2">
        <f t="shared" si="22"/>
        <v>41943.293912037036</v>
      </c>
      <c r="S357" s="12">
        <f t="shared" si="23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2">
        <f t="shared" si="22"/>
        <v>42415.803159722222</v>
      </c>
      <c r="S358" s="12">
        <f t="shared" si="23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2">
        <f t="shared" si="22"/>
        <v>42078.222187499996</v>
      </c>
      <c r="S359" s="12">
        <f t="shared" si="23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2">
        <f t="shared" si="22"/>
        <v>42507.860196759255</v>
      </c>
      <c r="S360" s="12">
        <f t="shared" si="23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2">
        <f t="shared" si="22"/>
        <v>41935.070486111108</v>
      </c>
      <c r="S361" s="12">
        <f t="shared" si="23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2">
        <f t="shared" si="22"/>
        <v>42163.897916666669</v>
      </c>
      <c r="S362" s="12">
        <f t="shared" si="23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2">
        <f t="shared" si="22"/>
        <v>41936.001226851848</v>
      </c>
      <c r="S363" s="12">
        <f t="shared" si="23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2">
        <f t="shared" si="22"/>
        <v>41837.210543981484</v>
      </c>
      <c r="S364" s="12">
        <f t="shared" si="23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2">
        <f t="shared" si="22"/>
        <v>40255.744629629626</v>
      </c>
      <c r="S365" s="12">
        <f t="shared" si="23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2">
        <f t="shared" si="22"/>
        <v>41780.859629629631</v>
      </c>
      <c r="S366" s="12">
        <f t="shared" si="23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2">
        <f t="shared" si="22"/>
        <v>41668.606469907405</v>
      </c>
      <c r="S367" s="12">
        <f t="shared" si="23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2">
        <f t="shared" si="22"/>
        <v>41019.793032407404</v>
      </c>
      <c r="S368" s="12">
        <f t="shared" si="23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2">
        <f t="shared" si="22"/>
        <v>41355.577291666668</v>
      </c>
      <c r="S369" s="12">
        <f t="shared" si="23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2">
        <f t="shared" si="22"/>
        <v>42043.605578703704</v>
      </c>
      <c r="S370" s="12">
        <f t="shared" si="23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2">
        <f t="shared" si="22"/>
        <v>40893.551724537036</v>
      </c>
      <c r="S371" s="12">
        <f t="shared" si="23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2">
        <f t="shared" si="22"/>
        <v>42711.795138888891</v>
      </c>
      <c r="S372" s="12">
        <f t="shared" si="23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2">
        <f t="shared" si="22"/>
        <v>41261.767812500002</v>
      </c>
      <c r="S373" s="12">
        <f t="shared" si="23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2">
        <f t="shared" si="22"/>
        <v>42425.576898148152</v>
      </c>
      <c r="S374" s="12">
        <f t="shared" si="23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2">
        <f t="shared" si="22"/>
        <v>41078.91201388889</v>
      </c>
      <c r="S375" s="12">
        <f t="shared" si="23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2">
        <f t="shared" si="22"/>
        <v>40757.889247685183</v>
      </c>
      <c r="S376" s="12">
        <f t="shared" si="23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2">
        <f t="shared" si="22"/>
        <v>41657.985081018516</v>
      </c>
      <c r="S377" s="12">
        <f t="shared" si="23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2">
        <f t="shared" si="22"/>
        <v>42576.452731481477</v>
      </c>
      <c r="S378" s="12">
        <f t="shared" si="23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2">
        <f t="shared" si="22"/>
        <v>42292.250787037032</v>
      </c>
      <c r="S379" s="12">
        <f t="shared" si="23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2">
        <f t="shared" si="22"/>
        <v>42370.571851851855</v>
      </c>
      <c r="S380" s="12">
        <f t="shared" si="23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2">
        <f t="shared" si="22"/>
        <v>40987.688333333332</v>
      </c>
      <c r="S381" s="12">
        <f t="shared" si="23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2">
        <f t="shared" si="22"/>
        <v>42367.719814814816</v>
      </c>
      <c r="S382" s="12">
        <f t="shared" si="23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2">
        <f t="shared" si="22"/>
        <v>41085.698113425926</v>
      </c>
      <c r="S383" s="12">
        <f t="shared" si="23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2">
        <f t="shared" si="22"/>
        <v>41144.709490740745</v>
      </c>
      <c r="S384" s="12">
        <f t="shared" si="23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2">
        <f t="shared" si="22"/>
        <v>41755.117581018516</v>
      </c>
      <c r="S385" s="12">
        <f t="shared" si="23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24">ROUND(E386/D386*100,0)</f>
        <v>112</v>
      </c>
      <c r="Q386">
        <f t="shared" si="21"/>
        <v>58.54</v>
      </c>
      <c r="R386" s="12">
        <f t="shared" si="22"/>
        <v>41980.781793981485</v>
      </c>
      <c r="S386" s="12">
        <f t="shared" si="23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24"/>
        <v>106</v>
      </c>
      <c r="Q387">
        <f t="shared" ref="Q387:Q450" si="25">IFERROR(ROUND(E387/L387,2),0)</f>
        <v>111.8</v>
      </c>
      <c r="R387" s="12">
        <f t="shared" ref="R387:R450" si="26">(((J387/60)/60)/24)+DATE(1970,1,1)</f>
        <v>41934.584502314814</v>
      </c>
      <c r="S387" s="12">
        <f t="shared" ref="S387:S450" si="27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2">
        <f t="shared" si="26"/>
        <v>42211.951284722221</v>
      </c>
      <c r="S388" s="12">
        <f t="shared" si="27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2">
        <f t="shared" si="26"/>
        <v>42200.67659722222</v>
      </c>
      <c r="S389" s="12">
        <f t="shared" si="27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2">
        <f t="shared" si="26"/>
        <v>42549.076157407413</v>
      </c>
      <c r="S390" s="12">
        <f t="shared" si="27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2">
        <f t="shared" si="26"/>
        <v>41674.063078703701</v>
      </c>
      <c r="S391" s="12">
        <f t="shared" si="27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2">
        <f t="shared" si="26"/>
        <v>42112.036712962959</v>
      </c>
      <c r="S392" s="12">
        <f t="shared" si="27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2">
        <f t="shared" si="26"/>
        <v>40865.042256944449</v>
      </c>
      <c r="S393" s="12">
        <f t="shared" si="27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2">
        <f t="shared" si="26"/>
        <v>40763.717256944445</v>
      </c>
      <c r="S394" s="12">
        <f t="shared" si="27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2">
        <f t="shared" si="26"/>
        <v>41526.708935185183</v>
      </c>
      <c r="S395" s="12">
        <f t="shared" si="27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2">
        <f t="shared" si="26"/>
        <v>42417.818078703705</v>
      </c>
      <c r="S396" s="12">
        <f t="shared" si="27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2">
        <f t="shared" si="26"/>
        <v>40990.909259259257</v>
      </c>
      <c r="S397" s="12">
        <f t="shared" si="27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2">
        <f t="shared" si="26"/>
        <v>41082.564884259256</v>
      </c>
      <c r="S398" s="12">
        <f t="shared" si="27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2">
        <f t="shared" si="26"/>
        <v>40379.776435185187</v>
      </c>
      <c r="S399" s="12">
        <f t="shared" si="27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2">
        <f t="shared" si="26"/>
        <v>42078.793124999997</v>
      </c>
      <c r="S400" s="12">
        <f t="shared" si="27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2">
        <f t="shared" si="26"/>
        <v>42687.875775462962</v>
      </c>
      <c r="S401" s="12">
        <f t="shared" si="27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2">
        <f t="shared" si="26"/>
        <v>41745.635960648149</v>
      </c>
      <c r="S402" s="12">
        <f t="shared" si="27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2">
        <f t="shared" si="26"/>
        <v>40732.842245370368</v>
      </c>
      <c r="S403" s="12">
        <f t="shared" si="27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2">
        <f t="shared" si="26"/>
        <v>42292.539548611108</v>
      </c>
      <c r="S404" s="12">
        <f t="shared" si="27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2">
        <f t="shared" si="26"/>
        <v>40718.310659722221</v>
      </c>
      <c r="S405" s="12">
        <f t="shared" si="27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2">
        <f t="shared" si="26"/>
        <v>41646.628032407411</v>
      </c>
      <c r="S406" s="12">
        <f t="shared" si="27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2">
        <f t="shared" si="26"/>
        <v>41674.08494212963</v>
      </c>
      <c r="S407" s="12">
        <f t="shared" si="27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2">
        <f t="shared" si="26"/>
        <v>40638.162465277775</v>
      </c>
      <c r="S408" s="12">
        <f t="shared" si="27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2">
        <f t="shared" si="26"/>
        <v>40806.870949074073</v>
      </c>
      <c r="S409" s="12">
        <f t="shared" si="27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2">
        <f t="shared" si="26"/>
        <v>41543.735995370371</v>
      </c>
      <c r="S410" s="12">
        <f t="shared" si="27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2">
        <f t="shared" si="26"/>
        <v>42543.862777777773</v>
      </c>
      <c r="S411" s="12">
        <f t="shared" si="27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2">
        <f t="shared" si="26"/>
        <v>42113.981446759266</v>
      </c>
      <c r="S412" s="12">
        <f t="shared" si="27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2">
        <f t="shared" si="26"/>
        <v>41598.17597222222</v>
      </c>
      <c r="S413" s="12">
        <f t="shared" si="27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2">
        <f t="shared" si="26"/>
        <v>41099.742800925924</v>
      </c>
      <c r="S414" s="12">
        <f t="shared" si="27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2">
        <f t="shared" si="26"/>
        <v>41079.877442129626</v>
      </c>
      <c r="S415" s="12">
        <f t="shared" si="27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2">
        <f t="shared" si="26"/>
        <v>41529.063252314816</v>
      </c>
      <c r="S416" s="12">
        <f t="shared" si="27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2">
        <f t="shared" si="26"/>
        <v>41904.851875</v>
      </c>
      <c r="S417" s="12">
        <f t="shared" si="27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2">
        <f t="shared" si="26"/>
        <v>41648.396192129629</v>
      </c>
      <c r="S418" s="12">
        <f t="shared" si="27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2">
        <f t="shared" si="26"/>
        <v>41360.970601851855</v>
      </c>
      <c r="S419" s="12">
        <f t="shared" si="27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2">
        <f t="shared" si="26"/>
        <v>42178.282372685186</v>
      </c>
      <c r="S420" s="12">
        <f t="shared" si="27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2">
        <f t="shared" si="26"/>
        <v>41394.842442129629</v>
      </c>
      <c r="S421" s="12">
        <f t="shared" si="27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4"/>
        <v>0</v>
      </c>
      <c r="Q422">
        <f t="shared" si="25"/>
        <v>4.83</v>
      </c>
      <c r="R422" s="12">
        <f t="shared" si="26"/>
        <v>41682.23646990741</v>
      </c>
      <c r="S422" s="12">
        <f t="shared" si="27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2">
        <f t="shared" si="26"/>
        <v>42177.491388888884</v>
      </c>
      <c r="S423" s="12">
        <f t="shared" si="27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2">
        <f t="shared" si="26"/>
        <v>41863.260381944441</v>
      </c>
      <c r="S424" s="12">
        <f t="shared" si="27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2">
        <f t="shared" si="26"/>
        <v>41400.92627314815</v>
      </c>
      <c r="S425" s="12">
        <f t="shared" si="27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2">
        <f t="shared" si="26"/>
        <v>40934.376145833332</v>
      </c>
      <c r="S426" s="12">
        <f t="shared" si="27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4"/>
        <v>0</v>
      </c>
      <c r="Q427">
        <f t="shared" si="25"/>
        <v>3</v>
      </c>
      <c r="R427" s="12">
        <f t="shared" si="26"/>
        <v>42275.861157407402</v>
      </c>
      <c r="S427" s="12">
        <f t="shared" si="27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2">
        <f t="shared" si="26"/>
        <v>42400.711967592593</v>
      </c>
      <c r="S428" s="12">
        <f t="shared" si="27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4"/>
        <v>0</v>
      </c>
      <c r="Q429">
        <f t="shared" si="25"/>
        <v>0</v>
      </c>
      <c r="R429" s="12">
        <f t="shared" si="26"/>
        <v>42285.909027777772</v>
      </c>
      <c r="S429" s="12">
        <f t="shared" si="27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4"/>
        <v>6</v>
      </c>
      <c r="Q430">
        <f t="shared" si="25"/>
        <v>52</v>
      </c>
      <c r="R430" s="12">
        <f t="shared" si="26"/>
        <v>41778.766724537039</v>
      </c>
      <c r="S430" s="12">
        <f t="shared" si="27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4"/>
        <v>0</v>
      </c>
      <c r="Q431">
        <f t="shared" si="25"/>
        <v>0</v>
      </c>
      <c r="R431" s="12">
        <f t="shared" si="26"/>
        <v>40070.901412037041</v>
      </c>
      <c r="S431" s="12">
        <f t="shared" si="27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4"/>
        <v>2</v>
      </c>
      <c r="Q432">
        <f t="shared" si="25"/>
        <v>4.8</v>
      </c>
      <c r="R432" s="12">
        <f t="shared" si="26"/>
        <v>41513.107256944444</v>
      </c>
      <c r="S432" s="12">
        <f t="shared" si="27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2">
        <f t="shared" si="26"/>
        <v>42526.871331018512</v>
      </c>
      <c r="S433" s="12">
        <f t="shared" si="27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2">
        <f t="shared" si="26"/>
        <v>42238.726631944446</v>
      </c>
      <c r="S434" s="12">
        <f t="shared" si="27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4"/>
        <v>0</v>
      </c>
      <c r="Q435">
        <f t="shared" si="25"/>
        <v>0</v>
      </c>
      <c r="R435" s="12">
        <f t="shared" si="26"/>
        <v>42228.629884259266</v>
      </c>
      <c r="S435" s="12">
        <f t="shared" si="27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4"/>
        <v>5</v>
      </c>
      <c r="Q436">
        <f t="shared" si="25"/>
        <v>62.5</v>
      </c>
      <c r="R436" s="12">
        <f t="shared" si="26"/>
        <v>41576.834513888891</v>
      </c>
      <c r="S436" s="12">
        <f t="shared" si="27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4"/>
        <v>0</v>
      </c>
      <c r="Q437">
        <f t="shared" si="25"/>
        <v>1</v>
      </c>
      <c r="R437" s="12">
        <f t="shared" si="26"/>
        <v>41500.747453703705</v>
      </c>
      <c r="S437" s="12">
        <f t="shared" si="27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4"/>
        <v>0</v>
      </c>
      <c r="Q438">
        <f t="shared" si="25"/>
        <v>0</v>
      </c>
      <c r="R438" s="12">
        <f t="shared" si="26"/>
        <v>41456.36241898148</v>
      </c>
      <c r="S438" s="12">
        <f t="shared" si="27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4"/>
        <v>0</v>
      </c>
      <c r="Q439">
        <f t="shared" si="25"/>
        <v>0</v>
      </c>
      <c r="R439" s="12">
        <f t="shared" si="26"/>
        <v>42591.31858796296</v>
      </c>
      <c r="S439" s="12">
        <f t="shared" si="27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2">
        <f t="shared" si="26"/>
        <v>42296.261087962965</v>
      </c>
      <c r="S440" s="12">
        <f t="shared" si="27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4"/>
        <v>0</v>
      </c>
      <c r="Q441">
        <f t="shared" si="25"/>
        <v>0</v>
      </c>
      <c r="R441" s="12">
        <f t="shared" si="26"/>
        <v>41919.761782407404</v>
      </c>
      <c r="S441" s="12">
        <f t="shared" si="27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4"/>
        <v>0</v>
      </c>
      <c r="Q442">
        <f t="shared" si="25"/>
        <v>5</v>
      </c>
      <c r="R442" s="12">
        <f t="shared" si="26"/>
        <v>42423.985567129625</v>
      </c>
      <c r="S442" s="12">
        <f t="shared" si="27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4"/>
        <v>0</v>
      </c>
      <c r="Q443">
        <f t="shared" si="25"/>
        <v>0</v>
      </c>
      <c r="R443" s="12">
        <f t="shared" si="26"/>
        <v>41550.793935185182</v>
      </c>
      <c r="S443" s="12">
        <f t="shared" si="27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2">
        <f t="shared" si="26"/>
        <v>42024.888692129629</v>
      </c>
      <c r="S444" s="12">
        <f t="shared" si="27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4"/>
        <v>0</v>
      </c>
      <c r="Q445">
        <f t="shared" si="25"/>
        <v>5</v>
      </c>
      <c r="R445" s="12">
        <f t="shared" si="26"/>
        <v>41650.015057870369</v>
      </c>
      <c r="S445" s="12">
        <f t="shared" si="27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4"/>
        <v>5</v>
      </c>
      <c r="Q446">
        <f t="shared" si="25"/>
        <v>50</v>
      </c>
      <c r="R446" s="12">
        <f t="shared" si="26"/>
        <v>40894.906956018516</v>
      </c>
      <c r="S446" s="12">
        <f t="shared" si="27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4"/>
        <v>0</v>
      </c>
      <c r="Q447">
        <f t="shared" si="25"/>
        <v>1</v>
      </c>
      <c r="R447" s="12">
        <f t="shared" si="26"/>
        <v>42130.335358796292</v>
      </c>
      <c r="S447" s="12">
        <f t="shared" si="27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2">
        <f t="shared" si="26"/>
        <v>42037.083564814813</v>
      </c>
      <c r="S448" s="12">
        <f t="shared" si="27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4"/>
        <v>0</v>
      </c>
      <c r="Q449">
        <f t="shared" si="25"/>
        <v>5</v>
      </c>
      <c r="R449" s="12">
        <f t="shared" si="26"/>
        <v>41331.555127314816</v>
      </c>
      <c r="S449" s="12">
        <f t="shared" si="27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28">ROUND(E450/D450*100,0)</f>
        <v>3</v>
      </c>
      <c r="Q450">
        <f t="shared" si="25"/>
        <v>20.5</v>
      </c>
      <c r="R450" s="12">
        <f t="shared" si="26"/>
        <v>41753.758043981477</v>
      </c>
      <c r="S450" s="12">
        <f t="shared" si="27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28"/>
        <v>2</v>
      </c>
      <c r="Q451">
        <f t="shared" ref="Q451:Q514" si="29">IFERROR(ROUND(E451/L451,2),0)</f>
        <v>9</v>
      </c>
      <c r="R451" s="12">
        <f t="shared" ref="R451:R514" si="30">(((J451/60)/60)/24)+DATE(1970,1,1)</f>
        <v>41534.568113425928</v>
      </c>
      <c r="S451" s="12">
        <f t="shared" ref="S451:S514" si="31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2">
        <f t="shared" si="30"/>
        <v>41654.946759259255</v>
      </c>
      <c r="S452" s="12">
        <f t="shared" si="31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28"/>
        <v>0</v>
      </c>
      <c r="Q453">
        <f t="shared" si="29"/>
        <v>0</v>
      </c>
      <c r="R453" s="12">
        <f t="shared" si="30"/>
        <v>41634.715173611112</v>
      </c>
      <c r="S453" s="12">
        <f t="shared" si="31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28"/>
        <v>64</v>
      </c>
      <c r="Q454">
        <f t="shared" si="29"/>
        <v>40</v>
      </c>
      <c r="R454" s="12">
        <f t="shared" si="30"/>
        <v>42107.703877314809</v>
      </c>
      <c r="S454" s="12">
        <f t="shared" si="31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28"/>
        <v>0</v>
      </c>
      <c r="Q455">
        <f t="shared" si="29"/>
        <v>13</v>
      </c>
      <c r="R455" s="12">
        <f t="shared" si="30"/>
        <v>42038.824988425928</v>
      </c>
      <c r="S455" s="12">
        <f t="shared" si="31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2">
        <f t="shared" si="30"/>
        <v>41938.717256944445</v>
      </c>
      <c r="S456" s="12">
        <f t="shared" si="31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28"/>
        <v>0</v>
      </c>
      <c r="Q457">
        <f t="shared" si="29"/>
        <v>22.5</v>
      </c>
      <c r="R457" s="12">
        <f t="shared" si="30"/>
        <v>40971.002569444441</v>
      </c>
      <c r="S457" s="12">
        <f t="shared" si="31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2">
        <f t="shared" si="30"/>
        <v>41547.694456018515</v>
      </c>
      <c r="S458" s="12">
        <f t="shared" si="31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28"/>
        <v>0</v>
      </c>
      <c r="Q459">
        <f t="shared" si="29"/>
        <v>0</v>
      </c>
      <c r="R459" s="12">
        <f t="shared" si="30"/>
        <v>41837.767500000002</v>
      </c>
      <c r="S459" s="12">
        <f t="shared" si="31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2">
        <f t="shared" si="30"/>
        <v>41378.69976851852</v>
      </c>
      <c r="S460" s="12">
        <f t="shared" si="31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28"/>
        <v>0</v>
      </c>
      <c r="Q461">
        <f t="shared" si="29"/>
        <v>25</v>
      </c>
      <c r="R461" s="12">
        <f t="shared" si="30"/>
        <v>40800.6403587963</v>
      </c>
      <c r="S461" s="12">
        <f t="shared" si="31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28"/>
        <v>0</v>
      </c>
      <c r="Q462">
        <f t="shared" si="29"/>
        <v>12.5</v>
      </c>
      <c r="R462" s="12">
        <f t="shared" si="30"/>
        <v>41759.542534722219</v>
      </c>
      <c r="S462" s="12">
        <f t="shared" si="31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28"/>
        <v>0</v>
      </c>
      <c r="Q463">
        <f t="shared" si="29"/>
        <v>0</v>
      </c>
      <c r="R463" s="12">
        <f t="shared" si="30"/>
        <v>41407.84684027778</v>
      </c>
      <c r="S463" s="12">
        <f t="shared" si="31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28"/>
        <v>0</v>
      </c>
      <c r="Q464">
        <f t="shared" si="29"/>
        <v>0</v>
      </c>
      <c r="R464" s="12">
        <f t="shared" si="30"/>
        <v>40705.126631944448</v>
      </c>
      <c r="S464" s="12">
        <f t="shared" si="31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2">
        <f t="shared" si="30"/>
        <v>40750.710104166668</v>
      </c>
      <c r="S465" s="12">
        <f t="shared" si="31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28"/>
        <v>0</v>
      </c>
      <c r="Q466">
        <f t="shared" si="29"/>
        <v>1</v>
      </c>
      <c r="R466" s="12">
        <f t="shared" si="30"/>
        <v>42488.848784722228</v>
      </c>
      <c r="S466" s="12">
        <f t="shared" si="31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2">
        <f t="shared" si="30"/>
        <v>41801.120069444441</v>
      </c>
      <c r="S467" s="12">
        <f t="shared" si="31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28"/>
        <v>1</v>
      </c>
      <c r="Q468">
        <f t="shared" si="29"/>
        <v>15.2</v>
      </c>
      <c r="R468" s="12">
        <f t="shared" si="30"/>
        <v>41129.942870370374</v>
      </c>
      <c r="S468" s="12">
        <f t="shared" si="31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2">
        <f t="shared" si="30"/>
        <v>41135.679791666669</v>
      </c>
      <c r="S469" s="12">
        <f t="shared" si="31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28"/>
        <v>0</v>
      </c>
      <c r="Q470">
        <f t="shared" si="29"/>
        <v>0</v>
      </c>
      <c r="R470" s="12">
        <f t="shared" si="30"/>
        <v>41041.167627314811</v>
      </c>
      <c r="S470" s="12">
        <f t="shared" si="31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28"/>
        <v>0</v>
      </c>
      <c r="Q471">
        <f t="shared" si="29"/>
        <v>0</v>
      </c>
      <c r="R471" s="12">
        <f t="shared" si="30"/>
        <v>41827.989861111113</v>
      </c>
      <c r="S471" s="12">
        <f t="shared" si="31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28"/>
        <v>1</v>
      </c>
      <c r="Q472">
        <f t="shared" si="29"/>
        <v>25.5</v>
      </c>
      <c r="R472" s="12">
        <f t="shared" si="30"/>
        <v>41605.167696759258</v>
      </c>
      <c r="S472" s="12">
        <f t="shared" si="31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2">
        <f t="shared" si="30"/>
        <v>41703.721979166665</v>
      </c>
      <c r="S473" s="12">
        <f t="shared" si="31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2">
        <f t="shared" si="30"/>
        <v>41844.922662037039</v>
      </c>
      <c r="S474" s="12">
        <f t="shared" si="31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28"/>
        <v>3</v>
      </c>
      <c r="Q475">
        <f t="shared" si="29"/>
        <v>61.5</v>
      </c>
      <c r="R475" s="12">
        <f t="shared" si="30"/>
        <v>41869.698136574072</v>
      </c>
      <c r="S475" s="12">
        <f t="shared" si="31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28"/>
        <v>0</v>
      </c>
      <c r="Q476">
        <f t="shared" si="29"/>
        <v>1</v>
      </c>
      <c r="R476" s="12">
        <f t="shared" si="30"/>
        <v>42753.329039351855</v>
      </c>
      <c r="S476" s="12">
        <f t="shared" si="31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28"/>
        <v>0</v>
      </c>
      <c r="Q477">
        <f t="shared" si="29"/>
        <v>0</v>
      </c>
      <c r="R477" s="12">
        <f t="shared" si="30"/>
        <v>42100.086145833338</v>
      </c>
      <c r="S477" s="12">
        <f t="shared" si="31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2">
        <f t="shared" si="30"/>
        <v>41757.975011574075</v>
      </c>
      <c r="S478" s="12">
        <f t="shared" si="31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28"/>
        <v>0</v>
      </c>
      <c r="Q479">
        <f t="shared" si="29"/>
        <v>0</v>
      </c>
      <c r="R479" s="12">
        <f t="shared" si="30"/>
        <v>40987.83488425926</v>
      </c>
      <c r="S479" s="12">
        <f t="shared" si="31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28"/>
        <v>0</v>
      </c>
      <c r="Q480">
        <f t="shared" si="29"/>
        <v>0</v>
      </c>
      <c r="R480" s="12">
        <f t="shared" si="30"/>
        <v>42065.910983796297</v>
      </c>
      <c r="S480" s="12">
        <f t="shared" si="31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2">
        <f t="shared" si="30"/>
        <v>41904.407812500001</v>
      </c>
      <c r="S481" s="12">
        <f t="shared" si="31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2">
        <f t="shared" si="30"/>
        <v>41465.500173611108</v>
      </c>
      <c r="S482" s="12">
        <f t="shared" si="31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2">
        <f t="shared" si="30"/>
        <v>41162.672326388885</v>
      </c>
      <c r="S483" s="12">
        <f t="shared" si="31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28"/>
        <v>0</v>
      </c>
      <c r="Q484">
        <f t="shared" si="29"/>
        <v>10</v>
      </c>
      <c r="R484" s="12">
        <f t="shared" si="30"/>
        <v>42447.896875000006</v>
      </c>
      <c r="S484" s="12">
        <f t="shared" si="31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2">
        <f t="shared" si="30"/>
        <v>41243.197592592594</v>
      </c>
      <c r="S485" s="12">
        <f t="shared" si="31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2">
        <f t="shared" si="30"/>
        <v>42272.93949074074</v>
      </c>
      <c r="S486" s="12">
        <f t="shared" si="31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2">
        <f t="shared" si="30"/>
        <v>41381.50577546296</v>
      </c>
      <c r="S487" s="12">
        <f t="shared" si="31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28"/>
        <v>0</v>
      </c>
      <c r="Q488">
        <f t="shared" si="29"/>
        <v>50</v>
      </c>
      <c r="R488" s="12">
        <f t="shared" si="30"/>
        <v>41761.94258101852</v>
      </c>
      <c r="S488" s="12">
        <f t="shared" si="31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28"/>
        <v>0</v>
      </c>
      <c r="Q489">
        <f t="shared" si="29"/>
        <v>0</v>
      </c>
      <c r="R489" s="12">
        <f t="shared" si="30"/>
        <v>42669.594837962963</v>
      </c>
      <c r="S489" s="12">
        <f t="shared" si="31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28"/>
        <v>0</v>
      </c>
      <c r="Q490">
        <f t="shared" si="29"/>
        <v>0</v>
      </c>
      <c r="R490" s="12">
        <f t="shared" si="30"/>
        <v>42714.054398148146</v>
      </c>
      <c r="S490" s="12">
        <f t="shared" si="31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2">
        <f t="shared" si="30"/>
        <v>40882.481666666667</v>
      </c>
      <c r="S491" s="12">
        <f t="shared" si="31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28"/>
        <v>0</v>
      </c>
      <c r="Q492">
        <f t="shared" si="29"/>
        <v>0</v>
      </c>
      <c r="R492" s="12">
        <f t="shared" si="30"/>
        <v>41113.968576388892</v>
      </c>
      <c r="S492" s="12">
        <f t="shared" si="31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28"/>
        <v>0</v>
      </c>
      <c r="Q493">
        <f t="shared" si="29"/>
        <v>0</v>
      </c>
      <c r="R493" s="12">
        <f t="shared" si="30"/>
        <v>42366.982627314821</v>
      </c>
      <c r="S493" s="12">
        <f t="shared" si="31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28"/>
        <v>0</v>
      </c>
      <c r="Q494">
        <f t="shared" si="29"/>
        <v>0</v>
      </c>
      <c r="R494" s="12">
        <f t="shared" si="30"/>
        <v>42596.03506944445</v>
      </c>
      <c r="S494" s="12">
        <f t="shared" si="31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28"/>
        <v>0</v>
      </c>
      <c r="Q495">
        <f t="shared" si="29"/>
        <v>0</v>
      </c>
      <c r="R495" s="12">
        <f t="shared" si="30"/>
        <v>42114.726134259254</v>
      </c>
      <c r="S495" s="12">
        <f t="shared" si="31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2">
        <f t="shared" si="30"/>
        <v>41799.830613425926</v>
      </c>
      <c r="S496" s="12">
        <f t="shared" si="31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28"/>
        <v>0</v>
      </c>
      <c r="Q497">
        <f t="shared" si="29"/>
        <v>0</v>
      </c>
      <c r="R497" s="12">
        <f t="shared" si="30"/>
        <v>42171.827604166669</v>
      </c>
      <c r="S497" s="12">
        <f t="shared" si="31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28"/>
        <v>0</v>
      </c>
      <c r="Q498">
        <f t="shared" si="29"/>
        <v>1</v>
      </c>
      <c r="R498" s="12">
        <f t="shared" si="30"/>
        <v>41620.93141203704</v>
      </c>
      <c r="S498" s="12">
        <f t="shared" si="31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28"/>
        <v>1</v>
      </c>
      <c r="Q499">
        <f t="shared" si="29"/>
        <v>10</v>
      </c>
      <c r="R499" s="12">
        <f t="shared" si="30"/>
        <v>41945.037789351853</v>
      </c>
      <c r="S499" s="12">
        <f t="shared" si="31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2">
        <f t="shared" si="30"/>
        <v>40858.762141203704</v>
      </c>
      <c r="S500" s="12">
        <f t="shared" si="31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2">
        <f t="shared" si="30"/>
        <v>40043.895462962959</v>
      </c>
      <c r="S501" s="12">
        <f t="shared" si="31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2">
        <f t="shared" si="30"/>
        <v>40247.886006944449</v>
      </c>
      <c r="S502" s="12">
        <f t="shared" si="31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28"/>
        <v>0</v>
      </c>
      <c r="Q503">
        <f t="shared" si="29"/>
        <v>0</v>
      </c>
      <c r="R503" s="12">
        <f t="shared" si="30"/>
        <v>40703.234386574077</v>
      </c>
      <c r="S503" s="12">
        <f t="shared" si="31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28"/>
        <v>1</v>
      </c>
      <c r="Q504">
        <f t="shared" si="29"/>
        <v>57.5</v>
      </c>
      <c r="R504" s="12">
        <f t="shared" si="30"/>
        <v>40956.553530092591</v>
      </c>
      <c r="S504" s="12">
        <f t="shared" si="31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2">
        <f t="shared" si="30"/>
        <v>41991.526655092588</v>
      </c>
      <c r="S505" s="12">
        <f t="shared" si="31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28"/>
        <v>1</v>
      </c>
      <c r="Q506">
        <f t="shared" si="29"/>
        <v>67</v>
      </c>
      <c r="R506" s="12">
        <f t="shared" si="30"/>
        <v>40949.98364583333</v>
      </c>
      <c r="S506" s="12">
        <f t="shared" si="31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28"/>
        <v>0</v>
      </c>
      <c r="Q507">
        <f t="shared" si="29"/>
        <v>3.71</v>
      </c>
      <c r="R507" s="12">
        <f t="shared" si="30"/>
        <v>42318.098217592589</v>
      </c>
      <c r="S507" s="12">
        <f t="shared" si="31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28"/>
        <v>0</v>
      </c>
      <c r="Q508">
        <f t="shared" si="29"/>
        <v>250</v>
      </c>
      <c r="R508" s="12">
        <f t="shared" si="30"/>
        <v>41466.552314814813</v>
      </c>
      <c r="S508" s="12">
        <f t="shared" si="31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28"/>
        <v>3</v>
      </c>
      <c r="Q509">
        <f t="shared" si="29"/>
        <v>64</v>
      </c>
      <c r="R509" s="12">
        <f t="shared" si="30"/>
        <v>41156.958993055552</v>
      </c>
      <c r="S509" s="12">
        <f t="shared" si="31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2">
        <f t="shared" si="30"/>
        <v>40995.024317129632</v>
      </c>
      <c r="S510" s="12">
        <f t="shared" si="31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28"/>
        <v>0</v>
      </c>
      <c r="Q511">
        <f t="shared" si="29"/>
        <v>10</v>
      </c>
      <c r="R511" s="12">
        <f t="shared" si="30"/>
        <v>42153.631597222222</v>
      </c>
      <c r="S511" s="12">
        <f t="shared" si="31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28"/>
        <v>0</v>
      </c>
      <c r="Q512">
        <f t="shared" si="29"/>
        <v>0</v>
      </c>
      <c r="R512" s="12">
        <f t="shared" si="30"/>
        <v>42400.176377314812</v>
      </c>
      <c r="S512" s="12">
        <f t="shared" si="31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28"/>
        <v>3</v>
      </c>
      <c r="Q513">
        <f t="shared" si="29"/>
        <v>30</v>
      </c>
      <c r="R513" s="12">
        <f t="shared" si="30"/>
        <v>41340.303032407406</v>
      </c>
      <c r="S513" s="12">
        <f t="shared" si="31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77" si="32">ROUND(E514/D514*100,0)</f>
        <v>0</v>
      </c>
      <c r="Q514">
        <f t="shared" si="29"/>
        <v>5.5</v>
      </c>
      <c r="R514" s="12">
        <f t="shared" si="30"/>
        <v>42649.742210648154</v>
      </c>
      <c r="S514" s="12">
        <f t="shared" si="31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32"/>
        <v>14</v>
      </c>
      <c r="Q515">
        <f t="shared" ref="Q515:Q578" si="33">IFERROR(ROUND(E515/L515,2),0)</f>
        <v>102.38</v>
      </c>
      <c r="R515" s="12">
        <f t="shared" ref="R515:R578" si="34">(((J515/60)/60)/24)+DATE(1970,1,1)</f>
        <v>42552.653993055559</v>
      </c>
      <c r="S515" s="12">
        <f t="shared" ref="S515:S578" si="35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2">
        <f t="shared" si="34"/>
        <v>41830.613969907405</v>
      </c>
      <c r="S516" s="12">
        <f t="shared" si="35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2">
        <f t="shared" si="34"/>
        <v>42327.490752314814</v>
      </c>
      <c r="S517" s="12">
        <f t="shared" si="35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2"/>
        <v>0</v>
      </c>
      <c r="Q518">
        <f t="shared" si="33"/>
        <v>0</v>
      </c>
      <c r="R518" s="12">
        <f t="shared" si="34"/>
        <v>42091.778703703705</v>
      </c>
      <c r="S518" s="12">
        <f t="shared" si="35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2">
        <f t="shared" si="34"/>
        <v>42738.615289351852</v>
      </c>
      <c r="S519" s="12">
        <f t="shared" si="35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2"/>
        <v>0</v>
      </c>
      <c r="Q520">
        <f t="shared" si="33"/>
        <v>0</v>
      </c>
      <c r="R520" s="12">
        <f t="shared" si="34"/>
        <v>42223.616018518514</v>
      </c>
      <c r="S520" s="12">
        <f t="shared" si="35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2">
        <f t="shared" si="34"/>
        <v>41218.391446759262</v>
      </c>
      <c r="S521" s="12">
        <f t="shared" si="35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2">
        <f t="shared" si="34"/>
        <v>42318.702094907407</v>
      </c>
      <c r="S522" s="12">
        <f t="shared" si="35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2">
        <f t="shared" si="34"/>
        <v>42646.092812499999</v>
      </c>
      <c r="S523" s="12">
        <f t="shared" si="35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2">
        <f t="shared" si="34"/>
        <v>42430.040798611109</v>
      </c>
      <c r="S524" s="12">
        <f t="shared" si="35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2">
        <f t="shared" si="34"/>
        <v>42238.13282407407</v>
      </c>
      <c r="S525" s="12">
        <f t="shared" si="35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2">
        <f t="shared" si="34"/>
        <v>42492.717233796298</v>
      </c>
      <c r="S526" s="12">
        <f t="shared" si="35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2">
        <f t="shared" si="34"/>
        <v>41850.400937500002</v>
      </c>
      <c r="S527" s="12">
        <f t="shared" si="35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2">
        <f t="shared" si="34"/>
        <v>42192.591944444444</v>
      </c>
      <c r="S528" s="12">
        <f t="shared" si="35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2">
        <f t="shared" si="34"/>
        <v>42753.205625000002</v>
      </c>
      <c r="S529" s="12">
        <f t="shared" si="35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2">
        <f t="shared" si="34"/>
        <v>42155.920219907406</v>
      </c>
      <c r="S530" s="12">
        <f t="shared" si="35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2">
        <f t="shared" si="34"/>
        <v>42725.031180555554</v>
      </c>
      <c r="S531" s="12">
        <f t="shared" si="35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2">
        <f t="shared" si="34"/>
        <v>42157.591064814813</v>
      </c>
      <c r="S532" s="12">
        <f t="shared" si="35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2">
        <f t="shared" si="34"/>
        <v>42676.065150462964</v>
      </c>
      <c r="S533" s="12">
        <f t="shared" si="35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2">
        <f t="shared" si="34"/>
        <v>42473.007037037038</v>
      </c>
      <c r="S534" s="12">
        <f t="shared" si="35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2">
        <f t="shared" si="34"/>
        <v>42482.43478009259</v>
      </c>
      <c r="S535" s="12">
        <f t="shared" si="35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2">
        <f t="shared" si="34"/>
        <v>42270.810995370368</v>
      </c>
      <c r="S536" s="12">
        <f t="shared" si="35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2">
        <f t="shared" si="34"/>
        <v>42711.545196759253</v>
      </c>
      <c r="S537" s="12">
        <f t="shared" si="35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2">
        <f t="shared" si="34"/>
        <v>42179.344988425932</v>
      </c>
      <c r="S538" s="12">
        <f t="shared" si="35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2">
        <f t="shared" si="34"/>
        <v>42282.768414351856</v>
      </c>
      <c r="S539" s="12">
        <f t="shared" si="35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2">
        <f t="shared" si="34"/>
        <v>42473.794710648144</v>
      </c>
      <c r="S540" s="12">
        <f t="shared" si="35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2">
        <f t="shared" si="34"/>
        <v>42535.049849537041</v>
      </c>
      <c r="S541" s="12">
        <f t="shared" si="35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32"/>
        <v>0</v>
      </c>
      <c r="Q542">
        <f t="shared" si="33"/>
        <v>1</v>
      </c>
      <c r="R542" s="12">
        <f t="shared" si="34"/>
        <v>42009.817199074074</v>
      </c>
      <c r="S542" s="12">
        <f t="shared" si="35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32"/>
        <v>1</v>
      </c>
      <c r="Q543">
        <f t="shared" si="33"/>
        <v>25</v>
      </c>
      <c r="R543" s="12">
        <f t="shared" si="34"/>
        <v>42276.046689814815</v>
      </c>
      <c r="S543" s="12">
        <f t="shared" si="35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32"/>
        <v>0</v>
      </c>
      <c r="Q544">
        <f t="shared" si="33"/>
        <v>1</v>
      </c>
      <c r="R544" s="12">
        <f t="shared" si="34"/>
        <v>42433.737453703703</v>
      </c>
      <c r="S544" s="12">
        <f t="shared" si="35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32"/>
        <v>0</v>
      </c>
      <c r="Q545">
        <f t="shared" si="33"/>
        <v>35</v>
      </c>
      <c r="R545" s="12">
        <f t="shared" si="34"/>
        <v>41914.092152777775</v>
      </c>
      <c r="S545" s="12">
        <f t="shared" si="35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32"/>
        <v>1</v>
      </c>
      <c r="Q546">
        <f t="shared" si="33"/>
        <v>3</v>
      </c>
      <c r="R546" s="12">
        <f t="shared" si="34"/>
        <v>42525.656944444447</v>
      </c>
      <c r="S546" s="12">
        <f t="shared" si="35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2">
        <f t="shared" si="34"/>
        <v>42283.592465277776</v>
      </c>
      <c r="S547" s="12">
        <f t="shared" si="35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32"/>
        <v>0</v>
      </c>
      <c r="Q548">
        <f t="shared" si="33"/>
        <v>26</v>
      </c>
      <c r="R548" s="12">
        <f t="shared" si="34"/>
        <v>42249.667997685188</v>
      </c>
      <c r="S548" s="12">
        <f t="shared" si="35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32"/>
        <v>0</v>
      </c>
      <c r="Q549">
        <f t="shared" si="33"/>
        <v>0</v>
      </c>
      <c r="R549" s="12">
        <f t="shared" si="34"/>
        <v>42380.696342592593</v>
      </c>
      <c r="S549" s="12">
        <f t="shared" si="35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32"/>
        <v>0</v>
      </c>
      <c r="Q550">
        <f t="shared" si="33"/>
        <v>9</v>
      </c>
      <c r="R550" s="12">
        <f t="shared" si="34"/>
        <v>42276.903333333335</v>
      </c>
      <c r="S550" s="12">
        <f t="shared" si="35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32"/>
        <v>3</v>
      </c>
      <c r="Q551">
        <f t="shared" si="33"/>
        <v>8.5</v>
      </c>
      <c r="R551" s="12">
        <f t="shared" si="34"/>
        <v>42163.636828703704</v>
      </c>
      <c r="S551" s="12">
        <f t="shared" si="35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32"/>
        <v>1</v>
      </c>
      <c r="Q552">
        <f t="shared" si="33"/>
        <v>8.75</v>
      </c>
      <c r="R552" s="12">
        <f t="shared" si="34"/>
        <v>42753.678761574076</v>
      </c>
      <c r="S552" s="12">
        <f t="shared" si="35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2">
        <f t="shared" si="34"/>
        <v>42173.275740740741</v>
      </c>
      <c r="S553" s="12">
        <f t="shared" si="35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32"/>
        <v>0</v>
      </c>
      <c r="Q554">
        <f t="shared" si="33"/>
        <v>0</v>
      </c>
      <c r="R554" s="12">
        <f t="shared" si="34"/>
        <v>42318.616851851853</v>
      </c>
      <c r="S554" s="12">
        <f t="shared" si="35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32"/>
        <v>0</v>
      </c>
      <c r="Q555">
        <f t="shared" si="33"/>
        <v>20.5</v>
      </c>
      <c r="R555" s="12">
        <f t="shared" si="34"/>
        <v>41927.71980324074</v>
      </c>
      <c r="S555" s="12">
        <f t="shared" si="35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2">
        <f t="shared" si="34"/>
        <v>41901.684861111113</v>
      </c>
      <c r="S556" s="12">
        <f t="shared" si="35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32"/>
        <v>0</v>
      </c>
      <c r="Q557">
        <f t="shared" si="33"/>
        <v>0</v>
      </c>
      <c r="R557" s="12">
        <f t="shared" si="34"/>
        <v>42503.353506944448</v>
      </c>
      <c r="S557" s="12">
        <f t="shared" si="35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32"/>
        <v>3</v>
      </c>
      <c r="Q558">
        <f t="shared" si="33"/>
        <v>200</v>
      </c>
      <c r="R558" s="12">
        <f t="shared" si="34"/>
        <v>42345.860150462962</v>
      </c>
      <c r="S558" s="12">
        <f t="shared" si="35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32"/>
        <v>1</v>
      </c>
      <c r="Q559">
        <f t="shared" si="33"/>
        <v>68.3</v>
      </c>
      <c r="R559" s="12">
        <f t="shared" si="34"/>
        <v>42676.942164351851</v>
      </c>
      <c r="S559" s="12">
        <f t="shared" si="35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32"/>
        <v>0</v>
      </c>
      <c r="Q560">
        <f t="shared" si="33"/>
        <v>0</v>
      </c>
      <c r="R560" s="12">
        <f t="shared" si="34"/>
        <v>42057.883159722223</v>
      </c>
      <c r="S560" s="12">
        <f t="shared" si="35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32"/>
        <v>0</v>
      </c>
      <c r="Q561">
        <f t="shared" si="33"/>
        <v>50</v>
      </c>
      <c r="R561" s="12">
        <f t="shared" si="34"/>
        <v>42321.283101851848</v>
      </c>
      <c r="S561" s="12">
        <f t="shared" si="35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32"/>
        <v>0</v>
      </c>
      <c r="Q562">
        <f t="shared" si="33"/>
        <v>4</v>
      </c>
      <c r="R562" s="12">
        <f t="shared" si="34"/>
        <v>41960.771354166667</v>
      </c>
      <c r="S562" s="12">
        <f t="shared" si="35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32"/>
        <v>0</v>
      </c>
      <c r="Q563">
        <f t="shared" si="33"/>
        <v>27.5</v>
      </c>
      <c r="R563" s="12">
        <f t="shared" si="34"/>
        <v>42268.658715277779</v>
      </c>
      <c r="S563" s="12">
        <f t="shared" si="35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32"/>
        <v>0</v>
      </c>
      <c r="Q564">
        <f t="shared" si="33"/>
        <v>0</v>
      </c>
      <c r="R564" s="12">
        <f t="shared" si="34"/>
        <v>42692.389062500006</v>
      </c>
      <c r="S564" s="12">
        <f t="shared" si="35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32"/>
        <v>0</v>
      </c>
      <c r="Q565">
        <f t="shared" si="33"/>
        <v>34</v>
      </c>
      <c r="R565" s="12">
        <f t="shared" si="34"/>
        <v>42022.069988425923</v>
      </c>
      <c r="S565" s="12">
        <f t="shared" si="35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32"/>
        <v>0</v>
      </c>
      <c r="Q566">
        <f t="shared" si="33"/>
        <v>1</v>
      </c>
      <c r="R566" s="12">
        <f t="shared" si="34"/>
        <v>42411.942997685182</v>
      </c>
      <c r="S566" s="12">
        <f t="shared" si="35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32"/>
        <v>0</v>
      </c>
      <c r="Q567">
        <f t="shared" si="33"/>
        <v>0</v>
      </c>
      <c r="R567" s="12">
        <f t="shared" si="34"/>
        <v>42165.785289351858</v>
      </c>
      <c r="S567" s="12">
        <f t="shared" si="35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32"/>
        <v>0</v>
      </c>
      <c r="Q568">
        <f t="shared" si="33"/>
        <v>1</v>
      </c>
      <c r="R568" s="12">
        <f t="shared" si="34"/>
        <v>42535.68440972222</v>
      </c>
      <c r="S568" s="12">
        <f t="shared" si="35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32"/>
        <v>0</v>
      </c>
      <c r="Q569">
        <f t="shared" si="33"/>
        <v>0</v>
      </c>
      <c r="R569" s="12">
        <f t="shared" si="34"/>
        <v>41975.842523148152</v>
      </c>
      <c r="S569" s="12">
        <f t="shared" si="35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32"/>
        <v>1</v>
      </c>
      <c r="Q570">
        <f t="shared" si="33"/>
        <v>49</v>
      </c>
      <c r="R570" s="12">
        <f t="shared" si="34"/>
        <v>42348.9215625</v>
      </c>
      <c r="S570" s="12">
        <f t="shared" si="35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32"/>
        <v>1</v>
      </c>
      <c r="Q571">
        <f t="shared" si="33"/>
        <v>20</v>
      </c>
      <c r="R571" s="12">
        <f t="shared" si="34"/>
        <v>42340.847361111111</v>
      </c>
      <c r="S571" s="12">
        <f t="shared" si="35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32"/>
        <v>0</v>
      </c>
      <c r="Q572">
        <f t="shared" si="33"/>
        <v>142</v>
      </c>
      <c r="R572" s="12">
        <f t="shared" si="34"/>
        <v>42388.798252314817</v>
      </c>
      <c r="S572" s="12">
        <f t="shared" si="35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32"/>
        <v>0</v>
      </c>
      <c r="Q573">
        <f t="shared" si="33"/>
        <v>53</v>
      </c>
      <c r="R573" s="12">
        <f t="shared" si="34"/>
        <v>42192.816238425927</v>
      </c>
      <c r="S573" s="12">
        <f t="shared" si="35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32"/>
        <v>0</v>
      </c>
      <c r="Q574">
        <f t="shared" si="33"/>
        <v>0</v>
      </c>
      <c r="R574" s="12">
        <f t="shared" si="34"/>
        <v>42282.71629629629</v>
      </c>
      <c r="S574" s="12">
        <f t="shared" si="35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2">
        <f t="shared" si="34"/>
        <v>41963.050127314811</v>
      </c>
      <c r="S575" s="12">
        <f t="shared" si="35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32"/>
        <v>1</v>
      </c>
      <c r="Q576">
        <f t="shared" si="33"/>
        <v>20</v>
      </c>
      <c r="R576" s="12">
        <f t="shared" si="34"/>
        <v>42632.443368055552</v>
      </c>
      <c r="S576" s="12">
        <f t="shared" si="35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2">
        <f t="shared" si="34"/>
        <v>42138.692627314813</v>
      </c>
      <c r="S577" s="12">
        <f t="shared" si="35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ref="P578:P641" si="36">ROUND(E578/D578*100,0)</f>
        <v>0</v>
      </c>
      <c r="Q578">
        <f t="shared" si="33"/>
        <v>1</v>
      </c>
      <c r="R578" s="12">
        <f t="shared" si="34"/>
        <v>42031.471666666665</v>
      </c>
      <c r="S578" s="12">
        <f t="shared" si="35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36"/>
        <v>0</v>
      </c>
      <c r="Q579">
        <f t="shared" ref="Q579:Q642" si="37">IFERROR(ROUND(E579/L579,2),0)</f>
        <v>10</v>
      </c>
      <c r="R579" s="12">
        <f t="shared" ref="R579:R642" si="38">(((J579/60)/60)/24)+DATE(1970,1,1)</f>
        <v>42450.589143518519</v>
      </c>
      <c r="S579" s="12">
        <f t="shared" ref="S579:S642" si="39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36"/>
        <v>0</v>
      </c>
      <c r="Q580">
        <f t="shared" si="37"/>
        <v>2</v>
      </c>
      <c r="R580" s="12">
        <f t="shared" si="38"/>
        <v>42230.578622685185</v>
      </c>
      <c r="S580" s="12">
        <f t="shared" si="3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36"/>
        <v>1</v>
      </c>
      <c r="Q581">
        <f t="shared" si="37"/>
        <v>35</v>
      </c>
      <c r="R581" s="12">
        <f t="shared" si="38"/>
        <v>41968.852118055554</v>
      </c>
      <c r="S581" s="12">
        <f t="shared" si="3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36"/>
        <v>0</v>
      </c>
      <c r="Q582">
        <f t="shared" si="37"/>
        <v>1</v>
      </c>
      <c r="R582" s="12">
        <f t="shared" si="38"/>
        <v>42605.908182870371</v>
      </c>
      <c r="S582" s="12">
        <f t="shared" si="3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36"/>
        <v>0</v>
      </c>
      <c r="Q583">
        <f t="shared" si="37"/>
        <v>0</v>
      </c>
      <c r="R583" s="12">
        <f t="shared" si="38"/>
        <v>42188.012777777782</v>
      </c>
      <c r="S583" s="12">
        <f t="shared" si="3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36"/>
        <v>0</v>
      </c>
      <c r="Q584">
        <f t="shared" si="37"/>
        <v>0</v>
      </c>
      <c r="R584" s="12">
        <f t="shared" si="38"/>
        <v>42055.739803240736</v>
      </c>
      <c r="S584" s="12">
        <f t="shared" si="3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36"/>
        <v>0</v>
      </c>
      <c r="Q585">
        <f t="shared" si="37"/>
        <v>1</v>
      </c>
      <c r="R585" s="12">
        <f t="shared" si="38"/>
        <v>42052.93850694444</v>
      </c>
      <c r="S585" s="12">
        <f t="shared" si="3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36"/>
        <v>1</v>
      </c>
      <c r="Q586">
        <f t="shared" si="37"/>
        <v>5</v>
      </c>
      <c r="R586" s="12">
        <f t="shared" si="38"/>
        <v>42049.716620370367</v>
      </c>
      <c r="S586" s="12">
        <f t="shared" si="3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36"/>
        <v>0</v>
      </c>
      <c r="Q587">
        <f t="shared" si="37"/>
        <v>0</v>
      </c>
      <c r="R587" s="12">
        <f t="shared" si="38"/>
        <v>42283.3909375</v>
      </c>
      <c r="S587" s="12">
        <f t="shared" si="3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36"/>
        <v>1</v>
      </c>
      <c r="Q588">
        <f t="shared" si="37"/>
        <v>14</v>
      </c>
      <c r="R588" s="12">
        <f t="shared" si="38"/>
        <v>42020.854247685187</v>
      </c>
      <c r="S588" s="12">
        <f t="shared" si="3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2">
        <f t="shared" si="38"/>
        <v>42080.757326388892</v>
      </c>
      <c r="S589" s="12">
        <f t="shared" si="3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2">
        <f t="shared" si="38"/>
        <v>42631.769513888896</v>
      </c>
      <c r="S590" s="12">
        <f t="shared" si="3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36"/>
        <v>0</v>
      </c>
      <c r="Q591">
        <f t="shared" si="37"/>
        <v>1</v>
      </c>
      <c r="R591" s="12">
        <f t="shared" si="38"/>
        <v>42178.614571759259</v>
      </c>
      <c r="S591" s="12">
        <f t="shared" si="3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2">
        <f t="shared" si="38"/>
        <v>42377.554756944446</v>
      </c>
      <c r="S592" s="12">
        <f t="shared" si="3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36"/>
        <v>0</v>
      </c>
      <c r="Q593">
        <f t="shared" si="37"/>
        <v>30.5</v>
      </c>
      <c r="R593" s="12">
        <f t="shared" si="38"/>
        <v>42177.543171296296</v>
      </c>
      <c r="S593" s="12">
        <f t="shared" si="3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36"/>
        <v>3</v>
      </c>
      <c r="Q594">
        <f t="shared" si="37"/>
        <v>250</v>
      </c>
      <c r="R594" s="12">
        <f t="shared" si="38"/>
        <v>41946.232175925928</v>
      </c>
      <c r="S594" s="12">
        <f t="shared" si="3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2">
        <f t="shared" si="38"/>
        <v>42070.677604166667</v>
      </c>
      <c r="S595" s="12">
        <f t="shared" si="3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36"/>
        <v>0</v>
      </c>
      <c r="Q596">
        <f t="shared" si="37"/>
        <v>13</v>
      </c>
      <c r="R596" s="12">
        <f t="shared" si="38"/>
        <v>42446.780162037037</v>
      </c>
      <c r="S596" s="12">
        <f t="shared" si="3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2">
        <f t="shared" si="38"/>
        <v>42083.069884259254</v>
      </c>
      <c r="S597" s="12">
        <f t="shared" si="3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36"/>
        <v>0</v>
      </c>
      <c r="Q598">
        <f t="shared" si="37"/>
        <v>3</v>
      </c>
      <c r="R598" s="12">
        <f t="shared" si="38"/>
        <v>42646.896898148145</v>
      </c>
      <c r="S598" s="12">
        <f t="shared" si="3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36"/>
        <v>0</v>
      </c>
      <c r="Q599">
        <f t="shared" si="37"/>
        <v>10</v>
      </c>
      <c r="R599" s="12">
        <f t="shared" si="38"/>
        <v>42545.705266203702</v>
      </c>
      <c r="S599" s="12">
        <f t="shared" si="3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2">
        <f t="shared" si="38"/>
        <v>41948.00209490741</v>
      </c>
      <c r="S600" s="12">
        <f t="shared" si="3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36"/>
        <v>0</v>
      </c>
      <c r="Q601">
        <f t="shared" si="37"/>
        <v>15.5</v>
      </c>
      <c r="R601" s="12">
        <f t="shared" si="38"/>
        <v>42047.812523148154</v>
      </c>
      <c r="S601" s="12">
        <f t="shared" si="3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36"/>
        <v>2</v>
      </c>
      <c r="Q602">
        <f t="shared" si="37"/>
        <v>100</v>
      </c>
      <c r="R602" s="12">
        <f t="shared" si="38"/>
        <v>42073.798171296294</v>
      </c>
      <c r="S602" s="12">
        <f t="shared" si="3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2">
        <f t="shared" si="38"/>
        <v>41969.858090277776</v>
      </c>
      <c r="S603" s="12">
        <f t="shared" si="3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36"/>
        <v>0</v>
      </c>
      <c r="Q604">
        <f t="shared" si="37"/>
        <v>0</v>
      </c>
      <c r="R604" s="12">
        <f t="shared" si="38"/>
        <v>42143.79415509259</v>
      </c>
      <c r="S604" s="12">
        <f t="shared" si="3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2">
        <f t="shared" si="38"/>
        <v>41835.639155092591</v>
      </c>
      <c r="S605" s="12">
        <f t="shared" si="3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36"/>
        <v>0</v>
      </c>
      <c r="Q606">
        <f t="shared" si="37"/>
        <v>0</v>
      </c>
      <c r="R606" s="12">
        <f t="shared" si="38"/>
        <v>41849.035370370373</v>
      </c>
      <c r="S606" s="12">
        <f t="shared" si="3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2">
        <f t="shared" si="38"/>
        <v>42194.357731481476</v>
      </c>
      <c r="S607" s="12">
        <f t="shared" si="3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36"/>
        <v>0</v>
      </c>
      <c r="Q608">
        <f t="shared" si="37"/>
        <v>10</v>
      </c>
      <c r="R608" s="12">
        <f t="shared" si="38"/>
        <v>42102.650567129633</v>
      </c>
      <c r="S608" s="12">
        <f t="shared" si="3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36"/>
        <v>0</v>
      </c>
      <c r="Q609">
        <f t="shared" si="37"/>
        <v>0</v>
      </c>
      <c r="R609" s="12">
        <f t="shared" si="38"/>
        <v>42300.825648148151</v>
      </c>
      <c r="S609" s="12">
        <f t="shared" si="3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2">
        <f t="shared" si="38"/>
        <v>42140.921064814815</v>
      </c>
      <c r="S610" s="12">
        <f t="shared" si="3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36"/>
        <v>1</v>
      </c>
      <c r="Q611">
        <f t="shared" si="37"/>
        <v>5</v>
      </c>
      <c r="R611" s="12">
        <f t="shared" si="38"/>
        <v>42307.034074074079</v>
      </c>
      <c r="S611" s="12">
        <f t="shared" si="3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36"/>
        <v>0</v>
      </c>
      <c r="Q612">
        <f t="shared" si="37"/>
        <v>0</v>
      </c>
      <c r="R612" s="12">
        <f t="shared" si="38"/>
        <v>42086.83085648148</v>
      </c>
      <c r="S612" s="12">
        <f t="shared" si="3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36"/>
        <v>0</v>
      </c>
      <c r="Q613">
        <f t="shared" si="37"/>
        <v>0</v>
      </c>
      <c r="R613" s="12">
        <f t="shared" si="38"/>
        <v>42328.560613425929</v>
      </c>
      <c r="S613" s="12">
        <f t="shared" si="3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36"/>
        <v>0</v>
      </c>
      <c r="Q614">
        <f t="shared" si="37"/>
        <v>0</v>
      </c>
      <c r="R614" s="12">
        <f t="shared" si="38"/>
        <v>42585.031782407401</v>
      </c>
      <c r="S614" s="12">
        <f t="shared" si="3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2">
        <f t="shared" si="38"/>
        <v>42247.496759259258</v>
      </c>
      <c r="S615" s="12">
        <f t="shared" si="3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36"/>
        <v>0</v>
      </c>
      <c r="Q616">
        <f t="shared" si="37"/>
        <v>0</v>
      </c>
      <c r="R616" s="12">
        <f t="shared" si="38"/>
        <v>42515.061805555553</v>
      </c>
      <c r="S616" s="12">
        <f t="shared" si="3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36"/>
        <v>0</v>
      </c>
      <c r="Q617">
        <f t="shared" si="37"/>
        <v>0</v>
      </c>
      <c r="R617" s="12">
        <f t="shared" si="38"/>
        <v>42242.122210648144</v>
      </c>
      <c r="S617" s="12">
        <f t="shared" si="3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36"/>
        <v>0</v>
      </c>
      <c r="Q618">
        <f t="shared" si="37"/>
        <v>0</v>
      </c>
      <c r="R618" s="12">
        <f t="shared" si="38"/>
        <v>42761.376238425932</v>
      </c>
      <c r="S618" s="12">
        <f t="shared" si="3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36"/>
        <v>3</v>
      </c>
      <c r="Q619">
        <f t="shared" si="37"/>
        <v>20</v>
      </c>
      <c r="R619" s="12">
        <f t="shared" si="38"/>
        <v>42087.343090277776</v>
      </c>
      <c r="S619" s="12">
        <f t="shared" si="3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36"/>
        <v>0</v>
      </c>
      <c r="Q620">
        <f t="shared" si="37"/>
        <v>0</v>
      </c>
      <c r="R620" s="12">
        <f t="shared" si="38"/>
        <v>42317.810219907406</v>
      </c>
      <c r="S620" s="12">
        <f t="shared" si="3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36"/>
        <v>0</v>
      </c>
      <c r="Q621">
        <f t="shared" si="37"/>
        <v>1</v>
      </c>
      <c r="R621" s="12">
        <f t="shared" si="38"/>
        <v>41908.650347222225</v>
      </c>
      <c r="S621" s="12">
        <f t="shared" si="3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36"/>
        <v>1</v>
      </c>
      <c r="Q622">
        <f t="shared" si="37"/>
        <v>300</v>
      </c>
      <c r="R622" s="12">
        <f t="shared" si="38"/>
        <v>41831.716874999998</v>
      </c>
      <c r="S622" s="12">
        <f t="shared" si="3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36"/>
        <v>1</v>
      </c>
      <c r="Q623">
        <f t="shared" si="37"/>
        <v>87</v>
      </c>
      <c r="R623" s="12">
        <f t="shared" si="38"/>
        <v>42528.987696759257</v>
      </c>
      <c r="S623" s="12">
        <f t="shared" si="3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2">
        <f t="shared" si="38"/>
        <v>42532.774745370371</v>
      </c>
      <c r="S624" s="12">
        <f t="shared" si="3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36"/>
        <v>0</v>
      </c>
      <c r="Q625">
        <f t="shared" si="37"/>
        <v>0</v>
      </c>
      <c r="R625" s="12">
        <f t="shared" si="38"/>
        <v>42122.009224537032</v>
      </c>
      <c r="S625" s="12">
        <f t="shared" si="3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36"/>
        <v>0</v>
      </c>
      <c r="Q626">
        <f t="shared" si="37"/>
        <v>0</v>
      </c>
      <c r="R626" s="12">
        <f t="shared" si="38"/>
        <v>42108.988900462966</v>
      </c>
      <c r="S626" s="12">
        <f t="shared" si="3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36"/>
        <v>0</v>
      </c>
      <c r="Q627">
        <f t="shared" si="37"/>
        <v>0</v>
      </c>
      <c r="R627" s="12">
        <f t="shared" si="38"/>
        <v>42790.895567129628</v>
      </c>
      <c r="S627" s="12">
        <f t="shared" si="3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2">
        <f t="shared" si="38"/>
        <v>42198.559479166666</v>
      </c>
      <c r="S628" s="12">
        <f t="shared" si="3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36"/>
        <v>0</v>
      </c>
      <c r="Q629">
        <f t="shared" si="37"/>
        <v>90</v>
      </c>
      <c r="R629" s="12">
        <f t="shared" si="38"/>
        <v>42384.306840277779</v>
      </c>
      <c r="S629" s="12">
        <f t="shared" si="3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36"/>
        <v>0</v>
      </c>
      <c r="Q630">
        <f t="shared" si="37"/>
        <v>0</v>
      </c>
      <c r="R630" s="12">
        <f t="shared" si="38"/>
        <v>41803.692789351851</v>
      </c>
      <c r="S630" s="12">
        <f t="shared" si="3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2">
        <f t="shared" si="38"/>
        <v>42474.637824074074</v>
      </c>
      <c r="S631" s="12">
        <f t="shared" si="3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36"/>
        <v>0</v>
      </c>
      <c r="Q632">
        <f t="shared" si="37"/>
        <v>10</v>
      </c>
      <c r="R632" s="12">
        <f t="shared" si="38"/>
        <v>42223.619456018518</v>
      </c>
      <c r="S632" s="12">
        <f t="shared" si="3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2">
        <f t="shared" si="38"/>
        <v>42489.772326388891</v>
      </c>
      <c r="S633" s="12">
        <f t="shared" si="3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36"/>
        <v>0</v>
      </c>
      <c r="Q634">
        <f t="shared" si="37"/>
        <v>0</v>
      </c>
      <c r="R634" s="12">
        <f t="shared" si="38"/>
        <v>42303.659317129626</v>
      </c>
      <c r="S634" s="12">
        <f t="shared" si="3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2">
        <f t="shared" si="38"/>
        <v>42507.29932870371</v>
      </c>
      <c r="S635" s="12">
        <f t="shared" si="3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36"/>
        <v>0</v>
      </c>
      <c r="Q636">
        <f t="shared" si="37"/>
        <v>1</v>
      </c>
      <c r="R636" s="12">
        <f t="shared" si="38"/>
        <v>42031.928576388891</v>
      </c>
      <c r="S636" s="12">
        <f t="shared" si="3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36"/>
        <v>0</v>
      </c>
      <c r="Q637">
        <f t="shared" si="37"/>
        <v>2</v>
      </c>
      <c r="R637" s="12">
        <f t="shared" si="38"/>
        <v>42076.092152777783</v>
      </c>
      <c r="S637" s="12">
        <f t="shared" si="3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36"/>
        <v>0</v>
      </c>
      <c r="Q638">
        <f t="shared" si="37"/>
        <v>4</v>
      </c>
      <c r="R638" s="12">
        <f t="shared" si="38"/>
        <v>42131.455439814818</v>
      </c>
      <c r="S638" s="12">
        <f t="shared" si="3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36"/>
        <v>0</v>
      </c>
      <c r="Q639">
        <f t="shared" si="37"/>
        <v>0</v>
      </c>
      <c r="R639" s="12">
        <f t="shared" si="38"/>
        <v>42762.962013888886</v>
      </c>
      <c r="S639" s="12">
        <f t="shared" si="3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36"/>
        <v>0</v>
      </c>
      <c r="Q640">
        <f t="shared" si="37"/>
        <v>3</v>
      </c>
      <c r="R640" s="12">
        <f t="shared" si="38"/>
        <v>42759.593310185184</v>
      </c>
      <c r="S640" s="12">
        <f t="shared" si="3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36"/>
        <v>0</v>
      </c>
      <c r="Q641">
        <f t="shared" si="37"/>
        <v>1</v>
      </c>
      <c r="R641" s="12">
        <f t="shared" si="38"/>
        <v>41865.583275462966</v>
      </c>
      <c r="S641" s="12">
        <f t="shared" si="3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ref="P642:P705" si="40">ROUND(E642/D642*100,0)</f>
        <v>144</v>
      </c>
      <c r="Q642">
        <f t="shared" si="37"/>
        <v>50.5</v>
      </c>
      <c r="R642" s="12">
        <f t="shared" si="38"/>
        <v>42683.420312500006</v>
      </c>
      <c r="S642" s="12">
        <f t="shared" si="3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40"/>
        <v>119</v>
      </c>
      <c r="Q643">
        <f t="shared" ref="Q643:Q706" si="41">IFERROR(ROUND(E643/L643,2),0)</f>
        <v>151.32</v>
      </c>
      <c r="R643" s="12">
        <f t="shared" ref="R643:R706" si="42">(((J643/60)/60)/24)+DATE(1970,1,1)</f>
        <v>42199.57</v>
      </c>
      <c r="S643" s="12">
        <f t="shared" ref="S643:S706" si="43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2">
        <f t="shared" si="42"/>
        <v>42199.651319444441</v>
      </c>
      <c r="S644" s="12">
        <f t="shared" si="43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2">
        <f t="shared" si="42"/>
        <v>42100.642071759255</v>
      </c>
      <c r="S645" s="12">
        <f t="shared" si="43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2">
        <f t="shared" si="42"/>
        <v>41898.665960648148</v>
      </c>
      <c r="S646" s="12">
        <f t="shared" si="43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2">
        <f t="shared" si="42"/>
        <v>42564.026319444441</v>
      </c>
      <c r="S647" s="12">
        <f t="shared" si="43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2">
        <f t="shared" si="42"/>
        <v>41832.852627314816</v>
      </c>
      <c r="S648" s="12">
        <f t="shared" si="43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2">
        <f t="shared" si="42"/>
        <v>42416.767928240741</v>
      </c>
      <c r="S649" s="12">
        <f t="shared" si="43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2">
        <f t="shared" si="42"/>
        <v>41891.693379629629</v>
      </c>
      <c r="S650" s="12">
        <f t="shared" si="43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2">
        <f t="shared" si="42"/>
        <v>41877.912187499998</v>
      </c>
      <c r="S651" s="12">
        <f t="shared" si="43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2">
        <f t="shared" si="42"/>
        <v>41932.036851851852</v>
      </c>
      <c r="S652" s="12">
        <f t="shared" si="43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2">
        <f t="shared" si="42"/>
        <v>41956.017488425925</v>
      </c>
      <c r="S653" s="12">
        <f t="shared" si="43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2">
        <f t="shared" si="42"/>
        <v>42675.690393518518</v>
      </c>
      <c r="S654" s="12">
        <f t="shared" si="43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2">
        <f t="shared" si="42"/>
        <v>42199.618518518517</v>
      </c>
      <c r="S655" s="12">
        <f t="shared" si="43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2">
        <f t="shared" si="42"/>
        <v>42163.957326388889</v>
      </c>
      <c r="S656" s="12">
        <f t="shared" si="43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2">
        <f t="shared" si="42"/>
        <v>42045.957314814819</v>
      </c>
      <c r="S657" s="12">
        <f t="shared" si="43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2">
        <f t="shared" si="42"/>
        <v>42417.804618055554</v>
      </c>
      <c r="S658" s="12">
        <f t="shared" si="43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2">
        <f t="shared" si="42"/>
        <v>42331.84574074074</v>
      </c>
      <c r="S659" s="12">
        <f t="shared" si="43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2">
        <f t="shared" si="42"/>
        <v>42179.160752314812</v>
      </c>
      <c r="S660" s="12">
        <f t="shared" si="43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2">
        <f t="shared" si="42"/>
        <v>42209.593692129631</v>
      </c>
      <c r="S661" s="12">
        <f t="shared" si="43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2">
        <f t="shared" si="42"/>
        <v>41922.741655092592</v>
      </c>
      <c r="S662" s="12">
        <f t="shared" si="43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2">
        <f t="shared" si="42"/>
        <v>42636.645358796297</v>
      </c>
      <c r="S663" s="12">
        <f t="shared" si="43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40"/>
        <v>0</v>
      </c>
      <c r="Q664">
        <f t="shared" si="41"/>
        <v>39</v>
      </c>
      <c r="R664" s="12">
        <f t="shared" si="42"/>
        <v>41990.438043981485</v>
      </c>
      <c r="S664" s="12">
        <f t="shared" si="43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40"/>
        <v>0</v>
      </c>
      <c r="Q665">
        <f t="shared" si="41"/>
        <v>100</v>
      </c>
      <c r="R665" s="12">
        <f t="shared" si="42"/>
        <v>42173.843240740738</v>
      </c>
      <c r="S665" s="12">
        <f t="shared" si="43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2">
        <f t="shared" si="42"/>
        <v>42077.666377314818</v>
      </c>
      <c r="S666" s="12">
        <f t="shared" si="43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2">
        <f t="shared" si="42"/>
        <v>42688.711354166662</v>
      </c>
      <c r="S667" s="12">
        <f t="shared" si="43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40"/>
        <v>0</v>
      </c>
      <c r="Q668">
        <f t="shared" si="41"/>
        <v>2</v>
      </c>
      <c r="R668" s="12">
        <f t="shared" si="42"/>
        <v>41838.832152777781</v>
      </c>
      <c r="S668" s="12">
        <f t="shared" si="43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2">
        <f t="shared" si="42"/>
        <v>42632.373414351852</v>
      </c>
      <c r="S669" s="12">
        <f t="shared" si="43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2">
        <f t="shared" si="42"/>
        <v>42090.831273148149</v>
      </c>
      <c r="S670" s="12">
        <f t="shared" si="43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2">
        <f t="shared" si="42"/>
        <v>42527.625671296293</v>
      </c>
      <c r="S671" s="12">
        <f t="shared" si="43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40"/>
        <v>29</v>
      </c>
      <c r="Q672">
        <f t="shared" si="41"/>
        <v>85</v>
      </c>
      <c r="R672" s="12">
        <f t="shared" si="42"/>
        <v>42506.709722222222</v>
      </c>
      <c r="S672" s="12">
        <f t="shared" si="43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2">
        <f t="shared" si="42"/>
        <v>41984.692731481482</v>
      </c>
      <c r="S673" s="12">
        <f t="shared" si="43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2">
        <f t="shared" si="42"/>
        <v>41974.219490740739</v>
      </c>
      <c r="S674" s="12">
        <f t="shared" si="43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2">
        <f t="shared" si="42"/>
        <v>41838.840474537035</v>
      </c>
      <c r="S675" s="12">
        <f t="shared" si="43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40"/>
        <v>0</v>
      </c>
      <c r="Q676">
        <f t="shared" si="41"/>
        <v>7.5</v>
      </c>
      <c r="R676" s="12">
        <f t="shared" si="42"/>
        <v>41803.116053240738</v>
      </c>
      <c r="S676" s="12">
        <f t="shared" si="43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2">
        <f t="shared" si="42"/>
        <v>41975.930601851855</v>
      </c>
      <c r="S677" s="12">
        <f t="shared" si="43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2">
        <f t="shared" si="42"/>
        <v>42012.768298611118</v>
      </c>
      <c r="S678" s="12">
        <f t="shared" si="43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2">
        <f t="shared" si="42"/>
        <v>42504.403877314813</v>
      </c>
      <c r="S679" s="12">
        <f t="shared" si="43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2">
        <f t="shared" si="42"/>
        <v>42481.376597222217</v>
      </c>
      <c r="S680" s="12">
        <f t="shared" si="43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2">
        <f t="shared" si="42"/>
        <v>42556.695706018523</v>
      </c>
      <c r="S681" s="12">
        <f t="shared" si="43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2">
        <f t="shared" si="42"/>
        <v>41864.501516203702</v>
      </c>
      <c r="S682" s="12">
        <f t="shared" si="43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40"/>
        <v>0</v>
      </c>
      <c r="Q683">
        <f t="shared" si="41"/>
        <v>1</v>
      </c>
      <c r="R683" s="12">
        <f t="shared" si="42"/>
        <v>42639.805601851855</v>
      </c>
      <c r="S683" s="12">
        <f t="shared" si="43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2">
        <f t="shared" si="42"/>
        <v>42778.765300925923</v>
      </c>
      <c r="S684" s="12">
        <f t="shared" si="43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2">
        <f t="shared" si="42"/>
        <v>42634.900046296301</v>
      </c>
      <c r="S685" s="12">
        <f t="shared" si="43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2">
        <f t="shared" si="42"/>
        <v>41809.473275462966</v>
      </c>
      <c r="S686" s="12">
        <f t="shared" si="43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2">
        <f t="shared" si="42"/>
        <v>41971.866574074069</v>
      </c>
      <c r="S687" s="12">
        <f t="shared" si="43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40"/>
        <v>0</v>
      </c>
      <c r="Q688">
        <f t="shared" si="41"/>
        <v>0</v>
      </c>
      <c r="R688" s="12">
        <f t="shared" si="42"/>
        <v>42189.673263888893</v>
      </c>
      <c r="S688" s="12">
        <f t="shared" si="43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2">
        <f t="shared" si="42"/>
        <v>42711.750613425931</v>
      </c>
      <c r="S689" s="12">
        <f t="shared" si="43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2">
        <f t="shared" si="42"/>
        <v>42262.104780092588</v>
      </c>
      <c r="S690" s="12">
        <f t="shared" si="43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2">
        <f t="shared" si="42"/>
        <v>42675.66778935185</v>
      </c>
      <c r="S691" s="12">
        <f t="shared" si="43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2">
        <f t="shared" si="42"/>
        <v>42579.634733796294</v>
      </c>
      <c r="S692" s="12">
        <f t="shared" si="43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40"/>
        <v>1</v>
      </c>
      <c r="Q693">
        <f t="shared" si="41"/>
        <v>26</v>
      </c>
      <c r="R693" s="12">
        <f t="shared" si="42"/>
        <v>42158.028310185182</v>
      </c>
      <c r="S693" s="12">
        <f t="shared" si="43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40"/>
        <v>7</v>
      </c>
      <c r="Q694">
        <f t="shared" si="41"/>
        <v>6.5</v>
      </c>
      <c r="R694" s="12">
        <f t="shared" si="42"/>
        <v>42696.37572916667</v>
      </c>
      <c r="S694" s="12">
        <f t="shared" si="43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2">
        <f t="shared" si="42"/>
        <v>42094.808182870373</v>
      </c>
      <c r="S695" s="12">
        <f t="shared" si="43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2">
        <f t="shared" si="42"/>
        <v>42737.663877314815</v>
      </c>
      <c r="S696" s="12">
        <f t="shared" si="43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2">
        <f t="shared" si="42"/>
        <v>41913.521064814813</v>
      </c>
      <c r="S697" s="12">
        <f t="shared" si="43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40"/>
        <v>0</v>
      </c>
      <c r="Q698">
        <f t="shared" si="41"/>
        <v>1</v>
      </c>
      <c r="R698" s="12">
        <f t="shared" si="42"/>
        <v>41815.927106481482</v>
      </c>
      <c r="S698" s="12">
        <f t="shared" si="43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2">
        <f t="shared" si="42"/>
        <v>42388.523020833338</v>
      </c>
      <c r="S699" s="12">
        <f t="shared" si="43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2">
        <f t="shared" si="42"/>
        <v>41866.931076388886</v>
      </c>
      <c r="S700" s="12">
        <f t="shared" si="43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2">
        <f t="shared" si="42"/>
        <v>41563.485509259262</v>
      </c>
      <c r="S701" s="12">
        <f t="shared" si="43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40"/>
        <v>3</v>
      </c>
      <c r="Q702">
        <f t="shared" si="41"/>
        <v>13</v>
      </c>
      <c r="R702" s="12">
        <f t="shared" si="42"/>
        <v>42715.688437500001</v>
      </c>
      <c r="S702" s="12">
        <f t="shared" si="43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2">
        <f t="shared" si="42"/>
        <v>41813.662962962961</v>
      </c>
      <c r="S703" s="12">
        <f t="shared" si="43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2">
        <f t="shared" si="42"/>
        <v>42668.726701388892</v>
      </c>
      <c r="S704" s="12">
        <f t="shared" si="43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2">
        <f t="shared" si="42"/>
        <v>42711.950798611113</v>
      </c>
      <c r="S705" s="12">
        <f t="shared" si="43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ref="P706:P769" si="44">ROUND(E706/D706*100,0)</f>
        <v>1</v>
      </c>
      <c r="Q706">
        <f t="shared" si="41"/>
        <v>120.25</v>
      </c>
      <c r="R706" s="12">
        <f t="shared" si="42"/>
        <v>42726.192916666667</v>
      </c>
      <c r="S706" s="12">
        <f t="shared" si="43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44"/>
        <v>1</v>
      </c>
      <c r="Q707">
        <f t="shared" ref="Q707:Q770" si="45">IFERROR(ROUND(E707/L707,2),0)</f>
        <v>195.4</v>
      </c>
      <c r="R707" s="12">
        <f t="shared" ref="R707:R770" si="46">(((J707/60)/60)/24)+DATE(1970,1,1)</f>
        <v>42726.491643518515</v>
      </c>
      <c r="S707" s="12">
        <f t="shared" ref="S707:S770" si="47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44"/>
        <v>0</v>
      </c>
      <c r="Q708">
        <f t="shared" si="45"/>
        <v>0</v>
      </c>
      <c r="R708" s="12">
        <f t="shared" si="46"/>
        <v>42676.995173611111</v>
      </c>
      <c r="S708" s="12">
        <f t="shared" si="47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2">
        <f t="shared" si="46"/>
        <v>42696.663506944446</v>
      </c>
      <c r="S709" s="12">
        <f t="shared" si="47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2">
        <f t="shared" si="46"/>
        <v>41835.581018518518</v>
      </c>
      <c r="S710" s="12">
        <f t="shared" si="47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44"/>
        <v>0</v>
      </c>
      <c r="Q711">
        <f t="shared" si="45"/>
        <v>30.5</v>
      </c>
      <c r="R711" s="12">
        <f t="shared" si="46"/>
        <v>41948.041192129633</v>
      </c>
      <c r="S711" s="12">
        <f t="shared" si="47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44"/>
        <v>0</v>
      </c>
      <c r="Q712">
        <f t="shared" si="45"/>
        <v>0</v>
      </c>
      <c r="R712" s="12">
        <f t="shared" si="46"/>
        <v>41837.984976851854</v>
      </c>
      <c r="S712" s="12">
        <f t="shared" si="47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2">
        <f t="shared" si="46"/>
        <v>42678.459120370375</v>
      </c>
      <c r="S713" s="12">
        <f t="shared" si="47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2">
        <f t="shared" si="46"/>
        <v>42384.680925925932</v>
      </c>
      <c r="S714" s="12">
        <f t="shared" si="47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44"/>
        <v>1</v>
      </c>
      <c r="Q715">
        <f t="shared" si="45"/>
        <v>199</v>
      </c>
      <c r="R715" s="12">
        <f t="shared" si="46"/>
        <v>42496.529305555552</v>
      </c>
      <c r="S715" s="12">
        <f t="shared" si="47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2">
        <f t="shared" si="46"/>
        <v>42734.787986111114</v>
      </c>
      <c r="S716" s="12">
        <f t="shared" si="47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2">
        <f t="shared" si="46"/>
        <v>42273.090740740736</v>
      </c>
      <c r="S717" s="12">
        <f t="shared" si="47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2">
        <f t="shared" si="46"/>
        <v>41940.658645833333</v>
      </c>
      <c r="S718" s="12">
        <f t="shared" si="47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2">
        <f t="shared" si="46"/>
        <v>41857.854189814818</v>
      </c>
      <c r="S719" s="12">
        <f t="shared" si="47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44"/>
        <v>1</v>
      </c>
      <c r="Q720">
        <f t="shared" si="45"/>
        <v>22.5</v>
      </c>
      <c r="R720" s="12">
        <f t="shared" si="46"/>
        <v>42752.845451388886</v>
      </c>
      <c r="S720" s="12">
        <f t="shared" si="47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2">
        <f t="shared" si="46"/>
        <v>42409.040231481486</v>
      </c>
      <c r="S721" s="12">
        <f t="shared" si="47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2">
        <f t="shared" si="46"/>
        <v>40909.649201388893</v>
      </c>
      <c r="S722" s="12">
        <f t="shared" si="47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2">
        <f t="shared" si="46"/>
        <v>41807.571840277778</v>
      </c>
      <c r="S723" s="12">
        <f t="shared" si="47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2">
        <f t="shared" si="46"/>
        <v>40977.805300925924</v>
      </c>
      <c r="S724" s="12">
        <f t="shared" si="47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2">
        <f t="shared" si="46"/>
        <v>42184.816539351858</v>
      </c>
      <c r="S725" s="12">
        <f t="shared" si="47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2">
        <f t="shared" si="46"/>
        <v>40694.638460648144</v>
      </c>
      <c r="S726" s="12">
        <f t="shared" si="47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2">
        <f t="shared" si="46"/>
        <v>42321.626296296294</v>
      </c>
      <c r="S727" s="12">
        <f t="shared" si="47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2">
        <f t="shared" si="46"/>
        <v>41346.042673611111</v>
      </c>
      <c r="S728" s="12">
        <f t="shared" si="47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2">
        <f t="shared" si="46"/>
        <v>41247.020243055551</v>
      </c>
      <c r="S729" s="12">
        <f t="shared" si="47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2">
        <f t="shared" si="46"/>
        <v>40731.837465277778</v>
      </c>
      <c r="S730" s="12">
        <f t="shared" si="47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2">
        <f t="shared" si="46"/>
        <v>41111.185891203706</v>
      </c>
      <c r="S731" s="12">
        <f t="shared" si="47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2">
        <f t="shared" si="46"/>
        <v>40854.745266203703</v>
      </c>
      <c r="S732" s="12">
        <f t="shared" si="47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2">
        <f t="shared" si="46"/>
        <v>40879.795682870368</v>
      </c>
      <c r="S733" s="12">
        <f t="shared" si="47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2">
        <f t="shared" si="46"/>
        <v>41486.424317129626</v>
      </c>
      <c r="S734" s="12">
        <f t="shared" si="47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2">
        <f t="shared" si="46"/>
        <v>41598.420046296298</v>
      </c>
      <c r="S735" s="12">
        <f t="shared" si="47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2">
        <f t="shared" si="46"/>
        <v>42102.164583333331</v>
      </c>
      <c r="S736" s="12">
        <f t="shared" si="47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2">
        <f t="shared" si="46"/>
        <v>41946.029467592591</v>
      </c>
      <c r="S737" s="12">
        <f t="shared" si="47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2">
        <f t="shared" si="46"/>
        <v>41579.734259259261</v>
      </c>
      <c r="S738" s="12">
        <f t="shared" si="47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2">
        <f t="shared" si="46"/>
        <v>41667.275312500002</v>
      </c>
      <c r="S739" s="12">
        <f t="shared" si="47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2">
        <f t="shared" si="46"/>
        <v>41943.604097222218</v>
      </c>
      <c r="S740" s="12">
        <f t="shared" si="47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2">
        <f t="shared" si="46"/>
        <v>41829.502650462964</v>
      </c>
      <c r="S741" s="12">
        <f t="shared" si="47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2">
        <f t="shared" si="46"/>
        <v>42162.146782407406</v>
      </c>
      <c r="S742" s="12">
        <f t="shared" si="47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2">
        <f t="shared" si="46"/>
        <v>41401.648217592592</v>
      </c>
      <c r="S743" s="12">
        <f t="shared" si="47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2">
        <f t="shared" si="46"/>
        <v>41689.917962962965</v>
      </c>
      <c r="S744" s="12">
        <f t="shared" si="47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2">
        <f t="shared" si="46"/>
        <v>40990.709317129629</v>
      </c>
      <c r="S745" s="12">
        <f t="shared" si="47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2">
        <f t="shared" si="46"/>
        <v>41226.95721064815</v>
      </c>
      <c r="S746" s="12">
        <f t="shared" si="47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2">
        <f t="shared" si="46"/>
        <v>41367.572280092594</v>
      </c>
      <c r="S747" s="12">
        <f t="shared" si="47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2">
        <f t="shared" si="46"/>
        <v>41157.042928240742</v>
      </c>
      <c r="S748" s="12">
        <f t="shared" si="47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2">
        <f t="shared" si="46"/>
        <v>41988.548831018517</v>
      </c>
      <c r="S749" s="12">
        <f t="shared" si="47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2">
        <f t="shared" si="46"/>
        <v>41831.846828703703</v>
      </c>
      <c r="S750" s="12">
        <f t="shared" si="47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2">
        <f t="shared" si="46"/>
        <v>42733.94131944445</v>
      </c>
      <c r="S751" s="12">
        <f t="shared" si="47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2">
        <f t="shared" si="46"/>
        <v>41299.878148148149</v>
      </c>
      <c r="S752" s="12">
        <f t="shared" si="47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2">
        <f t="shared" si="46"/>
        <v>40713.630497685182</v>
      </c>
      <c r="S753" s="12">
        <f t="shared" si="47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2">
        <f t="shared" si="46"/>
        <v>42639.421493055561</v>
      </c>
      <c r="S754" s="12">
        <f t="shared" si="47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2">
        <f t="shared" si="46"/>
        <v>42019.590173611112</v>
      </c>
      <c r="S755" s="12">
        <f t="shared" si="47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2">
        <f t="shared" si="46"/>
        <v>41249.749085648145</v>
      </c>
      <c r="S756" s="12">
        <f t="shared" si="47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2">
        <f t="shared" si="46"/>
        <v>41383.605057870373</v>
      </c>
      <c r="S757" s="12">
        <f t="shared" si="47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2">
        <f t="shared" si="46"/>
        <v>40590.766886574071</v>
      </c>
      <c r="S758" s="12">
        <f t="shared" si="47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2">
        <f t="shared" si="46"/>
        <v>41235.054560185185</v>
      </c>
      <c r="S759" s="12">
        <f t="shared" si="47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2">
        <f t="shared" si="46"/>
        <v>40429.836435185185</v>
      </c>
      <c r="S760" s="12">
        <f t="shared" si="47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2">
        <f t="shared" si="46"/>
        <v>41789.330312500002</v>
      </c>
      <c r="S761" s="12">
        <f t="shared" si="47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44"/>
        <v>0</v>
      </c>
      <c r="Q762">
        <f t="shared" si="45"/>
        <v>0</v>
      </c>
      <c r="R762" s="12">
        <f t="shared" si="46"/>
        <v>42670.764039351852</v>
      </c>
      <c r="S762" s="12">
        <f t="shared" si="47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2">
        <f t="shared" si="46"/>
        <v>41642.751458333332</v>
      </c>
      <c r="S763" s="12">
        <f t="shared" si="47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44"/>
        <v>0</v>
      </c>
      <c r="Q764">
        <f t="shared" si="45"/>
        <v>0</v>
      </c>
      <c r="R764" s="12">
        <f t="shared" si="46"/>
        <v>42690.858449074076</v>
      </c>
      <c r="S764" s="12">
        <f t="shared" si="47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44"/>
        <v>0</v>
      </c>
      <c r="Q765">
        <f t="shared" si="45"/>
        <v>5</v>
      </c>
      <c r="R765" s="12">
        <f t="shared" si="46"/>
        <v>41471.446851851848</v>
      </c>
      <c r="S765" s="12">
        <f t="shared" si="47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44"/>
        <v>0</v>
      </c>
      <c r="Q766">
        <f t="shared" si="45"/>
        <v>0</v>
      </c>
      <c r="R766" s="12">
        <f t="shared" si="46"/>
        <v>42227.173159722224</v>
      </c>
      <c r="S766" s="12">
        <f t="shared" si="47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2">
        <f t="shared" si="46"/>
        <v>41901.542638888888</v>
      </c>
      <c r="S767" s="12">
        <f t="shared" si="47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44"/>
        <v>0</v>
      </c>
      <c r="Q768">
        <f t="shared" si="45"/>
        <v>0</v>
      </c>
      <c r="R768" s="12">
        <f t="shared" si="46"/>
        <v>42021.783368055556</v>
      </c>
      <c r="S768" s="12">
        <f t="shared" si="47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44"/>
        <v>4</v>
      </c>
      <c r="Q769">
        <f t="shared" si="45"/>
        <v>59</v>
      </c>
      <c r="R769" s="12">
        <f t="shared" si="46"/>
        <v>42115.143634259264</v>
      </c>
      <c r="S769" s="12">
        <f t="shared" si="47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ref="P770:P833" si="48">ROUND(E770/D770*100,0)</f>
        <v>0</v>
      </c>
      <c r="Q770">
        <f t="shared" si="45"/>
        <v>0</v>
      </c>
      <c r="R770" s="12">
        <f t="shared" si="46"/>
        <v>41594.207060185188</v>
      </c>
      <c r="S770" s="12">
        <f t="shared" si="47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48"/>
        <v>41</v>
      </c>
      <c r="Q771">
        <f t="shared" ref="Q771:Q834" si="49">IFERROR(ROUND(E771/L771,2),0)</f>
        <v>31.85</v>
      </c>
      <c r="R771" s="12">
        <f t="shared" ref="R771:R834" si="50">(((J771/60)/60)/24)+DATE(1970,1,1)</f>
        <v>41604.996458333335</v>
      </c>
      <c r="S771" s="12">
        <f t="shared" ref="S771:S834" si="51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48"/>
        <v>0</v>
      </c>
      <c r="Q772">
        <f t="shared" si="49"/>
        <v>0</v>
      </c>
      <c r="R772" s="12">
        <f t="shared" si="50"/>
        <v>41289.999641203707</v>
      </c>
      <c r="S772" s="12">
        <f t="shared" si="51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48"/>
        <v>0</v>
      </c>
      <c r="Q773">
        <f t="shared" si="49"/>
        <v>10</v>
      </c>
      <c r="R773" s="12">
        <f t="shared" si="50"/>
        <v>42349.824097222227</v>
      </c>
      <c r="S773" s="12">
        <f t="shared" si="51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48"/>
        <v>3</v>
      </c>
      <c r="Q774">
        <f t="shared" si="49"/>
        <v>50</v>
      </c>
      <c r="R774" s="12">
        <f t="shared" si="50"/>
        <v>40068.056932870371</v>
      </c>
      <c r="S774" s="12">
        <f t="shared" si="51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48"/>
        <v>1</v>
      </c>
      <c r="Q775">
        <f t="shared" si="49"/>
        <v>16</v>
      </c>
      <c r="R775" s="12">
        <f t="shared" si="50"/>
        <v>42100.735937499994</v>
      </c>
      <c r="S775" s="12">
        <f t="shared" si="51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48"/>
        <v>70</v>
      </c>
      <c r="Q776">
        <f t="shared" si="49"/>
        <v>39</v>
      </c>
      <c r="R776" s="12">
        <f t="shared" si="50"/>
        <v>41663.780300925922</v>
      </c>
      <c r="S776" s="12">
        <f t="shared" si="51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48"/>
        <v>2</v>
      </c>
      <c r="Q777">
        <f t="shared" si="49"/>
        <v>34</v>
      </c>
      <c r="R777" s="12">
        <f t="shared" si="50"/>
        <v>40863.060127314813</v>
      </c>
      <c r="S777" s="12">
        <f t="shared" si="51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2">
        <f t="shared" si="50"/>
        <v>42250.685706018514</v>
      </c>
      <c r="S778" s="12">
        <f t="shared" si="51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48"/>
        <v>1</v>
      </c>
      <c r="Q779">
        <f t="shared" si="49"/>
        <v>7</v>
      </c>
      <c r="R779" s="12">
        <f t="shared" si="50"/>
        <v>41456.981215277774</v>
      </c>
      <c r="S779" s="12">
        <f t="shared" si="51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48"/>
        <v>0</v>
      </c>
      <c r="Q780">
        <f t="shared" si="49"/>
        <v>2</v>
      </c>
      <c r="R780" s="12">
        <f t="shared" si="50"/>
        <v>41729.702314814815</v>
      </c>
      <c r="S780" s="12">
        <f t="shared" si="51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2">
        <f t="shared" si="50"/>
        <v>40436.68408564815</v>
      </c>
      <c r="S781" s="12">
        <f t="shared" si="51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2">
        <f t="shared" si="50"/>
        <v>40636.673900462964</v>
      </c>
      <c r="S782" s="12">
        <f t="shared" si="51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2">
        <f t="shared" si="50"/>
        <v>41403.000856481485</v>
      </c>
      <c r="S783" s="12">
        <f t="shared" si="51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48"/>
        <v>100</v>
      </c>
      <c r="Q784">
        <f t="shared" si="49"/>
        <v>50</v>
      </c>
      <c r="R784" s="12">
        <f t="shared" si="50"/>
        <v>41116.758125</v>
      </c>
      <c r="S784" s="12">
        <f t="shared" si="51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2">
        <f t="shared" si="50"/>
        <v>40987.773715277777</v>
      </c>
      <c r="S785" s="12">
        <f t="shared" si="51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2">
        <f t="shared" si="50"/>
        <v>41675.149525462963</v>
      </c>
      <c r="S786" s="12">
        <f t="shared" si="51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2">
        <f t="shared" si="50"/>
        <v>41303.593923611108</v>
      </c>
      <c r="S787" s="12">
        <f t="shared" si="51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2">
        <f t="shared" si="50"/>
        <v>40983.055949074071</v>
      </c>
      <c r="S788" s="12">
        <f t="shared" si="51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2">
        <f t="shared" si="50"/>
        <v>41549.627615740741</v>
      </c>
      <c r="S789" s="12">
        <f t="shared" si="51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2">
        <f t="shared" si="50"/>
        <v>41059.006805555553</v>
      </c>
      <c r="S790" s="12">
        <f t="shared" si="51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2">
        <f t="shared" si="50"/>
        <v>41277.186111111114</v>
      </c>
      <c r="S791" s="12">
        <f t="shared" si="51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2">
        <f t="shared" si="50"/>
        <v>41276.047905092593</v>
      </c>
      <c r="S792" s="12">
        <f t="shared" si="51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2">
        <f t="shared" si="50"/>
        <v>41557.780624999999</v>
      </c>
      <c r="S793" s="12">
        <f t="shared" si="51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2">
        <f t="shared" si="50"/>
        <v>41555.873645833337</v>
      </c>
      <c r="S794" s="12">
        <f t="shared" si="51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2">
        <f t="shared" si="50"/>
        <v>41442.741249999999</v>
      </c>
      <c r="S795" s="12">
        <f t="shared" si="51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2">
        <f t="shared" si="50"/>
        <v>40736.115011574075</v>
      </c>
      <c r="S796" s="12">
        <f t="shared" si="51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2">
        <f t="shared" si="50"/>
        <v>40963.613032407404</v>
      </c>
      <c r="S797" s="12">
        <f t="shared" si="51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2">
        <f t="shared" si="50"/>
        <v>41502.882928240739</v>
      </c>
      <c r="S798" s="12">
        <f t="shared" si="51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2">
        <f t="shared" si="50"/>
        <v>40996.994074074071</v>
      </c>
      <c r="S799" s="12">
        <f t="shared" si="51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2">
        <f t="shared" si="50"/>
        <v>41882.590127314819</v>
      </c>
      <c r="S800" s="12">
        <f t="shared" si="51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2">
        <f t="shared" si="50"/>
        <v>40996.667199074072</v>
      </c>
      <c r="S801" s="12">
        <f t="shared" si="51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2">
        <f t="shared" si="50"/>
        <v>41863.433495370373</v>
      </c>
      <c r="S802" s="12">
        <f t="shared" si="51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2">
        <f t="shared" si="50"/>
        <v>40695.795370370368</v>
      </c>
      <c r="S803" s="12">
        <f t="shared" si="51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2">
        <f t="shared" si="50"/>
        <v>41123.022268518522</v>
      </c>
      <c r="S804" s="12">
        <f t="shared" si="51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2">
        <f t="shared" si="50"/>
        <v>40665.949976851851</v>
      </c>
      <c r="S805" s="12">
        <f t="shared" si="51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2">
        <f t="shared" si="50"/>
        <v>40730.105625000004</v>
      </c>
      <c r="S806" s="12">
        <f t="shared" si="51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2">
        <f t="shared" si="50"/>
        <v>40690.823055555556</v>
      </c>
      <c r="S807" s="12">
        <f t="shared" si="51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2">
        <f t="shared" si="50"/>
        <v>40763.691423611112</v>
      </c>
      <c r="S808" s="12">
        <f t="shared" si="51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2">
        <f t="shared" si="50"/>
        <v>42759.628599537042</v>
      </c>
      <c r="S809" s="12">
        <f t="shared" si="51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2">
        <f t="shared" si="50"/>
        <v>41962.100532407407</v>
      </c>
      <c r="S810" s="12">
        <f t="shared" si="51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2">
        <f t="shared" si="50"/>
        <v>41628.833680555559</v>
      </c>
      <c r="S811" s="12">
        <f t="shared" si="51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2">
        <f t="shared" si="50"/>
        <v>41123.056273148148</v>
      </c>
      <c r="S812" s="12">
        <f t="shared" si="51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2">
        <f t="shared" si="50"/>
        <v>41443.643541666665</v>
      </c>
      <c r="S813" s="12">
        <f t="shared" si="51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2">
        <f t="shared" si="50"/>
        <v>41282.017962962964</v>
      </c>
      <c r="S814" s="12">
        <f t="shared" si="51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48"/>
        <v>160</v>
      </c>
      <c r="Q815">
        <f t="shared" si="49"/>
        <v>25</v>
      </c>
      <c r="R815" s="12">
        <f t="shared" si="50"/>
        <v>41080.960243055553</v>
      </c>
      <c r="S815" s="12">
        <f t="shared" si="51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2">
        <f t="shared" si="50"/>
        <v>40679.743067129632</v>
      </c>
      <c r="S816" s="12">
        <f t="shared" si="51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2">
        <f t="shared" si="50"/>
        <v>41914.917858796296</v>
      </c>
      <c r="S817" s="12">
        <f t="shared" si="51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2">
        <f t="shared" si="50"/>
        <v>41341.870868055557</v>
      </c>
      <c r="S818" s="12">
        <f t="shared" si="51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2">
        <f t="shared" si="50"/>
        <v>40925.599664351852</v>
      </c>
      <c r="S819" s="12">
        <f t="shared" si="51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2">
        <f t="shared" si="50"/>
        <v>41120.882881944446</v>
      </c>
      <c r="S820" s="12">
        <f t="shared" si="51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2">
        <f t="shared" si="50"/>
        <v>41619.998310185183</v>
      </c>
      <c r="S821" s="12">
        <f t="shared" si="51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2">
        <f t="shared" si="50"/>
        <v>41768.841921296298</v>
      </c>
      <c r="S822" s="12">
        <f t="shared" si="51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2">
        <f t="shared" si="50"/>
        <v>42093.922048611115</v>
      </c>
      <c r="S823" s="12">
        <f t="shared" si="51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2">
        <f t="shared" si="50"/>
        <v>41157.947337962964</v>
      </c>
      <c r="S824" s="12">
        <f t="shared" si="51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2">
        <f t="shared" si="50"/>
        <v>42055.972824074073</v>
      </c>
      <c r="S825" s="12">
        <f t="shared" si="51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2">
        <f t="shared" si="50"/>
        <v>40250.242106481484</v>
      </c>
      <c r="S826" s="12">
        <f t="shared" si="51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2">
        <f t="shared" si="50"/>
        <v>41186.306527777779</v>
      </c>
      <c r="S827" s="12">
        <f t="shared" si="51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2">
        <f t="shared" si="50"/>
        <v>40973.038541666669</v>
      </c>
      <c r="S828" s="12">
        <f t="shared" si="51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2">
        <f t="shared" si="50"/>
        <v>40927.473460648151</v>
      </c>
      <c r="S829" s="12">
        <f t="shared" si="51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2">
        <f t="shared" si="50"/>
        <v>41073.050717592596</v>
      </c>
      <c r="S830" s="12">
        <f t="shared" si="51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2">
        <f t="shared" si="50"/>
        <v>42504.801388888889</v>
      </c>
      <c r="S831" s="12">
        <f t="shared" si="51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2">
        <f t="shared" si="50"/>
        <v>41325.525752314818</v>
      </c>
      <c r="S832" s="12">
        <f t="shared" si="51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2">
        <f t="shared" si="50"/>
        <v>40996.646921296298</v>
      </c>
      <c r="S833" s="12">
        <f t="shared" si="51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ref="P834:P897" si="52">ROUND(E834/D834*100,0)</f>
        <v>101</v>
      </c>
      <c r="Q834">
        <f t="shared" si="49"/>
        <v>97.99</v>
      </c>
      <c r="R834" s="12">
        <f t="shared" si="50"/>
        <v>40869.675173611111</v>
      </c>
      <c r="S834" s="12">
        <f t="shared" si="51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52"/>
        <v>102</v>
      </c>
      <c r="Q835">
        <f t="shared" ref="Q835:Q898" si="53">IFERROR(ROUND(E835/L835,2),0)</f>
        <v>148.78</v>
      </c>
      <c r="R835" s="12">
        <f t="shared" ref="R835:R898" si="54">(((J835/60)/60)/24)+DATE(1970,1,1)</f>
        <v>41718.878182870372</v>
      </c>
      <c r="S835" s="12">
        <f t="shared" ref="S835:S898" si="55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2">
        <f t="shared" si="54"/>
        <v>41422.822824074072</v>
      </c>
      <c r="S836" s="12">
        <f t="shared" si="55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2">
        <f t="shared" si="54"/>
        <v>41005.45784722222</v>
      </c>
      <c r="S837" s="12">
        <f t="shared" si="55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2">
        <f t="shared" si="54"/>
        <v>41524.056921296295</v>
      </c>
      <c r="S838" s="12">
        <f t="shared" si="55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2">
        <f t="shared" si="54"/>
        <v>41730.998402777775</v>
      </c>
      <c r="S839" s="12">
        <f t="shared" si="55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2">
        <f t="shared" si="54"/>
        <v>40895.897974537038</v>
      </c>
      <c r="S840" s="12">
        <f t="shared" si="55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2">
        <f t="shared" si="54"/>
        <v>41144.763379629629</v>
      </c>
      <c r="S841" s="12">
        <f t="shared" si="55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2">
        <f t="shared" si="54"/>
        <v>42607.226701388892</v>
      </c>
      <c r="S842" s="12">
        <f t="shared" si="55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2">
        <f t="shared" si="54"/>
        <v>41923.838692129626</v>
      </c>
      <c r="S843" s="12">
        <f t="shared" si="55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2">
        <f t="shared" si="54"/>
        <v>41526.592395833337</v>
      </c>
      <c r="S844" s="12">
        <f t="shared" si="55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2">
        <f t="shared" si="54"/>
        <v>42695.257870370369</v>
      </c>
      <c r="S845" s="12">
        <f t="shared" si="55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2">
        <f t="shared" si="54"/>
        <v>41905.684629629628</v>
      </c>
      <c r="S846" s="12">
        <f t="shared" si="55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2">
        <f t="shared" si="54"/>
        <v>42578.205972222218</v>
      </c>
      <c r="S847" s="12">
        <f t="shared" si="55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2">
        <f t="shared" si="54"/>
        <v>41694.391840277778</v>
      </c>
      <c r="S848" s="12">
        <f t="shared" si="55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52"/>
        <v>100</v>
      </c>
      <c r="Q849">
        <f t="shared" si="53"/>
        <v>10</v>
      </c>
      <c r="R849" s="12">
        <f t="shared" si="54"/>
        <v>42165.79833333334</v>
      </c>
      <c r="S849" s="12">
        <f t="shared" si="55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2">
        <f t="shared" si="54"/>
        <v>42078.792048611111</v>
      </c>
      <c r="S850" s="12">
        <f t="shared" si="55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2">
        <f t="shared" si="54"/>
        <v>42051.148888888885</v>
      </c>
      <c r="S851" s="12">
        <f t="shared" si="55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2">
        <f t="shared" si="54"/>
        <v>42452.827743055561</v>
      </c>
      <c r="S852" s="12">
        <f t="shared" si="55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2">
        <f t="shared" si="54"/>
        <v>42522.880243055552</v>
      </c>
      <c r="S853" s="12">
        <f t="shared" si="55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2">
        <f t="shared" si="54"/>
        <v>42656.805497685185</v>
      </c>
      <c r="S854" s="12">
        <f t="shared" si="55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52"/>
        <v>100</v>
      </c>
      <c r="Q855">
        <f t="shared" si="53"/>
        <v>30</v>
      </c>
      <c r="R855" s="12">
        <f t="shared" si="54"/>
        <v>42021.832280092596</v>
      </c>
      <c r="S855" s="12">
        <f t="shared" si="55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2">
        <f t="shared" si="54"/>
        <v>42702.212337962963</v>
      </c>
      <c r="S856" s="12">
        <f t="shared" si="55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2">
        <f t="shared" si="54"/>
        <v>42545.125196759262</v>
      </c>
      <c r="S857" s="12">
        <f t="shared" si="55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2">
        <f t="shared" si="54"/>
        <v>42609.311990740738</v>
      </c>
      <c r="S858" s="12">
        <f t="shared" si="55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52"/>
        <v>100</v>
      </c>
      <c r="Q859">
        <f t="shared" si="53"/>
        <v>50</v>
      </c>
      <c r="R859" s="12">
        <f t="shared" si="54"/>
        <v>42291.581377314811</v>
      </c>
      <c r="S859" s="12">
        <f t="shared" si="55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2">
        <f t="shared" si="54"/>
        <v>42079.745578703703</v>
      </c>
      <c r="S860" s="12">
        <f t="shared" si="55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2">
        <f t="shared" si="54"/>
        <v>42128.820231481484</v>
      </c>
      <c r="S861" s="12">
        <f t="shared" si="55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2">
        <f t="shared" si="54"/>
        <v>41570.482789351852</v>
      </c>
      <c r="S862" s="12">
        <f t="shared" si="55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52"/>
        <v>2</v>
      </c>
      <c r="Q863">
        <f t="shared" si="53"/>
        <v>50.5</v>
      </c>
      <c r="R863" s="12">
        <f t="shared" si="54"/>
        <v>42599.965324074074</v>
      </c>
      <c r="S863" s="12">
        <f t="shared" si="55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52"/>
        <v>0</v>
      </c>
      <c r="Q864">
        <f t="shared" si="53"/>
        <v>42.5</v>
      </c>
      <c r="R864" s="12">
        <f t="shared" si="54"/>
        <v>41559.5549537037</v>
      </c>
      <c r="S864" s="12">
        <f t="shared" si="55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52"/>
        <v>5</v>
      </c>
      <c r="Q865">
        <f t="shared" si="53"/>
        <v>18</v>
      </c>
      <c r="R865" s="12">
        <f t="shared" si="54"/>
        <v>40921.117662037039</v>
      </c>
      <c r="S865" s="12">
        <f t="shared" si="55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2">
        <f t="shared" si="54"/>
        <v>41541.106921296298</v>
      </c>
      <c r="S866" s="12">
        <f t="shared" si="55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52"/>
        <v>2</v>
      </c>
      <c r="Q867">
        <f t="shared" si="53"/>
        <v>22.5</v>
      </c>
      <c r="R867" s="12">
        <f t="shared" si="54"/>
        <v>41230.77311342593</v>
      </c>
      <c r="S867" s="12">
        <f t="shared" si="55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2">
        <f t="shared" si="54"/>
        <v>42025.637939814813</v>
      </c>
      <c r="S868" s="12">
        <f t="shared" si="55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2">
        <f t="shared" si="54"/>
        <v>40088.105393518519</v>
      </c>
      <c r="S869" s="12">
        <f t="shared" si="55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52"/>
        <v>0</v>
      </c>
      <c r="Q870">
        <f t="shared" si="53"/>
        <v>50</v>
      </c>
      <c r="R870" s="12">
        <f t="shared" si="54"/>
        <v>41616.027754629627</v>
      </c>
      <c r="S870" s="12">
        <f t="shared" si="55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2">
        <f t="shared" si="54"/>
        <v>41342.845567129632</v>
      </c>
      <c r="S871" s="12">
        <f t="shared" si="55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52"/>
        <v>0</v>
      </c>
      <c r="Q872">
        <f t="shared" si="53"/>
        <v>12.4</v>
      </c>
      <c r="R872" s="12">
        <f t="shared" si="54"/>
        <v>41488.022256944445</v>
      </c>
      <c r="S872" s="12">
        <f t="shared" si="55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2">
        <f t="shared" si="54"/>
        <v>41577.561284722222</v>
      </c>
      <c r="S873" s="12">
        <f t="shared" si="55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52"/>
        <v>1</v>
      </c>
      <c r="Q874">
        <f t="shared" si="53"/>
        <v>32.5</v>
      </c>
      <c r="R874" s="12">
        <f t="shared" si="54"/>
        <v>40567.825543981482</v>
      </c>
      <c r="S874" s="12">
        <f t="shared" si="55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52"/>
        <v>1</v>
      </c>
      <c r="Q875">
        <f t="shared" si="53"/>
        <v>9</v>
      </c>
      <c r="R875" s="12">
        <f t="shared" si="54"/>
        <v>41184.167129629634</v>
      </c>
      <c r="S875" s="12">
        <f t="shared" si="55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2">
        <f t="shared" si="54"/>
        <v>41368.583726851852</v>
      </c>
      <c r="S876" s="12">
        <f t="shared" si="55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52"/>
        <v>0</v>
      </c>
      <c r="Q877">
        <f t="shared" si="53"/>
        <v>0</v>
      </c>
      <c r="R877" s="12">
        <f t="shared" si="54"/>
        <v>42248.723738425921</v>
      </c>
      <c r="S877" s="12">
        <f t="shared" si="55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2">
        <f t="shared" si="54"/>
        <v>41276.496840277774</v>
      </c>
      <c r="S878" s="12">
        <f t="shared" si="55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2">
        <f t="shared" si="54"/>
        <v>41597.788888888892</v>
      </c>
      <c r="S879" s="12">
        <f t="shared" si="55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52"/>
        <v>1</v>
      </c>
      <c r="Q880">
        <f t="shared" si="53"/>
        <v>32.5</v>
      </c>
      <c r="R880" s="12">
        <f t="shared" si="54"/>
        <v>40505.232916666668</v>
      </c>
      <c r="S880" s="12">
        <f t="shared" si="55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2">
        <f t="shared" si="54"/>
        <v>41037.829918981479</v>
      </c>
      <c r="S881" s="12">
        <f t="shared" si="55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2">
        <f t="shared" si="54"/>
        <v>41179.32104166667</v>
      </c>
      <c r="S882" s="12">
        <f t="shared" si="55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52"/>
        <v>1</v>
      </c>
      <c r="Q883">
        <f t="shared" si="53"/>
        <v>30</v>
      </c>
      <c r="R883" s="12">
        <f t="shared" si="54"/>
        <v>40877.25099537037</v>
      </c>
      <c r="S883" s="12">
        <f t="shared" si="55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2">
        <f t="shared" si="54"/>
        <v>40759.860532407409</v>
      </c>
      <c r="S884" s="12">
        <f t="shared" si="55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2">
        <f t="shared" si="54"/>
        <v>42371.935590277775</v>
      </c>
      <c r="S885" s="12">
        <f t="shared" si="55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52"/>
        <v>1</v>
      </c>
      <c r="Q886">
        <f t="shared" si="53"/>
        <v>10</v>
      </c>
      <c r="R886" s="12">
        <f t="shared" si="54"/>
        <v>40981.802615740737</v>
      </c>
      <c r="S886" s="12">
        <f t="shared" si="55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2">
        <f t="shared" si="54"/>
        <v>42713.941099537042</v>
      </c>
      <c r="S887" s="12">
        <f t="shared" si="55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2">
        <f t="shared" si="54"/>
        <v>42603.870520833334</v>
      </c>
      <c r="S888" s="12">
        <f t="shared" si="55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52"/>
        <v>0</v>
      </c>
      <c r="Q889">
        <f t="shared" si="53"/>
        <v>0</v>
      </c>
      <c r="R889" s="12">
        <f t="shared" si="54"/>
        <v>41026.958969907406</v>
      </c>
      <c r="S889" s="12">
        <f t="shared" si="55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52"/>
        <v>7</v>
      </c>
      <c r="Q890">
        <f t="shared" si="53"/>
        <v>18</v>
      </c>
      <c r="R890" s="12">
        <f t="shared" si="54"/>
        <v>40751.753298611111</v>
      </c>
      <c r="S890" s="12">
        <f t="shared" si="55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2">
        <f t="shared" si="54"/>
        <v>41887.784062500003</v>
      </c>
      <c r="S891" s="12">
        <f t="shared" si="55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2">
        <f t="shared" si="54"/>
        <v>41569.698831018519</v>
      </c>
      <c r="S892" s="12">
        <f t="shared" si="55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2">
        <f t="shared" si="54"/>
        <v>41842.031597222223</v>
      </c>
      <c r="S893" s="12">
        <f t="shared" si="55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2">
        <f t="shared" si="54"/>
        <v>40304.20003472222</v>
      </c>
      <c r="S894" s="12">
        <f t="shared" si="55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52"/>
        <v>10</v>
      </c>
      <c r="Q895">
        <f t="shared" si="53"/>
        <v>40</v>
      </c>
      <c r="R895" s="12">
        <f t="shared" si="54"/>
        <v>42065.897719907407</v>
      </c>
      <c r="S895" s="12">
        <f t="shared" si="55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2">
        <f t="shared" si="54"/>
        <v>42496.981597222228</v>
      </c>
      <c r="S896" s="12">
        <f t="shared" si="55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2">
        <f t="shared" si="54"/>
        <v>40431.127650462964</v>
      </c>
      <c r="S897" s="12">
        <f t="shared" si="55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ref="P898:P961" si="56">ROUND(E898/D898*100,0)</f>
        <v>40</v>
      </c>
      <c r="Q898">
        <f t="shared" si="53"/>
        <v>44.44</v>
      </c>
      <c r="R898" s="12">
        <f t="shared" si="54"/>
        <v>42218.872986111113</v>
      </c>
      <c r="S898" s="12">
        <f t="shared" si="55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56"/>
        <v>0</v>
      </c>
      <c r="Q899">
        <f t="shared" ref="Q899:Q962" si="57">IFERROR(ROUND(E899/L899,2),0)</f>
        <v>0</v>
      </c>
      <c r="R899" s="12">
        <f t="shared" ref="R899:R962" si="58">(((J899/60)/60)/24)+DATE(1970,1,1)</f>
        <v>41211.688750000001</v>
      </c>
      <c r="S899" s="12">
        <f t="shared" ref="S899:S962" si="59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56"/>
        <v>3</v>
      </c>
      <c r="Q900">
        <f t="shared" si="57"/>
        <v>35</v>
      </c>
      <c r="R900" s="12">
        <f t="shared" si="58"/>
        <v>40878.758217592593</v>
      </c>
      <c r="S900" s="12">
        <f t="shared" si="59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56"/>
        <v>37</v>
      </c>
      <c r="Q901">
        <f t="shared" si="57"/>
        <v>35</v>
      </c>
      <c r="R901" s="12">
        <f t="shared" si="58"/>
        <v>40646.099097222221</v>
      </c>
      <c r="S901" s="12">
        <f t="shared" si="59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56"/>
        <v>0</v>
      </c>
      <c r="Q902">
        <f t="shared" si="57"/>
        <v>10.5</v>
      </c>
      <c r="R902" s="12">
        <f t="shared" si="58"/>
        <v>42429.84956018519</v>
      </c>
      <c r="S902" s="12">
        <f t="shared" si="59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56"/>
        <v>0</v>
      </c>
      <c r="Q903">
        <f t="shared" si="57"/>
        <v>0</v>
      </c>
      <c r="R903" s="12">
        <f t="shared" si="58"/>
        <v>40291.81150462963</v>
      </c>
      <c r="S903" s="12">
        <f t="shared" si="59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56"/>
        <v>0</v>
      </c>
      <c r="Q904">
        <f t="shared" si="57"/>
        <v>30</v>
      </c>
      <c r="R904" s="12">
        <f t="shared" si="58"/>
        <v>41829.965532407405</v>
      </c>
      <c r="S904" s="12">
        <f t="shared" si="59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56"/>
        <v>3</v>
      </c>
      <c r="Q905">
        <f t="shared" si="57"/>
        <v>40</v>
      </c>
      <c r="R905" s="12">
        <f t="shared" si="58"/>
        <v>41149.796064814815</v>
      </c>
      <c r="S905" s="12">
        <f t="shared" si="59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2">
        <f t="shared" si="58"/>
        <v>42342.080289351856</v>
      </c>
      <c r="S906" s="12">
        <f t="shared" si="59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2">
        <f t="shared" si="58"/>
        <v>40507.239884259259</v>
      </c>
      <c r="S907" s="12">
        <f t="shared" si="59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56"/>
        <v>0</v>
      </c>
      <c r="Q908">
        <f t="shared" si="57"/>
        <v>0</v>
      </c>
      <c r="R908" s="12">
        <f t="shared" si="58"/>
        <v>41681.189699074072</v>
      </c>
      <c r="S908" s="12">
        <f t="shared" si="59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56"/>
        <v>0</v>
      </c>
      <c r="Q909">
        <f t="shared" si="57"/>
        <v>0</v>
      </c>
      <c r="R909" s="12">
        <f t="shared" si="58"/>
        <v>40767.192395833335</v>
      </c>
      <c r="S909" s="12">
        <f t="shared" si="59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56"/>
        <v>0</v>
      </c>
      <c r="Q910">
        <f t="shared" si="57"/>
        <v>0</v>
      </c>
      <c r="R910" s="12">
        <f t="shared" si="58"/>
        <v>40340.801562499997</v>
      </c>
      <c r="S910" s="12">
        <f t="shared" si="59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56"/>
        <v>3</v>
      </c>
      <c r="Q911">
        <f t="shared" si="57"/>
        <v>65</v>
      </c>
      <c r="R911" s="12">
        <f t="shared" si="58"/>
        <v>41081.69027777778</v>
      </c>
      <c r="S911" s="12">
        <f t="shared" si="59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2">
        <f t="shared" si="58"/>
        <v>42737.545358796298</v>
      </c>
      <c r="S912" s="12">
        <f t="shared" si="59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56"/>
        <v>0</v>
      </c>
      <c r="Q913">
        <f t="shared" si="57"/>
        <v>0</v>
      </c>
      <c r="R913" s="12">
        <f t="shared" si="58"/>
        <v>41642.005150462966</v>
      </c>
      <c r="S913" s="12">
        <f t="shared" si="59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56"/>
        <v>1</v>
      </c>
      <c r="Q914">
        <f t="shared" si="57"/>
        <v>15</v>
      </c>
      <c r="R914" s="12">
        <f t="shared" si="58"/>
        <v>41194.109340277777</v>
      </c>
      <c r="S914" s="12">
        <f t="shared" si="59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2">
        <f t="shared" si="58"/>
        <v>41004.139108796298</v>
      </c>
      <c r="S915" s="12">
        <f t="shared" si="59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56"/>
        <v>0</v>
      </c>
      <c r="Q916">
        <f t="shared" si="57"/>
        <v>0</v>
      </c>
      <c r="R916" s="12">
        <f t="shared" si="58"/>
        <v>41116.763275462967</v>
      </c>
      <c r="S916" s="12">
        <f t="shared" si="59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2">
        <f t="shared" si="58"/>
        <v>40937.679560185185</v>
      </c>
      <c r="S917" s="12">
        <f t="shared" si="59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56"/>
        <v>0</v>
      </c>
      <c r="Q918">
        <f t="shared" si="57"/>
        <v>0</v>
      </c>
      <c r="R918" s="12">
        <f t="shared" si="58"/>
        <v>40434.853402777779</v>
      </c>
      <c r="S918" s="12">
        <f t="shared" si="59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56"/>
        <v>1</v>
      </c>
      <c r="Q919">
        <f t="shared" si="57"/>
        <v>30</v>
      </c>
      <c r="R919" s="12">
        <f t="shared" si="58"/>
        <v>41802.94363425926</v>
      </c>
      <c r="S919" s="12">
        <f t="shared" si="59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2">
        <f t="shared" si="58"/>
        <v>41944.916215277779</v>
      </c>
      <c r="S920" s="12">
        <f t="shared" si="59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56"/>
        <v>1</v>
      </c>
      <c r="Q921">
        <f t="shared" si="57"/>
        <v>100</v>
      </c>
      <c r="R921" s="12">
        <f t="shared" si="58"/>
        <v>41227.641724537039</v>
      </c>
      <c r="S921" s="12">
        <f t="shared" si="59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56"/>
        <v>0</v>
      </c>
      <c r="Q922">
        <f t="shared" si="57"/>
        <v>0</v>
      </c>
      <c r="R922" s="12">
        <f t="shared" si="58"/>
        <v>41562.67155092593</v>
      </c>
      <c r="S922" s="12">
        <f t="shared" si="59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2">
        <f t="shared" si="58"/>
        <v>40847.171018518515</v>
      </c>
      <c r="S923" s="12">
        <f t="shared" si="59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2">
        <f t="shared" si="58"/>
        <v>41878.530011574076</v>
      </c>
      <c r="S924" s="12">
        <f t="shared" si="59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56"/>
        <v>2</v>
      </c>
      <c r="Q925">
        <f t="shared" si="57"/>
        <v>55</v>
      </c>
      <c r="R925" s="12">
        <f t="shared" si="58"/>
        <v>41934.959756944445</v>
      </c>
      <c r="S925" s="12">
        <f t="shared" si="59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2">
        <f t="shared" si="58"/>
        <v>41288.942928240744</v>
      </c>
      <c r="S926" s="12">
        <f t="shared" si="59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56"/>
        <v>3</v>
      </c>
      <c r="Q927">
        <f t="shared" si="57"/>
        <v>32</v>
      </c>
      <c r="R927" s="12">
        <f t="shared" si="58"/>
        <v>41575.880914351852</v>
      </c>
      <c r="S927" s="12">
        <f t="shared" si="59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56"/>
        <v>0</v>
      </c>
      <c r="Q928">
        <f t="shared" si="57"/>
        <v>0</v>
      </c>
      <c r="R928" s="12">
        <f t="shared" si="58"/>
        <v>40338.02002314815</v>
      </c>
      <c r="S928" s="12">
        <f t="shared" si="59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56"/>
        <v>0</v>
      </c>
      <c r="Q929">
        <f t="shared" si="57"/>
        <v>0</v>
      </c>
      <c r="R929" s="12">
        <f t="shared" si="58"/>
        <v>41013.822858796295</v>
      </c>
      <c r="S929" s="12">
        <f t="shared" si="59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2">
        <f t="shared" si="58"/>
        <v>41180.86241898148</v>
      </c>
      <c r="S930" s="12">
        <f t="shared" si="59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56"/>
        <v>0</v>
      </c>
      <c r="Q931">
        <f t="shared" si="57"/>
        <v>0</v>
      </c>
      <c r="R931" s="12">
        <f t="shared" si="58"/>
        <v>40978.238067129627</v>
      </c>
      <c r="S931" s="12">
        <f t="shared" si="59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56"/>
        <v>38</v>
      </c>
      <c r="Q932">
        <f t="shared" si="57"/>
        <v>69</v>
      </c>
      <c r="R932" s="12">
        <f t="shared" si="58"/>
        <v>40312.915578703702</v>
      </c>
      <c r="S932" s="12">
        <f t="shared" si="59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2">
        <f t="shared" si="58"/>
        <v>41680.359976851854</v>
      </c>
      <c r="S933" s="12">
        <f t="shared" si="59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2">
        <f t="shared" si="58"/>
        <v>41310.969270833331</v>
      </c>
      <c r="S934" s="12">
        <f t="shared" si="59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56"/>
        <v>6</v>
      </c>
      <c r="Q935">
        <f t="shared" si="57"/>
        <v>60</v>
      </c>
      <c r="R935" s="12">
        <f t="shared" si="58"/>
        <v>41711.169085648151</v>
      </c>
      <c r="S935" s="12">
        <f t="shared" si="59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2">
        <f t="shared" si="58"/>
        <v>41733.737083333333</v>
      </c>
      <c r="S936" s="12">
        <f t="shared" si="59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56"/>
        <v>1</v>
      </c>
      <c r="Q937">
        <f t="shared" si="57"/>
        <v>25</v>
      </c>
      <c r="R937" s="12">
        <f t="shared" si="58"/>
        <v>42368.333668981482</v>
      </c>
      <c r="S937" s="12">
        <f t="shared" si="59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56"/>
        <v>0</v>
      </c>
      <c r="Q938">
        <f t="shared" si="57"/>
        <v>0</v>
      </c>
      <c r="R938" s="12">
        <f t="shared" si="58"/>
        <v>40883.024178240739</v>
      </c>
      <c r="S938" s="12">
        <f t="shared" si="59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56"/>
        <v>1</v>
      </c>
      <c r="Q939">
        <f t="shared" si="57"/>
        <v>20</v>
      </c>
      <c r="R939" s="12">
        <f t="shared" si="58"/>
        <v>41551.798113425924</v>
      </c>
      <c r="S939" s="12">
        <f t="shared" si="59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56"/>
        <v>0</v>
      </c>
      <c r="Q940">
        <f t="shared" si="57"/>
        <v>25</v>
      </c>
      <c r="R940" s="12">
        <f t="shared" si="58"/>
        <v>41124.479722222226</v>
      </c>
      <c r="S940" s="12">
        <f t="shared" si="59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56"/>
        <v>1</v>
      </c>
      <c r="Q941">
        <f t="shared" si="57"/>
        <v>20</v>
      </c>
      <c r="R941" s="12">
        <f t="shared" si="58"/>
        <v>41416.763171296298</v>
      </c>
      <c r="S941" s="12">
        <f t="shared" si="59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2">
        <f t="shared" si="58"/>
        <v>42182.008402777778</v>
      </c>
      <c r="S942" s="12">
        <f t="shared" si="59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2">
        <f t="shared" si="58"/>
        <v>42746.096585648149</v>
      </c>
      <c r="S943" s="12">
        <f t="shared" si="59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2">
        <f t="shared" si="58"/>
        <v>42382.843287037031</v>
      </c>
      <c r="S944" s="12">
        <f t="shared" si="59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2">
        <f t="shared" si="58"/>
        <v>42673.66788194445</v>
      </c>
      <c r="S945" s="12">
        <f t="shared" si="59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2">
        <f t="shared" si="58"/>
        <v>42444.583912037036</v>
      </c>
      <c r="S946" s="12">
        <f t="shared" si="59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2">
        <f t="shared" si="58"/>
        <v>42732.872986111113</v>
      </c>
      <c r="S947" s="12">
        <f t="shared" si="59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56"/>
        <v>2</v>
      </c>
      <c r="Q948">
        <f t="shared" si="57"/>
        <v>57.2</v>
      </c>
      <c r="R948" s="12">
        <f t="shared" si="58"/>
        <v>42592.750555555554</v>
      </c>
      <c r="S948" s="12">
        <f t="shared" si="59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56"/>
        <v>0</v>
      </c>
      <c r="Q949">
        <f t="shared" si="57"/>
        <v>0</v>
      </c>
      <c r="R949" s="12">
        <f t="shared" si="58"/>
        <v>42491.781319444446</v>
      </c>
      <c r="S949" s="12">
        <f t="shared" si="59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56"/>
        <v>12</v>
      </c>
      <c r="Q950">
        <f t="shared" si="57"/>
        <v>60</v>
      </c>
      <c r="R950" s="12">
        <f t="shared" si="58"/>
        <v>42411.828287037039</v>
      </c>
      <c r="S950" s="12">
        <f t="shared" si="59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56"/>
        <v>1</v>
      </c>
      <c r="Q951">
        <f t="shared" si="57"/>
        <v>39</v>
      </c>
      <c r="R951" s="12">
        <f t="shared" si="58"/>
        <v>42361.043703703705</v>
      </c>
      <c r="S951" s="12">
        <f t="shared" si="59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2">
        <f t="shared" si="58"/>
        <v>42356.750706018516</v>
      </c>
      <c r="S952" s="12">
        <f t="shared" si="59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2">
        <f t="shared" si="58"/>
        <v>42480.653611111105</v>
      </c>
      <c r="S953" s="12">
        <f t="shared" si="59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2">
        <f t="shared" si="58"/>
        <v>42662.613564814819</v>
      </c>
      <c r="S954" s="12">
        <f t="shared" si="59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56"/>
        <v>1</v>
      </c>
      <c r="Q955">
        <f t="shared" si="57"/>
        <v>25.2</v>
      </c>
      <c r="R955" s="12">
        <f t="shared" si="58"/>
        <v>41999.164340277777</v>
      </c>
      <c r="S955" s="12">
        <f t="shared" si="59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2">
        <f t="shared" si="58"/>
        <v>42194.833784722221</v>
      </c>
      <c r="S956" s="12">
        <f t="shared" si="59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2">
        <f t="shared" si="58"/>
        <v>42586.295138888891</v>
      </c>
      <c r="S957" s="12">
        <f t="shared" si="59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2">
        <f t="shared" si="58"/>
        <v>42060.913877314815</v>
      </c>
      <c r="S958" s="12">
        <f t="shared" si="59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2">
        <f t="shared" si="58"/>
        <v>42660.552465277782</v>
      </c>
      <c r="S959" s="12">
        <f t="shared" si="59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2">
        <f t="shared" si="58"/>
        <v>42082.802812499998</v>
      </c>
      <c r="S960" s="12">
        <f t="shared" si="59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2">
        <f t="shared" si="58"/>
        <v>41993.174363425926</v>
      </c>
      <c r="S961" s="12">
        <f t="shared" si="59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ref="P962:P1025" si="60">ROUND(E962/D962*100,0)</f>
        <v>46</v>
      </c>
      <c r="Q962">
        <f t="shared" si="57"/>
        <v>136.46</v>
      </c>
      <c r="R962" s="12">
        <f t="shared" si="58"/>
        <v>42766.626793981486</v>
      </c>
      <c r="S962" s="12">
        <f t="shared" si="59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60"/>
        <v>42</v>
      </c>
      <c r="Q963">
        <f t="shared" ref="Q963:Q1026" si="61">IFERROR(ROUND(E963/L963,2),0)</f>
        <v>364.35</v>
      </c>
      <c r="R963" s="12">
        <f t="shared" ref="R963:R1026" si="62">(((J963/60)/60)/24)+DATE(1970,1,1)</f>
        <v>42740.693692129629</v>
      </c>
      <c r="S963" s="12">
        <f t="shared" ref="S963:S1026" si="63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2">
        <f t="shared" si="62"/>
        <v>42373.712418981479</v>
      </c>
      <c r="S964" s="12">
        <f t="shared" si="63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2">
        <f t="shared" si="62"/>
        <v>42625.635636574079</v>
      </c>
      <c r="S965" s="12">
        <f t="shared" si="63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2">
        <f t="shared" si="62"/>
        <v>42208.628692129627</v>
      </c>
      <c r="S966" s="12">
        <f t="shared" si="63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2">
        <f t="shared" si="62"/>
        <v>42637.016736111109</v>
      </c>
      <c r="S967" s="12">
        <f t="shared" si="63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2">
        <f t="shared" si="62"/>
        <v>42619.635787037041</v>
      </c>
      <c r="S968" s="12">
        <f t="shared" si="63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2">
        <f t="shared" si="62"/>
        <v>42422.254328703704</v>
      </c>
      <c r="S969" s="12">
        <f t="shared" si="63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60"/>
        <v>1</v>
      </c>
      <c r="Q970">
        <f t="shared" si="61"/>
        <v>26.5</v>
      </c>
      <c r="R970" s="12">
        <f t="shared" si="62"/>
        <v>41836.847615740742</v>
      </c>
      <c r="S970" s="12">
        <f t="shared" si="63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2">
        <f t="shared" si="62"/>
        <v>42742.30332175926</v>
      </c>
      <c r="S971" s="12">
        <f t="shared" si="63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60"/>
        <v>46</v>
      </c>
      <c r="Q972">
        <f t="shared" si="61"/>
        <v>164</v>
      </c>
      <c r="R972" s="12">
        <f t="shared" si="62"/>
        <v>42721.220520833333</v>
      </c>
      <c r="S972" s="12">
        <f t="shared" si="63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60"/>
        <v>0</v>
      </c>
      <c r="Q973">
        <f t="shared" si="61"/>
        <v>45.2</v>
      </c>
      <c r="R973" s="12">
        <f t="shared" si="62"/>
        <v>42111.709027777775</v>
      </c>
      <c r="S973" s="12">
        <f t="shared" si="63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2">
        <f t="shared" si="62"/>
        <v>41856.865717592591</v>
      </c>
      <c r="S974" s="12">
        <f t="shared" si="63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2">
        <f t="shared" si="62"/>
        <v>42257.014965277776</v>
      </c>
      <c r="S975" s="12">
        <f t="shared" si="63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2">
        <f t="shared" si="62"/>
        <v>42424.749490740738</v>
      </c>
      <c r="S976" s="12">
        <f t="shared" si="63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2">
        <f t="shared" si="62"/>
        <v>42489.696585648147</v>
      </c>
      <c r="S977" s="12">
        <f t="shared" si="63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2">
        <f t="shared" si="62"/>
        <v>42185.058993055558</v>
      </c>
      <c r="S978" s="12">
        <f t="shared" si="63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2">
        <f t="shared" si="62"/>
        <v>42391.942094907412</v>
      </c>
      <c r="S979" s="12">
        <f t="shared" si="63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2">
        <f t="shared" si="62"/>
        <v>42395.309039351851</v>
      </c>
      <c r="S980" s="12">
        <f t="shared" si="63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2">
        <f t="shared" si="62"/>
        <v>42506.416990740734</v>
      </c>
      <c r="S981" s="12">
        <f t="shared" si="63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2">
        <f t="shared" si="62"/>
        <v>41928.904189814813</v>
      </c>
      <c r="S982" s="12">
        <f t="shared" si="63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60"/>
        <v>0</v>
      </c>
      <c r="Q983">
        <f t="shared" si="61"/>
        <v>2.75</v>
      </c>
      <c r="R983" s="12">
        <f t="shared" si="62"/>
        <v>41830.947013888886</v>
      </c>
      <c r="S983" s="12">
        <f t="shared" si="63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60"/>
        <v>0</v>
      </c>
      <c r="Q984">
        <f t="shared" si="61"/>
        <v>1</v>
      </c>
      <c r="R984" s="12">
        <f t="shared" si="62"/>
        <v>42615.753310185188</v>
      </c>
      <c r="S984" s="12">
        <f t="shared" si="63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2">
        <f t="shared" si="62"/>
        <v>42574.667650462965</v>
      </c>
      <c r="S985" s="12">
        <f t="shared" si="63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2">
        <f t="shared" si="62"/>
        <v>42061.11583333333</v>
      </c>
      <c r="S986" s="12">
        <f t="shared" si="63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2">
        <f t="shared" si="62"/>
        <v>42339.967708333337</v>
      </c>
      <c r="S987" s="12">
        <f t="shared" si="63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2">
        <f t="shared" si="62"/>
        <v>42324.767361111109</v>
      </c>
      <c r="S988" s="12">
        <f t="shared" si="63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2">
        <f t="shared" si="62"/>
        <v>41773.294560185182</v>
      </c>
      <c r="S989" s="12">
        <f t="shared" si="63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60"/>
        <v>0</v>
      </c>
      <c r="Q990">
        <f t="shared" si="61"/>
        <v>0</v>
      </c>
      <c r="R990" s="12">
        <f t="shared" si="62"/>
        <v>42614.356770833328</v>
      </c>
      <c r="S990" s="12">
        <f t="shared" si="63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2">
        <f t="shared" si="62"/>
        <v>42611.933969907404</v>
      </c>
      <c r="S991" s="12">
        <f t="shared" si="63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60"/>
        <v>0</v>
      </c>
      <c r="Q992">
        <f t="shared" si="61"/>
        <v>13</v>
      </c>
      <c r="R992" s="12">
        <f t="shared" si="62"/>
        <v>41855.784305555557</v>
      </c>
      <c r="S992" s="12">
        <f t="shared" si="63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2">
        <f t="shared" si="62"/>
        <v>42538.75680555556</v>
      </c>
      <c r="S993" s="12">
        <f t="shared" si="63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2">
        <f t="shared" si="62"/>
        <v>42437.924988425926</v>
      </c>
      <c r="S994" s="12">
        <f t="shared" si="63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2">
        <f t="shared" si="62"/>
        <v>42652.964907407411</v>
      </c>
      <c r="S995" s="12">
        <f t="shared" si="63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2">
        <f t="shared" si="62"/>
        <v>41921.263078703705</v>
      </c>
      <c r="S996" s="12">
        <f t="shared" si="63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2">
        <f t="shared" si="62"/>
        <v>41947.940740740742</v>
      </c>
      <c r="S997" s="12">
        <f t="shared" si="63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60"/>
        <v>2</v>
      </c>
      <c r="Q998">
        <f t="shared" si="61"/>
        <v>13</v>
      </c>
      <c r="R998" s="12">
        <f t="shared" si="62"/>
        <v>41817.866435185184</v>
      </c>
      <c r="S998" s="12">
        <f t="shared" si="63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2">
        <f t="shared" si="62"/>
        <v>41941.10297453704</v>
      </c>
      <c r="S999" s="12">
        <f t="shared" si="63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2">
        <f t="shared" si="62"/>
        <v>42282.168993055559</v>
      </c>
      <c r="S1000" s="12">
        <f t="shared" si="63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2">
        <f t="shared" si="62"/>
        <v>41926.29965277778</v>
      </c>
      <c r="S1001" s="12">
        <f t="shared" si="63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2">
        <f t="shared" si="62"/>
        <v>42749.059722222228</v>
      </c>
      <c r="S1002" s="12">
        <f t="shared" si="63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2">
        <f t="shared" si="62"/>
        <v>42720.720057870371</v>
      </c>
      <c r="S1003" s="12">
        <f t="shared" si="63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2">
        <f t="shared" si="62"/>
        <v>42325.684189814812</v>
      </c>
      <c r="S1004" s="12">
        <f t="shared" si="63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2">
        <f t="shared" si="62"/>
        <v>42780.709039351852</v>
      </c>
      <c r="S1005" s="12">
        <f t="shared" si="63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2">
        <f t="shared" si="62"/>
        <v>42388.708645833336</v>
      </c>
      <c r="S1006" s="12">
        <f t="shared" si="63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2">
        <f t="shared" si="62"/>
        <v>42276.624803240738</v>
      </c>
      <c r="S1007" s="12">
        <f t="shared" si="63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2">
        <f t="shared" si="62"/>
        <v>41977.040185185186</v>
      </c>
      <c r="S1008" s="12">
        <f t="shared" si="63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2">
        <f t="shared" si="62"/>
        <v>42676.583599537036</v>
      </c>
      <c r="S1009" s="12">
        <f t="shared" si="63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2">
        <f t="shared" si="62"/>
        <v>42702.809201388889</v>
      </c>
      <c r="S1010" s="12">
        <f t="shared" si="63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2">
        <f t="shared" si="62"/>
        <v>42510.604699074072</v>
      </c>
      <c r="S1011" s="12">
        <f t="shared" si="63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2">
        <f t="shared" si="62"/>
        <v>42561.829421296294</v>
      </c>
      <c r="S1012" s="12">
        <f t="shared" si="63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2">
        <f t="shared" si="62"/>
        <v>41946.898090277777</v>
      </c>
      <c r="S1013" s="12">
        <f t="shared" si="63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2">
        <f t="shared" si="62"/>
        <v>42714.440416666665</v>
      </c>
      <c r="S1014" s="12">
        <f t="shared" si="63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2">
        <f t="shared" si="62"/>
        <v>42339.833981481483</v>
      </c>
      <c r="S1015" s="12">
        <f t="shared" si="63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2">
        <f t="shared" si="62"/>
        <v>41955.002488425926</v>
      </c>
      <c r="S1016" s="12">
        <f t="shared" si="63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2">
        <f t="shared" si="62"/>
        <v>42303.878414351857</v>
      </c>
      <c r="S1017" s="12">
        <f t="shared" si="63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2">
        <f t="shared" si="62"/>
        <v>42422.107129629629</v>
      </c>
      <c r="S1018" s="12">
        <f t="shared" si="63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2">
        <f t="shared" si="62"/>
        <v>42289.675173611111</v>
      </c>
      <c r="S1019" s="12">
        <f t="shared" si="63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2">
        <f t="shared" si="62"/>
        <v>42535.492280092592</v>
      </c>
      <c r="S1020" s="12">
        <f t="shared" si="63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2">
        <f t="shared" si="62"/>
        <v>42009.973946759259</v>
      </c>
      <c r="S1021" s="12">
        <f t="shared" si="63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2">
        <f t="shared" si="62"/>
        <v>42127.069548611107</v>
      </c>
      <c r="S1022" s="12">
        <f t="shared" si="63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2">
        <f t="shared" si="62"/>
        <v>42271.251979166671</v>
      </c>
      <c r="S1023" s="12">
        <f t="shared" si="63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2">
        <f t="shared" si="62"/>
        <v>42111.646724537044</v>
      </c>
      <c r="S1024" s="12">
        <f t="shared" si="63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2">
        <f t="shared" si="62"/>
        <v>42145.919687500005</v>
      </c>
      <c r="S1025" s="12">
        <f t="shared" si="63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ref="P1026:P1089" si="64">ROUND(E1026/D1026*100,0)</f>
        <v>119</v>
      </c>
      <c r="Q1026">
        <f t="shared" si="61"/>
        <v>388.98</v>
      </c>
      <c r="R1026" s="12">
        <f t="shared" si="62"/>
        <v>42370.580590277779</v>
      </c>
      <c r="S1026" s="12">
        <f t="shared" si="63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64"/>
        <v>110</v>
      </c>
      <c r="Q1027">
        <f t="shared" ref="Q1027:Q1090" si="65">IFERROR(ROUND(E1027/L1027,2),0)</f>
        <v>71.849999999999994</v>
      </c>
      <c r="R1027" s="12">
        <f t="shared" ref="R1027:R1090" si="66">(((J1027/60)/60)/24)+DATE(1970,1,1)</f>
        <v>42049.833761574075</v>
      </c>
      <c r="S1027" s="12">
        <f t="shared" ref="S1027:S1090" si="67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2">
        <f t="shared" si="66"/>
        <v>42426.407592592594</v>
      </c>
      <c r="S1028" s="12">
        <f t="shared" si="67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2">
        <f t="shared" si="66"/>
        <v>41905.034108796295</v>
      </c>
      <c r="S1029" s="12">
        <f t="shared" si="67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2">
        <f t="shared" si="66"/>
        <v>42755.627372685187</v>
      </c>
      <c r="S1030" s="12">
        <f t="shared" si="67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2">
        <f t="shared" si="66"/>
        <v>42044.711886574078</v>
      </c>
      <c r="S1031" s="12">
        <f t="shared" si="67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2">
        <f t="shared" si="66"/>
        <v>42611.483206018514</v>
      </c>
      <c r="S1032" s="12">
        <f t="shared" si="67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2">
        <f t="shared" si="66"/>
        <v>42324.764004629629</v>
      </c>
      <c r="S1033" s="12">
        <f t="shared" si="67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2">
        <f t="shared" si="66"/>
        <v>42514.666956018518</v>
      </c>
      <c r="S1034" s="12">
        <f t="shared" si="67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2">
        <f t="shared" si="66"/>
        <v>42688.732407407413</v>
      </c>
      <c r="S1035" s="12">
        <f t="shared" si="67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2">
        <f t="shared" si="66"/>
        <v>42555.166712962964</v>
      </c>
      <c r="S1036" s="12">
        <f t="shared" si="67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2">
        <f t="shared" si="66"/>
        <v>42016.641435185185</v>
      </c>
      <c r="S1037" s="12">
        <f t="shared" si="67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2">
        <f t="shared" si="66"/>
        <v>41249.448958333334</v>
      </c>
      <c r="S1038" s="12">
        <f t="shared" si="67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2">
        <f t="shared" si="66"/>
        <v>42119.822476851856</v>
      </c>
      <c r="S1039" s="12">
        <f t="shared" si="67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2">
        <f t="shared" si="66"/>
        <v>42418.231747685189</v>
      </c>
      <c r="S1040" s="12">
        <f t="shared" si="67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2">
        <f t="shared" si="66"/>
        <v>42692.109328703707</v>
      </c>
      <c r="S1041" s="12">
        <f t="shared" si="67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2">
        <f t="shared" si="66"/>
        <v>42579.708437499998</v>
      </c>
      <c r="S1042" s="12">
        <f t="shared" si="67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2">
        <f t="shared" si="66"/>
        <v>41831.060092592597</v>
      </c>
      <c r="S1043" s="12">
        <f t="shared" si="67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2">
        <f t="shared" si="66"/>
        <v>41851.696157407408</v>
      </c>
      <c r="S1044" s="12">
        <f t="shared" si="67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2">
        <f t="shared" si="66"/>
        <v>42114.252951388888</v>
      </c>
      <c r="S1045" s="12">
        <f t="shared" si="67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2">
        <f t="shared" si="66"/>
        <v>42011.925937499997</v>
      </c>
      <c r="S1046" s="12">
        <f t="shared" si="67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2">
        <f t="shared" si="66"/>
        <v>41844.874421296299</v>
      </c>
      <c r="S1047" s="12">
        <f t="shared" si="67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2">
        <f t="shared" si="66"/>
        <v>42319.851388888885</v>
      </c>
      <c r="S1048" s="12">
        <f t="shared" si="67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2">
        <f t="shared" si="66"/>
        <v>41918.818460648145</v>
      </c>
      <c r="S1049" s="12">
        <f t="shared" si="67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2">
        <f t="shared" si="66"/>
        <v>42598.053113425922</v>
      </c>
      <c r="S1050" s="12">
        <f t="shared" si="67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2">
        <f t="shared" si="66"/>
        <v>42382.431076388893</v>
      </c>
      <c r="S1051" s="12">
        <f t="shared" si="67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2">
        <f t="shared" si="66"/>
        <v>42231.7971875</v>
      </c>
      <c r="S1052" s="12">
        <f t="shared" si="67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2">
        <f t="shared" si="66"/>
        <v>41850.014178240745</v>
      </c>
      <c r="S1053" s="12">
        <f t="shared" si="67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2">
        <f t="shared" si="66"/>
        <v>42483.797395833331</v>
      </c>
      <c r="S1054" s="12">
        <f t="shared" si="67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2">
        <f t="shared" si="66"/>
        <v>42775.172824074078</v>
      </c>
      <c r="S1055" s="12">
        <f t="shared" si="67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2">
        <f t="shared" si="66"/>
        <v>41831.851840277777</v>
      </c>
      <c r="S1056" s="12">
        <f t="shared" si="67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2">
        <f t="shared" si="66"/>
        <v>42406.992418981477</v>
      </c>
      <c r="S1057" s="12">
        <f t="shared" si="67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2">
        <f t="shared" si="66"/>
        <v>42058.719641203701</v>
      </c>
      <c r="S1058" s="12">
        <f t="shared" si="67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2">
        <f t="shared" si="66"/>
        <v>42678.871331018512</v>
      </c>
      <c r="S1059" s="12">
        <f t="shared" si="67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2">
        <f t="shared" si="66"/>
        <v>42047.900960648149</v>
      </c>
      <c r="S1060" s="12">
        <f t="shared" si="67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2">
        <f t="shared" si="66"/>
        <v>42046.79</v>
      </c>
      <c r="S1061" s="12">
        <f t="shared" si="67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2">
        <f t="shared" si="66"/>
        <v>42079.913113425922</v>
      </c>
      <c r="S1062" s="12">
        <f t="shared" si="67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2">
        <f t="shared" si="66"/>
        <v>42432.276712962965</v>
      </c>
      <c r="S1063" s="12">
        <f t="shared" si="67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2">
        <f t="shared" si="66"/>
        <v>42556.807187500002</v>
      </c>
      <c r="S1064" s="12">
        <f t="shared" si="67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2">
        <f t="shared" si="66"/>
        <v>42583.030810185184</v>
      </c>
      <c r="S1065" s="12">
        <f t="shared" si="67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2">
        <f t="shared" si="66"/>
        <v>41417.228043981479</v>
      </c>
      <c r="S1066" s="12">
        <f t="shared" si="67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2">
        <f t="shared" si="66"/>
        <v>41661.381041666667</v>
      </c>
      <c r="S1067" s="12">
        <f t="shared" si="67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2">
        <f t="shared" si="66"/>
        <v>41445.962754629632</v>
      </c>
      <c r="S1068" s="12">
        <f t="shared" si="67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2">
        <f t="shared" si="66"/>
        <v>41599.855682870373</v>
      </c>
      <c r="S1069" s="12">
        <f t="shared" si="67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2">
        <f t="shared" si="66"/>
        <v>42440.371111111104</v>
      </c>
      <c r="S1070" s="12">
        <f t="shared" si="67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2">
        <f t="shared" si="66"/>
        <v>41572.229849537034</v>
      </c>
      <c r="S1071" s="12">
        <f t="shared" si="67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2">
        <f t="shared" si="66"/>
        <v>41163.011828703704</v>
      </c>
      <c r="S1072" s="12">
        <f t="shared" si="67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2">
        <f t="shared" si="66"/>
        <v>42295.753391203703</v>
      </c>
      <c r="S1073" s="12">
        <f t="shared" si="67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2">
        <f t="shared" si="66"/>
        <v>41645.832141203704</v>
      </c>
      <c r="S1074" s="12">
        <f t="shared" si="67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2">
        <f t="shared" si="66"/>
        <v>40802.964594907404</v>
      </c>
      <c r="S1075" s="12">
        <f t="shared" si="67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2">
        <f t="shared" si="66"/>
        <v>41613.172974537039</v>
      </c>
      <c r="S1076" s="12">
        <f t="shared" si="67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2">
        <f t="shared" si="66"/>
        <v>41005.904120370367</v>
      </c>
      <c r="S1077" s="12">
        <f t="shared" si="67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2">
        <f t="shared" si="66"/>
        <v>41838.377893518518</v>
      </c>
      <c r="S1078" s="12">
        <f t="shared" si="67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2">
        <f t="shared" si="66"/>
        <v>42353.16679398148</v>
      </c>
      <c r="S1079" s="12">
        <f t="shared" si="67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2">
        <f t="shared" si="66"/>
        <v>40701.195844907408</v>
      </c>
      <c r="S1080" s="12">
        <f t="shared" si="67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2">
        <f t="shared" si="66"/>
        <v>42479.566388888896</v>
      </c>
      <c r="S1081" s="12">
        <f t="shared" si="67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2">
        <f t="shared" si="66"/>
        <v>41740.138113425928</v>
      </c>
      <c r="S1082" s="12">
        <f t="shared" si="67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2">
        <f t="shared" si="66"/>
        <v>42002.926990740743</v>
      </c>
      <c r="S1083" s="12">
        <f t="shared" si="67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2">
        <f t="shared" si="66"/>
        <v>41101.906111111115</v>
      </c>
      <c r="S1084" s="12">
        <f t="shared" si="67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2">
        <f t="shared" si="66"/>
        <v>41793.659525462965</v>
      </c>
      <c r="S1085" s="12">
        <f t="shared" si="67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2">
        <f t="shared" si="66"/>
        <v>41829.912083333329</v>
      </c>
      <c r="S1086" s="12">
        <f t="shared" si="67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2">
        <f t="shared" si="66"/>
        <v>42413.671006944445</v>
      </c>
      <c r="S1087" s="12">
        <f t="shared" si="67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2">
        <f t="shared" si="66"/>
        <v>41845.866793981484</v>
      </c>
      <c r="S1088" s="12">
        <f t="shared" si="67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2">
        <f t="shared" si="66"/>
        <v>41775.713969907411</v>
      </c>
      <c r="S1089" s="12">
        <f t="shared" si="67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ref="P1090:P1153" si="68">ROUND(E1090/D1090*100,0)</f>
        <v>14</v>
      </c>
      <c r="Q1090">
        <f t="shared" si="65"/>
        <v>43.42</v>
      </c>
      <c r="R1090" s="12">
        <f t="shared" si="66"/>
        <v>41723.799386574072</v>
      </c>
      <c r="S1090" s="12">
        <f t="shared" si="67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68"/>
        <v>8</v>
      </c>
      <c r="Q1091">
        <f t="shared" ref="Q1091:Q1154" si="69">IFERROR(ROUND(E1091/L1091,2),0)</f>
        <v>23.96</v>
      </c>
      <c r="R1091" s="12">
        <f t="shared" ref="R1091:R1154" si="70">(((J1091/60)/60)/24)+DATE(1970,1,1)</f>
        <v>42151.189525462964</v>
      </c>
      <c r="S1091" s="12">
        <f t="shared" ref="S1091:S1154" si="71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2">
        <f t="shared" si="70"/>
        <v>42123.185798611114</v>
      </c>
      <c r="S1092" s="12">
        <f t="shared" si="71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2">
        <f t="shared" si="70"/>
        <v>42440.820277777777</v>
      </c>
      <c r="S1093" s="12">
        <f t="shared" si="71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2">
        <f t="shared" si="70"/>
        <v>41250.025902777779</v>
      </c>
      <c r="S1094" s="12">
        <f t="shared" si="71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2">
        <f t="shared" si="70"/>
        <v>42396.973807870367</v>
      </c>
      <c r="S1095" s="12">
        <f t="shared" si="71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2">
        <f t="shared" si="70"/>
        <v>40795.713344907403</v>
      </c>
      <c r="S1096" s="12">
        <f t="shared" si="71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2">
        <f t="shared" si="70"/>
        <v>41486.537268518521</v>
      </c>
      <c r="S1097" s="12">
        <f t="shared" si="71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2">
        <f t="shared" si="70"/>
        <v>41885.51798611111</v>
      </c>
      <c r="S1098" s="12">
        <f t="shared" si="71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2">
        <f t="shared" si="70"/>
        <v>41660.792557870373</v>
      </c>
      <c r="S1099" s="12">
        <f t="shared" si="71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2">
        <f t="shared" si="70"/>
        <v>41712.762673611112</v>
      </c>
      <c r="S1100" s="12">
        <f t="shared" si="71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2">
        <f t="shared" si="70"/>
        <v>42107.836435185185</v>
      </c>
      <c r="S1101" s="12">
        <f t="shared" si="71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2">
        <f t="shared" si="70"/>
        <v>42384.110775462963</v>
      </c>
      <c r="S1102" s="12">
        <f t="shared" si="71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2">
        <f t="shared" si="70"/>
        <v>42538.77243055556</v>
      </c>
      <c r="S1103" s="12">
        <f t="shared" si="71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2">
        <f t="shared" si="70"/>
        <v>41577.045428240745</v>
      </c>
      <c r="S1104" s="12">
        <f t="shared" si="71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2">
        <f t="shared" si="70"/>
        <v>42479.22210648148</v>
      </c>
      <c r="S1105" s="12">
        <f t="shared" si="71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2">
        <f t="shared" si="70"/>
        <v>41771.40996527778</v>
      </c>
      <c r="S1106" s="12">
        <f t="shared" si="71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2">
        <f t="shared" si="70"/>
        <v>41692.135729166665</v>
      </c>
      <c r="S1107" s="12">
        <f t="shared" si="71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2">
        <f t="shared" si="70"/>
        <v>40973.740451388891</v>
      </c>
      <c r="S1108" s="12">
        <f t="shared" si="71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2">
        <f t="shared" si="70"/>
        <v>41813.861388888887</v>
      </c>
      <c r="S1109" s="12">
        <f t="shared" si="71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2">
        <f t="shared" si="70"/>
        <v>40952.636979166666</v>
      </c>
      <c r="S1110" s="12">
        <f t="shared" si="71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2">
        <f t="shared" si="70"/>
        <v>42662.752199074079</v>
      </c>
      <c r="S1111" s="12">
        <f t="shared" si="71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2">
        <f t="shared" si="70"/>
        <v>41220.933124999996</v>
      </c>
      <c r="S1112" s="12">
        <f t="shared" si="71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2">
        <f t="shared" si="70"/>
        <v>42347.203587962969</v>
      </c>
      <c r="S1113" s="12">
        <f t="shared" si="71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2">
        <f t="shared" si="70"/>
        <v>41963.759386574078</v>
      </c>
      <c r="S1114" s="12">
        <f t="shared" si="71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2">
        <f t="shared" si="70"/>
        <v>41835.977083333331</v>
      </c>
      <c r="S1115" s="12">
        <f t="shared" si="71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2">
        <f t="shared" si="70"/>
        <v>41526.345914351856</v>
      </c>
      <c r="S1116" s="12">
        <f t="shared" si="71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2">
        <f t="shared" si="70"/>
        <v>42429.695543981477</v>
      </c>
      <c r="S1117" s="12">
        <f t="shared" si="71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2">
        <f t="shared" si="70"/>
        <v>41009.847314814811</v>
      </c>
      <c r="S1118" s="12">
        <f t="shared" si="71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2">
        <f t="shared" si="70"/>
        <v>42333.598530092597</v>
      </c>
      <c r="S1119" s="12">
        <f t="shared" si="71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2">
        <f t="shared" si="70"/>
        <v>41704.16642361111</v>
      </c>
      <c r="S1120" s="12">
        <f t="shared" si="71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2">
        <f t="shared" si="70"/>
        <v>41722.792407407411</v>
      </c>
      <c r="S1121" s="12">
        <f t="shared" si="71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2">
        <f t="shared" si="70"/>
        <v>40799.872685185182</v>
      </c>
      <c r="S1122" s="12">
        <f t="shared" si="71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2">
        <f t="shared" si="70"/>
        <v>42412.934212962966</v>
      </c>
      <c r="S1123" s="12">
        <f t="shared" si="71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2">
        <f t="shared" si="70"/>
        <v>41410.703993055555</v>
      </c>
      <c r="S1124" s="12">
        <f t="shared" si="71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2">
        <f t="shared" si="70"/>
        <v>41718.5237037037</v>
      </c>
      <c r="S1125" s="12">
        <f t="shared" si="71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2">
        <f t="shared" si="70"/>
        <v>42094.667256944449</v>
      </c>
      <c r="S1126" s="12">
        <f t="shared" si="71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2">
        <f t="shared" si="70"/>
        <v>42212.624189814815</v>
      </c>
      <c r="S1127" s="12">
        <f t="shared" si="71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2">
        <f t="shared" si="70"/>
        <v>42535.327476851846</v>
      </c>
      <c r="S1128" s="12">
        <f t="shared" si="71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2">
        <f t="shared" si="70"/>
        <v>41926.854166666664</v>
      </c>
      <c r="S1129" s="12">
        <f t="shared" si="71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2">
        <f t="shared" si="70"/>
        <v>41828.649502314816</v>
      </c>
      <c r="S1130" s="12">
        <f t="shared" si="71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2">
        <f t="shared" si="70"/>
        <v>42496.264965277776</v>
      </c>
      <c r="S1131" s="12">
        <f t="shared" si="71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2">
        <f t="shared" si="70"/>
        <v>41908.996527777781</v>
      </c>
      <c r="S1132" s="12">
        <f t="shared" si="71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2">
        <f t="shared" si="70"/>
        <v>42332.908194444448</v>
      </c>
      <c r="S1133" s="12">
        <f t="shared" si="71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2">
        <f t="shared" si="70"/>
        <v>42706.115405092598</v>
      </c>
      <c r="S1134" s="12">
        <f t="shared" si="71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2">
        <f t="shared" si="70"/>
        <v>41821.407187500001</v>
      </c>
      <c r="S1135" s="12">
        <f t="shared" si="71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2">
        <f t="shared" si="70"/>
        <v>41958.285046296296</v>
      </c>
      <c r="S1136" s="12">
        <f t="shared" si="71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2">
        <f t="shared" si="70"/>
        <v>42558.989513888882</v>
      </c>
      <c r="S1137" s="12">
        <f t="shared" si="71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2">
        <f t="shared" si="70"/>
        <v>42327.671631944439</v>
      </c>
      <c r="S1138" s="12">
        <f t="shared" si="71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2">
        <f t="shared" si="70"/>
        <v>42453.819687499999</v>
      </c>
      <c r="S1139" s="12">
        <f t="shared" si="71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2">
        <f t="shared" si="70"/>
        <v>42736.9066087963</v>
      </c>
      <c r="S1140" s="12">
        <f t="shared" si="71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2">
        <f t="shared" si="70"/>
        <v>41975.347523148142</v>
      </c>
      <c r="S1141" s="12">
        <f t="shared" si="71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2">
        <f t="shared" si="70"/>
        <v>42192.462048611109</v>
      </c>
      <c r="S1142" s="12">
        <f t="shared" si="71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2">
        <f t="shared" si="70"/>
        <v>42164.699652777781</v>
      </c>
      <c r="S1143" s="12">
        <f t="shared" si="71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2">
        <f t="shared" si="70"/>
        <v>42022.006099537044</v>
      </c>
      <c r="S1144" s="12">
        <f t="shared" si="71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2">
        <f t="shared" si="70"/>
        <v>42325.19358796296</v>
      </c>
      <c r="S1145" s="12">
        <f t="shared" si="71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2">
        <f t="shared" si="70"/>
        <v>42093.181944444441</v>
      </c>
      <c r="S1146" s="12">
        <f t="shared" si="71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2">
        <f t="shared" si="70"/>
        <v>41854.747592592597</v>
      </c>
      <c r="S1147" s="12">
        <f t="shared" si="71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2">
        <f t="shared" si="70"/>
        <v>41723.9533912037</v>
      </c>
      <c r="S1148" s="12">
        <f t="shared" si="71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2">
        <f t="shared" si="70"/>
        <v>41871.972025462965</v>
      </c>
      <c r="S1149" s="12">
        <f t="shared" si="71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2">
        <f t="shared" si="70"/>
        <v>42675.171076388884</v>
      </c>
      <c r="S1150" s="12">
        <f t="shared" si="71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2">
        <f t="shared" si="70"/>
        <v>42507.71025462963</v>
      </c>
      <c r="S1151" s="12">
        <f t="shared" si="71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2">
        <f t="shared" si="70"/>
        <v>42317.954571759255</v>
      </c>
      <c r="S1152" s="12">
        <f t="shared" si="71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2">
        <f t="shared" si="70"/>
        <v>42224.102581018517</v>
      </c>
      <c r="S1153" s="12">
        <f t="shared" si="71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ref="P1154:P1217" si="72">ROUND(E1154/D1154*100,0)</f>
        <v>6</v>
      </c>
      <c r="Q1154">
        <f t="shared" si="69"/>
        <v>60.73</v>
      </c>
      <c r="R1154" s="12">
        <f t="shared" si="70"/>
        <v>42109.709629629629</v>
      </c>
      <c r="S1154" s="12">
        <f t="shared" si="71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72"/>
        <v>1</v>
      </c>
      <c r="Q1155">
        <f t="shared" ref="Q1155:Q1218" si="73">IFERROR(ROUND(E1155/L1155,2),0)</f>
        <v>50</v>
      </c>
      <c r="R1155" s="12">
        <f t="shared" ref="R1155:R1218" si="74">(((J1155/60)/60)/24)+DATE(1970,1,1)</f>
        <v>42143.714178240742</v>
      </c>
      <c r="S1155" s="12">
        <f t="shared" ref="S1155:S1218" si="75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2">
        <f t="shared" si="74"/>
        <v>42223.108865740738</v>
      </c>
      <c r="S1156" s="12">
        <f t="shared" si="75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2">
        <f t="shared" si="74"/>
        <v>41835.763981481483</v>
      </c>
      <c r="S1157" s="12">
        <f t="shared" si="75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2">
        <f t="shared" si="74"/>
        <v>42029.07131944444</v>
      </c>
      <c r="S1158" s="12">
        <f t="shared" si="75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2">
        <f t="shared" si="74"/>
        <v>41918.628240740742</v>
      </c>
      <c r="S1159" s="12">
        <f t="shared" si="75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2">
        <f t="shared" si="74"/>
        <v>41952.09175925926</v>
      </c>
      <c r="S1160" s="12">
        <f t="shared" si="75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2">
        <f t="shared" si="74"/>
        <v>42154.726446759261</v>
      </c>
      <c r="S1161" s="12">
        <f t="shared" si="75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2">
        <f t="shared" si="74"/>
        <v>42061.154930555553</v>
      </c>
      <c r="S1162" s="12">
        <f t="shared" si="75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2">
        <f t="shared" si="74"/>
        <v>42122.629502314812</v>
      </c>
      <c r="S1163" s="12">
        <f t="shared" si="75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2">
        <f t="shared" si="74"/>
        <v>41876.683611111112</v>
      </c>
      <c r="S1164" s="12">
        <f t="shared" si="75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2">
        <f t="shared" si="74"/>
        <v>41830.723611111112</v>
      </c>
      <c r="S1165" s="12">
        <f t="shared" si="75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2">
        <f t="shared" si="74"/>
        <v>42509.724328703705</v>
      </c>
      <c r="S1166" s="12">
        <f t="shared" si="75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2">
        <f t="shared" si="74"/>
        <v>41792.214467592588</v>
      </c>
      <c r="S1167" s="12">
        <f t="shared" si="75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2">
        <f t="shared" si="74"/>
        <v>42150.485439814816</v>
      </c>
      <c r="S1168" s="12">
        <f t="shared" si="75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2">
        <f t="shared" si="74"/>
        <v>41863.734895833331</v>
      </c>
      <c r="S1169" s="12">
        <f t="shared" si="75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2">
        <f t="shared" si="74"/>
        <v>42605.053993055553</v>
      </c>
      <c r="S1170" s="12">
        <f t="shared" si="75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2">
        <f t="shared" si="74"/>
        <v>42027.353738425925</v>
      </c>
      <c r="S1171" s="12">
        <f t="shared" si="75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2">
        <f t="shared" si="74"/>
        <v>42124.893182870372</v>
      </c>
      <c r="S1172" s="12">
        <f t="shared" si="75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2">
        <f t="shared" si="74"/>
        <v>41938.804710648146</v>
      </c>
      <c r="S1173" s="12">
        <f t="shared" si="75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2">
        <f t="shared" si="74"/>
        <v>41841.682314814818</v>
      </c>
      <c r="S1174" s="12">
        <f t="shared" si="75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2">
        <f t="shared" si="74"/>
        <v>42184.185844907406</v>
      </c>
      <c r="S1175" s="12">
        <f t="shared" si="75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2">
        <f t="shared" si="74"/>
        <v>42468.84174768519</v>
      </c>
      <c r="S1176" s="12">
        <f t="shared" si="75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2">
        <f t="shared" si="74"/>
        <v>42170.728460648148</v>
      </c>
      <c r="S1177" s="12">
        <f t="shared" si="75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2">
        <f t="shared" si="74"/>
        <v>42746.019652777773</v>
      </c>
      <c r="S1178" s="12">
        <f t="shared" si="75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2">
        <f t="shared" si="74"/>
        <v>41897.660833333335</v>
      </c>
      <c r="S1179" s="12">
        <f t="shared" si="75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2">
        <f t="shared" si="74"/>
        <v>41837.905694444446</v>
      </c>
      <c r="S1180" s="12">
        <f t="shared" si="75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2">
        <f t="shared" si="74"/>
        <v>42275.720219907409</v>
      </c>
      <c r="S1181" s="12">
        <f t="shared" si="75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2">
        <f t="shared" si="74"/>
        <v>41781.806875000002</v>
      </c>
      <c r="S1182" s="12">
        <f t="shared" si="75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2">
        <f t="shared" si="74"/>
        <v>42034.339363425926</v>
      </c>
      <c r="S1183" s="12">
        <f t="shared" si="75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2">
        <f t="shared" si="74"/>
        <v>42728.827407407407</v>
      </c>
      <c r="S1184" s="12">
        <f t="shared" si="75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2">
        <f t="shared" si="74"/>
        <v>42656.86137731481</v>
      </c>
      <c r="S1185" s="12">
        <f t="shared" si="75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2">
        <f t="shared" si="74"/>
        <v>42741.599664351852</v>
      </c>
      <c r="S1186" s="12">
        <f t="shared" si="75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2">
        <f t="shared" si="74"/>
        <v>42130.865150462967</v>
      </c>
      <c r="S1187" s="12">
        <f t="shared" si="75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2">
        <f t="shared" si="74"/>
        <v>42123.86336805555</v>
      </c>
      <c r="S1188" s="12">
        <f t="shared" si="75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2">
        <f t="shared" si="74"/>
        <v>42109.894942129627</v>
      </c>
      <c r="S1189" s="12">
        <f t="shared" si="75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2">
        <f t="shared" si="74"/>
        <v>42711.700694444444</v>
      </c>
      <c r="S1190" s="12">
        <f t="shared" si="75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2">
        <f t="shared" si="74"/>
        <v>42529.979108796295</v>
      </c>
      <c r="S1191" s="12">
        <f t="shared" si="75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2">
        <f t="shared" si="74"/>
        <v>41852.665798611109</v>
      </c>
      <c r="S1192" s="12">
        <f t="shared" si="75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2">
        <f t="shared" si="74"/>
        <v>42419.603703703702</v>
      </c>
      <c r="S1193" s="12">
        <f t="shared" si="75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2">
        <f t="shared" si="74"/>
        <v>42747.506689814814</v>
      </c>
      <c r="S1194" s="12">
        <f t="shared" si="75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2">
        <f t="shared" si="74"/>
        <v>42409.776076388895</v>
      </c>
      <c r="S1195" s="12">
        <f t="shared" si="75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2">
        <f t="shared" si="74"/>
        <v>42072.488182870366</v>
      </c>
      <c r="S1196" s="12">
        <f t="shared" si="75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2">
        <f t="shared" si="74"/>
        <v>42298.34783564815</v>
      </c>
      <c r="S1197" s="12">
        <f t="shared" si="75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2">
        <f t="shared" si="74"/>
        <v>42326.818738425922</v>
      </c>
      <c r="S1198" s="12">
        <f t="shared" si="75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2">
        <f t="shared" si="74"/>
        <v>42503.66474537037</v>
      </c>
      <c r="S1199" s="12">
        <f t="shared" si="75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2">
        <f t="shared" si="74"/>
        <v>42333.619050925925</v>
      </c>
      <c r="S1200" s="12">
        <f t="shared" si="75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2">
        <f t="shared" si="74"/>
        <v>42161.770833333328</v>
      </c>
      <c r="S1201" s="12">
        <f t="shared" si="75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2">
        <f t="shared" si="74"/>
        <v>42089.477500000001</v>
      </c>
      <c r="S1202" s="12">
        <f t="shared" si="75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2">
        <f t="shared" si="74"/>
        <v>42536.60701388889</v>
      </c>
      <c r="S1203" s="12">
        <f t="shared" si="75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2">
        <f t="shared" si="74"/>
        <v>42152.288819444439</v>
      </c>
      <c r="S1204" s="12">
        <f t="shared" si="75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2">
        <f t="shared" si="74"/>
        <v>42125.614895833336</v>
      </c>
      <c r="S1205" s="12">
        <f t="shared" si="75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2">
        <f t="shared" si="74"/>
        <v>42297.748067129629</v>
      </c>
      <c r="S1206" s="12">
        <f t="shared" si="75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2">
        <f t="shared" si="74"/>
        <v>42138.506377314814</v>
      </c>
      <c r="S1207" s="12">
        <f t="shared" si="75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2">
        <f t="shared" si="74"/>
        <v>42772.776076388895</v>
      </c>
      <c r="S1208" s="12">
        <f t="shared" si="75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2">
        <f t="shared" si="74"/>
        <v>42430.430243055554</v>
      </c>
      <c r="S1209" s="12">
        <f t="shared" si="75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2">
        <f t="shared" si="74"/>
        <v>42423.709074074075</v>
      </c>
      <c r="S1210" s="12">
        <f t="shared" si="75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2">
        <f t="shared" si="74"/>
        <v>42761.846122685187</v>
      </c>
      <c r="S1211" s="12">
        <f t="shared" si="75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2">
        <f t="shared" si="74"/>
        <v>42132.941805555558</v>
      </c>
      <c r="S1212" s="12">
        <f t="shared" si="75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2">
        <f t="shared" si="74"/>
        <v>42515.866446759261</v>
      </c>
      <c r="S1213" s="12">
        <f t="shared" si="75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2">
        <f t="shared" si="74"/>
        <v>42318.950173611112</v>
      </c>
      <c r="S1214" s="12">
        <f t="shared" si="75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2">
        <f t="shared" si="74"/>
        <v>42731.755787037036</v>
      </c>
      <c r="S1215" s="12">
        <f t="shared" si="75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2">
        <f t="shared" si="74"/>
        <v>42104.840335648143</v>
      </c>
      <c r="S1216" s="12">
        <f t="shared" si="75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2">
        <f t="shared" si="74"/>
        <v>41759.923101851848</v>
      </c>
      <c r="S1217" s="12">
        <f t="shared" si="75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ref="P1218:P1281" si="76">ROUND(E1218/D1218*100,0)</f>
        <v>146</v>
      </c>
      <c r="Q1218">
        <f t="shared" si="73"/>
        <v>91.88</v>
      </c>
      <c r="R1218" s="12">
        <f t="shared" si="74"/>
        <v>42247.616400462968</v>
      </c>
      <c r="S1218" s="12">
        <f t="shared" si="75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76"/>
        <v>103</v>
      </c>
      <c r="Q1219">
        <f t="shared" ref="Q1219:Q1282" si="77">IFERROR(ROUND(E1219/L1219,2),0)</f>
        <v>148.57</v>
      </c>
      <c r="R1219" s="12">
        <f t="shared" ref="R1219:R1282" si="78">(((J1219/60)/60)/24)+DATE(1970,1,1)</f>
        <v>42535.809490740736</v>
      </c>
      <c r="S1219" s="12">
        <f t="shared" ref="S1219:S1282" si="79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2">
        <f t="shared" si="78"/>
        <v>42278.662037037036</v>
      </c>
      <c r="S1220" s="12">
        <f t="shared" si="7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2">
        <f t="shared" si="78"/>
        <v>42633.461956018517</v>
      </c>
      <c r="S1221" s="12">
        <f t="shared" si="7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2">
        <f t="shared" si="78"/>
        <v>42211.628611111111</v>
      </c>
      <c r="S1222" s="12">
        <f t="shared" si="7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2">
        <f t="shared" si="78"/>
        <v>42680.47555555556</v>
      </c>
      <c r="S1223" s="12">
        <f t="shared" si="7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2">
        <f t="shared" si="78"/>
        <v>42430.720451388886</v>
      </c>
      <c r="S1224" s="12">
        <f t="shared" si="7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2">
        <f t="shared" si="78"/>
        <v>42654.177187499998</v>
      </c>
      <c r="S1225" s="12">
        <f t="shared" si="7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2">
        <f t="shared" si="78"/>
        <v>41736.549791666665</v>
      </c>
      <c r="S1226" s="12">
        <f t="shared" si="7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2">
        <f t="shared" si="78"/>
        <v>41509.905995370369</v>
      </c>
      <c r="S1227" s="12">
        <f t="shared" si="7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2">
        <f t="shared" si="78"/>
        <v>41715.874780092592</v>
      </c>
      <c r="S1228" s="12">
        <f t="shared" si="7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2">
        <f t="shared" si="78"/>
        <v>41827.919166666667</v>
      </c>
      <c r="S1229" s="12">
        <f t="shared" si="7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2">
        <f t="shared" si="78"/>
        <v>40754.729259259257</v>
      </c>
      <c r="S1230" s="12">
        <f t="shared" si="7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2">
        <f t="shared" si="78"/>
        <v>40985.459803240738</v>
      </c>
      <c r="S1231" s="12">
        <f t="shared" si="7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2">
        <f t="shared" si="78"/>
        <v>40568.972569444442</v>
      </c>
      <c r="S1232" s="12">
        <f t="shared" si="7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2">
        <f t="shared" si="78"/>
        <v>42193.941759259258</v>
      </c>
      <c r="S1233" s="12">
        <f t="shared" si="7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2">
        <f t="shared" si="78"/>
        <v>41506.848032407412</v>
      </c>
      <c r="S1234" s="12">
        <f t="shared" si="7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2">
        <f t="shared" si="78"/>
        <v>40939.948773148149</v>
      </c>
      <c r="S1235" s="12">
        <f t="shared" si="7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2">
        <f t="shared" si="78"/>
        <v>42007.788680555561</v>
      </c>
      <c r="S1236" s="12">
        <f t="shared" si="7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2">
        <f t="shared" si="78"/>
        <v>41583.135405092595</v>
      </c>
      <c r="S1237" s="12">
        <f t="shared" si="7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2">
        <f t="shared" si="78"/>
        <v>41110.680138888885</v>
      </c>
      <c r="S1238" s="12">
        <f t="shared" si="7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2">
        <f t="shared" si="78"/>
        <v>41125.283159722225</v>
      </c>
      <c r="S1239" s="12">
        <f t="shared" si="7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2">
        <f t="shared" si="78"/>
        <v>40731.61037037037</v>
      </c>
      <c r="S1240" s="12">
        <f t="shared" si="7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2">
        <f t="shared" si="78"/>
        <v>40883.962581018517</v>
      </c>
      <c r="S1241" s="12">
        <f t="shared" si="7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2">
        <f t="shared" si="78"/>
        <v>41409.040011574078</v>
      </c>
      <c r="S1242" s="12">
        <f t="shared" si="7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2">
        <f t="shared" si="78"/>
        <v>41923.837731481479</v>
      </c>
      <c r="S1243" s="12">
        <f t="shared" si="7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2">
        <f t="shared" si="78"/>
        <v>40782.165532407409</v>
      </c>
      <c r="S1244" s="12">
        <f t="shared" si="7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2">
        <f t="shared" si="78"/>
        <v>40671.879293981481</v>
      </c>
      <c r="S1245" s="12">
        <f t="shared" si="7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2">
        <f t="shared" si="78"/>
        <v>41355.825497685182</v>
      </c>
      <c r="S1246" s="12">
        <f t="shared" si="7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2">
        <f t="shared" si="78"/>
        <v>41774.599930555552</v>
      </c>
      <c r="S1247" s="12">
        <f t="shared" si="7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2">
        <f t="shared" si="78"/>
        <v>40838.043391203704</v>
      </c>
      <c r="S1248" s="12">
        <f t="shared" si="7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2">
        <f t="shared" si="78"/>
        <v>41370.292303240742</v>
      </c>
      <c r="S1249" s="12">
        <f t="shared" si="7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2">
        <f t="shared" si="78"/>
        <v>41767.656863425924</v>
      </c>
      <c r="S1250" s="12">
        <f t="shared" si="7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2">
        <f t="shared" si="78"/>
        <v>41067.74086805556</v>
      </c>
      <c r="S1251" s="12">
        <f t="shared" si="7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2">
        <f t="shared" si="78"/>
        <v>41843.64271990741</v>
      </c>
      <c r="S1252" s="12">
        <f t="shared" si="7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2">
        <f t="shared" si="78"/>
        <v>40751.814432870371</v>
      </c>
      <c r="S1253" s="12">
        <f t="shared" si="7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2">
        <f t="shared" si="78"/>
        <v>41543.988067129627</v>
      </c>
      <c r="S1254" s="12">
        <f t="shared" si="7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2">
        <f t="shared" si="78"/>
        <v>41855.783645833333</v>
      </c>
      <c r="S1255" s="12">
        <f t="shared" si="7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2">
        <f t="shared" si="78"/>
        <v>40487.621365740742</v>
      </c>
      <c r="S1256" s="12">
        <f t="shared" si="7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2">
        <f t="shared" si="78"/>
        <v>41579.845509259263</v>
      </c>
      <c r="S1257" s="12">
        <f t="shared" si="7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2">
        <f t="shared" si="78"/>
        <v>40921.919340277782</v>
      </c>
      <c r="S1258" s="12">
        <f t="shared" si="7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2">
        <f t="shared" si="78"/>
        <v>40587.085532407407</v>
      </c>
      <c r="S1259" s="12">
        <f t="shared" si="7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2">
        <f t="shared" si="78"/>
        <v>41487.611250000002</v>
      </c>
      <c r="S1260" s="12">
        <f t="shared" si="7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2">
        <f t="shared" si="78"/>
        <v>41766.970648148148</v>
      </c>
      <c r="S1261" s="12">
        <f t="shared" si="7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2">
        <f t="shared" si="78"/>
        <v>41666.842824074076</v>
      </c>
      <c r="S1262" s="12">
        <f t="shared" si="7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2">
        <f t="shared" si="78"/>
        <v>41638.342905092592</v>
      </c>
      <c r="S1263" s="12">
        <f t="shared" si="7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2">
        <f t="shared" si="78"/>
        <v>41656.762638888889</v>
      </c>
      <c r="S1264" s="12">
        <f t="shared" si="7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2">
        <f t="shared" si="78"/>
        <v>41692.084143518521</v>
      </c>
      <c r="S1265" s="12">
        <f t="shared" si="7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2">
        <f t="shared" si="78"/>
        <v>41547.662997685184</v>
      </c>
      <c r="S1266" s="12">
        <f t="shared" si="7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2">
        <f t="shared" si="78"/>
        <v>40465.655266203699</v>
      </c>
      <c r="S1267" s="12">
        <f t="shared" si="7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2">
        <f t="shared" si="78"/>
        <v>41620.87667824074</v>
      </c>
      <c r="S1268" s="12">
        <f t="shared" si="7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2">
        <f t="shared" si="78"/>
        <v>41449.585162037038</v>
      </c>
      <c r="S1269" s="12">
        <f t="shared" si="7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2">
        <f t="shared" si="78"/>
        <v>41507.845451388886</v>
      </c>
      <c r="S1270" s="12">
        <f t="shared" si="7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2">
        <f t="shared" si="78"/>
        <v>42445.823055555549</v>
      </c>
      <c r="S1271" s="12">
        <f t="shared" si="7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2">
        <f t="shared" si="78"/>
        <v>40933.856967592597</v>
      </c>
      <c r="S1272" s="12">
        <f t="shared" si="7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2">
        <f t="shared" si="78"/>
        <v>41561.683553240742</v>
      </c>
      <c r="S1273" s="12">
        <f t="shared" si="7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2">
        <f t="shared" si="78"/>
        <v>40274.745127314818</v>
      </c>
      <c r="S1274" s="12">
        <f t="shared" si="7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2">
        <f t="shared" si="78"/>
        <v>41852.730219907404</v>
      </c>
      <c r="S1275" s="12">
        <f t="shared" si="7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2">
        <f t="shared" si="78"/>
        <v>41116.690104166664</v>
      </c>
      <c r="S1276" s="12">
        <f t="shared" si="7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2">
        <f t="shared" si="78"/>
        <v>41458.867905092593</v>
      </c>
      <c r="S1277" s="12">
        <f t="shared" si="7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2">
        <f t="shared" si="78"/>
        <v>40007.704247685186</v>
      </c>
      <c r="S1278" s="12">
        <f t="shared" si="7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2">
        <f t="shared" si="78"/>
        <v>41121.561886574076</v>
      </c>
      <c r="S1279" s="12">
        <f t="shared" si="7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2">
        <f t="shared" si="78"/>
        <v>41786.555162037039</v>
      </c>
      <c r="S1280" s="12">
        <f t="shared" si="7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2">
        <f t="shared" si="78"/>
        <v>41682.099189814813</v>
      </c>
      <c r="S1281" s="12">
        <f t="shared" si="7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ref="P1282:P1345" si="80">ROUND(E1282/D1282*100,0)</f>
        <v>111</v>
      </c>
      <c r="Q1282">
        <f t="shared" si="77"/>
        <v>127.98</v>
      </c>
      <c r="R1282" s="12">
        <f t="shared" si="78"/>
        <v>40513.757569444446</v>
      </c>
      <c r="S1282" s="12">
        <f t="shared" si="7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80"/>
        <v>111</v>
      </c>
      <c r="Q1283">
        <f t="shared" ref="Q1283:Q1346" si="81">IFERROR(ROUND(E1283/L1283,2),0)</f>
        <v>104.73</v>
      </c>
      <c r="R1283" s="12">
        <f t="shared" ref="R1283:R1346" si="82">(((J1283/60)/60)/24)+DATE(1970,1,1)</f>
        <v>41463.743472222224</v>
      </c>
      <c r="S1283" s="12">
        <f t="shared" ref="S1283:S1346" si="83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2">
        <f t="shared" si="82"/>
        <v>41586.475173611114</v>
      </c>
      <c r="S1284" s="12">
        <f t="shared" si="83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2">
        <f t="shared" si="82"/>
        <v>41320.717465277776</v>
      </c>
      <c r="S1285" s="12">
        <f t="shared" si="83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2">
        <f t="shared" si="82"/>
        <v>42712.23474537037</v>
      </c>
      <c r="S1286" s="12">
        <f t="shared" si="83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2">
        <f t="shared" si="82"/>
        <v>42160.583043981482</v>
      </c>
      <c r="S1287" s="12">
        <f t="shared" si="83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2">
        <f t="shared" si="82"/>
        <v>42039.384571759263</v>
      </c>
      <c r="S1288" s="12">
        <f t="shared" si="83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2">
        <f t="shared" si="82"/>
        <v>42107.621018518519</v>
      </c>
      <c r="S1289" s="12">
        <f t="shared" si="83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2">
        <f t="shared" si="82"/>
        <v>42561.154664351852</v>
      </c>
      <c r="S1290" s="12">
        <f t="shared" si="83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2">
        <f t="shared" si="82"/>
        <v>42709.134780092587</v>
      </c>
      <c r="S1291" s="12">
        <f t="shared" si="83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2">
        <f t="shared" si="82"/>
        <v>42086.614942129629</v>
      </c>
      <c r="S1292" s="12">
        <f t="shared" si="83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2">
        <f t="shared" si="82"/>
        <v>42064.652673611112</v>
      </c>
      <c r="S1293" s="12">
        <f t="shared" si="83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2">
        <f t="shared" si="82"/>
        <v>42256.764212962968</v>
      </c>
      <c r="S1294" s="12">
        <f t="shared" si="83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2">
        <f t="shared" si="82"/>
        <v>42292.701053240744</v>
      </c>
      <c r="S1295" s="12">
        <f t="shared" si="83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2">
        <f t="shared" si="82"/>
        <v>42278.453668981485</v>
      </c>
      <c r="S1296" s="12">
        <f t="shared" si="83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2">
        <f t="shared" si="82"/>
        <v>42184.572881944448</v>
      </c>
      <c r="S1297" s="12">
        <f t="shared" si="83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2">
        <f t="shared" si="82"/>
        <v>42423.050613425927</v>
      </c>
      <c r="S1298" s="12">
        <f t="shared" si="83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2">
        <f t="shared" si="82"/>
        <v>42461.747199074074</v>
      </c>
      <c r="S1299" s="12">
        <f t="shared" si="83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2">
        <f t="shared" si="82"/>
        <v>42458.680925925932</v>
      </c>
      <c r="S1300" s="12">
        <f t="shared" si="83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2">
        <f t="shared" si="82"/>
        <v>42169.814340277779</v>
      </c>
      <c r="S1301" s="12">
        <f t="shared" si="83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2">
        <f t="shared" si="82"/>
        <v>42483.675208333334</v>
      </c>
      <c r="S1302" s="12">
        <f t="shared" si="83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2">
        <f t="shared" si="82"/>
        <v>42195.749745370369</v>
      </c>
      <c r="S1303" s="12">
        <f t="shared" si="83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2">
        <f t="shared" si="82"/>
        <v>42675.057997685188</v>
      </c>
      <c r="S1304" s="12">
        <f t="shared" si="83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2">
        <f t="shared" si="82"/>
        <v>42566.441203703704</v>
      </c>
      <c r="S1305" s="12">
        <f t="shared" si="83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2">
        <f t="shared" si="82"/>
        <v>42747.194502314815</v>
      </c>
      <c r="S1306" s="12">
        <f t="shared" si="83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2">
        <f t="shared" si="82"/>
        <v>42543.665601851855</v>
      </c>
      <c r="S1307" s="12">
        <f t="shared" si="83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2">
        <f t="shared" si="82"/>
        <v>41947.457569444443</v>
      </c>
      <c r="S1308" s="12">
        <f t="shared" si="83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2">
        <f t="shared" si="82"/>
        <v>42387.503229166665</v>
      </c>
      <c r="S1309" s="12">
        <f t="shared" si="83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2">
        <f t="shared" si="82"/>
        <v>42611.613564814819</v>
      </c>
      <c r="S1310" s="12">
        <f t="shared" si="83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2">
        <f t="shared" si="82"/>
        <v>42257.882731481484</v>
      </c>
      <c r="S1311" s="12">
        <f t="shared" si="83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2">
        <f t="shared" si="82"/>
        <v>42556.667245370365</v>
      </c>
      <c r="S1312" s="12">
        <f t="shared" si="83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2">
        <f t="shared" si="82"/>
        <v>42669.802303240736</v>
      </c>
      <c r="S1313" s="12">
        <f t="shared" si="83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2">
        <f t="shared" si="82"/>
        <v>42082.702800925923</v>
      </c>
      <c r="S1314" s="12">
        <f t="shared" si="83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2">
        <f t="shared" si="82"/>
        <v>42402.709652777776</v>
      </c>
      <c r="S1315" s="12">
        <f t="shared" si="83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2">
        <f t="shared" si="82"/>
        <v>42604.669675925921</v>
      </c>
      <c r="S1316" s="12">
        <f t="shared" si="83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2">
        <f t="shared" si="82"/>
        <v>42278.498240740737</v>
      </c>
      <c r="S1317" s="12">
        <f t="shared" si="83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2">
        <f t="shared" si="82"/>
        <v>42393.961909722217</v>
      </c>
      <c r="S1318" s="12">
        <f t="shared" si="83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2">
        <f t="shared" si="82"/>
        <v>42520.235486111109</v>
      </c>
      <c r="S1319" s="12">
        <f t="shared" si="83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2">
        <f t="shared" si="82"/>
        <v>41985.043657407412</v>
      </c>
      <c r="S1320" s="12">
        <f t="shared" si="83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2">
        <f t="shared" si="82"/>
        <v>41816.812094907407</v>
      </c>
      <c r="S1321" s="12">
        <f t="shared" si="83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2">
        <f t="shared" si="82"/>
        <v>42705.690347222218</v>
      </c>
      <c r="S1322" s="12">
        <f t="shared" si="83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2">
        <f t="shared" si="82"/>
        <v>42697.74927083333</v>
      </c>
      <c r="S1323" s="12">
        <f t="shared" si="83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2">
        <f t="shared" si="82"/>
        <v>42115.656539351854</v>
      </c>
      <c r="S1324" s="12">
        <f t="shared" si="83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2">
        <f t="shared" si="82"/>
        <v>42451.698449074072</v>
      </c>
      <c r="S1325" s="12">
        <f t="shared" si="83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2">
        <f t="shared" si="82"/>
        <v>42626.633703703701</v>
      </c>
      <c r="S1326" s="12">
        <f t="shared" si="83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2">
        <f t="shared" si="82"/>
        <v>42704.086053240739</v>
      </c>
      <c r="S1327" s="12">
        <f t="shared" si="83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2">
        <f t="shared" si="82"/>
        <v>41974.791990740734</v>
      </c>
      <c r="S1328" s="12">
        <f t="shared" si="83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2">
        <f t="shared" si="82"/>
        <v>42123.678645833337</v>
      </c>
      <c r="S1329" s="12">
        <f t="shared" si="83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2">
        <f t="shared" si="82"/>
        <v>42612.642754629633</v>
      </c>
      <c r="S1330" s="12">
        <f t="shared" si="83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2">
        <f t="shared" si="82"/>
        <v>41935.221585648149</v>
      </c>
      <c r="S1331" s="12">
        <f t="shared" si="83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2">
        <f t="shared" si="82"/>
        <v>42522.276724537034</v>
      </c>
      <c r="S1332" s="12">
        <f t="shared" si="83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2">
        <f t="shared" si="82"/>
        <v>42569.50409722222</v>
      </c>
      <c r="S1333" s="12">
        <f t="shared" si="83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2">
        <f t="shared" si="82"/>
        <v>42732.060277777782</v>
      </c>
      <c r="S1334" s="12">
        <f t="shared" si="83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2">
        <f t="shared" si="82"/>
        <v>41806.106770833336</v>
      </c>
      <c r="S1335" s="12">
        <f t="shared" si="83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2">
        <f t="shared" si="82"/>
        <v>42410.774155092593</v>
      </c>
      <c r="S1336" s="12">
        <f t="shared" si="83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2">
        <f t="shared" si="82"/>
        <v>42313.936365740738</v>
      </c>
      <c r="S1337" s="12">
        <f t="shared" si="83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2">
        <f t="shared" si="82"/>
        <v>41955.863750000004</v>
      </c>
      <c r="S1338" s="12">
        <f t="shared" si="83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2">
        <f t="shared" si="82"/>
        <v>42767.577303240745</v>
      </c>
      <c r="S1339" s="12">
        <f t="shared" si="83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2">
        <f t="shared" si="82"/>
        <v>42188.803622685184</v>
      </c>
      <c r="S1340" s="12">
        <f t="shared" si="83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2">
        <f t="shared" si="82"/>
        <v>41936.647164351853</v>
      </c>
      <c r="S1341" s="12">
        <f t="shared" si="83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2">
        <f t="shared" si="82"/>
        <v>41836.595520833333</v>
      </c>
      <c r="S1342" s="12">
        <f t="shared" si="83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2">
        <f t="shared" si="82"/>
        <v>42612.624039351853</v>
      </c>
      <c r="S1343" s="12">
        <f t="shared" si="83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2">
        <f t="shared" si="82"/>
        <v>42172.816423611104</v>
      </c>
      <c r="S1344" s="12">
        <f t="shared" si="83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2">
        <f t="shared" si="82"/>
        <v>42542.526423611111</v>
      </c>
      <c r="S1345" s="12">
        <f t="shared" si="83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ref="P1346:P1409" si="84">ROUND(E1346/D1346*100,0)</f>
        <v>378</v>
      </c>
      <c r="Q1346">
        <f t="shared" si="81"/>
        <v>40.76</v>
      </c>
      <c r="R1346" s="12">
        <f t="shared" si="82"/>
        <v>42522.789803240739</v>
      </c>
      <c r="S1346" s="12">
        <f t="shared" si="83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84"/>
        <v>125</v>
      </c>
      <c r="Q1347">
        <f t="shared" ref="Q1347:Q1410" si="85">IFERROR(ROUND(E1347/L1347,2),0)</f>
        <v>53.57</v>
      </c>
      <c r="R1347" s="12">
        <f t="shared" ref="R1347:R1410" si="86">(((J1347/60)/60)/24)+DATE(1970,1,1)</f>
        <v>41799.814340277779</v>
      </c>
      <c r="S1347" s="12">
        <f t="shared" ref="S1347:S1410" si="87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2">
        <f t="shared" si="86"/>
        <v>41422.075821759259</v>
      </c>
      <c r="S1348" s="12">
        <f t="shared" si="87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2">
        <f t="shared" si="86"/>
        <v>42040.638020833328</v>
      </c>
      <c r="S1349" s="12">
        <f t="shared" si="87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2">
        <f t="shared" si="86"/>
        <v>41963.506168981476</v>
      </c>
      <c r="S1350" s="12">
        <f t="shared" si="87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2">
        <f t="shared" si="86"/>
        <v>42317.33258101852</v>
      </c>
      <c r="S1351" s="12">
        <f t="shared" si="87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2">
        <f t="shared" si="86"/>
        <v>42334.013124999998</v>
      </c>
      <c r="S1352" s="12">
        <f t="shared" si="87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2">
        <f t="shared" si="86"/>
        <v>42382.74009259259</v>
      </c>
      <c r="S1353" s="12">
        <f t="shared" si="87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2">
        <f t="shared" si="86"/>
        <v>42200.578310185185</v>
      </c>
      <c r="S1354" s="12">
        <f t="shared" si="87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2">
        <f t="shared" si="86"/>
        <v>41309.11791666667</v>
      </c>
      <c r="S1355" s="12">
        <f t="shared" si="87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2">
        <f t="shared" si="86"/>
        <v>42502.807627314818</v>
      </c>
      <c r="S1356" s="12">
        <f t="shared" si="87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2">
        <f t="shared" si="86"/>
        <v>41213.254687499997</v>
      </c>
      <c r="S1357" s="12">
        <f t="shared" si="87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2">
        <f t="shared" si="86"/>
        <v>41430.038888888892</v>
      </c>
      <c r="S1358" s="12">
        <f t="shared" si="87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2">
        <f t="shared" si="86"/>
        <v>41304.962233796294</v>
      </c>
      <c r="S1359" s="12">
        <f t="shared" si="87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2">
        <f t="shared" si="86"/>
        <v>40689.570868055554</v>
      </c>
      <c r="S1360" s="12">
        <f t="shared" si="87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2">
        <f t="shared" si="86"/>
        <v>40668.814699074072</v>
      </c>
      <c r="S1361" s="12">
        <f t="shared" si="87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2">
        <f t="shared" si="86"/>
        <v>41095.900694444441</v>
      </c>
      <c r="S1362" s="12">
        <f t="shared" si="87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2">
        <f t="shared" si="86"/>
        <v>41781.717268518521</v>
      </c>
      <c r="S1363" s="12">
        <f t="shared" si="87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2">
        <f t="shared" si="86"/>
        <v>41464.934386574074</v>
      </c>
      <c r="S1364" s="12">
        <f t="shared" si="87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2">
        <f t="shared" si="86"/>
        <v>42396.8440625</v>
      </c>
      <c r="S1365" s="12">
        <f t="shared" si="87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2">
        <f t="shared" si="86"/>
        <v>41951.695671296293</v>
      </c>
      <c r="S1366" s="12">
        <f t="shared" si="87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2">
        <f t="shared" si="86"/>
        <v>42049.733240740738</v>
      </c>
      <c r="S1367" s="12">
        <f t="shared" si="87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2">
        <f t="shared" si="86"/>
        <v>41924.996099537035</v>
      </c>
      <c r="S1368" s="12">
        <f t="shared" si="87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2">
        <f t="shared" si="86"/>
        <v>42292.002893518518</v>
      </c>
      <c r="S1369" s="12">
        <f t="shared" si="87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2">
        <f t="shared" si="86"/>
        <v>42146.190902777773</v>
      </c>
      <c r="S1370" s="12">
        <f t="shared" si="87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2">
        <f t="shared" si="86"/>
        <v>41710.594282407408</v>
      </c>
      <c r="S1371" s="12">
        <f t="shared" si="87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2">
        <f t="shared" si="86"/>
        <v>41548.00335648148</v>
      </c>
      <c r="S1372" s="12">
        <f t="shared" si="87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2">
        <f t="shared" si="86"/>
        <v>42101.758587962962</v>
      </c>
      <c r="S1373" s="12">
        <f t="shared" si="87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2">
        <f t="shared" si="86"/>
        <v>41072.739953703705</v>
      </c>
      <c r="S1374" s="12">
        <f t="shared" si="87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2">
        <f t="shared" si="86"/>
        <v>42704.95177083333</v>
      </c>
      <c r="S1375" s="12">
        <f t="shared" si="87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2">
        <f t="shared" si="86"/>
        <v>42424.161898148144</v>
      </c>
      <c r="S1376" s="12">
        <f t="shared" si="87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2">
        <f t="shared" si="86"/>
        <v>42720.066192129627</v>
      </c>
      <c r="S1377" s="12">
        <f t="shared" si="87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2">
        <f t="shared" si="86"/>
        <v>42677.669050925921</v>
      </c>
      <c r="S1378" s="12">
        <f t="shared" si="87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2">
        <f t="shared" si="86"/>
        <v>42747.219560185185</v>
      </c>
      <c r="S1379" s="12">
        <f t="shared" si="87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2">
        <f t="shared" si="86"/>
        <v>42568.759374999994</v>
      </c>
      <c r="S1380" s="12">
        <f t="shared" si="87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2">
        <f t="shared" si="86"/>
        <v>42130.491620370376</v>
      </c>
      <c r="S1381" s="12">
        <f t="shared" si="87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2">
        <f t="shared" si="86"/>
        <v>42141.762800925921</v>
      </c>
      <c r="S1382" s="12">
        <f t="shared" si="87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2">
        <f t="shared" si="86"/>
        <v>42703.214409722219</v>
      </c>
      <c r="S1383" s="12">
        <f t="shared" si="87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2">
        <f t="shared" si="86"/>
        <v>41370.800185185188</v>
      </c>
      <c r="S1384" s="12">
        <f t="shared" si="87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2">
        <f t="shared" si="86"/>
        <v>42707.074976851851</v>
      </c>
      <c r="S1385" s="12">
        <f t="shared" si="87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2">
        <f t="shared" si="86"/>
        <v>42160.735208333332</v>
      </c>
      <c r="S1386" s="12">
        <f t="shared" si="87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2">
        <f t="shared" si="86"/>
        <v>42433.688900462963</v>
      </c>
      <c r="S1387" s="12">
        <f t="shared" si="87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2">
        <f t="shared" si="86"/>
        <v>42184.646863425922</v>
      </c>
      <c r="S1388" s="12">
        <f t="shared" si="87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2">
        <f t="shared" si="86"/>
        <v>42126.92123842593</v>
      </c>
      <c r="S1389" s="12">
        <f t="shared" si="87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2">
        <f t="shared" si="86"/>
        <v>42634.614780092597</v>
      </c>
      <c r="S1390" s="12">
        <f t="shared" si="87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2">
        <f t="shared" si="86"/>
        <v>42565.480983796297</v>
      </c>
      <c r="S1391" s="12">
        <f t="shared" si="87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2">
        <f t="shared" si="86"/>
        <v>42087.803310185183</v>
      </c>
      <c r="S1392" s="12">
        <f t="shared" si="87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2">
        <f t="shared" si="86"/>
        <v>42193.650671296295</v>
      </c>
      <c r="S1393" s="12">
        <f t="shared" si="87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2">
        <f t="shared" si="86"/>
        <v>42401.154930555553</v>
      </c>
      <c r="S1394" s="12">
        <f t="shared" si="87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2">
        <f t="shared" si="86"/>
        <v>42553.681979166664</v>
      </c>
      <c r="S1395" s="12">
        <f t="shared" si="87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2">
        <f t="shared" si="86"/>
        <v>42752.144976851851</v>
      </c>
      <c r="S1396" s="12">
        <f t="shared" si="87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2">
        <f t="shared" si="86"/>
        <v>42719.90834490741</v>
      </c>
      <c r="S1397" s="12">
        <f t="shared" si="87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2">
        <f t="shared" si="86"/>
        <v>42018.99863425926</v>
      </c>
      <c r="S1398" s="12">
        <f t="shared" si="87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2">
        <f t="shared" si="86"/>
        <v>42640.917939814812</v>
      </c>
      <c r="S1399" s="12">
        <f t="shared" si="87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2">
        <f t="shared" si="86"/>
        <v>42526.874236111107</v>
      </c>
      <c r="S1400" s="12">
        <f t="shared" si="87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2">
        <f t="shared" si="86"/>
        <v>41889.004317129627</v>
      </c>
      <c r="S1401" s="12">
        <f t="shared" si="87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2">
        <f t="shared" si="86"/>
        <v>42498.341122685189</v>
      </c>
      <c r="S1402" s="12">
        <f t="shared" si="87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2">
        <f t="shared" si="86"/>
        <v>41399.99622685185</v>
      </c>
      <c r="S1403" s="12">
        <f t="shared" si="87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2">
        <f t="shared" si="86"/>
        <v>42065.053368055553</v>
      </c>
      <c r="S1404" s="12">
        <f t="shared" si="87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2">
        <f t="shared" si="86"/>
        <v>41451.062905092593</v>
      </c>
      <c r="S1405" s="12">
        <f t="shared" si="87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2">
        <f t="shared" si="86"/>
        <v>42032.510243055556</v>
      </c>
      <c r="S1406" s="12">
        <f t="shared" si="87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2">
        <f t="shared" si="86"/>
        <v>41941.680567129632</v>
      </c>
      <c r="S1407" s="12">
        <f t="shared" si="87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2">
        <f t="shared" si="86"/>
        <v>42297.432951388888</v>
      </c>
      <c r="S1408" s="12">
        <f t="shared" si="87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2">
        <f t="shared" si="86"/>
        <v>41838.536782407406</v>
      </c>
      <c r="S1409" s="12">
        <f t="shared" si="87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ref="P1410:P1473" si="88">ROUND(E1410/D1410*100,0)</f>
        <v>7</v>
      </c>
      <c r="Q1410">
        <f t="shared" si="85"/>
        <v>12</v>
      </c>
      <c r="R1410" s="12">
        <f t="shared" si="86"/>
        <v>42291.872175925921</v>
      </c>
      <c r="S1410" s="12">
        <f t="shared" si="87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88"/>
        <v>0</v>
      </c>
      <c r="Q1411">
        <f t="shared" ref="Q1411:Q1474" si="89">IFERROR(ROUND(E1411/L1411,2),0)</f>
        <v>0</v>
      </c>
      <c r="R1411" s="12">
        <f t="shared" ref="R1411:R1474" si="90">(((J1411/60)/60)/24)+DATE(1970,1,1)</f>
        <v>41945.133506944447</v>
      </c>
      <c r="S1411" s="12">
        <f t="shared" ref="S1411:S1474" si="91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2">
        <f t="shared" si="90"/>
        <v>42479.318518518514</v>
      </c>
      <c r="S1412" s="12">
        <f t="shared" si="91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2">
        <f t="shared" si="90"/>
        <v>42013.059027777781</v>
      </c>
      <c r="S1413" s="12">
        <f t="shared" si="91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2">
        <f t="shared" si="90"/>
        <v>41947.063645833332</v>
      </c>
      <c r="S1414" s="12">
        <f t="shared" si="91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2">
        <f t="shared" si="90"/>
        <v>42360.437152777777</v>
      </c>
      <c r="S1415" s="12">
        <f t="shared" si="91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2">
        <f t="shared" si="90"/>
        <v>42708.25309027778</v>
      </c>
      <c r="S1416" s="12">
        <f t="shared" si="91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2">
        <f t="shared" si="90"/>
        <v>42192.675821759258</v>
      </c>
      <c r="S1417" s="12">
        <f t="shared" si="91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2">
        <f t="shared" si="90"/>
        <v>42299.926145833335</v>
      </c>
      <c r="S1418" s="12">
        <f t="shared" si="91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2">
        <f t="shared" si="90"/>
        <v>42232.15016203704</v>
      </c>
      <c r="S1419" s="12">
        <f t="shared" si="91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2">
        <f t="shared" si="90"/>
        <v>42395.456412037034</v>
      </c>
      <c r="S1420" s="12">
        <f t="shared" si="91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2">
        <f t="shared" si="90"/>
        <v>42622.456238425926</v>
      </c>
      <c r="S1421" s="12">
        <f t="shared" si="91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2">
        <f t="shared" si="90"/>
        <v>42524.667662037042</v>
      </c>
      <c r="S1422" s="12">
        <f t="shared" si="91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2">
        <f t="shared" si="90"/>
        <v>42013.915613425925</v>
      </c>
      <c r="S1423" s="12">
        <f t="shared" si="91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2">
        <f t="shared" si="90"/>
        <v>42604.239629629628</v>
      </c>
      <c r="S1424" s="12">
        <f t="shared" si="91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2">
        <f t="shared" si="90"/>
        <v>42340.360312500001</v>
      </c>
      <c r="S1425" s="12">
        <f t="shared" si="91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2">
        <f t="shared" si="90"/>
        <v>42676.717615740738</v>
      </c>
      <c r="S1426" s="12">
        <f t="shared" si="91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2">
        <f t="shared" si="90"/>
        <v>42093.131469907406</v>
      </c>
      <c r="S1427" s="12">
        <f t="shared" si="91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2">
        <f t="shared" si="90"/>
        <v>42180.390277777777</v>
      </c>
      <c r="S1428" s="12">
        <f t="shared" si="91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2">
        <f t="shared" si="90"/>
        <v>42601.851678240739</v>
      </c>
      <c r="S1429" s="12">
        <f t="shared" si="91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2">
        <f t="shared" si="90"/>
        <v>42432.379826388889</v>
      </c>
      <c r="S1430" s="12">
        <f t="shared" si="91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2">
        <f t="shared" si="90"/>
        <v>42074.060671296291</v>
      </c>
      <c r="S1431" s="12">
        <f t="shared" si="91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2">
        <f t="shared" si="90"/>
        <v>41961.813518518517</v>
      </c>
      <c r="S1432" s="12">
        <f t="shared" si="91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2">
        <f t="shared" si="90"/>
        <v>42304.210833333331</v>
      </c>
      <c r="S1433" s="12">
        <f t="shared" si="91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2">
        <f t="shared" si="90"/>
        <v>42175.780416666668</v>
      </c>
      <c r="S1434" s="12">
        <f t="shared" si="91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2">
        <f t="shared" si="90"/>
        <v>42673.625868055555</v>
      </c>
      <c r="S1435" s="12">
        <f t="shared" si="91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2">
        <f t="shared" si="90"/>
        <v>42142.767106481479</v>
      </c>
      <c r="S1436" s="12">
        <f t="shared" si="91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2">
        <f t="shared" si="90"/>
        <v>42258.780324074076</v>
      </c>
      <c r="S1437" s="12">
        <f t="shared" si="91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2">
        <f t="shared" si="90"/>
        <v>42391.35019675926</v>
      </c>
      <c r="S1438" s="12">
        <f t="shared" si="91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2">
        <f t="shared" si="90"/>
        <v>41796.531701388885</v>
      </c>
      <c r="S1439" s="12">
        <f t="shared" si="91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2">
        <f t="shared" si="90"/>
        <v>42457.871516203704</v>
      </c>
      <c r="S1440" s="12">
        <f t="shared" si="91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2">
        <f t="shared" si="90"/>
        <v>42040.829872685179</v>
      </c>
      <c r="S1441" s="12">
        <f t="shared" si="91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2">
        <f t="shared" si="90"/>
        <v>42486.748414351852</v>
      </c>
      <c r="S1442" s="12">
        <f t="shared" si="91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2">
        <f t="shared" si="90"/>
        <v>42198.765844907408</v>
      </c>
      <c r="S1443" s="12">
        <f t="shared" si="91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2">
        <f t="shared" si="90"/>
        <v>42485.64534722222</v>
      </c>
      <c r="S1444" s="12">
        <f t="shared" si="91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2">
        <f t="shared" si="90"/>
        <v>42707.926030092596</v>
      </c>
      <c r="S1445" s="12">
        <f t="shared" si="91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2">
        <f t="shared" si="90"/>
        <v>42199.873402777783</v>
      </c>
      <c r="S1446" s="12">
        <f t="shared" si="91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2">
        <f t="shared" si="90"/>
        <v>42139.542303240742</v>
      </c>
      <c r="S1447" s="12">
        <f t="shared" si="91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2">
        <f t="shared" si="90"/>
        <v>42461.447662037041</v>
      </c>
      <c r="S1448" s="12">
        <f t="shared" si="91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2">
        <f t="shared" si="90"/>
        <v>42529.730717592596</v>
      </c>
      <c r="S1449" s="12">
        <f t="shared" si="91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2">
        <f t="shared" si="90"/>
        <v>42115.936550925922</v>
      </c>
      <c r="S1450" s="12">
        <f t="shared" si="91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2">
        <f t="shared" si="90"/>
        <v>42086.811400462961</v>
      </c>
      <c r="S1451" s="12">
        <f t="shared" si="91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2">
        <f t="shared" si="90"/>
        <v>42390.171261574069</v>
      </c>
      <c r="S1452" s="12">
        <f t="shared" si="91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2">
        <f t="shared" si="90"/>
        <v>41931.959016203706</v>
      </c>
      <c r="S1453" s="12">
        <f t="shared" si="91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2">
        <f t="shared" si="90"/>
        <v>41818.703275462962</v>
      </c>
      <c r="S1454" s="12">
        <f t="shared" si="91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2">
        <f t="shared" si="90"/>
        <v>42795.696145833332</v>
      </c>
      <c r="S1455" s="12">
        <f t="shared" si="91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2">
        <f t="shared" si="90"/>
        <v>42463.866666666669</v>
      </c>
      <c r="S1456" s="12">
        <f t="shared" si="91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2">
        <f t="shared" si="90"/>
        <v>41832.672685185185</v>
      </c>
      <c r="S1457" s="12">
        <f t="shared" si="91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2">
        <f t="shared" si="90"/>
        <v>42708.668576388889</v>
      </c>
      <c r="S1458" s="12">
        <f t="shared" si="91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2">
        <f t="shared" si="90"/>
        <v>42289.89634259259</v>
      </c>
      <c r="S1459" s="12">
        <f t="shared" si="91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2">
        <f t="shared" si="90"/>
        <v>41831.705555555556</v>
      </c>
      <c r="S1460" s="12">
        <f t="shared" si="91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2">
        <f t="shared" si="90"/>
        <v>42312.204814814817</v>
      </c>
      <c r="S1461" s="12">
        <f t="shared" si="91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2">
        <f t="shared" si="90"/>
        <v>41915.896967592591</v>
      </c>
      <c r="S1462" s="12">
        <f t="shared" si="91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2">
        <f t="shared" si="90"/>
        <v>41899.645300925928</v>
      </c>
      <c r="S1463" s="12">
        <f t="shared" si="91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2">
        <f t="shared" si="90"/>
        <v>41344.662858796299</v>
      </c>
      <c r="S1464" s="12">
        <f t="shared" si="91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2">
        <f t="shared" si="90"/>
        <v>41326.911319444444</v>
      </c>
      <c r="S1465" s="12">
        <f t="shared" si="91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2">
        <f t="shared" si="90"/>
        <v>41291.661550925928</v>
      </c>
      <c r="S1466" s="12">
        <f t="shared" si="91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2">
        <f t="shared" si="90"/>
        <v>40959.734398148146</v>
      </c>
      <c r="S1467" s="12">
        <f t="shared" si="91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2">
        <f t="shared" si="90"/>
        <v>42340.172060185185</v>
      </c>
      <c r="S1468" s="12">
        <f t="shared" si="91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2">
        <f t="shared" si="90"/>
        <v>40933.80190972222</v>
      </c>
      <c r="S1469" s="12">
        <f t="shared" si="91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2">
        <f t="shared" si="90"/>
        <v>40646.014456018522</v>
      </c>
      <c r="S1470" s="12">
        <f t="shared" si="91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2">
        <f t="shared" si="90"/>
        <v>41290.598483796297</v>
      </c>
      <c r="S1471" s="12">
        <f t="shared" si="91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2">
        <f t="shared" si="90"/>
        <v>41250.827118055553</v>
      </c>
      <c r="S1472" s="12">
        <f t="shared" si="91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2">
        <f t="shared" si="90"/>
        <v>42073.957569444443</v>
      </c>
      <c r="S1473" s="12">
        <f t="shared" si="91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ref="P1474:P1537" si="92">ROUND(E1474/D1474*100,0)</f>
        <v>139</v>
      </c>
      <c r="Q1474">
        <f t="shared" si="89"/>
        <v>103.2</v>
      </c>
      <c r="R1474" s="12">
        <f t="shared" si="90"/>
        <v>41533.542858796296</v>
      </c>
      <c r="S1474" s="12">
        <f t="shared" si="91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92"/>
        <v>121</v>
      </c>
      <c r="Q1475">
        <f t="shared" ref="Q1475:Q1538" si="93">IFERROR(ROUND(E1475/L1475,2),0)</f>
        <v>38.46</v>
      </c>
      <c r="R1475" s="12">
        <f t="shared" ref="R1475:R1538" si="94">(((J1475/60)/60)/24)+DATE(1970,1,1)</f>
        <v>40939.979618055557</v>
      </c>
      <c r="S1475" s="12">
        <f t="shared" ref="S1475:S1538" si="95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2">
        <f t="shared" si="94"/>
        <v>41500.727916666663</v>
      </c>
      <c r="S1476" s="12">
        <f t="shared" si="95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2">
        <f t="shared" si="94"/>
        <v>41960.722951388889</v>
      </c>
      <c r="S1477" s="12">
        <f t="shared" si="95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2">
        <f t="shared" si="94"/>
        <v>40766.041921296295</v>
      </c>
      <c r="S1478" s="12">
        <f t="shared" si="95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2">
        <f t="shared" si="94"/>
        <v>40840.615787037037</v>
      </c>
      <c r="S1479" s="12">
        <f t="shared" si="95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2">
        <f t="shared" si="94"/>
        <v>41394.871678240743</v>
      </c>
      <c r="S1480" s="12">
        <f t="shared" si="95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2">
        <f t="shared" si="94"/>
        <v>41754.745243055557</v>
      </c>
      <c r="S1481" s="12">
        <f t="shared" si="95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2">
        <f t="shared" si="94"/>
        <v>41464.934016203704</v>
      </c>
      <c r="S1482" s="12">
        <f t="shared" si="95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2">
        <f t="shared" si="94"/>
        <v>41550.922974537039</v>
      </c>
      <c r="S1483" s="12">
        <f t="shared" si="95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2">
        <f t="shared" si="94"/>
        <v>41136.85805555556</v>
      </c>
      <c r="S1484" s="12">
        <f t="shared" si="95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2">
        <f t="shared" si="94"/>
        <v>42548.192997685182</v>
      </c>
      <c r="S1485" s="12">
        <f t="shared" si="95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2">
        <f t="shared" si="94"/>
        <v>41053.200960648144</v>
      </c>
      <c r="S1486" s="12">
        <f t="shared" si="95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2">
        <f t="shared" si="94"/>
        <v>42130.795983796299</v>
      </c>
      <c r="S1487" s="12">
        <f t="shared" si="95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2">
        <f t="shared" si="94"/>
        <v>42032.168530092589</v>
      </c>
      <c r="S1488" s="12">
        <f t="shared" si="95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2">
        <f t="shared" si="94"/>
        <v>42554.917488425926</v>
      </c>
      <c r="S1489" s="12">
        <f t="shared" si="95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2">
        <f t="shared" si="94"/>
        <v>41614.563194444447</v>
      </c>
      <c r="S1490" s="12">
        <f t="shared" si="95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2">
        <f t="shared" si="94"/>
        <v>41198.611712962964</v>
      </c>
      <c r="S1491" s="12">
        <f t="shared" si="95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2">
        <f t="shared" si="94"/>
        <v>41520.561041666668</v>
      </c>
      <c r="S1492" s="12">
        <f t="shared" si="95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2">
        <f t="shared" si="94"/>
        <v>41991.713460648149</v>
      </c>
      <c r="S1493" s="12">
        <f t="shared" si="95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2">
        <f t="shared" si="94"/>
        <v>40682.884791666671</v>
      </c>
      <c r="S1494" s="12">
        <f t="shared" si="95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2">
        <f t="shared" si="94"/>
        <v>41411.866608796299</v>
      </c>
      <c r="S1495" s="12">
        <f t="shared" si="95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2">
        <f t="shared" si="94"/>
        <v>42067.722372685181</v>
      </c>
      <c r="S1496" s="12">
        <f t="shared" si="95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2">
        <f t="shared" si="94"/>
        <v>40752.789710648147</v>
      </c>
      <c r="S1497" s="12">
        <f t="shared" si="95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2">
        <f t="shared" si="94"/>
        <v>41838.475219907406</v>
      </c>
      <c r="S1498" s="12">
        <f t="shared" si="95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2">
        <f t="shared" si="94"/>
        <v>41444.64261574074</v>
      </c>
      <c r="S1499" s="12">
        <f t="shared" si="95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2">
        <f t="shared" si="94"/>
        <v>41840.983541666668</v>
      </c>
      <c r="S1500" s="12">
        <f t="shared" si="95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2">
        <f t="shared" si="94"/>
        <v>42527.007326388892</v>
      </c>
      <c r="S1501" s="12">
        <f t="shared" si="95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2">
        <f t="shared" si="94"/>
        <v>41365.904594907406</v>
      </c>
      <c r="S1502" s="12">
        <f t="shared" si="95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2">
        <f t="shared" si="94"/>
        <v>42163.583599537036</v>
      </c>
      <c r="S1503" s="12">
        <f t="shared" si="95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2">
        <f t="shared" si="94"/>
        <v>42426.542592592596</v>
      </c>
      <c r="S1504" s="12">
        <f t="shared" si="95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2">
        <f t="shared" si="94"/>
        <v>42606.347233796296</v>
      </c>
      <c r="S1505" s="12">
        <f t="shared" si="95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2">
        <f t="shared" si="94"/>
        <v>41772.657685185186</v>
      </c>
      <c r="S1506" s="12">
        <f t="shared" si="95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2">
        <f t="shared" si="94"/>
        <v>42414.44332175926</v>
      </c>
      <c r="S1507" s="12">
        <f t="shared" si="95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2">
        <f t="shared" si="94"/>
        <v>41814.785925925928</v>
      </c>
      <c r="S1508" s="12">
        <f t="shared" si="95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2">
        <f t="shared" si="94"/>
        <v>40254.450335648151</v>
      </c>
      <c r="S1509" s="12">
        <f t="shared" si="95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2">
        <f t="shared" si="94"/>
        <v>41786.614363425928</v>
      </c>
      <c r="S1510" s="12">
        <f t="shared" si="95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2">
        <f t="shared" si="94"/>
        <v>42751.533391203702</v>
      </c>
      <c r="S1511" s="12">
        <f t="shared" si="95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2">
        <f t="shared" si="94"/>
        <v>41809.385162037033</v>
      </c>
      <c r="S1512" s="12">
        <f t="shared" si="95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2">
        <f t="shared" si="94"/>
        <v>42296.583379629628</v>
      </c>
      <c r="S1513" s="12">
        <f t="shared" si="95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2">
        <f t="shared" si="94"/>
        <v>42741.684479166666</v>
      </c>
      <c r="S1514" s="12">
        <f t="shared" si="95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2">
        <f t="shared" si="94"/>
        <v>41806.637337962966</v>
      </c>
      <c r="S1515" s="12">
        <f t="shared" si="95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2">
        <f t="shared" si="94"/>
        <v>42234.597685185188</v>
      </c>
      <c r="S1516" s="12">
        <f t="shared" si="95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2">
        <f t="shared" si="94"/>
        <v>42415.253437499996</v>
      </c>
      <c r="S1517" s="12">
        <f t="shared" si="95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2">
        <f t="shared" si="94"/>
        <v>42619.466342592597</v>
      </c>
      <c r="S1518" s="12">
        <f t="shared" si="95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2">
        <f t="shared" si="94"/>
        <v>41948.56658564815</v>
      </c>
      <c r="S1519" s="12">
        <f t="shared" si="95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2">
        <f t="shared" si="94"/>
        <v>41760.8200462963</v>
      </c>
      <c r="S1520" s="12">
        <f t="shared" si="95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2">
        <f t="shared" si="94"/>
        <v>41782.741701388892</v>
      </c>
      <c r="S1521" s="12">
        <f t="shared" si="95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2">
        <f t="shared" si="94"/>
        <v>41955.857789351852</v>
      </c>
      <c r="S1522" s="12">
        <f t="shared" si="95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2">
        <f t="shared" si="94"/>
        <v>42493.167719907404</v>
      </c>
      <c r="S1523" s="12">
        <f t="shared" si="95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2">
        <f t="shared" si="94"/>
        <v>41899.830312500002</v>
      </c>
      <c r="S1524" s="12">
        <f t="shared" si="95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2">
        <f t="shared" si="94"/>
        <v>41964.751342592594</v>
      </c>
      <c r="S1525" s="12">
        <f t="shared" si="95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2">
        <f t="shared" si="94"/>
        <v>42756.501041666663</v>
      </c>
      <c r="S1526" s="12">
        <f t="shared" si="95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2">
        <f t="shared" si="94"/>
        <v>42570.702986111108</v>
      </c>
      <c r="S1527" s="12">
        <f t="shared" si="95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2">
        <f t="shared" si="94"/>
        <v>42339.276006944448</v>
      </c>
      <c r="S1528" s="12">
        <f t="shared" si="95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2">
        <f t="shared" si="94"/>
        <v>42780.600532407407</v>
      </c>
      <c r="S1529" s="12">
        <f t="shared" si="95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2">
        <f t="shared" si="94"/>
        <v>42736.732893518521</v>
      </c>
      <c r="S1530" s="12">
        <f t="shared" si="95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2">
        <f t="shared" si="94"/>
        <v>42052.628703703704</v>
      </c>
      <c r="S1531" s="12">
        <f t="shared" si="95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2">
        <f t="shared" si="94"/>
        <v>42275.767303240747</v>
      </c>
      <c r="S1532" s="12">
        <f t="shared" si="95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2">
        <f t="shared" si="94"/>
        <v>41941.802384259259</v>
      </c>
      <c r="S1533" s="12">
        <f t="shared" si="95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2">
        <f t="shared" si="94"/>
        <v>42391.475289351853</v>
      </c>
      <c r="S1534" s="12">
        <f t="shared" si="95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2">
        <f t="shared" si="94"/>
        <v>42443.00204861111</v>
      </c>
      <c r="S1535" s="12">
        <f t="shared" si="95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2">
        <f t="shared" si="94"/>
        <v>42221.67432870371</v>
      </c>
      <c r="S1536" s="12">
        <f t="shared" si="95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2">
        <f t="shared" si="94"/>
        <v>42484.829062500001</v>
      </c>
      <c r="S1537" s="12">
        <f t="shared" si="95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ref="P1538:P1601" si="96">ROUND(E1538/D1538*100,0)</f>
        <v>250</v>
      </c>
      <c r="Q1538">
        <f t="shared" si="93"/>
        <v>66.02</v>
      </c>
      <c r="R1538" s="12">
        <f t="shared" si="94"/>
        <v>42213.802199074074</v>
      </c>
      <c r="S1538" s="12">
        <f t="shared" si="95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96"/>
        <v>180</v>
      </c>
      <c r="Q1539">
        <f t="shared" ref="Q1539:Q1602" si="97">IFERROR(ROUND(E1539/L1539,2),0)</f>
        <v>96.38</v>
      </c>
      <c r="R1539" s="12">
        <f t="shared" ref="R1539:R1602" si="98">(((J1539/60)/60)/24)+DATE(1970,1,1)</f>
        <v>42552.315127314811</v>
      </c>
      <c r="S1539" s="12">
        <f t="shared" ref="S1539:S1602" si="99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2">
        <f t="shared" si="98"/>
        <v>41981.782060185185</v>
      </c>
      <c r="S1540" s="12">
        <f t="shared" si="99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2">
        <f t="shared" si="98"/>
        <v>42705.919201388882</v>
      </c>
      <c r="S1541" s="12">
        <f t="shared" si="99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2">
        <f t="shared" si="98"/>
        <v>41939.00712962963</v>
      </c>
      <c r="S1542" s="12">
        <f t="shared" si="99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2">
        <f t="shared" si="98"/>
        <v>41974.712245370371</v>
      </c>
      <c r="S1543" s="12">
        <f t="shared" si="99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2">
        <f t="shared" si="98"/>
        <v>42170.996527777781</v>
      </c>
      <c r="S1544" s="12">
        <f t="shared" si="99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2">
        <f t="shared" si="98"/>
        <v>41935.509652777779</v>
      </c>
      <c r="S1545" s="12">
        <f t="shared" si="99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2">
        <f t="shared" si="98"/>
        <v>42053.051203703704</v>
      </c>
      <c r="S1546" s="12">
        <f t="shared" si="99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2">
        <f t="shared" si="98"/>
        <v>42031.884652777779</v>
      </c>
      <c r="S1547" s="12">
        <f t="shared" si="99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2">
        <f t="shared" si="98"/>
        <v>41839.212951388887</v>
      </c>
      <c r="S1548" s="12">
        <f t="shared" si="99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2">
        <f t="shared" si="98"/>
        <v>42782.426875000005</v>
      </c>
      <c r="S1549" s="12">
        <f t="shared" si="99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2">
        <f t="shared" si="98"/>
        <v>42286.88217592593</v>
      </c>
      <c r="S1550" s="12">
        <f t="shared" si="99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2">
        <f t="shared" si="98"/>
        <v>42281.136099537034</v>
      </c>
      <c r="S1551" s="12">
        <f t="shared" si="99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2">
        <f t="shared" si="98"/>
        <v>42472.449467592596</v>
      </c>
      <c r="S1552" s="12">
        <f t="shared" si="99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2">
        <f t="shared" si="98"/>
        <v>42121.824525462958</v>
      </c>
      <c r="S1553" s="12">
        <f t="shared" si="99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2">
        <f t="shared" si="98"/>
        <v>41892.688750000001</v>
      </c>
      <c r="S1554" s="12">
        <f t="shared" si="99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2">
        <f t="shared" si="98"/>
        <v>42219.282951388886</v>
      </c>
      <c r="S1555" s="12">
        <f t="shared" si="99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2">
        <f t="shared" si="98"/>
        <v>42188.252199074079</v>
      </c>
      <c r="S1556" s="12">
        <f t="shared" si="99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2">
        <f t="shared" si="98"/>
        <v>42241.613796296297</v>
      </c>
      <c r="S1557" s="12">
        <f t="shared" si="99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2">
        <f t="shared" si="98"/>
        <v>42525.153055555551</v>
      </c>
      <c r="S1558" s="12">
        <f t="shared" si="99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2">
        <f t="shared" si="98"/>
        <v>41871.65315972222</v>
      </c>
      <c r="S1559" s="12">
        <f t="shared" si="99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2">
        <f t="shared" si="98"/>
        <v>42185.397673611107</v>
      </c>
      <c r="S1560" s="12">
        <f t="shared" si="99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2">
        <f t="shared" si="98"/>
        <v>42108.05322916666</v>
      </c>
      <c r="S1561" s="12">
        <f t="shared" si="99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2">
        <f t="shared" si="98"/>
        <v>41936.020752314813</v>
      </c>
      <c r="S1562" s="12">
        <f t="shared" si="99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2">
        <f t="shared" si="98"/>
        <v>41555.041701388887</v>
      </c>
      <c r="S1563" s="12">
        <f t="shared" si="99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2">
        <f t="shared" si="98"/>
        <v>40079.566157407404</v>
      </c>
      <c r="S1564" s="12">
        <f t="shared" si="99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2">
        <f t="shared" si="98"/>
        <v>41652.742488425924</v>
      </c>
      <c r="S1565" s="12">
        <f t="shared" si="99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2">
        <f t="shared" si="98"/>
        <v>42121.367002314815</v>
      </c>
      <c r="S1566" s="12">
        <f t="shared" si="99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2">
        <f t="shared" si="98"/>
        <v>40672.729872685188</v>
      </c>
      <c r="S1567" s="12">
        <f t="shared" si="99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2">
        <f t="shared" si="98"/>
        <v>42549.916712962964</v>
      </c>
      <c r="S1568" s="12">
        <f t="shared" si="99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2">
        <f t="shared" si="98"/>
        <v>41671.936863425923</v>
      </c>
      <c r="S1569" s="12">
        <f t="shared" si="99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2">
        <f t="shared" si="98"/>
        <v>41962.062326388885</v>
      </c>
      <c r="S1570" s="12">
        <f t="shared" si="99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2">
        <f t="shared" si="98"/>
        <v>41389.679560185185</v>
      </c>
      <c r="S1571" s="12">
        <f t="shared" si="99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2">
        <f t="shared" si="98"/>
        <v>42438.813449074078</v>
      </c>
      <c r="S1572" s="12">
        <f t="shared" si="99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2">
        <f t="shared" si="98"/>
        <v>42144.769479166673</v>
      </c>
      <c r="S1573" s="12">
        <f t="shared" si="99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2">
        <f t="shared" si="98"/>
        <v>42404.033090277779</v>
      </c>
      <c r="S1574" s="12">
        <f t="shared" si="99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2">
        <f t="shared" si="98"/>
        <v>42786.000023148154</v>
      </c>
      <c r="S1575" s="12">
        <f t="shared" si="99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2">
        <f t="shared" si="98"/>
        <v>42017.927418981482</v>
      </c>
      <c r="S1576" s="12">
        <f t="shared" si="99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2">
        <f t="shared" si="98"/>
        <v>41799.524259259262</v>
      </c>
      <c r="S1577" s="12">
        <f t="shared" si="99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2">
        <f t="shared" si="98"/>
        <v>42140.879259259258</v>
      </c>
      <c r="S1578" s="12">
        <f t="shared" si="99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2">
        <f t="shared" si="98"/>
        <v>41054.847777777781</v>
      </c>
      <c r="S1579" s="12">
        <f t="shared" si="99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2">
        <f t="shared" si="98"/>
        <v>40399.065868055557</v>
      </c>
      <c r="S1580" s="12">
        <f t="shared" si="99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2">
        <f t="shared" si="98"/>
        <v>41481.996423611112</v>
      </c>
      <c r="S1581" s="12">
        <f t="shared" si="99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2">
        <f t="shared" si="98"/>
        <v>40990.050069444449</v>
      </c>
      <c r="S1582" s="12">
        <f t="shared" si="99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2">
        <f t="shared" si="98"/>
        <v>42325.448958333334</v>
      </c>
      <c r="S1583" s="12">
        <f t="shared" si="99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2">
        <f t="shared" si="98"/>
        <v>42246.789965277778</v>
      </c>
      <c r="S1584" s="12">
        <f t="shared" si="99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2">
        <f t="shared" si="98"/>
        <v>41877.904988425929</v>
      </c>
      <c r="S1585" s="12">
        <f t="shared" si="99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2">
        <f t="shared" si="98"/>
        <v>41779.649317129632</v>
      </c>
      <c r="S1586" s="12">
        <f t="shared" si="99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2">
        <f t="shared" si="98"/>
        <v>42707.895462962959</v>
      </c>
      <c r="S1587" s="12">
        <f t="shared" si="99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2">
        <f t="shared" si="98"/>
        <v>42069.104421296302</v>
      </c>
      <c r="S1588" s="12">
        <f t="shared" si="99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2">
        <f t="shared" si="98"/>
        <v>41956.950983796298</v>
      </c>
      <c r="S1589" s="12">
        <f t="shared" si="99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2">
        <f t="shared" si="98"/>
        <v>42005.24998842593</v>
      </c>
      <c r="S1590" s="12">
        <f t="shared" si="99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2">
        <f t="shared" si="98"/>
        <v>42256.984791666662</v>
      </c>
      <c r="S1591" s="12">
        <f t="shared" si="99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2">
        <f t="shared" si="98"/>
        <v>42240.857222222221</v>
      </c>
      <c r="S1592" s="12">
        <f t="shared" si="99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2">
        <f t="shared" si="98"/>
        <v>42433.726168981477</v>
      </c>
      <c r="S1593" s="12">
        <f t="shared" si="99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2">
        <f t="shared" si="98"/>
        <v>42046.072743055556</v>
      </c>
      <c r="S1594" s="12">
        <f t="shared" si="99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2">
        <f t="shared" si="98"/>
        <v>42033.845543981486</v>
      </c>
      <c r="S1595" s="12">
        <f t="shared" si="99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2">
        <f t="shared" si="98"/>
        <v>42445.712754629625</v>
      </c>
      <c r="S1596" s="12">
        <f t="shared" si="99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2">
        <f t="shared" si="98"/>
        <v>41780.050092592595</v>
      </c>
      <c r="S1597" s="12">
        <f t="shared" si="99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2">
        <f t="shared" si="98"/>
        <v>41941.430196759262</v>
      </c>
      <c r="S1598" s="12">
        <f t="shared" si="99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2">
        <f t="shared" si="98"/>
        <v>42603.354131944448</v>
      </c>
      <c r="S1599" s="12">
        <f t="shared" si="99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2">
        <f t="shared" si="98"/>
        <v>42151.667337962965</v>
      </c>
      <c r="S1600" s="12">
        <f t="shared" si="99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2">
        <f t="shared" si="98"/>
        <v>42438.53907407407</v>
      </c>
      <c r="S1601" s="12">
        <f t="shared" si="99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ref="P1602:P1665" si="100">ROUND(E1602/D1602*100,0)</f>
        <v>7</v>
      </c>
      <c r="Q1602">
        <f t="shared" si="97"/>
        <v>40.78</v>
      </c>
      <c r="R1602" s="12">
        <f t="shared" si="98"/>
        <v>41791.057314814818</v>
      </c>
      <c r="S1602" s="12">
        <f t="shared" si="99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100"/>
        <v>108</v>
      </c>
      <c r="Q1603">
        <f t="shared" ref="Q1603:Q1666" si="101">IFERROR(ROUND(E1603/L1603,2),0)</f>
        <v>48.33</v>
      </c>
      <c r="R1603" s="12">
        <f t="shared" ref="R1603:R1666" si="102">(((J1603/60)/60)/24)+DATE(1970,1,1)</f>
        <v>40638.092974537038</v>
      </c>
      <c r="S1603" s="12">
        <f t="shared" ref="S1603:S1666" si="103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2">
        <f t="shared" si="102"/>
        <v>40788.297650462962</v>
      </c>
      <c r="S1604" s="12">
        <f t="shared" si="103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2">
        <f t="shared" si="102"/>
        <v>40876.169664351852</v>
      </c>
      <c r="S1605" s="12">
        <f t="shared" si="103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2">
        <f t="shared" si="102"/>
        <v>40945.845312500001</v>
      </c>
      <c r="S1606" s="12">
        <f t="shared" si="103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2">
        <f t="shared" si="102"/>
        <v>40747.012881944444</v>
      </c>
      <c r="S1607" s="12">
        <f t="shared" si="103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2">
        <f t="shared" si="102"/>
        <v>40536.111550925925</v>
      </c>
      <c r="S1608" s="12">
        <f t="shared" si="103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2">
        <f t="shared" si="102"/>
        <v>41053.80846064815</v>
      </c>
      <c r="S1609" s="12">
        <f t="shared" si="103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2">
        <f t="shared" si="102"/>
        <v>41607.83085648148</v>
      </c>
      <c r="S1610" s="12">
        <f t="shared" si="103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2">
        <f t="shared" si="102"/>
        <v>40796.001261574071</v>
      </c>
      <c r="S1611" s="12">
        <f t="shared" si="103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2">
        <f t="shared" si="102"/>
        <v>41228.924884259257</v>
      </c>
      <c r="S1612" s="12">
        <f t="shared" si="103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2">
        <f t="shared" si="102"/>
        <v>41409.00037037037</v>
      </c>
      <c r="S1613" s="12">
        <f t="shared" si="103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2">
        <f t="shared" si="102"/>
        <v>41246.874814814815</v>
      </c>
      <c r="S1614" s="12">
        <f t="shared" si="103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2">
        <f t="shared" si="102"/>
        <v>41082.069467592592</v>
      </c>
      <c r="S1615" s="12">
        <f t="shared" si="103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2">
        <f t="shared" si="102"/>
        <v>41794.981122685182</v>
      </c>
      <c r="S1616" s="12">
        <f t="shared" si="103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2">
        <f t="shared" si="102"/>
        <v>40845.050879629627</v>
      </c>
      <c r="S1617" s="12">
        <f t="shared" si="103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2">
        <f t="shared" si="102"/>
        <v>41194.715520833335</v>
      </c>
      <c r="S1618" s="12">
        <f t="shared" si="103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2">
        <f t="shared" si="102"/>
        <v>41546.664212962962</v>
      </c>
      <c r="S1619" s="12">
        <f t="shared" si="103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2">
        <f t="shared" si="102"/>
        <v>41301.654340277775</v>
      </c>
      <c r="S1620" s="12">
        <f t="shared" si="103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2">
        <f t="shared" si="102"/>
        <v>41876.18618055556</v>
      </c>
      <c r="S1621" s="12">
        <f t="shared" si="103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2">
        <f t="shared" si="102"/>
        <v>41321.339583333334</v>
      </c>
      <c r="S1622" s="12">
        <f t="shared" si="103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2">
        <f t="shared" si="102"/>
        <v>41003.60665509259</v>
      </c>
      <c r="S1623" s="12">
        <f t="shared" si="103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2">
        <f t="shared" si="102"/>
        <v>41950.29483796296</v>
      </c>
      <c r="S1624" s="12">
        <f t="shared" si="103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2">
        <f t="shared" si="102"/>
        <v>41453.688530092593</v>
      </c>
      <c r="S1625" s="12">
        <f t="shared" si="103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2">
        <f t="shared" si="102"/>
        <v>41243.367303240739</v>
      </c>
      <c r="S1626" s="12">
        <f t="shared" si="103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2">
        <f t="shared" si="102"/>
        <v>41135.699687500004</v>
      </c>
      <c r="S1627" s="12">
        <f t="shared" si="103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2">
        <f t="shared" si="102"/>
        <v>41579.847997685189</v>
      </c>
      <c r="S1628" s="12">
        <f t="shared" si="103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2">
        <f t="shared" si="102"/>
        <v>41205.707048611112</v>
      </c>
      <c r="S1629" s="12">
        <f t="shared" si="103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2">
        <f t="shared" si="102"/>
        <v>41774.737060185187</v>
      </c>
      <c r="S1630" s="12">
        <f t="shared" si="103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2">
        <f t="shared" si="102"/>
        <v>41645.867280092592</v>
      </c>
      <c r="S1631" s="12">
        <f t="shared" si="103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2">
        <f t="shared" si="102"/>
        <v>40939.837673611109</v>
      </c>
      <c r="S1632" s="12">
        <f t="shared" si="103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2">
        <f t="shared" si="102"/>
        <v>41164.859502314815</v>
      </c>
      <c r="S1633" s="12">
        <f t="shared" si="103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2">
        <f t="shared" si="102"/>
        <v>40750.340902777774</v>
      </c>
      <c r="S1634" s="12">
        <f t="shared" si="103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2">
        <f t="shared" si="102"/>
        <v>40896.883750000001</v>
      </c>
      <c r="S1635" s="12">
        <f t="shared" si="103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2">
        <f t="shared" si="102"/>
        <v>40658.189826388887</v>
      </c>
      <c r="S1636" s="12">
        <f t="shared" si="103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2">
        <f t="shared" si="102"/>
        <v>42502.868761574078</v>
      </c>
      <c r="S1637" s="12">
        <f t="shared" si="103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2">
        <f t="shared" si="102"/>
        <v>40663.08666666667</v>
      </c>
      <c r="S1638" s="12">
        <f t="shared" si="103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2">
        <f t="shared" si="102"/>
        <v>40122.751620370371</v>
      </c>
      <c r="S1639" s="12">
        <f t="shared" si="103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2">
        <f t="shared" si="102"/>
        <v>41288.68712962963</v>
      </c>
      <c r="S1640" s="12">
        <f t="shared" si="103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2">
        <f t="shared" si="102"/>
        <v>40941.652372685188</v>
      </c>
      <c r="S1641" s="12">
        <f t="shared" si="103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2">
        <f t="shared" si="102"/>
        <v>40379.23096064815</v>
      </c>
      <c r="S1642" s="12">
        <f t="shared" si="103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2">
        <f t="shared" si="102"/>
        <v>41962.596574074079</v>
      </c>
      <c r="S1643" s="12">
        <f t="shared" si="103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2">
        <f t="shared" si="102"/>
        <v>40688.024618055555</v>
      </c>
      <c r="S1644" s="12">
        <f t="shared" si="103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2">
        <f t="shared" si="102"/>
        <v>41146.824212962965</v>
      </c>
      <c r="S1645" s="12">
        <f t="shared" si="103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2">
        <f t="shared" si="102"/>
        <v>41175.05972222222</v>
      </c>
      <c r="S1646" s="12">
        <f t="shared" si="103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2">
        <f t="shared" si="102"/>
        <v>41521.617361111108</v>
      </c>
      <c r="S1647" s="12">
        <f t="shared" si="103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2">
        <f t="shared" si="102"/>
        <v>41833.450266203705</v>
      </c>
      <c r="S1648" s="12">
        <f t="shared" si="103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2">
        <f t="shared" si="102"/>
        <v>41039.409456018519</v>
      </c>
      <c r="S1649" s="12">
        <f t="shared" si="103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2">
        <f t="shared" si="102"/>
        <v>40592.704652777778</v>
      </c>
      <c r="S1650" s="12">
        <f t="shared" si="103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2">
        <f t="shared" si="102"/>
        <v>41737.684664351851</v>
      </c>
      <c r="S1651" s="12">
        <f t="shared" si="103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2">
        <f t="shared" si="102"/>
        <v>41526.435613425929</v>
      </c>
      <c r="S1652" s="12">
        <f t="shared" si="103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2">
        <f t="shared" si="102"/>
        <v>40625.900694444441</v>
      </c>
      <c r="S1653" s="12">
        <f t="shared" si="103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2">
        <f t="shared" si="102"/>
        <v>41572.492974537039</v>
      </c>
      <c r="S1654" s="12">
        <f t="shared" si="103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2">
        <f t="shared" si="102"/>
        <v>40626.834444444445</v>
      </c>
      <c r="S1655" s="12">
        <f t="shared" si="103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2">
        <f t="shared" si="102"/>
        <v>40987.890740740739</v>
      </c>
      <c r="S1656" s="12">
        <f t="shared" si="103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2">
        <f t="shared" si="102"/>
        <v>40974.791898148149</v>
      </c>
      <c r="S1657" s="12">
        <f t="shared" si="103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2">
        <f t="shared" si="102"/>
        <v>41226.928842592592</v>
      </c>
      <c r="S1658" s="12">
        <f t="shared" si="103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2">
        <f t="shared" si="102"/>
        <v>41023.782037037039</v>
      </c>
      <c r="S1659" s="12">
        <f t="shared" si="103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2">
        <f t="shared" si="102"/>
        <v>41223.22184027778</v>
      </c>
      <c r="S1660" s="12">
        <f t="shared" si="103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2">
        <f t="shared" si="102"/>
        <v>41596.913437499999</v>
      </c>
      <c r="S1661" s="12">
        <f t="shared" si="103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2">
        <f t="shared" si="102"/>
        <v>42459.693865740745</v>
      </c>
      <c r="S1662" s="12">
        <f t="shared" si="103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2">
        <f t="shared" si="102"/>
        <v>42343.998043981483</v>
      </c>
      <c r="S1663" s="12">
        <f t="shared" si="103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2">
        <f t="shared" si="102"/>
        <v>40848.198333333334</v>
      </c>
      <c r="S1664" s="12">
        <f t="shared" si="103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2">
        <f t="shared" si="102"/>
        <v>42006.02207175926</v>
      </c>
      <c r="S1665" s="12">
        <f t="shared" si="103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ref="P1666:P1729" si="104">ROUND(E1666/D1666*100,0)</f>
        <v>122</v>
      </c>
      <c r="Q1666">
        <f t="shared" si="101"/>
        <v>34.380000000000003</v>
      </c>
      <c r="R1666" s="12">
        <f t="shared" si="102"/>
        <v>40939.761782407404</v>
      </c>
      <c r="S1666" s="12">
        <f t="shared" si="103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04"/>
        <v>119</v>
      </c>
      <c r="Q1667">
        <f t="shared" ref="Q1667:Q1730" si="105">IFERROR(ROUND(E1667/L1667,2),0)</f>
        <v>44.96</v>
      </c>
      <c r="R1667" s="12">
        <f t="shared" ref="R1667:R1730" si="106">(((J1667/60)/60)/24)+DATE(1970,1,1)</f>
        <v>40564.649456018517</v>
      </c>
      <c r="S1667" s="12">
        <f t="shared" ref="S1667:S1730" si="107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2">
        <f t="shared" si="106"/>
        <v>41331.253159722226</v>
      </c>
      <c r="S1668" s="12">
        <f t="shared" si="107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2">
        <f t="shared" si="106"/>
        <v>41682.0705787037</v>
      </c>
      <c r="S1669" s="12">
        <f t="shared" si="107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2">
        <f t="shared" si="106"/>
        <v>40845.14975694444</v>
      </c>
      <c r="S1670" s="12">
        <f t="shared" si="107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2">
        <f t="shared" si="106"/>
        <v>42461.885138888887</v>
      </c>
      <c r="S1671" s="12">
        <f t="shared" si="107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2">
        <f t="shared" si="106"/>
        <v>40313.930543981485</v>
      </c>
      <c r="S1672" s="12">
        <f t="shared" si="107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2">
        <f t="shared" si="106"/>
        <v>42553.54414351852</v>
      </c>
      <c r="S1673" s="12">
        <f t="shared" si="107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2">
        <f t="shared" si="106"/>
        <v>41034.656597222223</v>
      </c>
      <c r="S1674" s="12">
        <f t="shared" si="107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2">
        <f t="shared" si="106"/>
        <v>42039.878379629634</v>
      </c>
      <c r="S1675" s="12">
        <f t="shared" si="107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2">
        <f t="shared" si="106"/>
        <v>42569.605393518519</v>
      </c>
      <c r="S1676" s="12">
        <f t="shared" si="107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2">
        <f t="shared" si="106"/>
        <v>40802.733101851853</v>
      </c>
      <c r="S1677" s="12">
        <f t="shared" si="107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2">
        <f t="shared" si="106"/>
        <v>40973.72623842593</v>
      </c>
      <c r="S1678" s="12">
        <f t="shared" si="107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2">
        <f t="shared" si="106"/>
        <v>42416.407129629632</v>
      </c>
      <c r="S1679" s="12">
        <f t="shared" si="107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2">
        <f t="shared" si="106"/>
        <v>41662.854988425926</v>
      </c>
      <c r="S1680" s="12">
        <f t="shared" si="107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2">
        <f t="shared" si="106"/>
        <v>40723.068807870368</v>
      </c>
      <c r="S1681" s="12">
        <f t="shared" si="107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2">
        <f t="shared" si="106"/>
        <v>41802.757719907408</v>
      </c>
      <c r="S1682" s="12">
        <f t="shared" si="107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2">
        <f t="shared" si="106"/>
        <v>42774.121342592596</v>
      </c>
      <c r="S1683" s="12">
        <f t="shared" si="107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2">
        <f t="shared" si="106"/>
        <v>42779.21365740741</v>
      </c>
      <c r="S1684" s="12">
        <f t="shared" si="107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2">
        <f t="shared" si="106"/>
        <v>42808.781689814816</v>
      </c>
      <c r="S1685" s="12">
        <f t="shared" si="107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2">
        <f t="shared" si="106"/>
        <v>42783.815289351856</v>
      </c>
      <c r="S1686" s="12">
        <f t="shared" si="107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2">
        <f t="shared" si="106"/>
        <v>42788.2502662037</v>
      </c>
      <c r="S1687" s="12">
        <f t="shared" si="107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2">
        <f t="shared" si="106"/>
        <v>42792.843969907408</v>
      </c>
      <c r="S1688" s="12">
        <f t="shared" si="107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2">
        <f t="shared" si="106"/>
        <v>42802.046817129631</v>
      </c>
      <c r="S1689" s="12">
        <f t="shared" si="107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2">
        <f t="shared" si="106"/>
        <v>42804.534652777773</v>
      </c>
      <c r="S1690" s="12">
        <f t="shared" si="107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2">
        <f t="shared" si="106"/>
        <v>42780.942476851851</v>
      </c>
      <c r="S1691" s="12">
        <f t="shared" si="107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2">
        <f t="shared" si="106"/>
        <v>42801.43104166667</v>
      </c>
      <c r="S1692" s="12">
        <f t="shared" si="107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2">
        <f t="shared" si="106"/>
        <v>42795.701481481476</v>
      </c>
      <c r="S1693" s="12">
        <f t="shared" si="107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2">
        <f t="shared" si="106"/>
        <v>42788.151238425926</v>
      </c>
      <c r="S1694" s="12">
        <f t="shared" si="107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2">
        <f t="shared" si="106"/>
        <v>42803.920277777783</v>
      </c>
      <c r="S1695" s="12">
        <f t="shared" si="107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2">
        <f t="shared" si="106"/>
        <v>42791.669837962967</v>
      </c>
      <c r="S1696" s="12">
        <f t="shared" si="107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2">
        <f t="shared" si="106"/>
        <v>42801.031412037039</v>
      </c>
      <c r="S1697" s="12">
        <f t="shared" si="107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2">
        <f t="shared" si="106"/>
        <v>42796.069571759261</v>
      </c>
      <c r="S1698" s="12">
        <f t="shared" si="107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2">
        <f t="shared" si="106"/>
        <v>42805.032962962956</v>
      </c>
      <c r="S1699" s="12">
        <f t="shared" si="107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2">
        <f t="shared" si="106"/>
        <v>42796.207870370374</v>
      </c>
      <c r="S1700" s="12">
        <f t="shared" si="107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2">
        <f t="shared" si="106"/>
        <v>42806.863946759258</v>
      </c>
      <c r="S1701" s="12">
        <f t="shared" si="107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2">
        <f t="shared" si="106"/>
        <v>42796.071643518517</v>
      </c>
      <c r="S1702" s="12">
        <f t="shared" si="107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2">
        <f t="shared" si="106"/>
        <v>41989.664409722223</v>
      </c>
      <c r="S1703" s="12">
        <f t="shared" si="107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2">
        <f t="shared" si="106"/>
        <v>42063.869791666672</v>
      </c>
      <c r="S1704" s="12">
        <f t="shared" si="107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2">
        <f t="shared" si="106"/>
        <v>42187.281678240746</v>
      </c>
      <c r="S1705" s="12">
        <f t="shared" si="107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2">
        <f t="shared" si="106"/>
        <v>42021.139733796299</v>
      </c>
      <c r="S1706" s="12">
        <f t="shared" si="107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2">
        <f t="shared" si="106"/>
        <v>42245.016736111109</v>
      </c>
      <c r="S1707" s="12">
        <f t="shared" si="107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2">
        <f t="shared" si="106"/>
        <v>42179.306388888886</v>
      </c>
      <c r="S1708" s="12">
        <f t="shared" si="107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2">
        <f t="shared" si="106"/>
        <v>42427.721006944441</v>
      </c>
      <c r="S1709" s="12">
        <f t="shared" si="107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2">
        <f t="shared" si="106"/>
        <v>42451.866967592592</v>
      </c>
      <c r="S1710" s="12">
        <f t="shared" si="107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2">
        <f t="shared" si="106"/>
        <v>41841.56381944444</v>
      </c>
      <c r="S1711" s="12">
        <f t="shared" si="107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2">
        <f t="shared" si="106"/>
        <v>42341.59129629629</v>
      </c>
      <c r="S1712" s="12">
        <f t="shared" si="107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2">
        <f t="shared" si="106"/>
        <v>41852.646226851852</v>
      </c>
      <c r="S1713" s="12">
        <f t="shared" si="107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2">
        <f t="shared" si="106"/>
        <v>42125.913807870369</v>
      </c>
      <c r="S1714" s="12">
        <f t="shared" si="107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2">
        <f t="shared" si="106"/>
        <v>41887.801064814819</v>
      </c>
      <c r="S1715" s="12">
        <f t="shared" si="107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2">
        <f t="shared" si="106"/>
        <v>42095.918530092589</v>
      </c>
      <c r="S1716" s="12">
        <f t="shared" si="107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2">
        <f t="shared" si="106"/>
        <v>42064.217418981483</v>
      </c>
      <c r="S1717" s="12">
        <f t="shared" si="107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2">
        <f t="shared" si="106"/>
        <v>42673.577534722222</v>
      </c>
      <c r="S1718" s="12">
        <f t="shared" si="107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2">
        <f t="shared" si="106"/>
        <v>42460.98192129629</v>
      </c>
      <c r="S1719" s="12">
        <f t="shared" si="107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2">
        <f t="shared" si="106"/>
        <v>42460.610520833332</v>
      </c>
      <c r="S1720" s="12">
        <f t="shared" si="107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2">
        <f t="shared" si="106"/>
        <v>41869.534618055557</v>
      </c>
      <c r="S1721" s="12">
        <f t="shared" si="107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2">
        <f t="shared" si="106"/>
        <v>41922.783229166671</v>
      </c>
      <c r="S1722" s="12">
        <f t="shared" si="107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2">
        <f t="shared" si="106"/>
        <v>42319.461377314816</v>
      </c>
      <c r="S1723" s="12">
        <f t="shared" si="107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2">
        <f t="shared" si="106"/>
        <v>42425.960983796293</v>
      </c>
      <c r="S1724" s="12">
        <f t="shared" si="107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2">
        <f t="shared" si="106"/>
        <v>42129.82540509259</v>
      </c>
      <c r="S1725" s="12">
        <f t="shared" si="107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2">
        <f t="shared" si="106"/>
        <v>41912.932430555556</v>
      </c>
      <c r="S1726" s="12">
        <f t="shared" si="107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2">
        <f t="shared" si="106"/>
        <v>41845.968159722222</v>
      </c>
      <c r="S1727" s="12">
        <f t="shared" si="107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2">
        <f t="shared" si="106"/>
        <v>41788.919722222221</v>
      </c>
      <c r="S1728" s="12">
        <f t="shared" si="107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2">
        <f t="shared" si="106"/>
        <v>42044.927974537044</v>
      </c>
      <c r="S1729" s="12">
        <f t="shared" si="107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ref="P1730:P1793" si="108">ROUND(E1730/D1730*100,0)</f>
        <v>68</v>
      </c>
      <c r="Q1730">
        <f t="shared" si="105"/>
        <v>122.14</v>
      </c>
      <c r="R1730" s="12">
        <f t="shared" si="106"/>
        <v>42268.625856481478</v>
      </c>
      <c r="S1730" s="12">
        <f t="shared" si="107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08"/>
        <v>0</v>
      </c>
      <c r="Q1731">
        <f t="shared" ref="Q1731:Q1794" si="109">IFERROR(ROUND(E1731/L1731,2),0)</f>
        <v>0</v>
      </c>
      <c r="R1731" s="12">
        <f t="shared" ref="R1731:R1794" si="110">(((J1731/60)/60)/24)+DATE(1970,1,1)</f>
        <v>42471.052152777775</v>
      </c>
      <c r="S1731" s="12">
        <f t="shared" ref="S1731:S1794" si="111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2">
        <f t="shared" si="110"/>
        <v>42272.087766203709</v>
      </c>
      <c r="S1732" s="12">
        <f t="shared" si="111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2">
        <f t="shared" si="110"/>
        <v>42152.906851851847</v>
      </c>
      <c r="S1733" s="12">
        <f t="shared" si="111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2">
        <f t="shared" si="110"/>
        <v>42325.683807870373</v>
      </c>
      <c r="S1734" s="12">
        <f t="shared" si="111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2">
        <f t="shared" si="110"/>
        <v>42614.675625000003</v>
      </c>
      <c r="S1735" s="12">
        <f t="shared" si="111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2">
        <f t="shared" si="110"/>
        <v>42102.036527777775</v>
      </c>
      <c r="S1736" s="12">
        <f t="shared" si="111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2">
        <f t="shared" si="110"/>
        <v>42559.814178240747</v>
      </c>
      <c r="S1737" s="12">
        <f t="shared" si="111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2">
        <f t="shared" si="110"/>
        <v>42286.861493055556</v>
      </c>
      <c r="S1738" s="12">
        <f t="shared" si="111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2">
        <f t="shared" si="110"/>
        <v>42175.948981481488</v>
      </c>
      <c r="S1739" s="12">
        <f t="shared" si="111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2">
        <f t="shared" si="110"/>
        <v>41884.874328703707</v>
      </c>
      <c r="S1740" s="12">
        <f t="shared" si="111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2">
        <f t="shared" si="110"/>
        <v>42435.874212962968</v>
      </c>
      <c r="S1741" s="12">
        <f t="shared" si="111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2">
        <f t="shared" si="110"/>
        <v>42171.817384259266</v>
      </c>
      <c r="S1742" s="12">
        <f t="shared" si="111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2">
        <f t="shared" si="110"/>
        <v>42120.628136574072</v>
      </c>
      <c r="S1743" s="12">
        <f t="shared" si="111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2">
        <f t="shared" si="110"/>
        <v>42710.876967592587</v>
      </c>
      <c r="S1744" s="12">
        <f t="shared" si="111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2">
        <f t="shared" si="110"/>
        <v>42586.925636574073</v>
      </c>
      <c r="S1745" s="12">
        <f t="shared" si="111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2">
        <f t="shared" si="110"/>
        <v>42026.605057870373</v>
      </c>
      <c r="S1746" s="12">
        <f t="shared" si="111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2">
        <f t="shared" si="110"/>
        <v>42690.259699074071</v>
      </c>
      <c r="S1747" s="12">
        <f t="shared" si="111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2">
        <f t="shared" si="110"/>
        <v>42668.176701388889</v>
      </c>
      <c r="S1748" s="12">
        <f t="shared" si="111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2">
        <f t="shared" si="110"/>
        <v>42292.435532407413</v>
      </c>
      <c r="S1749" s="12">
        <f t="shared" si="111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2">
        <f t="shared" si="110"/>
        <v>42219.950729166667</v>
      </c>
      <c r="S1750" s="12">
        <f t="shared" si="111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2">
        <f t="shared" si="110"/>
        <v>42758.975937499999</v>
      </c>
      <c r="S1751" s="12">
        <f t="shared" si="111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2">
        <f t="shared" si="110"/>
        <v>42454.836851851855</v>
      </c>
      <c r="S1752" s="12">
        <f t="shared" si="111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2">
        <f t="shared" si="110"/>
        <v>42052.7815162037</v>
      </c>
      <c r="S1753" s="12">
        <f t="shared" si="111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2">
        <f t="shared" si="110"/>
        <v>42627.253263888888</v>
      </c>
      <c r="S1754" s="12">
        <f t="shared" si="111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2">
        <f t="shared" si="110"/>
        <v>42420.74962962963</v>
      </c>
      <c r="S1755" s="12">
        <f t="shared" si="111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2">
        <f t="shared" si="110"/>
        <v>42067.876770833333</v>
      </c>
      <c r="S1756" s="12">
        <f t="shared" si="111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2">
        <f t="shared" si="110"/>
        <v>42252.788900462961</v>
      </c>
      <c r="S1757" s="12">
        <f t="shared" si="111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2">
        <f t="shared" si="110"/>
        <v>42571.167465277773</v>
      </c>
      <c r="S1758" s="12">
        <f t="shared" si="111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2">
        <f t="shared" si="110"/>
        <v>42733.827349537038</v>
      </c>
      <c r="S1759" s="12">
        <f t="shared" si="111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2">
        <f t="shared" si="110"/>
        <v>42505.955925925926</v>
      </c>
      <c r="S1760" s="12">
        <f t="shared" si="111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2">
        <f t="shared" si="110"/>
        <v>42068.829039351855</v>
      </c>
      <c r="S1761" s="12">
        <f t="shared" si="111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2">
        <f t="shared" si="110"/>
        <v>42405.67260416667</v>
      </c>
      <c r="S1762" s="12">
        <f t="shared" si="111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2">
        <f t="shared" si="110"/>
        <v>42209.567824074074</v>
      </c>
      <c r="S1763" s="12">
        <f t="shared" si="111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2">
        <f t="shared" si="110"/>
        <v>42410.982002314813</v>
      </c>
      <c r="S1764" s="12">
        <f t="shared" si="111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2">
        <f t="shared" si="110"/>
        <v>42636.868518518517</v>
      </c>
      <c r="S1765" s="12">
        <f t="shared" si="111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2">
        <f t="shared" si="110"/>
        <v>41825.485868055555</v>
      </c>
      <c r="S1766" s="12">
        <f t="shared" si="111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2">
        <f t="shared" si="110"/>
        <v>41834.980462962965</v>
      </c>
      <c r="S1767" s="12">
        <f t="shared" si="111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2">
        <f t="shared" si="110"/>
        <v>41855.859814814816</v>
      </c>
      <c r="S1768" s="12">
        <f t="shared" si="111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2">
        <f t="shared" si="110"/>
        <v>41824.658379629633</v>
      </c>
      <c r="S1769" s="12">
        <f t="shared" si="111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2">
        <f t="shared" si="110"/>
        <v>41849.560694444444</v>
      </c>
      <c r="S1770" s="12">
        <f t="shared" si="111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2">
        <f t="shared" si="110"/>
        <v>41987.818969907406</v>
      </c>
      <c r="S1771" s="12">
        <f t="shared" si="111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2">
        <f t="shared" si="110"/>
        <v>41891.780023148152</v>
      </c>
      <c r="S1772" s="12">
        <f t="shared" si="111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2">
        <f t="shared" si="110"/>
        <v>41905.979629629634</v>
      </c>
      <c r="S1773" s="12">
        <f t="shared" si="111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2">
        <f t="shared" si="110"/>
        <v>41766.718009259261</v>
      </c>
      <c r="S1774" s="12">
        <f t="shared" si="111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2">
        <f t="shared" si="110"/>
        <v>41978.760393518518</v>
      </c>
      <c r="S1775" s="12">
        <f t="shared" si="111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2">
        <f t="shared" si="110"/>
        <v>41930.218657407408</v>
      </c>
      <c r="S1776" s="12">
        <f t="shared" si="111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2">
        <f t="shared" si="110"/>
        <v>41891.976388888892</v>
      </c>
      <c r="S1777" s="12">
        <f t="shared" si="111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2">
        <f t="shared" si="110"/>
        <v>41905.95684027778</v>
      </c>
      <c r="S1778" s="12">
        <f t="shared" si="111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2">
        <f t="shared" si="110"/>
        <v>42025.357094907406</v>
      </c>
      <c r="S1779" s="12">
        <f t="shared" si="111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2">
        <f t="shared" si="110"/>
        <v>42045.86336805555</v>
      </c>
      <c r="S1780" s="12">
        <f t="shared" si="111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2">
        <f t="shared" si="110"/>
        <v>42585.691898148143</v>
      </c>
      <c r="S1781" s="12">
        <f t="shared" si="111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2">
        <f t="shared" si="110"/>
        <v>42493.600810185191</v>
      </c>
      <c r="S1782" s="12">
        <f t="shared" si="111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2">
        <f t="shared" si="110"/>
        <v>42597.617418981477</v>
      </c>
      <c r="S1783" s="12">
        <f t="shared" si="111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2">
        <f t="shared" si="110"/>
        <v>42388.575104166666</v>
      </c>
      <c r="S1784" s="12">
        <f t="shared" si="111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2">
        <f t="shared" si="110"/>
        <v>42115.949976851851</v>
      </c>
      <c r="S1785" s="12">
        <f t="shared" si="111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2">
        <f t="shared" si="110"/>
        <v>42003.655555555553</v>
      </c>
      <c r="S1786" s="12">
        <f t="shared" si="111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2">
        <f t="shared" si="110"/>
        <v>41897.134895833333</v>
      </c>
      <c r="S1787" s="12">
        <f t="shared" si="111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2">
        <f t="shared" si="110"/>
        <v>41958.550659722227</v>
      </c>
      <c r="S1788" s="12">
        <f t="shared" si="111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2">
        <f t="shared" si="110"/>
        <v>42068.65552083333</v>
      </c>
      <c r="S1789" s="12">
        <f t="shared" si="111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2">
        <f t="shared" si="110"/>
        <v>41913.94840277778</v>
      </c>
      <c r="S1790" s="12">
        <f t="shared" si="111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2">
        <f t="shared" si="110"/>
        <v>41956.250034722223</v>
      </c>
      <c r="S1791" s="12">
        <f t="shared" si="111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2">
        <f t="shared" si="110"/>
        <v>42010.674513888895</v>
      </c>
      <c r="S1792" s="12">
        <f t="shared" si="111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2">
        <f t="shared" si="110"/>
        <v>41973.740335648152</v>
      </c>
      <c r="S1793" s="12">
        <f t="shared" si="111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ref="P1794:P1857" si="112">ROUND(E1794/D1794*100,0)</f>
        <v>61</v>
      </c>
      <c r="Q1794">
        <f t="shared" si="109"/>
        <v>109.94</v>
      </c>
      <c r="R1794" s="12">
        <f t="shared" si="110"/>
        <v>42189.031041666662</v>
      </c>
      <c r="S1794" s="12">
        <f t="shared" si="111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12"/>
        <v>1</v>
      </c>
      <c r="Q1795">
        <f t="shared" ref="Q1795:Q1858" si="113">IFERROR(ROUND(E1795/L1795,2),0)</f>
        <v>20</v>
      </c>
      <c r="R1795" s="12">
        <f t="shared" ref="R1795:R1858" si="114">(((J1795/60)/60)/24)+DATE(1970,1,1)</f>
        <v>41940.89166666667</v>
      </c>
      <c r="S1795" s="12">
        <f t="shared" ref="S1795:S1858" si="115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2">
        <f t="shared" si="114"/>
        <v>42011.551180555558</v>
      </c>
      <c r="S1796" s="12">
        <f t="shared" si="115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2">
        <f t="shared" si="114"/>
        <v>42628.288668981477</v>
      </c>
      <c r="S1797" s="12">
        <f t="shared" si="115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2">
        <f t="shared" si="114"/>
        <v>42515.439421296294</v>
      </c>
      <c r="S1798" s="12">
        <f t="shared" si="115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2">
        <f t="shared" si="114"/>
        <v>42689.56931712963</v>
      </c>
      <c r="S1799" s="12">
        <f t="shared" si="115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2">
        <f t="shared" si="114"/>
        <v>42344.32677083333</v>
      </c>
      <c r="S1800" s="12">
        <f t="shared" si="115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2">
        <f t="shared" si="114"/>
        <v>41934.842685185184</v>
      </c>
      <c r="S1801" s="12">
        <f t="shared" si="115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2">
        <f t="shared" si="114"/>
        <v>42623.606134259258</v>
      </c>
      <c r="S1802" s="12">
        <f t="shared" si="115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2">
        <f t="shared" si="114"/>
        <v>42321.660509259258</v>
      </c>
      <c r="S1803" s="12">
        <f t="shared" si="115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2">
        <f t="shared" si="114"/>
        <v>42159.47256944445</v>
      </c>
      <c r="S1804" s="12">
        <f t="shared" si="115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2">
        <f t="shared" si="114"/>
        <v>42018.071550925932</v>
      </c>
      <c r="S1805" s="12">
        <f t="shared" si="115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2">
        <f t="shared" si="114"/>
        <v>42282.678287037037</v>
      </c>
      <c r="S1806" s="12">
        <f t="shared" si="115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2">
        <f t="shared" si="114"/>
        <v>42247.803912037038</v>
      </c>
      <c r="S1807" s="12">
        <f t="shared" si="115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2">
        <f t="shared" si="114"/>
        <v>41877.638298611113</v>
      </c>
      <c r="S1808" s="12">
        <f t="shared" si="115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2">
        <f t="shared" si="114"/>
        <v>41880.068437499998</v>
      </c>
      <c r="S1809" s="12">
        <f t="shared" si="115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2">
        <f t="shared" si="114"/>
        <v>42742.680902777778</v>
      </c>
      <c r="S1810" s="12">
        <f t="shared" si="115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2">
        <f t="shared" si="114"/>
        <v>42029.907858796301</v>
      </c>
      <c r="S1811" s="12">
        <f t="shared" si="115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2">
        <f t="shared" si="114"/>
        <v>41860.91002314815</v>
      </c>
      <c r="S1812" s="12">
        <f t="shared" si="115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2">
        <f t="shared" si="114"/>
        <v>41876.433680555558</v>
      </c>
      <c r="S1813" s="12">
        <f t="shared" si="115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2">
        <f t="shared" si="114"/>
        <v>42524.318703703699</v>
      </c>
      <c r="S1814" s="12">
        <f t="shared" si="115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2">
        <f t="shared" si="114"/>
        <v>41829.889027777775</v>
      </c>
      <c r="S1815" s="12">
        <f t="shared" si="115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2">
        <f t="shared" si="114"/>
        <v>42033.314074074078</v>
      </c>
      <c r="S1816" s="12">
        <f t="shared" si="115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2">
        <f t="shared" si="114"/>
        <v>42172.906678240746</v>
      </c>
      <c r="S1817" s="12">
        <f t="shared" si="115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2">
        <f t="shared" si="114"/>
        <v>42548.876192129625</v>
      </c>
      <c r="S1818" s="12">
        <f t="shared" si="115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2">
        <f t="shared" si="114"/>
        <v>42705.662118055552</v>
      </c>
      <c r="S1819" s="12">
        <f t="shared" si="115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2">
        <f t="shared" si="114"/>
        <v>42067.234375</v>
      </c>
      <c r="S1820" s="12">
        <f t="shared" si="115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2">
        <f t="shared" si="114"/>
        <v>41820.752268518518</v>
      </c>
      <c r="S1821" s="12">
        <f t="shared" si="115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2">
        <f t="shared" si="114"/>
        <v>42065.084375000006</v>
      </c>
      <c r="S1822" s="12">
        <f t="shared" si="115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2">
        <f t="shared" si="114"/>
        <v>40926.319062499999</v>
      </c>
      <c r="S1823" s="12">
        <f t="shared" si="115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2">
        <f t="shared" si="114"/>
        <v>41634.797013888885</v>
      </c>
      <c r="S1824" s="12">
        <f t="shared" si="115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2">
        <f t="shared" si="114"/>
        <v>41176.684907407405</v>
      </c>
      <c r="S1825" s="12">
        <f t="shared" si="115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2">
        <f t="shared" si="114"/>
        <v>41626.916284722225</v>
      </c>
      <c r="S1826" s="12">
        <f t="shared" si="115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2">
        <f t="shared" si="114"/>
        <v>41443.83452546296</v>
      </c>
      <c r="S1827" s="12">
        <f t="shared" si="115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2">
        <f t="shared" si="114"/>
        <v>41657.923807870371</v>
      </c>
      <c r="S1828" s="12">
        <f t="shared" si="115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2">
        <f t="shared" si="114"/>
        <v>40555.325937499998</v>
      </c>
      <c r="S1829" s="12">
        <f t="shared" si="115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2">
        <f t="shared" si="114"/>
        <v>41736.899652777778</v>
      </c>
      <c r="S1830" s="12">
        <f t="shared" si="115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2">
        <f t="shared" si="114"/>
        <v>40516.087627314817</v>
      </c>
      <c r="S1831" s="12">
        <f t="shared" si="115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2">
        <f t="shared" si="114"/>
        <v>41664.684108796297</v>
      </c>
      <c r="S1832" s="12">
        <f t="shared" si="115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2">
        <f t="shared" si="114"/>
        <v>41026.996099537035</v>
      </c>
      <c r="S1833" s="12">
        <f t="shared" si="115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2">
        <f t="shared" si="114"/>
        <v>40576.539664351854</v>
      </c>
      <c r="S1834" s="12">
        <f t="shared" si="115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2">
        <f t="shared" si="114"/>
        <v>41303.044016203705</v>
      </c>
      <c r="S1835" s="12">
        <f t="shared" si="115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2">
        <f t="shared" si="114"/>
        <v>41988.964062500003</v>
      </c>
      <c r="S1836" s="12">
        <f t="shared" si="115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2">
        <f t="shared" si="114"/>
        <v>42430.702210648145</v>
      </c>
      <c r="S1837" s="12">
        <f t="shared" si="115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2">
        <f t="shared" si="114"/>
        <v>41305.809363425928</v>
      </c>
      <c r="S1838" s="12">
        <f t="shared" si="115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2">
        <f t="shared" si="114"/>
        <v>40926.047858796301</v>
      </c>
      <c r="S1839" s="12">
        <f t="shared" si="115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2">
        <f t="shared" si="114"/>
        <v>40788.786539351851</v>
      </c>
      <c r="S1840" s="12">
        <f t="shared" si="115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2">
        <f t="shared" si="114"/>
        <v>42614.722013888888</v>
      </c>
      <c r="S1841" s="12">
        <f t="shared" si="115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2">
        <f t="shared" si="114"/>
        <v>41382.096180555556</v>
      </c>
      <c r="S1842" s="12">
        <f t="shared" si="115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2">
        <f t="shared" si="114"/>
        <v>41745.84542824074</v>
      </c>
      <c r="S1843" s="12">
        <f t="shared" si="115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2">
        <f t="shared" si="114"/>
        <v>42031.631724537037</v>
      </c>
      <c r="S1844" s="12">
        <f t="shared" si="115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2">
        <f t="shared" si="114"/>
        <v>40564.994837962964</v>
      </c>
      <c r="S1845" s="12">
        <f t="shared" si="115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2">
        <f t="shared" si="114"/>
        <v>40666.973541666666</v>
      </c>
      <c r="S1846" s="12">
        <f t="shared" si="115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2">
        <f t="shared" si="114"/>
        <v>42523.333310185189</v>
      </c>
      <c r="S1847" s="12">
        <f t="shared" si="115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2">
        <f t="shared" si="114"/>
        <v>41228.650196759263</v>
      </c>
      <c r="S1848" s="12">
        <f t="shared" si="115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2">
        <f t="shared" si="114"/>
        <v>42094.236481481479</v>
      </c>
      <c r="S1849" s="12">
        <f t="shared" si="115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2">
        <f t="shared" si="114"/>
        <v>40691.788055555553</v>
      </c>
      <c r="S1850" s="12">
        <f t="shared" si="115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2">
        <f t="shared" si="114"/>
        <v>41169.845590277779</v>
      </c>
      <c r="S1851" s="12">
        <f t="shared" si="115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2">
        <f t="shared" si="114"/>
        <v>41800.959490740745</v>
      </c>
      <c r="S1852" s="12">
        <f t="shared" si="115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2">
        <f t="shared" si="114"/>
        <v>41827.906689814816</v>
      </c>
      <c r="S1853" s="12">
        <f t="shared" si="115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2">
        <f t="shared" si="114"/>
        <v>42081.77143518519</v>
      </c>
      <c r="S1854" s="12">
        <f t="shared" si="115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2">
        <f t="shared" si="114"/>
        <v>41177.060381944444</v>
      </c>
      <c r="S1855" s="12">
        <f t="shared" si="115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2">
        <f t="shared" si="114"/>
        <v>41388.021261574075</v>
      </c>
      <c r="S1856" s="12">
        <f t="shared" si="115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2">
        <f t="shared" si="114"/>
        <v>41600.538657407407</v>
      </c>
      <c r="S1857" s="12">
        <f t="shared" si="115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ref="P1858:P1921" si="116">ROUND(E1858/D1858*100,0)</f>
        <v>101</v>
      </c>
      <c r="Q1858">
        <f t="shared" si="113"/>
        <v>53.29</v>
      </c>
      <c r="R1858" s="12">
        <f t="shared" si="114"/>
        <v>41817.854999999996</v>
      </c>
      <c r="S1858" s="12">
        <f t="shared" si="115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16"/>
        <v>100</v>
      </c>
      <c r="Q1859">
        <f t="shared" ref="Q1859:Q1922" si="117">IFERROR(ROUND(E1859/L1859,2),0)</f>
        <v>136.36000000000001</v>
      </c>
      <c r="R1859" s="12">
        <f t="shared" ref="R1859:R1922" si="118">(((J1859/60)/60)/24)+DATE(1970,1,1)</f>
        <v>41864.76866898148</v>
      </c>
      <c r="S1859" s="12">
        <f t="shared" ref="S1859:S1922" si="119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2">
        <f t="shared" si="118"/>
        <v>40833.200474537036</v>
      </c>
      <c r="S1860" s="12">
        <f t="shared" si="11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2">
        <f t="shared" si="118"/>
        <v>40778.770011574074</v>
      </c>
      <c r="S1861" s="12">
        <f t="shared" si="11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2">
        <f t="shared" si="118"/>
        <v>41655.709305555552</v>
      </c>
      <c r="S1862" s="12">
        <f t="shared" si="11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2">
        <f t="shared" si="118"/>
        <v>42000.300243055557</v>
      </c>
      <c r="S1863" s="12">
        <f t="shared" si="11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2">
        <f t="shared" si="118"/>
        <v>42755.492754629624</v>
      </c>
      <c r="S1864" s="12">
        <f t="shared" si="11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2">
        <f t="shared" si="118"/>
        <v>41772.797280092593</v>
      </c>
      <c r="S1865" s="12">
        <f t="shared" si="11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2">
        <f t="shared" si="118"/>
        <v>41733.716435185182</v>
      </c>
      <c r="S1866" s="12">
        <f t="shared" si="11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2">
        <f t="shared" si="118"/>
        <v>42645.367442129631</v>
      </c>
      <c r="S1867" s="12">
        <f t="shared" si="11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2">
        <f t="shared" si="118"/>
        <v>42742.246493055558</v>
      </c>
      <c r="S1868" s="12">
        <f t="shared" si="11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2">
        <f t="shared" si="118"/>
        <v>42649.924907407403</v>
      </c>
      <c r="S1869" s="12">
        <f t="shared" si="11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2">
        <f t="shared" si="118"/>
        <v>42328.779224537036</v>
      </c>
      <c r="S1870" s="12">
        <f t="shared" si="11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2">
        <f t="shared" si="118"/>
        <v>42709.002881944441</v>
      </c>
      <c r="S1871" s="12">
        <f t="shared" si="11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2">
        <f t="shared" si="118"/>
        <v>42371.355729166666</v>
      </c>
      <c r="S1872" s="12">
        <f t="shared" si="11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2">
        <f t="shared" si="118"/>
        <v>41923.783576388887</v>
      </c>
      <c r="S1873" s="12">
        <f t="shared" si="11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2">
        <f t="shared" si="118"/>
        <v>42155.129652777774</v>
      </c>
      <c r="S1874" s="12">
        <f t="shared" si="11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2">
        <f t="shared" si="118"/>
        <v>42164.615856481483</v>
      </c>
      <c r="S1875" s="12">
        <f t="shared" si="11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2">
        <f t="shared" si="118"/>
        <v>42529.969131944439</v>
      </c>
      <c r="S1876" s="12">
        <f t="shared" si="11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2">
        <f t="shared" si="118"/>
        <v>42528.899398148147</v>
      </c>
      <c r="S1877" s="12">
        <f t="shared" si="11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2">
        <f t="shared" si="118"/>
        <v>41776.284780092588</v>
      </c>
      <c r="S1878" s="12">
        <f t="shared" si="11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2">
        <f t="shared" si="118"/>
        <v>42035.029224537036</v>
      </c>
      <c r="S1879" s="12">
        <f t="shared" si="11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2">
        <f t="shared" si="118"/>
        <v>41773.008738425924</v>
      </c>
      <c r="S1880" s="12">
        <f t="shared" si="11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2">
        <f t="shared" si="118"/>
        <v>42413.649641203709</v>
      </c>
      <c r="S1881" s="12">
        <f t="shared" si="11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2">
        <f t="shared" si="118"/>
        <v>42430.566898148143</v>
      </c>
      <c r="S1882" s="12">
        <f t="shared" si="11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2">
        <f t="shared" si="118"/>
        <v>42043.152650462958</v>
      </c>
      <c r="S1883" s="12">
        <f t="shared" si="11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2">
        <f t="shared" si="118"/>
        <v>41067.949212962965</v>
      </c>
      <c r="S1884" s="12">
        <f t="shared" si="11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2">
        <f t="shared" si="118"/>
        <v>40977.948009259257</v>
      </c>
      <c r="S1885" s="12">
        <f t="shared" si="11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2">
        <f t="shared" si="118"/>
        <v>41205.198321759257</v>
      </c>
      <c r="S1886" s="12">
        <f t="shared" si="11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2">
        <f t="shared" si="118"/>
        <v>41099.093865740739</v>
      </c>
      <c r="S1887" s="12">
        <f t="shared" si="11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2">
        <f t="shared" si="118"/>
        <v>41925.906689814816</v>
      </c>
      <c r="S1888" s="12">
        <f t="shared" si="11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2">
        <f t="shared" si="118"/>
        <v>42323.800138888888</v>
      </c>
      <c r="S1889" s="12">
        <f t="shared" si="11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2">
        <f t="shared" si="118"/>
        <v>40299.239953703705</v>
      </c>
      <c r="S1890" s="12">
        <f t="shared" si="11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2">
        <f t="shared" si="118"/>
        <v>41299.793356481481</v>
      </c>
      <c r="S1891" s="12">
        <f t="shared" si="11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2">
        <f t="shared" si="118"/>
        <v>41228.786203703705</v>
      </c>
      <c r="S1892" s="12">
        <f t="shared" si="11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2">
        <f t="shared" si="118"/>
        <v>40335.798078703701</v>
      </c>
      <c r="S1893" s="12">
        <f t="shared" si="11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2">
        <f t="shared" si="118"/>
        <v>40671.637511574074</v>
      </c>
      <c r="S1894" s="12">
        <f t="shared" si="11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2">
        <f t="shared" si="118"/>
        <v>40632.94195601852</v>
      </c>
      <c r="S1895" s="12">
        <f t="shared" si="11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2">
        <f t="shared" si="118"/>
        <v>40920.904895833337</v>
      </c>
      <c r="S1896" s="12">
        <f t="shared" si="11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2">
        <f t="shared" si="118"/>
        <v>42267.746782407412</v>
      </c>
      <c r="S1897" s="12">
        <f t="shared" si="11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2">
        <f t="shared" si="118"/>
        <v>40981.710243055553</v>
      </c>
      <c r="S1898" s="12">
        <f t="shared" si="11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2">
        <f t="shared" si="118"/>
        <v>41680.583402777782</v>
      </c>
      <c r="S1899" s="12">
        <f t="shared" si="11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2">
        <f t="shared" si="118"/>
        <v>42366.192974537036</v>
      </c>
      <c r="S1900" s="12">
        <f t="shared" si="11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2">
        <f t="shared" si="118"/>
        <v>42058.941736111112</v>
      </c>
      <c r="S1901" s="12">
        <f t="shared" si="11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2">
        <f t="shared" si="118"/>
        <v>41160.871886574074</v>
      </c>
      <c r="S1902" s="12">
        <f t="shared" si="11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2">
        <f t="shared" si="118"/>
        <v>42116.54315972222</v>
      </c>
      <c r="S1903" s="12">
        <f t="shared" si="11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2">
        <f t="shared" si="118"/>
        <v>42037.789895833332</v>
      </c>
      <c r="S1904" s="12">
        <f t="shared" si="11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2">
        <f t="shared" si="118"/>
        <v>42702.770729166667</v>
      </c>
      <c r="S1905" s="12">
        <f t="shared" si="11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2">
        <f t="shared" si="118"/>
        <v>42326.685428240744</v>
      </c>
      <c r="S1906" s="12">
        <f t="shared" si="11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2">
        <f t="shared" si="118"/>
        <v>41859.925856481481</v>
      </c>
      <c r="S1907" s="12">
        <f t="shared" si="11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2">
        <f t="shared" si="118"/>
        <v>42514.671099537038</v>
      </c>
      <c r="S1908" s="12">
        <f t="shared" si="11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2">
        <f t="shared" si="118"/>
        <v>41767.587094907409</v>
      </c>
      <c r="S1909" s="12">
        <f t="shared" si="11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2">
        <f t="shared" si="118"/>
        <v>42703.917824074073</v>
      </c>
      <c r="S1910" s="12">
        <f t="shared" si="11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2">
        <f t="shared" si="118"/>
        <v>41905.429155092592</v>
      </c>
      <c r="S1911" s="12">
        <f t="shared" si="11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2">
        <f t="shared" si="118"/>
        <v>42264.963159722218</v>
      </c>
      <c r="S1912" s="12">
        <f t="shared" si="11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2">
        <f t="shared" si="118"/>
        <v>41830.033958333333</v>
      </c>
      <c r="S1913" s="12">
        <f t="shared" si="11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2">
        <f t="shared" si="118"/>
        <v>42129.226388888885</v>
      </c>
      <c r="S1914" s="12">
        <f t="shared" si="11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2">
        <f t="shared" si="118"/>
        <v>41890.511319444442</v>
      </c>
      <c r="S1915" s="12">
        <f t="shared" si="11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2">
        <f t="shared" si="118"/>
        <v>41929.174456018518</v>
      </c>
      <c r="S1916" s="12">
        <f t="shared" si="11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2">
        <f t="shared" si="118"/>
        <v>41864.04886574074</v>
      </c>
      <c r="S1917" s="12">
        <f t="shared" si="11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2">
        <f t="shared" si="118"/>
        <v>42656.717303240745</v>
      </c>
      <c r="S1918" s="12">
        <f t="shared" si="11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2">
        <f t="shared" si="118"/>
        <v>42746.270057870366</v>
      </c>
      <c r="S1919" s="12">
        <f t="shared" si="11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2">
        <f t="shared" si="118"/>
        <v>41828.789942129632</v>
      </c>
      <c r="S1920" s="12">
        <f t="shared" si="11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2">
        <f t="shared" si="118"/>
        <v>42113.875567129624</v>
      </c>
      <c r="S1921" s="12">
        <f t="shared" si="11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ref="P1922:P1985" si="120">ROUND(E1922/D1922*100,0)</f>
        <v>43</v>
      </c>
      <c r="Q1922">
        <f t="shared" si="117"/>
        <v>40.98</v>
      </c>
      <c r="R1922" s="12">
        <f t="shared" si="118"/>
        <v>42270.875706018516</v>
      </c>
      <c r="S1922" s="12">
        <f t="shared" si="11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20"/>
        <v>137</v>
      </c>
      <c r="Q1923">
        <f t="shared" ref="Q1923:Q1986" si="121">IFERROR(ROUND(E1923/L1923,2),0)</f>
        <v>54</v>
      </c>
      <c r="R1923" s="12">
        <f t="shared" ref="R1923:R1986" si="122">(((J1923/60)/60)/24)+DATE(1970,1,1)</f>
        <v>41074.221562500003</v>
      </c>
      <c r="S1923" s="12">
        <f t="shared" ref="S1923:S1986" si="123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2">
        <f t="shared" si="122"/>
        <v>41590.255868055552</v>
      </c>
      <c r="S1924" s="12">
        <f t="shared" si="123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2">
        <f t="shared" si="122"/>
        <v>40772.848749999997</v>
      </c>
      <c r="S1925" s="12">
        <f t="shared" si="123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2">
        <f t="shared" si="122"/>
        <v>41626.761053240742</v>
      </c>
      <c r="S1926" s="12">
        <f t="shared" si="123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2">
        <f t="shared" si="122"/>
        <v>41535.90148148148</v>
      </c>
      <c r="S1927" s="12">
        <f t="shared" si="123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2">
        <f t="shared" si="122"/>
        <v>40456.954351851848</v>
      </c>
      <c r="S1928" s="12">
        <f t="shared" si="123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2">
        <f t="shared" si="122"/>
        <v>40960.861562500002</v>
      </c>
      <c r="S1929" s="12">
        <f t="shared" si="123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2">
        <f t="shared" si="122"/>
        <v>41371.648078703707</v>
      </c>
      <c r="S1930" s="12">
        <f t="shared" si="123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2">
        <f t="shared" si="122"/>
        <v>40687.021597222221</v>
      </c>
      <c r="S1931" s="12">
        <f t="shared" si="123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2">
        <f t="shared" si="122"/>
        <v>41402.558819444443</v>
      </c>
      <c r="S1932" s="12">
        <f t="shared" si="123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2">
        <f t="shared" si="122"/>
        <v>41037.892465277779</v>
      </c>
      <c r="S1933" s="12">
        <f t="shared" si="123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2">
        <f t="shared" si="122"/>
        <v>40911.809872685182</v>
      </c>
      <c r="S1934" s="12">
        <f t="shared" si="123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2">
        <f t="shared" si="122"/>
        <v>41879.130868055552</v>
      </c>
      <c r="S1935" s="12">
        <f t="shared" si="123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2">
        <f t="shared" si="122"/>
        <v>40865.867141203707</v>
      </c>
      <c r="S1936" s="12">
        <f t="shared" si="123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2">
        <f t="shared" si="122"/>
        <v>41773.932534722226</v>
      </c>
      <c r="S1937" s="12">
        <f t="shared" si="123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2">
        <f t="shared" si="122"/>
        <v>40852.889699074076</v>
      </c>
      <c r="S1938" s="12">
        <f t="shared" si="123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2">
        <f t="shared" si="122"/>
        <v>41059.118993055556</v>
      </c>
      <c r="S1939" s="12">
        <f t="shared" si="123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2">
        <f t="shared" si="122"/>
        <v>41426.259618055556</v>
      </c>
      <c r="S1940" s="12">
        <f t="shared" si="123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2">
        <f t="shared" si="122"/>
        <v>41313.985046296293</v>
      </c>
      <c r="S1941" s="12">
        <f t="shared" si="123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2">
        <f t="shared" si="122"/>
        <v>40670.507326388892</v>
      </c>
      <c r="S1942" s="12">
        <f t="shared" si="123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2">
        <f t="shared" si="122"/>
        <v>41744.290868055556</v>
      </c>
      <c r="S1943" s="12">
        <f t="shared" si="123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2">
        <f t="shared" si="122"/>
        <v>40638.828009259261</v>
      </c>
      <c r="S1944" s="12">
        <f t="shared" si="123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2">
        <f t="shared" si="122"/>
        <v>42548.269861111112</v>
      </c>
      <c r="S1945" s="12">
        <f t="shared" si="123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2">
        <f t="shared" si="122"/>
        <v>41730.584374999999</v>
      </c>
      <c r="S1946" s="12">
        <f t="shared" si="123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2">
        <f t="shared" si="122"/>
        <v>42157.251828703709</v>
      </c>
      <c r="S1947" s="12">
        <f t="shared" si="123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2">
        <f t="shared" si="122"/>
        <v>41689.150011574071</v>
      </c>
      <c r="S1948" s="12">
        <f t="shared" si="123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2">
        <f t="shared" si="122"/>
        <v>40102.918055555558</v>
      </c>
      <c r="S1949" s="12">
        <f t="shared" si="123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2">
        <f t="shared" si="122"/>
        <v>42473.604270833333</v>
      </c>
      <c r="S1950" s="12">
        <f t="shared" si="123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2">
        <f t="shared" si="122"/>
        <v>41800.423043981478</v>
      </c>
      <c r="S1951" s="12">
        <f t="shared" si="123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2">
        <f t="shared" si="122"/>
        <v>40624.181400462963</v>
      </c>
      <c r="S1952" s="12">
        <f t="shared" si="123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2">
        <f t="shared" si="122"/>
        <v>42651.420567129629</v>
      </c>
      <c r="S1953" s="12">
        <f t="shared" si="123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2">
        <f t="shared" si="122"/>
        <v>41526.60665509259</v>
      </c>
      <c r="S1954" s="12">
        <f t="shared" si="123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2">
        <f t="shared" si="122"/>
        <v>40941.199826388889</v>
      </c>
      <c r="S1955" s="12">
        <f t="shared" si="123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2">
        <f t="shared" si="122"/>
        <v>42394.580740740741</v>
      </c>
      <c r="S1956" s="12">
        <f t="shared" si="123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2">
        <f t="shared" si="122"/>
        <v>41020.271770833337</v>
      </c>
      <c r="S1957" s="12">
        <f t="shared" si="123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2">
        <f t="shared" si="122"/>
        <v>42067.923668981486</v>
      </c>
      <c r="S1958" s="12">
        <f t="shared" si="123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2">
        <f t="shared" si="122"/>
        <v>41179.098530092589</v>
      </c>
      <c r="S1959" s="12">
        <f t="shared" si="123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2">
        <f t="shared" si="122"/>
        <v>41326.987974537034</v>
      </c>
      <c r="S1960" s="12">
        <f t="shared" si="123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2">
        <f t="shared" si="122"/>
        <v>41871.845601851855</v>
      </c>
      <c r="S1961" s="12">
        <f t="shared" si="123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2">
        <f t="shared" si="122"/>
        <v>41964.362743055557</v>
      </c>
      <c r="S1962" s="12">
        <f t="shared" si="123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2">
        <f t="shared" si="122"/>
        <v>41148.194641203707</v>
      </c>
      <c r="S1963" s="12">
        <f t="shared" si="123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2">
        <f t="shared" si="122"/>
        <v>41742.780509259261</v>
      </c>
      <c r="S1964" s="12">
        <f t="shared" si="123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2">
        <f t="shared" si="122"/>
        <v>41863.429791666669</v>
      </c>
      <c r="S1965" s="12">
        <f t="shared" si="123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2">
        <f t="shared" si="122"/>
        <v>42452.272824074069</v>
      </c>
      <c r="S1966" s="12">
        <f t="shared" si="123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2">
        <f t="shared" si="122"/>
        <v>40898.089236111111</v>
      </c>
      <c r="S1967" s="12">
        <f t="shared" si="123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2">
        <f t="shared" si="122"/>
        <v>41835.540486111109</v>
      </c>
      <c r="S1968" s="12">
        <f t="shared" si="123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2">
        <f t="shared" si="122"/>
        <v>41730.663530092592</v>
      </c>
      <c r="S1969" s="12">
        <f t="shared" si="123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2">
        <f t="shared" si="122"/>
        <v>42676.586979166663</v>
      </c>
      <c r="S1970" s="12">
        <f t="shared" si="123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2">
        <f t="shared" si="122"/>
        <v>42557.792453703703</v>
      </c>
      <c r="S1971" s="12">
        <f t="shared" si="123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2">
        <f t="shared" si="122"/>
        <v>41324.193298611113</v>
      </c>
      <c r="S1972" s="12">
        <f t="shared" si="123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2">
        <f t="shared" si="122"/>
        <v>41561.500706018516</v>
      </c>
      <c r="S1973" s="12">
        <f t="shared" si="123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2">
        <f t="shared" si="122"/>
        <v>41201.012083333335</v>
      </c>
      <c r="S1974" s="12">
        <f t="shared" si="123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2">
        <f t="shared" si="122"/>
        <v>42549.722962962958</v>
      </c>
      <c r="S1975" s="12">
        <f t="shared" si="123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2">
        <f t="shared" si="122"/>
        <v>41445.334131944444</v>
      </c>
      <c r="S1976" s="12">
        <f t="shared" si="123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2">
        <f t="shared" si="122"/>
        <v>41313.755219907405</v>
      </c>
      <c r="S1977" s="12">
        <f t="shared" si="123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2">
        <f t="shared" si="122"/>
        <v>41438.899594907409</v>
      </c>
      <c r="S1978" s="12">
        <f t="shared" si="123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2">
        <f t="shared" si="122"/>
        <v>42311.216898148152</v>
      </c>
      <c r="S1979" s="12">
        <f t="shared" si="123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2">
        <f t="shared" si="122"/>
        <v>41039.225601851853</v>
      </c>
      <c r="S1980" s="12">
        <f t="shared" si="123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2">
        <f t="shared" si="122"/>
        <v>42290.460023148145</v>
      </c>
      <c r="S1981" s="12">
        <f t="shared" si="123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2">
        <f t="shared" si="122"/>
        <v>42423.542384259257</v>
      </c>
      <c r="S1982" s="12">
        <f t="shared" si="123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2">
        <f t="shared" si="122"/>
        <v>41799.725289351853</v>
      </c>
      <c r="S1983" s="12">
        <f t="shared" si="123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2">
        <f t="shared" si="122"/>
        <v>42678.586655092593</v>
      </c>
      <c r="S1984" s="12">
        <f t="shared" si="123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2">
        <f t="shared" si="122"/>
        <v>42593.011782407411</v>
      </c>
      <c r="S1985" s="12">
        <f t="shared" si="123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ref="P1986:P2049" si="124">ROUND(E1986/D1986*100,0)</f>
        <v>21</v>
      </c>
      <c r="Q1986">
        <f t="shared" si="121"/>
        <v>453.14</v>
      </c>
      <c r="R1986" s="12">
        <f t="shared" si="122"/>
        <v>41913.790289351848</v>
      </c>
      <c r="S1986" s="12">
        <f t="shared" si="123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24"/>
        <v>3</v>
      </c>
      <c r="Q1987">
        <f t="shared" ref="Q1987:Q2050" si="125">IFERROR(ROUND(E1987/L1987,2),0)</f>
        <v>12.75</v>
      </c>
      <c r="R1987" s="12">
        <f t="shared" ref="R1987:R2050" si="126">(((J1987/60)/60)/24)+DATE(1970,1,1)</f>
        <v>42555.698738425926</v>
      </c>
      <c r="S1987" s="12">
        <f t="shared" ref="S1987:S2050" si="127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2">
        <f t="shared" si="126"/>
        <v>42413.433831018512</v>
      </c>
      <c r="S1988" s="12">
        <f t="shared" si="127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2">
        <f t="shared" si="126"/>
        <v>42034.639768518522</v>
      </c>
      <c r="S1989" s="12">
        <f t="shared" si="127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2">
        <f t="shared" si="126"/>
        <v>42206.763217592597</v>
      </c>
      <c r="S1990" s="12">
        <f t="shared" si="127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2">
        <f t="shared" si="126"/>
        <v>42685.680648148147</v>
      </c>
      <c r="S1991" s="12">
        <f t="shared" si="127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2">
        <f t="shared" si="126"/>
        <v>42398.195972222224</v>
      </c>
      <c r="S1992" s="12">
        <f t="shared" si="127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2">
        <f t="shared" si="126"/>
        <v>42167.89335648148</v>
      </c>
      <c r="S1993" s="12">
        <f t="shared" si="127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2">
        <f t="shared" si="126"/>
        <v>42023.143414351856</v>
      </c>
      <c r="S1994" s="12">
        <f t="shared" si="127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2">
        <f t="shared" si="126"/>
        <v>42329.58839120371</v>
      </c>
      <c r="S1995" s="12">
        <f t="shared" si="127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2">
        <f t="shared" si="126"/>
        <v>42651.006273148145</v>
      </c>
      <c r="S1996" s="12">
        <f t="shared" si="127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2">
        <f t="shared" si="126"/>
        <v>42181.902037037042</v>
      </c>
      <c r="S1997" s="12">
        <f t="shared" si="127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2">
        <f t="shared" si="126"/>
        <v>41800.819571759261</v>
      </c>
      <c r="S1998" s="12">
        <f t="shared" si="127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2">
        <f t="shared" si="126"/>
        <v>41847.930694444447</v>
      </c>
      <c r="S1999" s="12">
        <f t="shared" si="127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2">
        <f t="shared" si="126"/>
        <v>41807.118495370371</v>
      </c>
      <c r="S2000" s="12">
        <f t="shared" si="127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2">
        <f t="shared" si="126"/>
        <v>41926.482731481483</v>
      </c>
      <c r="S2001" s="12">
        <f t="shared" si="127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2">
        <f t="shared" si="126"/>
        <v>42345.951539351852</v>
      </c>
      <c r="S2002" s="12">
        <f t="shared" si="127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2">
        <f t="shared" si="126"/>
        <v>42136.209675925929</v>
      </c>
      <c r="S2003" s="12">
        <f t="shared" si="127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2">
        <f t="shared" si="126"/>
        <v>42728.71230324074</v>
      </c>
      <c r="S2004" s="12">
        <f t="shared" si="127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2">
        <f t="shared" si="126"/>
        <v>40347.125601851854</v>
      </c>
      <c r="S2005" s="12">
        <f t="shared" si="127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2">
        <f t="shared" si="126"/>
        <v>41800.604895833334</v>
      </c>
      <c r="S2006" s="12">
        <f t="shared" si="127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2">
        <f t="shared" si="126"/>
        <v>41535.812708333331</v>
      </c>
      <c r="S2007" s="12">
        <f t="shared" si="127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2">
        <f t="shared" si="126"/>
        <v>41941.500520833331</v>
      </c>
      <c r="S2008" s="12">
        <f t="shared" si="127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2">
        <f t="shared" si="126"/>
        <v>40347.837800925925</v>
      </c>
      <c r="S2009" s="12">
        <f t="shared" si="127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2">
        <f t="shared" si="126"/>
        <v>40761.604421296295</v>
      </c>
      <c r="S2010" s="12">
        <f t="shared" si="127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2">
        <f t="shared" si="126"/>
        <v>42661.323414351849</v>
      </c>
      <c r="S2011" s="12">
        <f t="shared" si="127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2">
        <f t="shared" si="126"/>
        <v>42570.996423611112</v>
      </c>
      <c r="S2012" s="12">
        <f t="shared" si="127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2">
        <f t="shared" si="126"/>
        <v>42347.358483796299</v>
      </c>
      <c r="S2013" s="12">
        <f t="shared" si="127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2">
        <f t="shared" si="126"/>
        <v>42010.822233796294</v>
      </c>
      <c r="S2014" s="12">
        <f t="shared" si="127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2">
        <f t="shared" si="126"/>
        <v>42499.960810185185</v>
      </c>
      <c r="S2015" s="12">
        <f t="shared" si="127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2">
        <f t="shared" si="126"/>
        <v>41324.214571759258</v>
      </c>
      <c r="S2016" s="12">
        <f t="shared" si="127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2">
        <f t="shared" si="126"/>
        <v>40765.876886574071</v>
      </c>
      <c r="S2017" s="12">
        <f t="shared" si="127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2">
        <f t="shared" si="126"/>
        <v>41312.88077546296</v>
      </c>
      <c r="S2018" s="12">
        <f t="shared" si="127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2">
        <f t="shared" si="126"/>
        <v>40961.057349537034</v>
      </c>
      <c r="S2019" s="12">
        <f t="shared" si="127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2">
        <f t="shared" si="126"/>
        <v>42199.365844907406</v>
      </c>
      <c r="S2020" s="12">
        <f t="shared" si="127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2">
        <f t="shared" si="126"/>
        <v>42605.70857638889</v>
      </c>
      <c r="S2021" s="12">
        <f t="shared" si="127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2">
        <f t="shared" si="126"/>
        <v>41737.097499999996</v>
      </c>
      <c r="S2022" s="12">
        <f t="shared" si="127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2">
        <f t="shared" si="126"/>
        <v>41861.070567129631</v>
      </c>
      <c r="S2023" s="12">
        <f t="shared" si="127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2">
        <f t="shared" si="126"/>
        <v>42502.569120370375</v>
      </c>
      <c r="S2024" s="12">
        <f t="shared" si="127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2">
        <f t="shared" si="126"/>
        <v>42136.420752314814</v>
      </c>
      <c r="S2025" s="12">
        <f t="shared" si="127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2">
        <f t="shared" si="126"/>
        <v>41099.966944444444</v>
      </c>
      <c r="S2026" s="12">
        <f t="shared" si="127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2">
        <f t="shared" si="126"/>
        <v>42136.184560185182</v>
      </c>
      <c r="S2027" s="12">
        <f t="shared" si="127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2">
        <f t="shared" si="126"/>
        <v>41704.735937500001</v>
      </c>
      <c r="S2028" s="12">
        <f t="shared" si="127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2">
        <f t="shared" si="126"/>
        <v>42048.813877314817</v>
      </c>
      <c r="S2029" s="12">
        <f t="shared" si="127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2">
        <f t="shared" si="126"/>
        <v>40215.919050925928</v>
      </c>
      <c r="S2030" s="12">
        <f t="shared" si="127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2">
        <f t="shared" si="126"/>
        <v>41848.021770833337</v>
      </c>
      <c r="S2031" s="12">
        <f t="shared" si="127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2">
        <f t="shared" si="126"/>
        <v>41212.996481481481</v>
      </c>
      <c r="S2032" s="12">
        <f t="shared" si="127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2">
        <f t="shared" si="126"/>
        <v>41975.329317129625</v>
      </c>
      <c r="S2033" s="12">
        <f t="shared" si="127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2">
        <f t="shared" si="126"/>
        <v>42689.565671296295</v>
      </c>
      <c r="S2034" s="12">
        <f t="shared" si="127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2">
        <f t="shared" si="126"/>
        <v>41725.082384259258</v>
      </c>
      <c r="S2035" s="12">
        <f t="shared" si="127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2">
        <f t="shared" si="126"/>
        <v>42076.130011574074</v>
      </c>
      <c r="S2036" s="12">
        <f t="shared" si="127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2">
        <f t="shared" si="126"/>
        <v>42311.625081018516</v>
      </c>
      <c r="S2037" s="12">
        <f t="shared" si="127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2">
        <f t="shared" si="126"/>
        <v>41738.864803240744</v>
      </c>
      <c r="S2038" s="12">
        <f t="shared" si="127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2">
        <f t="shared" si="126"/>
        <v>41578.210104166668</v>
      </c>
      <c r="S2039" s="12">
        <f t="shared" si="127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2">
        <f t="shared" si="126"/>
        <v>41424.27107638889</v>
      </c>
      <c r="S2040" s="12">
        <f t="shared" si="127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2">
        <f t="shared" si="126"/>
        <v>42675.438946759255</v>
      </c>
      <c r="S2041" s="12">
        <f t="shared" si="127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2">
        <f t="shared" si="126"/>
        <v>41578.927118055559</v>
      </c>
      <c r="S2042" s="12">
        <f t="shared" si="127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2">
        <f t="shared" si="126"/>
        <v>42654.525775462964</v>
      </c>
      <c r="S2043" s="12">
        <f t="shared" si="127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2">
        <f t="shared" si="126"/>
        <v>42331.708032407405</v>
      </c>
      <c r="S2044" s="12">
        <f t="shared" si="127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2">
        <f t="shared" si="126"/>
        <v>42661.176817129628</v>
      </c>
      <c r="S2045" s="12">
        <f t="shared" si="127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2">
        <f t="shared" si="126"/>
        <v>42138.684189814812</v>
      </c>
      <c r="S2046" s="12">
        <f t="shared" si="127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2">
        <f t="shared" si="126"/>
        <v>41069.088506944441</v>
      </c>
      <c r="S2047" s="12">
        <f t="shared" si="127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2">
        <f t="shared" si="126"/>
        <v>41387.171805555554</v>
      </c>
      <c r="S2048" s="12">
        <f t="shared" si="127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2">
        <f t="shared" si="126"/>
        <v>42081.903587962966</v>
      </c>
      <c r="S2049" s="12">
        <f t="shared" si="127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ref="P2050:P2113" si="128">ROUND(E2050/D2050*100,0)</f>
        <v>148</v>
      </c>
      <c r="Q2050">
        <f t="shared" si="125"/>
        <v>91.83</v>
      </c>
      <c r="R2050" s="12">
        <f t="shared" si="126"/>
        <v>41387.651516203703</v>
      </c>
      <c r="S2050" s="12">
        <f t="shared" si="127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28"/>
        <v>120</v>
      </c>
      <c r="Q2051">
        <f t="shared" ref="Q2051:Q2114" si="129">IFERROR(ROUND(E2051/L2051,2),0)</f>
        <v>80.989999999999995</v>
      </c>
      <c r="R2051" s="12">
        <f t="shared" ref="R2051:R2114" si="130">(((J2051/60)/60)/24)+DATE(1970,1,1)</f>
        <v>41575.527349537035</v>
      </c>
      <c r="S2051" s="12">
        <f t="shared" ref="S2051:S2114" si="131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2">
        <f t="shared" si="130"/>
        <v>42115.071504629625</v>
      </c>
      <c r="S2052" s="12">
        <f t="shared" si="131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2">
        <f t="shared" si="130"/>
        <v>41604.022418981483</v>
      </c>
      <c r="S2053" s="12">
        <f t="shared" si="131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2">
        <f t="shared" si="130"/>
        <v>42375.08394675926</v>
      </c>
      <c r="S2054" s="12">
        <f t="shared" si="131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2">
        <f t="shared" si="130"/>
        <v>42303.617488425924</v>
      </c>
      <c r="S2055" s="12">
        <f t="shared" si="131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2">
        <f t="shared" si="130"/>
        <v>41731.520949074074</v>
      </c>
      <c r="S2056" s="12">
        <f t="shared" si="131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2">
        <f t="shared" si="130"/>
        <v>41946.674108796295</v>
      </c>
      <c r="S2057" s="12">
        <f t="shared" si="131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2">
        <f t="shared" si="130"/>
        <v>41351.76090277778</v>
      </c>
      <c r="S2058" s="12">
        <f t="shared" si="131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2">
        <f t="shared" si="130"/>
        <v>42396.494583333333</v>
      </c>
      <c r="S2059" s="12">
        <f t="shared" si="131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2">
        <f t="shared" si="130"/>
        <v>42026.370717592596</v>
      </c>
      <c r="S2060" s="12">
        <f t="shared" si="131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2">
        <f t="shared" si="130"/>
        <v>42361.602476851855</v>
      </c>
      <c r="S2061" s="12">
        <f t="shared" si="131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2">
        <f t="shared" si="130"/>
        <v>41783.642939814818</v>
      </c>
      <c r="S2062" s="12">
        <f t="shared" si="131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2">
        <f t="shared" si="130"/>
        <v>42705.764513888891</v>
      </c>
      <c r="S2063" s="12">
        <f t="shared" si="131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2">
        <f t="shared" si="130"/>
        <v>42423.3830787037</v>
      </c>
      <c r="S2064" s="12">
        <f t="shared" si="131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2">
        <f t="shared" si="130"/>
        <v>42472.73265046296</v>
      </c>
      <c r="S2065" s="12">
        <f t="shared" si="131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2">
        <f t="shared" si="130"/>
        <v>41389.364849537036</v>
      </c>
      <c r="S2066" s="12">
        <f t="shared" si="131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2">
        <f t="shared" si="130"/>
        <v>41603.333668981482</v>
      </c>
      <c r="S2067" s="12">
        <f t="shared" si="131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2">
        <f t="shared" si="130"/>
        <v>41844.771793981483</v>
      </c>
      <c r="S2068" s="12">
        <f t="shared" si="131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2">
        <f t="shared" si="130"/>
        <v>42115.853888888887</v>
      </c>
      <c r="S2069" s="12">
        <f t="shared" si="131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2">
        <f t="shared" si="130"/>
        <v>42633.841608796298</v>
      </c>
      <c r="S2070" s="12">
        <f t="shared" si="131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2">
        <f t="shared" si="130"/>
        <v>42340.972118055557</v>
      </c>
      <c r="S2071" s="12">
        <f t="shared" si="131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2">
        <f t="shared" si="130"/>
        <v>42519.6565162037</v>
      </c>
      <c r="S2072" s="12">
        <f t="shared" si="131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2">
        <f t="shared" si="130"/>
        <v>42600.278749999998</v>
      </c>
      <c r="S2073" s="12">
        <f t="shared" si="131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2">
        <f t="shared" si="130"/>
        <v>42467.581388888888</v>
      </c>
      <c r="S2074" s="12">
        <f t="shared" si="131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2">
        <f t="shared" si="130"/>
        <v>42087.668032407411</v>
      </c>
      <c r="S2075" s="12">
        <f t="shared" si="131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2">
        <f t="shared" si="130"/>
        <v>42466.826180555552</v>
      </c>
      <c r="S2076" s="12">
        <f t="shared" si="131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2">
        <f t="shared" si="130"/>
        <v>41450.681574074071</v>
      </c>
      <c r="S2077" s="12">
        <f t="shared" si="131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2">
        <f t="shared" si="130"/>
        <v>41803.880659722221</v>
      </c>
      <c r="S2078" s="12">
        <f t="shared" si="131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2">
        <f t="shared" si="130"/>
        <v>42103.042546296296</v>
      </c>
      <c r="S2079" s="12">
        <f t="shared" si="131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2">
        <f t="shared" si="130"/>
        <v>42692.771493055552</v>
      </c>
      <c r="S2080" s="12">
        <f t="shared" si="131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2">
        <f t="shared" si="130"/>
        <v>42150.71056712963</v>
      </c>
      <c r="S2081" s="12">
        <f t="shared" si="131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2">
        <f t="shared" si="130"/>
        <v>42289.957175925927</v>
      </c>
      <c r="S2082" s="12">
        <f t="shared" si="131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2">
        <f t="shared" si="130"/>
        <v>41004.156886574077</v>
      </c>
      <c r="S2083" s="12">
        <f t="shared" si="131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2">
        <f t="shared" si="130"/>
        <v>40811.120324074072</v>
      </c>
      <c r="S2084" s="12">
        <f t="shared" si="131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2">
        <f t="shared" si="130"/>
        <v>41034.72216435185</v>
      </c>
      <c r="S2085" s="12">
        <f t="shared" si="131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2">
        <f t="shared" si="130"/>
        <v>41731.833124999997</v>
      </c>
      <c r="S2086" s="12">
        <f t="shared" si="131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2">
        <f t="shared" si="130"/>
        <v>41075.835497685184</v>
      </c>
      <c r="S2087" s="12">
        <f t="shared" si="131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2">
        <f t="shared" si="130"/>
        <v>40860.67050925926</v>
      </c>
      <c r="S2088" s="12">
        <f t="shared" si="131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2">
        <f t="shared" si="130"/>
        <v>40764.204375000001</v>
      </c>
      <c r="S2089" s="12">
        <f t="shared" si="131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2">
        <f t="shared" si="130"/>
        <v>40395.714722222219</v>
      </c>
      <c r="S2090" s="12">
        <f t="shared" si="131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2">
        <f t="shared" si="130"/>
        <v>41453.076319444444</v>
      </c>
      <c r="S2091" s="12">
        <f t="shared" si="131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2">
        <f t="shared" si="130"/>
        <v>41299.381423611114</v>
      </c>
      <c r="S2092" s="12">
        <f t="shared" si="131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2">
        <f t="shared" si="130"/>
        <v>40555.322662037033</v>
      </c>
      <c r="S2093" s="12">
        <f t="shared" si="131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2">
        <f t="shared" si="130"/>
        <v>40763.707546296297</v>
      </c>
      <c r="S2094" s="12">
        <f t="shared" si="131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2">
        <f t="shared" si="130"/>
        <v>41205.854537037041</v>
      </c>
      <c r="S2095" s="12">
        <f t="shared" si="131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2">
        <f t="shared" si="130"/>
        <v>40939.02002314815</v>
      </c>
      <c r="S2096" s="12">
        <f t="shared" si="131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2">
        <f t="shared" si="130"/>
        <v>40758.733483796292</v>
      </c>
      <c r="S2097" s="12">
        <f t="shared" si="131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2">
        <f t="shared" si="130"/>
        <v>41192.758506944447</v>
      </c>
      <c r="S2098" s="12">
        <f t="shared" si="131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2">
        <f t="shared" si="130"/>
        <v>40818.58489583333</v>
      </c>
      <c r="S2099" s="12">
        <f t="shared" si="131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2">
        <f t="shared" si="130"/>
        <v>40946.11383101852</v>
      </c>
      <c r="S2100" s="12">
        <f t="shared" si="131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2">
        <f t="shared" si="130"/>
        <v>42173.746342592596</v>
      </c>
      <c r="S2101" s="12">
        <f t="shared" si="131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2">
        <f t="shared" si="130"/>
        <v>41074.834965277776</v>
      </c>
      <c r="S2102" s="12">
        <f t="shared" si="131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2">
        <f t="shared" si="130"/>
        <v>40892.149467592593</v>
      </c>
      <c r="S2103" s="12">
        <f t="shared" si="131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2">
        <f t="shared" si="130"/>
        <v>40638.868611111109</v>
      </c>
      <c r="S2104" s="12">
        <f t="shared" si="131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2">
        <f t="shared" si="130"/>
        <v>41192.754942129628</v>
      </c>
      <c r="S2105" s="12">
        <f t="shared" si="131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2">
        <f t="shared" si="130"/>
        <v>41394.074467592596</v>
      </c>
      <c r="S2106" s="12">
        <f t="shared" si="131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2">
        <f t="shared" si="130"/>
        <v>41951.788807870369</v>
      </c>
      <c r="S2107" s="12">
        <f t="shared" si="131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2">
        <f t="shared" si="130"/>
        <v>41270.21497685185</v>
      </c>
      <c r="S2108" s="12">
        <f t="shared" si="131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2">
        <f t="shared" si="130"/>
        <v>41934.71056712963</v>
      </c>
      <c r="S2109" s="12">
        <f t="shared" si="131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2">
        <f t="shared" si="130"/>
        <v>41135.175694444442</v>
      </c>
      <c r="S2110" s="12">
        <f t="shared" si="131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2">
        <f t="shared" si="130"/>
        <v>42160.708530092597</v>
      </c>
      <c r="S2111" s="12">
        <f t="shared" si="131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2">
        <f t="shared" si="130"/>
        <v>41759.670937499999</v>
      </c>
      <c r="S2112" s="12">
        <f t="shared" si="131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2">
        <f t="shared" si="130"/>
        <v>40703.197048611109</v>
      </c>
      <c r="S2113" s="12">
        <f t="shared" si="131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ref="P2114:P2177" si="132">ROUND(E2114/D2114*100,0)</f>
        <v>100</v>
      </c>
      <c r="Q2114">
        <f t="shared" si="129"/>
        <v>27.27</v>
      </c>
      <c r="R2114" s="12">
        <f t="shared" si="130"/>
        <v>41365.928159722222</v>
      </c>
      <c r="S2114" s="12">
        <f t="shared" si="131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32"/>
        <v>105</v>
      </c>
      <c r="Q2115">
        <f t="shared" ref="Q2115:Q2178" si="133">IFERROR(ROUND(E2115/L2115,2),0)</f>
        <v>68.599999999999994</v>
      </c>
      <c r="R2115" s="12">
        <f t="shared" ref="R2115:R2178" si="134">(((J2115/60)/60)/24)+DATE(1970,1,1)</f>
        <v>41870.86546296296</v>
      </c>
      <c r="S2115" s="12">
        <f t="shared" ref="S2115:S2178" si="135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2">
        <f t="shared" si="134"/>
        <v>40458.815625000003</v>
      </c>
      <c r="S2116" s="12">
        <f t="shared" si="135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2">
        <f t="shared" si="134"/>
        <v>40564.081030092595</v>
      </c>
      <c r="S2117" s="12">
        <f t="shared" si="135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2">
        <f t="shared" si="134"/>
        <v>41136.777812500004</v>
      </c>
      <c r="S2118" s="12">
        <f t="shared" si="135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2">
        <f t="shared" si="134"/>
        <v>42290.059594907405</v>
      </c>
      <c r="S2119" s="12">
        <f t="shared" si="135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2">
        <f t="shared" si="134"/>
        <v>40718.839537037034</v>
      </c>
      <c r="S2120" s="12">
        <f t="shared" si="135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2">
        <f t="shared" si="134"/>
        <v>41107.130150462966</v>
      </c>
      <c r="S2121" s="12">
        <f t="shared" si="135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2">
        <f t="shared" si="134"/>
        <v>41591.964537037034</v>
      </c>
      <c r="S2122" s="12">
        <f t="shared" si="135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2">
        <f t="shared" si="134"/>
        <v>42716.7424537037</v>
      </c>
      <c r="S2123" s="12">
        <f t="shared" si="135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2">
        <f t="shared" si="134"/>
        <v>42712.300567129627</v>
      </c>
      <c r="S2124" s="12">
        <f t="shared" si="135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2">
        <f t="shared" si="134"/>
        <v>40198.424849537041</v>
      </c>
      <c r="S2125" s="12">
        <f t="shared" si="135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2">
        <f t="shared" si="134"/>
        <v>40464.028182870366</v>
      </c>
      <c r="S2126" s="12">
        <f t="shared" si="135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2">
        <f t="shared" si="134"/>
        <v>42191.023530092592</v>
      </c>
      <c r="S2127" s="12">
        <f t="shared" si="135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2">
        <f t="shared" si="134"/>
        <v>41951.973229166666</v>
      </c>
      <c r="S2128" s="12">
        <f t="shared" si="135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2">
        <f t="shared" si="134"/>
        <v>42045.50535879629</v>
      </c>
      <c r="S2129" s="12">
        <f t="shared" si="135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2">
        <f t="shared" si="134"/>
        <v>41843.772789351853</v>
      </c>
      <c r="S2130" s="12">
        <f t="shared" si="135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2">
        <f t="shared" si="134"/>
        <v>42409.024305555555</v>
      </c>
      <c r="S2131" s="12">
        <f t="shared" si="135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2">
        <f t="shared" si="134"/>
        <v>41832.086377314816</v>
      </c>
      <c r="S2132" s="12">
        <f t="shared" si="135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2">
        <f t="shared" si="134"/>
        <v>42167.207071759258</v>
      </c>
      <c r="S2133" s="12">
        <f t="shared" si="135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2">
        <f t="shared" si="134"/>
        <v>41643.487175925926</v>
      </c>
      <c r="S2134" s="12">
        <f t="shared" si="135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2">
        <f t="shared" si="134"/>
        <v>40619.097210648149</v>
      </c>
      <c r="S2135" s="12">
        <f t="shared" si="135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2">
        <f t="shared" si="134"/>
        <v>41361.886469907404</v>
      </c>
      <c r="S2136" s="12">
        <f t="shared" si="135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2">
        <f t="shared" si="134"/>
        <v>41156.963344907403</v>
      </c>
      <c r="S2137" s="12">
        <f t="shared" si="135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2">
        <f t="shared" si="134"/>
        <v>41536.509097222224</v>
      </c>
      <c r="S2138" s="12">
        <f t="shared" si="135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2">
        <f t="shared" si="134"/>
        <v>41948.771168981482</v>
      </c>
      <c r="S2139" s="12">
        <f t="shared" si="135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2">
        <f t="shared" si="134"/>
        <v>41557.013182870374</v>
      </c>
      <c r="S2140" s="12">
        <f t="shared" si="135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2">
        <f t="shared" si="134"/>
        <v>42647.750092592592</v>
      </c>
      <c r="S2141" s="12">
        <f t="shared" si="135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2">
        <f t="shared" si="134"/>
        <v>41255.833611111113</v>
      </c>
      <c r="S2142" s="12">
        <f t="shared" si="135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2">
        <f t="shared" si="134"/>
        <v>41927.235636574071</v>
      </c>
      <c r="S2143" s="12">
        <f t="shared" si="135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2">
        <f t="shared" si="134"/>
        <v>42340.701504629629</v>
      </c>
      <c r="S2144" s="12">
        <f t="shared" si="135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2">
        <f t="shared" si="134"/>
        <v>40332.886712962965</v>
      </c>
      <c r="S2145" s="12">
        <f t="shared" si="135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2">
        <f t="shared" si="134"/>
        <v>41499.546759259261</v>
      </c>
      <c r="S2146" s="12">
        <f t="shared" si="135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2">
        <f t="shared" si="134"/>
        <v>41575.237430555557</v>
      </c>
      <c r="S2147" s="12">
        <f t="shared" si="135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2">
        <f t="shared" si="134"/>
        <v>42397.679513888885</v>
      </c>
      <c r="S2148" s="12">
        <f t="shared" si="135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2">
        <f t="shared" si="134"/>
        <v>41927.295694444445</v>
      </c>
      <c r="S2149" s="12">
        <f t="shared" si="135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2">
        <f t="shared" si="134"/>
        <v>42066.733587962968</v>
      </c>
      <c r="S2150" s="12">
        <f t="shared" si="135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2">
        <f t="shared" si="134"/>
        <v>40355.024953703702</v>
      </c>
      <c r="S2151" s="12">
        <f t="shared" si="135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2">
        <f t="shared" si="134"/>
        <v>42534.284710648149</v>
      </c>
      <c r="S2152" s="12">
        <f t="shared" si="135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2">
        <f t="shared" si="134"/>
        <v>42520.847384259265</v>
      </c>
      <c r="S2153" s="12">
        <f t="shared" si="135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2">
        <f t="shared" si="134"/>
        <v>41683.832280092596</v>
      </c>
      <c r="S2154" s="12">
        <f t="shared" si="135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2">
        <f t="shared" si="134"/>
        <v>41974.911087962959</v>
      </c>
      <c r="S2155" s="12">
        <f t="shared" si="135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2">
        <f t="shared" si="134"/>
        <v>41647.632256944446</v>
      </c>
      <c r="S2156" s="12">
        <f t="shared" si="135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2">
        <f t="shared" si="134"/>
        <v>42430.747511574074</v>
      </c>
      <c r="S2157" s="12">
        <f t="shared" si="135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2">
        <f t="shared" si="134"/>
        <v>41488.85423611111</v>
      </c>
      <c r="S2158" s="12">
        <f t="shared" si="135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2">
        <f t="shared" si="134"/>
        <v>42694.98128472222</v>
      </c>
      <c r="S2159" s="12">
        <f t="shared" si="135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2">
        <f t="shared" si="134"/>
        <v>41264.853865740741</v>
      </c>
      <c r="S2160" s="12">
        <f t="shared" si="135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2">
        <f t="shared" si="134"/>
        <v>40710.731180555551</v>
      </c>
      <c r="S2161" s="12">
        <f t="shared" si="135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2">
        <f t="shared" si="134"/>
        <v>41018.711863425924</v>
      </c>
      <c r="S2162" s="12">
        <f t="shared" si="135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2">
        <f t="shared" si="134"/>
        <v>42240.852534722217</v>
      </c>
      <c r="S2163" s="12">
        <f t="shared" si="135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2">
        <f t="shared" si="134"/>
        <v>41813.766099537039</v>
      </c>
      <c r="S2164" s="12">
        <f t="shared" si="135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2">
        <f t="shared" si="134"/>
        <v>42111.899537037039</v>
      </c>
      <c r="S2165" s="12">
        <f t="shared" si="135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2">
        <f t="shared" si="134"/>
        <v>42515.71775462963</v>
      </c>
      <c r="S2166" s="12">
        <f t="shared" si="135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2">
        <f t="shared" si="134"/>
        <v>42438.667071759264</v>
      </c>
      <c r="S2167" s="12">
        <f t="shared" si="135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2">
        <f t="shared" si="134"/>
        <v>41933.838171296295</v>
      </c>
      <c r="S2168" s="12">
        <f t="shared" si="135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2">
        <f t="shared" si="134"/>
        <v>41153.066400462965</v>
      </c>
      <c r="S2169" s="12">
        <f t="shared" si="135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2">
        <f t="shared" si="134"/>
        <v>42745.600243055553</v>
      </c>
      <c r="S2170" s="12">
        <f t="shared" si="135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2">
        <f t="shared" si="134"/>
        <v>42793.700821759259</v>
      </c>
      <c r="S2171" s="12">
        <f t="shared" si="135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2">
        <f t="shared" si="134"/>
        <v>42198.750254629631</v>
      </c>
      <c r="S2172" s="12">
        <f t="shared" si="135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2">
        <f t="shared" si="134"/>
        <v>42141.95711805555</v>
      </c>
      <c r="S2173" s="12">
        <f t="shared" si="135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2">
        <f t="shared" si="134"/>
        <v>42082.580092592587</v>
      </c>
      <c r="S2174" s="12">
        <f t="shared" si="135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2">
        <f t="shared" si="134"/>
        <v>41495.692627314813</v>
      </c>
      <c r="S2175" s="12">
        <f t="shared" si="135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2">
        <f t="shared" si="134"/>
        <v>42465.542905092589</v>
      </c>
      <c r="S2176" s="12">
        <f t="shared" si="135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2">
        <f t="shared" si="134"/>
        <v>42565.009097222224</v>
      </c>
      <c r="S2177" s="12">
        <f t="shared" si="135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ref="P2178:P2241" si="136">ROUND(E2178/D2178*100,0)</f>
        <v>126</v>
      </c>
      <c r="Q2178">
        <f t="shared" si="133"/>
        <v>88.75</v>
      </c>
      <c r="R2178" s="12">
        <f t="shared" si="134"/>
        <v>42096.633206018523</v>
      </c>
      <c r="S2178" s="12">
        <f t="shared" si="135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36"/>
        <v>100</v>
      </c>
      <c r="Q2179">
        <f t="shared" ref="Q2179:Q2242" si="137">IFERROR(ROUND(E2179/L2179,2),0)</f>
        <v>65.87</v>
      </c>
      <c r="R2179" s="12">
        <f t="shared" ref="R2179:R2242" si="138">(((J2179/60)/60)/24)+DATE(1970,1,1)</f>
        <v>42502.250775462962</v>
      </c>
      <c r="S2179" s="12">
        <f t="shared" ref="S2179:S2242" si="139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2">
        <f t="shared" si="138"/>
        <v>42723.63653935185</v>
      </c>
      <c r="S2180" s="12">
        <f t="shared" si="139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2">
        <f t="shared" si="138"/>
        <v>42075.171203703707</v>
      </c>
      <c r="S2181" s="12">
        <f t="shared" si="139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2">
        <f t="shared" si="138"/>
        <v>42279.669768518521</v>
      </c>
      <c r="S2182" s="12">
        <f t="shared" si="139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2">
        <f t="shared" si="138"/>
        <v>42773.005243055552</v>
      </c>
      <c r="S2183" s="12">
        <f t="shared" si="139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2">
        <f t="shared" si="138"/>
        <v>41879.900752314818</v>
      </c>
      <c r="S2184" s="12">
        <f t="shared" si="139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2">
        <f t="shared" si="138"/>
        <v>42745.365474537044</v>
      </c>
      <c r="S2185" s="12">
        <f t="shared" si="139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2">
        <f t="shared" si="138"/>
        <v>42380.690289351856</v>
      </c>
      <c r="S2186" s="12">
        <f t="shared" si="139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2">
        <f t="shared" si="138"/>
        <v>41319.349988425929</v>
      </c>
      <c r="S2187" s="12">
        <f t="shared" si="139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2">
        <f t="shared" si="138"/>
        <v>42583.615081018521</v>
      </c>
      <c r="S2188" s="12">
        <f t="shared" si="139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2">
        <f t="shared" si="138"/>
        <v>42068.209097222221</v>
      </c>
      <c r="S2189" s="12">
        <f t="shared" si="139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2">
        <f t="shared" si="138"/>
        <v>42633.586122685185</v>
      </c>
      <c r="S2190" s="12">
        <f t="shared" si="139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2">
        <f t="shared" si="138"/>
        <v>42467.788194444445</v>
      </c>
      <c r="S2191" s="12">
        <f t="shared" si="139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2">
        <f t="shared" si="138"/>
        <v>42417.625046296293</v>
      </c>
      <c r="S2192" s="12">
        <f t="shared" si="139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2">
        <f t="shared" si="138"/>
        <v>42768.833645833336</v>
      </c>
      <c r="S2193" s="12">
        <f t="shared" si="139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2">
        <f t="shared" si="138"/>
        <v>42691.8512037037</v>
      </c>
      <c r="S2194" s="12">
        <f t="shared" si="139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2">
        <f t="shared" si="138"/>
        <v>42664.405925925923</v>
      </c>
      <c r="S2195" s="12">
        <f t="shared" si="139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2">
        <f t="shared" si="138"/>
        <v>42425.757986111115</v>
      </c>
      <c r="S2196" s="12">
        <f t="shared" si="139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2">
        <f t="shared" si="138"/>
        <v>42197.771990740745</v>
      </c>
      <c r="S2197" s="12">
        <f t="shared" si="139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2">
        <f t="shared" si="138"/>
        <v>42675.487291666665</v>
      </c>
      <c r="S2198" s="12">
        <f t="shared" si="139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2">
        <f t="shared" si="138"/>
        <v>42033.584016203706</v>
      </c>
      <c r="S2199" s="12">
        <f t="shared" si="139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2">
        <f t="shared" si="138"/>
        <v>42292.513888888891</v>
      </c>
      <c r="S2200" s="12">
        <f t="shared" si="139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2">
        <f t="shared" si="138"/>
        <v>42262.416643518518</v>
      </c>
      <c r="S2201" s="12">
        <f t="shared" si="139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2">
        <f t="shared" si="138"/>
        <v>42163.625787037032</v>
      </c>
      <c r="S2202" s="12">
        <f t="shared" si="139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2">
        <f t="shared" si="138"/>
        <v>41276.846817129634</v>
      </c>
      <c r="S2203" s="12">
        <f t="shared" si="139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2">
        <f t="shared" si="138"/>
        <v>41184.849166666667</v>
      </c>
      <c r="S2204" s="12">
        <f t="shared" si="139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2">
        <f t="shared" si="138"/>
        <v>42241.85974537037</v>
      </c>
      <c r="S2205" s="12">
        <f t="shared" si="139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2">
        <f t="shared" si="138"/>
        <v>41312.311562499999</v>
      </c>
      <c r="S2206" s="12">
        <f t="shared" si="139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2">
        <f t="shared" si="138"/>
        <v>41031.82163194444</v>
      </c>
      <c r="S2207" s="12">
        <f t="shared" si="139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2">
        <f t="shared" si="138"/>
        <v>40997.257222222222</v>
      </c>
      <c r="S2208" s="12">
        <f t="shared" si="139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2">
        <f t="shared" si="138"/>
        <v>41564.194131944445</v>
      </c>
      <c r="S2209" s="12">
        <f t="shared" si="139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2">
        <f t="shared" si="138"/>
        <v>40946.882245370369</v>
      </c>
      <c r="S2210" s="12">
        <f t="shared" si="139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2">
        <f t="shared" si="138"/>
        <v>41732.479675925926</v>
      </c>
      <c r="S2211" s="12">
        <f t="shared" si="139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2">
        <f t="shared" si="138"/>
        <v>40956.066087962965</v>
      </c>
      <c r="S2212" s="12">
        <f t="shared" si="139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2">
        <f t="shared" si="138"/>
        <v>41716.785011574073</v>
      </c>
      <c r="S2213" s="12">
        <f t="shared" si="139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2">
        <f t="shared" si="138"/>
        <v>41548.747418981482</v>
      </c>
      <c r="S2214" s="12">
        <f t="shared" si="139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2">
        <f t="shared" si="138"/>
        <v>42109.826145833329</v>
      </c>
      <c r="S2215" s="12">
        <f t="shared" si="139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2">
        <f t="shared" si="138"/>
        <v>41646.792222222226</v>
      </c>
      <c r="S2216" s="12">
        <f t="shared" si="139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2">
        <f t="shared" si="138"/>
        <v>40958.717268518521</v>
      </c>
      <c r="S2217" s="12">
        <f t="shared" si="139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2">
        <f t="shared" si="138"/>
        <v>42194.751678240747</v>
      </c>
      <c r="S2218" s="12">
        <f t="shared" si="139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2">
        <f t="shared" si="138"/>
        <v>42299.776770833334</v>
      </c>
      <c r="S2219" s="12">
        <f t="shared" si="139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2">
        <f t="shared" si="138"/>
        <v>41127.812303240738</v>
      </c>
      <c r="S2220" s="12">
        <f t="shared" si="139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2">
        <f t="shared" si="138"/>
        <v>42205.718888888892</v>
      </c>
      <c r="S2221" s="12">
        <f t="shared" si="139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2">
        <f t="shared" si="138"/>
        <v>41452.060601851852</v>
      </c>
      <c r="S2222" s="12">
        <f t="shared" si="139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2">
        <f t="shared" si="138"/>
        <v>42452.666770833333</v>
      </c>
      <c r="S2223" s="12">
        <f t="shared" si="139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2">
        <f t="shared" si="138"/>
        <v>40906.787581018521</v>
      </c>
      <c r="S2224" s="12">
        <f t="shared" si="139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2">
        <f t="shared" si="138"/>
        <v>42152.640833333338</v>
      </c>
      <c r="S2225" s="12">
        <f t="shared" si="139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2">
        <f t="shared" si="138"/>
        <v>42644.667534722219</v>
      </c>
      <c r="S2226" s="12">
        <f t="shared" si="139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2">
        <f t="shared" si="138"/>
        <v>41873.79184027778</v>
      </c>
      <c r="S2227" s="12">
        <f t="shared" si="139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2">
        <f t="shared" si="138"/>
        <v>42381.79886574074</v>
      </c>
      <c r="S2228" s="12">
        <f t="shared" si="139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2">
        <f t="shared" si="138"/>
        <v>41561.807349537034</v>
      </c>
      <c r="S2229" s="12">
        <f t="shared" si="139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2">
        <f t="shared" si="138"/>
        <v>42202.278194444443</v>
      </c>
      <c r="S2230" s="12">
        <f t="shared" si="139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2">
        <f t="shared" si="138"/>
        <v>41484.664247685185</v>
      </c>
      <c r="S2231" s="12">
        <f t="shared" si="139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2">
        <f t="shared" si="138"/>
        <v>41724.881099537037</v>
      </c>
      <c r="S2232" s="12">
        <f t="shared" si="139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2">
        <f t="shared" si="138"/>
        <v>41423.910891203705</v>
      </c>
      <c r="S2233" s="12">
        <f t="shared" si="139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2">
        <f t="shared" si="138"/>
        <v>41806.794074074074</v>
      </c>
      <c r="S2234" s="12">
        <f t="shared" si="139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2">
        <f t="shared" si="138"/>
        <v>42331.378923611104</v>
      </c>
      <c r="S2235" s="12">
        <f t="shared" si="139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2">
        <f t="shared" si="138"/>
        <v>42710.824618055558</v>
      </c>
      <c r="S2236" s="12">
        <f t="shared" si="139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2">
        <f t="shared" si="138"/>
        <v>42062.022118055553</v>
      </c>
      <c r="S2237" s="12">
        <f t="shared" si="139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2">
        <f t="shared" si="138"/>
        <v>42371.617164351846</v>
      </c>
      <c r="S2238" s="12">
        <f t="shared" si="139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2">
        <f t="shared" si="138"/>
        <v>41915.003275462965</v>
      </c>
      <c r="S2239" s="12">
        <f t="shared" si="139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2">
        <f t="shared" si="138"/>
        <v>42774.621712962966</v>
      </c>
      <c r="S2240" s="12">
        <f t="shared" si="139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2">
        <f t="shared" si="138"/>
        <v>41572.958495370374</v>
      </c>
      <c r="S2241" s="12">
        <f t="shared" si="139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ref="P2242:P2305" si="140">ROUND(E2242/D2242*100,0)</f>
        <v>271</v>
      </c>
      <c r="Q2242">
        <f t="shared" si="137"/>
        <v>140.97999999999999</v>
      </c>
      <c r="R2242" s="12">
        <f t="shared" si="138"/>
        <v>42452.825740740736</v>
      </c>
      <c r="S2242" s="12">
        <f t="shared" si="139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40"/>
        <v>806</v>
      </c>
      <c r="Q2243">
        <f t="shared" ref="Q2243:Q2306" si="141">IFERROR(ROUND(E2243/L2243,2),0)</f>
        <v>49.47</v>
      </c>
      <c r="R2243" s="12">
        <f t="shared" ref="R2243:R2306" si="142">(((J2243/60)/60)/24)+DATE(1970,1,1)</f>
        <v>42766.827546296292</v>
      </c>
      <c r="S2243" s="12">
        <f t="shared" ref="S2243:S2306" si="143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2">
        <f t="shared" si="142"/>
        <v>41569.575613425928</v>
      </c>
      <c r="S2244" s="12">
        <f t="shared" si="143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2">
        <f t="shared" si="142"/>
        <v>42800.751041666663</v>
      </c>
      <c r="S2245" s="12">
        <f t="shared" si="143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2">
        <f t="shared" si="142"/>
        <v>42647.818819444445</v>
      </c>
      <c r="S2246" s="12">
        <f t="shared" si="143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2">
        <f t="shared" si="142"/>
        <v>41660.708530092597</v>
      </c>
      <c r="S2247" s="12">
        <f t="shared" si="143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2">
        <f t="shared" si="142"/>
        <v>42221.79178240741</v>
      </c>
      <c r="S2248" s="12">
        <f t="shared" si="143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2">
        <f t="shared" si="142"/>
        <v>42200.666261574079</v>
      </c>
      <c r="S2249" s="12">
        <f t="shared" si="143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2">
        <f t="shared" si="142"/>
        <v>42688.875902777778</v>
      </c>
      <c r="S2250" s="12">
        <f t="shared" si="143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2">
        <f t="shared" si="142"/>
        <v>41336.703298611108</v>
      </c>
      <c r="S2251" s="12">
        <f t="shared" si="143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2">
        <f t="shared" si="142"/>
        <v>42677.005474537036</v>
      </c>
      <c r="S2252" s="12">
        <f t="shared" si="143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2">
        <f t="shared" si="142"/>
        <v>41846.34579861111</v>
      </c>
      <c r="S2253" s="12">
        <f t="shared" si="143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2">
        <f t="shared" si="142"/>
        <v>42573.327986111108</v>
      </c>
      <c r="S2254" s="12">
        <f t="shared" si="143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2">
        <f t="shared" si="142"/>
        <v>42296.631331018521</v>
      </c>
      <c r="S2255" s="12">
        <f t="shared" si="143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2">
        <f t="shared" si="142"/>
        <v>42752.647777777776</v>
      </c>
      <c r="S2256" s="12">
        <f t="shared" si="143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2">
        <f t="shared" si="142"/>
        <v>42467.951979166668</v>
      </c>
      <c r="S2257" s="12">
        <f t="shared" si="143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2">
        <f t="shared" si="142"/>
        <v>42682.451921296291</v>
      </c>
      <c r="S2258" s="12">
        <f t="shared" si="143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2">
        <f t="shared" si="142"/>
        <v>42505.936678240745</v>
      </c>
      <c r="S2259" s="12">
        <f t="shared" si="143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2">
        <f t="shared" si="142"/>
        <v>42136.75100694444</v>
      </c>
      <c r="S2260" s="12">
        <f t="shared" si="143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2">
        <f t="shared" si="142"/>
        <v>42702.804814814815</v>
      </c>
      <c r="S2261" s="12">
        <f t="shared" si="143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2">
        <f t="shared" si="142"/>
        <v>41695.016782407409</v>
      </c>
      <c r="S2262" s="12">
        <f t="shared" si="143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2">
        <f t="shared" si="142"/>
        <v>42759.724768518514</v>
      </c>
      <c r="S2263" s="12">
        <f t="shared" si="143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2">
        <f t="shared" si="142"/>
        <v>41926.585162037038</v>
      </c>
      <c r="S2264" s="12">
        <f t="shared" si="143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2">
        <f t="shared" si="142"/>
        <v>42014.832326388889</v>
      </c>
      <c r="S2265" s="12">
        <f t="shared" si="143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2">
        <f t="shared" si="142"/>
        <v>42496.582337962958</v>
      </c>
      <c r="S2266" s="12">
        <f t="shared" si="143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2">
        <f t="shared" si="142"/>
        <v>42689.853090277778</v>
      </c>
      <c r="S2267" s="12">
        <f t="shared" si="143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2">
        <f t="shared" si="142"/>
        <v>42469.874907407408</v>
      </c>
      <c r="S2268" s="12">
        <f t="shared" si="143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2">
        <f t="shared" si="142"/>
        <v>41968.829826388886</v>
      </c>
      <c r="S2269" s="12">
        <f t="shared" si="143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2">
        <f t="shared" si="142"/>
        <v>42776.082349537035</v>
      </c>
      <c r="S2270" s="12">
        <f t="shared" si="143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2">
        <f t="shared" si="142"/>
        <v>42776.704432870371</v>
      </c>
      <c r="S2271" s="12">
        <f t="shared" si="143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2">
        <f t="shared" si="142"/>
        <v>42725.869363425925</v>
      </c>
      <c r="S2272" s="12">
        <f t="shared" si="143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2">
        <f t="shared" si="142"/>
        <v>42684.000046296293</v>
      </c>
      <c r="S2273" s="12">
        <f t="shared" si="143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2">
        <f t="shared" si="142"/>
        <v>42315.699490740735</v>
      </c>
      <c r="S2274" s="12">
        <f t="shared" si="143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2">
        <f t="shared" si="142"/>
        <v>42781.549097222218</v>
      </c>
      <c r="S2275" s="12">
        <f t="shared" si="143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2">
        <f t="shared" si="142"/>
        <v>41663.500659722224</v>
      </c>
      <c r="S2276" s="12">
        <f t="shared" si="143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2">
        <f t="shared" si="142"/>
        <v>41965.616655092599</v>
      </c>
      <c r="S2277" s="12">
        <f t="shared" si="143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2">
        <f t="shared" si="142"/>
        <v>41614.651493055557</v>
      </c>
      <c r="S2278" s="12">
        <f t="shared" si="143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2">
        <f t="shared" si="142"/>
        <v>40936.678506944445</v>
      </c>
      <c r="S2279" s="12">
        <f t="shared" si="143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2">
        <f t="shared" si="142"/>
        <v>42338.709108796291</v>
      </c>
      <c r="S2280" s="12">
        <f t="shared" si="143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2">
        <f t="shared" si="142"/>
        <v>42020.806701388887</v>
      </c>
      <c r="S2281" s="12">
        <f t="shared" si="143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2">
        <f t="shared" si="142"/>
        <v>42234.624895833331</v>
      </c>
      <c r="S2282" s="12">
        <f t="shared" si="143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2">
        <f t="shared" si="142"/>
        <v>40687.285844907405</v>
      </c>
      <c r="S2283" s="12">
        <f t="shared" si="143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2">
        <f t="shared" si="142"/>
        <v>42323.17460648148</v>
      </c>
      <c r="S2284" s="12">
        <f t="shared" si="143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2">
        <f t="shared" si="142"/>
        <v>40978.125046296293</v>
      </c>
      <c r="S2285" s="12">
        <f t="shared" si="143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2">
        <f t="shared" si="142"/>
        <v>40585.796817129631</v>
      </c>
      <c r="S2286" s="12">
        <f t="shared" si="143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2">
        <f t="shared" si="142"/>
        <v>41059.185682870368</v>
      </c>
      <c r="S2287" s="12">
        <f t="shared" si="143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2">
        <f t="shared" si="142"/>
        <v>41494.963587962964</v>
      </c>
      <c r="S2288" s="12">
        <f t="shared" si="143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2">
        <f t="shared" si="142"/>
        <v>41792.667361111111</v>
      </c>
      <c r="S2289" s="12">
        <f t="shared" si="143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2">
        <f t="shared" si="142"/>
        <v>41067.827418981484</v>
      </c>
      <c r="S2290" s="12">
        <f t="shared" si="143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2">
        <f t="shared" si="142"/>
        <v>41571.998379629629</v>
      </c>
      <c r="S2291" s="12">
        <f t="shared" si="143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2">
        <f t="shared" si="142"/>
        <v>40070.253819444442</v>
      </c>
      <c r="S2292" s="12">
        <f t="shared" si="143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2">
        <f t="shared" si="142"/>
        <v>40987.977060185185</v>
      </c>
      <c r="S2293" s="12">
        <f t="shared" si="143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2">
        <f t="shared" si="142"/>
        <v>40987.697638888887</v>
      </c>
      <c r="S2294" s="12">
        <f t="shared" si="143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2">
        <f t="shared" si="142"/>
        <v>41151.708321759259</v>
      </c>
      <c r="S2295" s="12">
        <f t="shared" si="143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2">
        <f t="shared" si="142"/>
        <v>41264.72314814815</v>
      </c>
      <c r="S2296" s="12">
        <f t="shared" si="143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2">
        <f t="shared" si="142"/>
        <v>41270.954351851848</v>
      </c>
      <c r="S2297" s="12">
        <f t="shared" si="143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2">
        <f t="shared" si="142"/>
        <v>40927.731782407405</v>
      </c>
      <c r="S2298" s="12">
        <f t="shared" si="143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2">
        <f t="shared" si="142"/>
        <v>40948.042233796295</v>
      </c>
      <c r="S2299" s="12">
        <f t="shared" si="143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2">
        <f t="shared" si="142"/>
        <v>41694.84065972222</v>
      </c>
      <c r="S2300" s="12">
        <f t="shared" si="143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2">
        <f t="shared" si="142"/>
        <v>40565.032511574071</v>
      </c>
      <c r="S2301" s="12">
        <f t="shared" si="143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2">
        <f t="shared" si="142"/>
        <v>41074.727037037039</v>
      </c>
      <c r="S2302" s="12">
        <f t="shared" si="143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2">
        <f t="shared" si="142"/>
        <v>41416.146944444445</v>
      </c>
      <c r="S2303" s="12">
        <f t="shared" si="143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2">
        <f t="shared" si="142"/>
        <v>41605.868449074071</v>
      </c>
      <c r="S2304" s="12">
        <f t="shared" si="143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2">
        <f t="shared" si="142"/>
        <v>40850.111064814817</v>
      </c>
      <c r="S2305" s="12">
        <f t="shared" si="143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ref="P2306:P2369" si="144">ROUND(E2306/D2306*100,0)</f>
        <v>101</v>
      </c>
      <c r="Q2306">
        <f t="shared" si="141"/>
        <v>53.47</v>
      </c>
      <c r="R2306" s="12">
        <f t="shared" si="142"/>
        <v>40502.815868055557</v>
      </c>
      <c r="S2306" s="12">
        <f t="shared" si="143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44"/>
        <v>101</v>
      </c>
      <c r="Q2307">
        <f t="shared" ref="Q2307:Q2370" si="145">IFERROR(ROUND(E2307/L2307,2),0)</f>
        <v>109.11</v>
      </c>
      <c r="R2307" s="12">
        <f t="shared" ref="R2307:R2370" si="146">(((J2307/60)/60)/24)+DATE(1970,1,1)</f>
        <v>41834.695277777777</v>
      </c>
      <c r="S2307" s="12">
        <f t="shared" ref="S2307:S2370" si="147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2">
        <f t="shared" si="146"/>
        <v>40948.16815972222</v>
      </c>
      <c r="S2308" s="12">
        <f t="shared" si="147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2">
        <f t="shared" si="146"/>
        <v>41004.802465277775</v>
      </c>
      <c r="S2309" s="12">
        <f t="shared" si="147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2">
        <f t="shared" si="146"/>
        <v>41851.962916666671</v>
      </c>
      <c r="S2310" s="12">
        <f t="shared" si="147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2">
        <f t="shared" si="146"/>
        <v>41307.987696759257</v>
      </c>
      <c r="S2311" s="12">
        <f t="shared" si="147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2">
        <f t="shared" si="146"/>
        <v>41324.79415509259</v>
      </c>
      <c r="S2312" s="12">
        <f t="shared" si="147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2">
        <f t="shared" si="146"/>
        <v>41736.004502314812</v>
      </c>
      <c r="S2313" s="12">
        <f t="shared" si="147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2">
        <f t="shared" si="146"/>
        <v>41716.632847222223</v>
      </c>
      <c r="S2314" s="12">
        <f t="shared" si="147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2">
        <f t="shared" si="146"/>
        <v>41002.958634259259</v>
      </c>
      <c r="S2315" s="12">
        <f t="shared" si="147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2">
        <f t="shared" si="146"/>
        <v>41037.551585648151</v>
      </c>
      <c r="S2316" s="12">
        <f t="shared" si="147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2">
        <f t="shared" si="146"/>
        <v>41004.72619212963</v>
      </c>
      <c r="S2317" s="12">
        <f t="shared" si="147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2">
        <f t="shared" si="146"/>
        <v>40079.725115740745</v>
      </c>
      <c r="S2318" s="12">
        <f t="shared" si="147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2">
        <f t="shared" si="146"/>
        <v>40192.542233796295</v>
      </c>
      <c r="S2319" s="12">
        <f t="shared" si="147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2">
        <f t="shared" si="146"/>
        <v>40050.643680555557</v>
      </c>
      <c r="S2320" s="12">
        <f t="shared" si="147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2">
        <f t="shared" si="146"/>
        <v>41593.082002314812</v>
      </c>
      <c r="S2321" s="12">
        <f t="shared" si="147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2">
        <f t="shared" si="146"/>
        <v>41696.817129629628</v>
      </c>
      <c r="S2322" s="12">
        <f t="shared" si="147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2">
        <f t="shared" si="146"/>
        <v>42799.260428240741</v>
      </c>
      <c r="S2323" s="12">
        <f t="shared" si="147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2">
        <f t="shared" si="146"/>
        <v>42804.895474537043</v>
      </c>
      <c r="S2324" s="12">
        <f t="shared" si="147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2">
        <f t="shared" si="146"/>
        <v>42807.755173611105</v>
      </c>
      <c r="S2325" s="12">
        <f t="shared" si="147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2">
        <f t="shared" si="146"/>
        <v>42790.885243055556</v>
      </c>
      <c r="S2326" s="12">
        <f t="shared" si="147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2">
        <f t="shared" si="146"/>
        <v>42794.022349537037</v>
      </c>
      <c r="S2327" s="12">
        <f t="shared" si="147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2">
        <f t="shared" si="146"/>
        <v>42804.034120370372</v>
      </c>
      <c r="S2328" s="12">
        <f t="shared" si="147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2">
        <f t="shared" si="146"/>
        <v>41842.917129629634</v>
      </c>
      <c r="S2329" s="12">
        <f t="shared" si="147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2">
        <f t="shared" si="146"/>
        <v>42139.781678240746</v>
      </c>
      <c r="S2330" s="12">
        <f t="shared" si="147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2">
        <f t="shared" si="146"/>
        <v>41807.624374999999</v>
      </c>
      <c r="S2331" s="12">
        <f t="shared" si="147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2">
        <f t="shared" si="146"/>
        <v>42332.89980324074</v>
      </c>
      <c r="S2332" s="12">
        <f t="shared" si="147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2">
        <f t="shared" si="146"/>
        <v>41839.005671296298</v>
      </c>
      <c r="S2333" s="12">
        <f t="shared" si="147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2">
        <f t="shared" si="146"/>
        <v>42011.628136574072</v>
      </c>
      <c r="S2334" s="12">
        <f t="shared" si="147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2">
        <f t="shared" si="146"/>
        <v>41767.650347222225</v>
      </c>
      <c r="S2335" s="12">
        <f t="shared" si="147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2">
        <f t="shared" si="146"/>
        <v>41918.670115740737</v>
      </c>
      <c r="S2336" s="12">
        <f t="shared" si="147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2">
        <f t="shared" si="146"/>
        <v>41771.572256944448</v>
      </c>
      <c r="S2337" s="12">
        <f t="shared" si="147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2">
        <f t="shared" si="146"/>
        <v>41666.924710648149</v>
      </c>
      <c r="S2338" s="12">
        <f t="shared" si="147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2">
        <f t="shared" si="146"/>
        <v>41786.640543981484</v>
      </c>
      <c r="S2339" s="12">
        <f t="shared" si="147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2">
        <f t="shared" si="146"/>
        <v>41789.896805555552</v>
      </c>
      <c r="S2340" s="12">
        <f t="shared" si="147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2">
        <f t="shared" si="146"/>
        <v>42692.79987268518</v>
      </c>
      <c r="S2341" s="12">
        <f t="shared" si="147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2">
        <f t="shared" si="146"/>
        <v>42643.642800925925</v>
      </c>
      <c r="S2342" s="12">
        <f t="shared" si="147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2">
        <f t="shared" si="146"/>
        <v>42167.813703703709</v>
      </c>
      <c r="S2343" s="12">
        <f t="shared" si="147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2">
        <f t="shared" si="146"/>
        <v>41897.702199074076</v>
      </c>
      <c r="S2344" s="12">
        <f t="shared" si="147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2">
        <f t="shared" si="146"/>
        <v>42327.825289351851</v>
      </c>
      <c r="S2345" s="12">
        <f t="shared" si="147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2">
        <f t="shared" si="146"/>
        <v>42515.727650462963</v>
      </c>
      <c r="S2346" s="12">
        <f t="shared" si="147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2">
        <f t="shared" si="146"/>
        <v>42060.001805555556</v>
      </c>
      <c r="S2347" s="12">
        <f t="shared" si="147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2">
        <f t="shared" si="146"/>
        <v>42615.79896990741</v>
      </c>
      <c r="S2348" s="12">
        <f t="shared" si="147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2">
        <f t="shared" si="146"/>
        <v>42577.607361111113</v>
      </c>
      <c r="S2349" s="12">
        <f t="shared" si="147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2">
        <f t="shared" si="146"/>
        <v>42360.932152777779</v>
      </c>
      <c r="S2350" s="12">
        <f t="shared" si="147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2">
        <f t="shared" si="146"/>
        <v>42198.775787037041</v>
      </c>
      <c r="S2351" s="12">
        <f t="shared" si="147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2">
        <f t="shared" si="146"/>
        <v>42708.842245370368</v>
      </c>
      <c r="S2352" s="12">
        <f t="shared" si="147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2">
        <f t="shared" si="146"/>
        <v>42094.101145833338</v>
      </c>
      <c r="S2353" s="12">
        <f t="shared" si="147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2">
        <f t="shared" si="146"/>
        <v>42101.633703703701</v>
      </c>
      <c r="S2354" s="12">
        <f t="shared" si="147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2">
        <f t="shared" si="146"/>
        <v>42103.676180555558</v>
      </c>
      <c r="S2355" s="12">
        <f t="shared" si="147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2">
        <f t="shared" si="146"/>
        <v>41954.722916666666</v>
      </c>
      <c r="S2356" s="12">
        <f t="shared" si="147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2">
        <f t="shared" si="146"/>
        <v>42096.918240740735</v>
      </c>
      <c r="S2357" s="12">
        <f t="shared" si="147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2">
        <f t="shared" si="146"/>
        <v>42130.78361111111</v>
      </c>
      <c r="S2358" s="12">
        <f t="shared" si="147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2">
        <f t="shared" si="146"/>
        <v>42264.620115740734</v>
      </c>
      <c r="S2359" s="12">
        <f t="shared" si="147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2">
        <f t="shared" si="146"/>
        <v>41978.930972222224</v>
      </c>
      <c r="S2360" s="12">
        <f t="shared" si="147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2">
        <f t="shared" si="146"/>
        <v>42159.649583333332</v>
      </c>
      <c r="S2361" s="12">
        <f t="shared" si="147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2">
        <f t="shared" si="146"/>
        <v>42377.70694444445</v>
      </c>
      <c r="S2362" s="12">
        <f t="shared" si="147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2">
        <f t="shared" si="146"/>
        <v>42466.858888888892</v>
      </c>
      <c r="S2363" s="12">
        <f t="shared" si="147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2">
        <f t="shared" si="146"/>
        <v>41954.688310185185</v>
      </c>
      <c r="S2364" s="12">
        <f t="shared" si="147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2">
        <f t="shared" si="146"/>
        <v>42322.011574074073</v>
      </c>
      <c r="S2365" s="12">
        <f t="shared" si="147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2">
        <f t="shared" si="146"/>
        <v>42248.934675925921</v>
      </c>
      <c r="S2366" s="12">
        <f t="shared" si="147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2">
        <f t="shared" si="146"/>
        <v>42346.736400462964</v>
      </c>
      <c r="S2367" s="12">
        <f t="shared" si="147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2">
        <f t="shared" si="146"/>
        <v>42268.531631944439</v>
      </c>
      <c r="S2368" s="12">
        <f t="shared" si="147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2">
        <f t="shared" si="146"/>
        <v>42425.970092592594</v>
      </c>
      <c r="S2369" s="12">
        <f t="shared" si="147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ref="P2370:P2433" si="148">ROUND(E2370/D2370*100,0)</f>
        <v>0</v>
      </c>
      <c r="Q2370">
        <f t="shared" si="145"/>
        <v>50</v>
      </c>
      <c r="R2370" s="12">
        <f t="shared" si="146"/>
        <v>42063.721817129626</v>
      </c>
      <c r="S2370" s="12">
        <f t="shared" si="147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48"/>
        <v>0</v>
      </c>
      <c r="Q2371">
        <f t="shared" ref="Q2371:Q2434" si="149">IFERROR(ROUND(E2371/L2371,2),0)</f>
        <v>0</v>
      </c>
      <c r="R2371" s="12">
        <f t="shared" ref="R2371:R2434" si="150">(((J2371/60)/60)/24)+DATE(1970,1,1)</f>
        <v>42380.812627314815</v>
      </c>
      <c r="S2371" s="12">
        <f t="shared" ref="S2371:S2434" si="151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2">
        <f t="shared" si="150"/>
        <v>41961.18913194444</v>
      </c>
      <c r="S2372" s="12">
        <f t="shared" si="151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2">
        <f t="shared" si="150"/>
        <v>42150.777731481481</v>
      </c>
      <c r="S2373" s="12">
        <f t="shared" si="151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2">
        <f t="shared" si="150"/>
        <v>42088.069108796291</v>
      </c>
      <c r="S2374" s="12">
        <f t="shared" si="151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2">
        <f t="shared" si="150"/>
        <v>42215.662314814821</v>
      </c>
      <c r="S2375" s="12">
        <f t="shared" si="151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2">
        <f t="shared" si="150"/>
        <v>42017.843287037031</v>
      </c>
      <c r="S2376" s="12">
        <f t="shared" si="151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2">
        <f t="shared" si="150"/>
        <v>42592.836076388892</v>
      </c>
      <c r="S2377" s="12">
        <f t="shared" si="151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2">
        <f t="shared" si="150"/>
        <v>42318.925532407404</v>
      </c>
      <c r="S2378" s="12">
        <f t="shared" si="151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2">
        <f t="shared" si="150"/>
        <v>42669.870173611111</v>
      </c>
      <c r="S2379" s="12">
        <f t="shared" si="151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2">
        <f t="shared" si="150"/>
        <v>42213.013078703705</v>
      </c>
      <c r="S2380" s="12">
        <f t="shared" si="151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2">
        <f t="shared" si="150"/>
        <v>42237.016388888893</v>
      </c>
      <c r="S2381" s="12">
        <f t="shared" si="151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2">
        <f t="shared" si="150"/>
        <v>42248.793310185181</v>
      </c>
      <c r="S2382" s="12">
        <f t="shared" si="151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2">
        <f t="shared" si="150"/>
        <v>42074.935740740737</v>
      </c>
      <c r="S2383" s="12">
        <f t="shared" si="151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2">
        <f t="shared" si="150"/>
        <v>42195.187534722223</v>
      </c>
      <c r="S2384" s="12">
        <f t="shared" si="151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2">
        <f t="shared" si="150"/>
        <v>42027.056793981479</v>
      </c>
      <c r="S2385" s="12">
        <f t="shared" si="151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2">
        <f t="shared" si="150"/>
        <v>41927.067627314813</v>
      </c>
      <c r="S2386" s="12">
        <f t="shared" si="151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2">
        <f t="shared" si="150"/>
        <v>42191.70175925926</v>
      </c>
      <c r="S2387" s="12">
        <f t="shared" si="151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2">
        <f t="shared" si="150"/>
        <v>41954.838240740741</v>
      </c>
      <c r="S2388" s="12">
        <f t="shared" si="151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2">
        <f t="shared" si="150"/>
        <v>42528.626620370371</v>
      </c>
      <c r="S2389" s="12">
        <f t="shared" si="151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2">
        <f t="shared" si="150"/>
        <v>41989.853692129633</v>
      </c>
      <c r="S2390" s="12">
        <f t="shared" si="151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2">
        <f t="shared" si="150"/>
        <v>42179.653379629628</v>
      </c>
      <c r="S2391" s="12">
        <f t="shared" si="151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2">
        <f t="shared" si="150"/>
        <v>41968.262314814812</v>
      </c>
      <c r="S2392" s="12">
        <f t="shared" si="151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2">
        <f t="shared" si="150"/>
        <v>42064.794490740736</v>
      </c>
      <c r="S2393" s="12">
        <f t="shared" si="151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2">
        <f t="shared" si="150"/>
        <v>42276.120636574073</v>
      </c>
      <c r="S2394" s="12">
        <f t="shared" si="151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2">
        <f t="shared" si="150"/>
        <v>42194.648344907408</v>
      </c>
      <c r="S2395" s="12">
        <f t="shared" si="151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2">
        <f t="shared" si="150"/>
        <v>42031.362187499995</v>
      </c>
      <c r="S2396" s="12">
        <f t="shared" si="151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2">
        <f t="shared" si="150"/>
        <v>42717.121377314819</v>
      </c>
      <c r="S2397" s="12">
        <f t="shared" si="151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2">
        <f t="shared" si="150"/>
        <v>42262.849050925928</v>
      </c>
      <c r="S2398" s="12">
        <f t="shared" si="151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2">
        <f t="shared" si="150"/>
        <v>41976.88490740741</v>
      </c>
      <c r="S2399" s="12">
        <f t="shared" si="151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2">
        <f t="shared" si="150"/>
        <v>42157.916481481487</v>
      </c>
      <c r="S2400" s="12">
        <f t="shared" si="151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2">
        <f t="shared" si="150"/>
        <v>41956.853078703702</v>
      </c>
      <c r="S2401" s="12">
        <f t="shared" si="151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2">
        <f t="shared" si="150"/>
        <v>42444.268101851849</v>
      </c>
      <c r="S2402" s="12">
        <f t="shared" si="151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2">
        <f t="shared" si="150"/>
        <v>42374.822870370372</v>
      </c>
      <c r="S2403" s="12">
        <f t="shared" si="151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2">
        <f t="shared" si="150"/>
        <v>42107.679756944446</v>
      </c>
      <c r="S2404" s="12">
        <f t="shared" si="151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2">
        <f t="shared" si="150"/>
        <v>42399.882615740738</v>
      </c>
      <c r="S2405" s="12">
        <f t="shared" si="151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2">
        <f t="shared" si="150"/>
        <v>42342.03943287037</v>
      </c>
      <c r="S2406" s="12">
        <f t="shared" si="151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2">
        <f t="shared" si="150"/>
        <v>42595.585358796292</v>
      </c>
      <c r="S2407" s="12">
        <f t="shared" si="151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2">
        <f t="shared" si="150"/>
        <v>41983.110995370371</v>
      </c>
      <c r="S2408" s="12">
        <f t="shared" si="151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2">
        <f t="shared" si="150"/>
        <v>42082.575555555552</v>
      </c>
      <c r="S2409" s="12">
        <f t="shared" si="151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2">
        <f t="shared" si="150"/>
        <v>41919.140706018516</v>
      </c>
      <c r="S2410" s="12">
        <f t="shared" si="151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2">
        <f t="shared" si="150"/>
        <v>42204.875868055555</v>
      </c>
      <c r="S2411" s="12">
        <f t="shared" si="151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2">
        <f t="shared" si="150"/>
        <v>42224.408275462964</v>
      </c>
      <c r="S2412" s="12">
        <f t="shared" si="151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2">
        <f t="shared" si="150"/>
        <v>42211.732430555552</v>
      </c>
      <c r="S2413" s="12">
        <f t="shared" si="151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2">
        <f t="shared" si="150"/>
        <v>42655.736956018518</v>
      </c>
      <c r="S2414" s="12">
        <f t="shared" si="151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2">
        <f t="shared" si="150"/>
        <v>41760.10974537037</v>
      </c>
      <c r="S2415" s="12">
        <f t="shared" si="151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2">
        <f t="shared" si="150"/>
        <v>42198.695138888885</v>
      </c>
      <c r="S2416" s="12">
        <f t="shared" si="151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2">
        <f t="shared" si="150"/>
        <v>42536.862800925926</v>
      </c>
      <c r="S2417" s="12">
        <f t="shared" si="151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2">
        <f t="shared" si="150"/>
        <v>42019.737766203703</v>
      </c>
      <c r="S2418" s="12">
        <f t="shared" si="151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2">
        <f t="shared" si="150"/>
        <v>41831.884108796294</v>
      </c>
      <c r="S2419" s="12">
        <f t="shared" si="151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2">
        <f t="shared" si="150"/>
        <v>42027.856990740736</v>
      </c>
      <c r="S2420" s="12">
        <f t="shared" si="151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2">
        <f t="shared" si="150"/>
        <v>41993.738298611104</v>
      </c>
      <c r="S2421" s="12">
        <f t="shared" si="151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2">
        <f t="shared" si="150"/>
        <v>41893.028877314813</v>
      </c>
      <c r="S2422" s="12">
        <f t="shared" si="151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2">
        <f t="shared" si="150"/>
        <v>42026.687453703707</v>
      </c>
      <c r="S2423" s="12">
        <f t="shared" si="151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2">
        <f t="shared" si="150"/>
        <v>42044.724953703699</v>
      </c>
      <c r="S2424" s="12">
        <f t="shared" si="151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2">
        <f t="shared" si="150"/>
        <v>41974.704745370371</v>
      </c>
      <c r="S2425" s="12">
        <f t="shared" si="151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2">
        <f t="shared" si="150"/>
        <v>41909.892453703702</v>
      </c>
      <c r="S2426" s="12">
        <f t="shared" si="151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2">
        <f t="shared" si="150"/>
        <v>42502.913761574076</v>
      </c>
      <c r="S2427" s="12">
        <f t="shared" si="151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2">
        <f t="shared" si="150"/>
        <v>42164.170046296291</v>
      </c>
      <c r="S2428" s="12">
        <f t="shared" si="151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2">
        <f t="shared" si="150"/>
        <v>42412.318668981476</v>
      </c>
      <c r="S2429" s="12">
        <f t="shared" si="151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2">
        <f t="shared" si="150"/>
        <v>42045.784155092595</v>
      </c>
      <c r="S2430" s="12">
        <f t="shared" si="151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2">
        <f t="shared" si="150"/>
        <v>42734.879236111112</v>
      </c>
      <c r="S2431" s="12">
        <f t="shared" si="151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2">
        <f t="shared" si="150"/>
        <v>42382.130833333329</v>
      </c>
      <c r="S2432" s="12">
        <f t="shared" si="151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2">
        <f t="shared" si="150"/>
        <v>42489.099687499998</v>
      </c>
      <c r="S2433" s="12">
        <f t="shared" si="151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ref="P2434:P2497" si="152">ROUND(E2434/D2434*100,0)</f>
        <v>0</v>
      </c>
      <c r="Q2434">
        <f t="shared" si="149"/>
        <v>1</v>
      </c>
      <c r="R2434" s="12">
        <f t="shared" si="150"/>
        <v>42041.218715277777</v>
      </c>
      <c r="S2434" s="12">
        <f t="shared" si="151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52"/>
        <v>0</v>
      </c>
      <c r="Q2435">
        <f t="shared" ref="Q2435:Q2498" si="153">IFERROR(ROUND(E2435/L2435,2),0)</f>
        <v>0</v>
      </c>
      <c r="R2435" s="12">
        <f t="shared" ref="R2435:R2498" si="154">(((J2435/60)/60)/24)+DATE(1970,1,1)</f>
        <v>42397.89980324074</v>
      </c>
      <c r="S2435" s="12">
        <f t="shared" ref="S2435:S2498" si="155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2">
        <f t="shared" si="154"/>
        <v>42180.18604166666</v>
      </c>
      <c r="S2436" s="12">
        <f t="shared" si="155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2">
        <f t="shared" si="154"/>
        <v>42252.277615740735</v>
      </c>
      <c r="S2437" s="12">
        <f t="shared" si="155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2">
        <f t="shared" si="154"/>
        <v>42338.615393518514</v>
      </c>
      <c r="S2438" s="12">
        <f t="shared" si="155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2">
        <f t="shared" si="154"/>
        <v>42031.965138888889</v>
      </c>
      <c r="S2439" s="12">
        <f t="shared" si="155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2">
        <f t="shared" si="154"/>
        <v>42285.91506944444</v>
      </c>
      <c r="S2440" s="12">
        <f t="shared" si="155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2">
        <f t="shared" si="154"/>
        <v>42265.818622685183</v>
      </c>
      <c r="S2441" s="12">
        <f t="shared" si="155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2">
        <f t="shared" si="154"/>
        <v>42383.899456018517</v>
      </c>
      <c r="S2442" s="12">
        <f t="shared" si="155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2">
        <f t="shared" si="154"/>
        <v>42187.125625000001</v>
      </c>
      <c r="S2443" s="12">
        <f t="shared" si="155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2">
        <f t="shared" si="154"/>
        <v>42052.666990740734</v>
      </c>
      <c r="S2444" s="12">
        <f t="shared" si="155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2">
        <f t="shared" si="154"/>
        <v>41836.625254629631</v>
      </c>
      <c r="S2445" s="12">
        <f t="shared" si="155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2">
        <f t="shared" si="154"/>
        <v>42485.754525462966</v>
      </c>
      <c r="S2446" s="12">
        <f t="shared" si="155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2">
        <f t="shared" si="154"/>
        <v>42243.190057870372</v>
      </c>
      <c r="S2447" s="12">
        <f t="shared" si="155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2">
        <f t="shared" si="154"/>
        <v>42670.602673611109</v>
      </c>
      <c r="S2448" s="12">
        <f t="shared" si="155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2">
        <f t="shared" si="154"/>
        <v>42654.469826388886</v>
      </c>
      <c r="S2449" s="12">
        <f t="shared" si="155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2">
        <f t="shared" si="154"/>
        <v>42607.316122685181</v>
      </c>
      <c r="S2450" s="12">
        <f t="shared" si="155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2">
        <f t="shared" si="154"/>
        <v>41943.142534722225</v>
      </c>
      <c r="S2451" s="12">
        <f t="shared" si="155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2">
        <f t="shared" si="154"/>
        <v>41902.07240740741</v>
      </c>
      <c r="S2452" s="12">
        <f t="shared" si="155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2">
        <f t="shared" si="154"/>
        <v>42779.908449074079</v>
      </c>
      <c r="S2453" s="12">
        <f t="shared" si="155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2">
        <f t="shared" si="154"/>
        <v>42338.84375</v>
      </c>
      <c r="S2454" s="12">
        <f t="shared" si="155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2">
        <f t="shared" si="154"/>
        <v>42738.692233796297</v>
      </c>
      <c r="S2455" s="12">
        <f t="shared" si="155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2">
        <f t="shared" si="154"/>
        <v>42770.201481481476</v>
      </c>
      <c r="S2456" s="12">
        <f t="shared" si="155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2">
        <f t="shared" si="154"/>
        <v>42452.781828703708</v>
      </c>
      <c r="S2457" s="12">
        <f t="shared" si="155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2">
        <f t="shared" si="154"/>
        <v>42761.961099537039</v>
      </c>
      <c r="S2458" s="12">
        <f t="shared" si="155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2">
        <f t="shared" si="154"/>
        <v>42423.602500000001</v>
      </c>
      <c r="S2459" s="12">
        <f t="shared" si="155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2">
        <f t="shared" si="154"/>
        <v>42495.871736111112</v>
      </c>
      <c r="S2460" s="12">
        <f t="shared" si="155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2">
        <f t="shared" si="154"/>
        <v>42407.637557870374</v>
      </c>
      <c r="S2461" s="12">
        <f t="shared" si="155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2">
        <f t="shared" si="154"/>
        <v>42704.187118055561</v>
      </c>
      <c r="S2462" s="12">
        <f t="shared" si="155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2">
        <f t="shared" si="154"/>
        <v>40784.012696759259</v>
      </c>
      <c r="S2463" s="12">
        <f t="shared" si="155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2">
        <f t="shared" si="154"/>
        <v>41089.186296296299</v>
      </c>
      <c r="S2464" s="12">
        <f t="shared" si="155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2">
        <f t="shared" si="154"/>
        <v>41341.111400462964</v>
      </c>
      <c r="S2465" s="12">
        <f t="shared" si="155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2">
        <f t="shared" si="154"/>
        <v>42248.90042824074</v>
      </c>
      <c r="S2466" s="12">
        <f t="shared" si="155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2">
        <f t="shared" si="154"/>
        <v>41145.719305555554</v>
      </c>
      <c r="S2467" s="12">
        <f t="shared" si="155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2">
        <f t="shared" si="154"/>
        <v>41373.102465277778</v>
      </c>
      <c r="S2468" s="12">
        <f t="shared" si="155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2">
        <f t="shared" si="154"/>
        <v>41025.874201388891</v>
      </c>
      <c r="S2469" s="12">
        <f t="shared" si="155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2">
        <f t="shared" si="154"/>
        <v>41174.154178240737</v>
      </c>
      <c r="S2470" s="12">
        <f t="shared" si="155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2">
        <f t="shared" si="154"/>
        <v>40557.429733796293</v>
      </c>
      <c r="S2471" s="12">
        <f t="shared" si="155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2">
        <f t="shared" si="154"/>
        <v>41023.07471064815</v>
      </c>
      <c r="S2472" s="12">
        <f t="shared" si="155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2">
        <f t="shared" si="154"/>
        <v>40893.992962962962</v>
      </c>
      <c r="S2473" s="12">
        <f t="shared" si="155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2">
        <f t="shared" si="154"/>
        <v>40354.11550925926</v>
      </c>
      <c r="S2474" s="12">
        <f t="shared" si="155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2">
        <f t="shared" si="154"/>
        <v>41193.748483796298</v>
      </c>
      <c r="S2475" s="12">
        <f t="shared" si="155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2">
        <f t="shared" si="154"/>
        <v>40417.011296296296</v>
      </c>
      <c r="S2476" s="12">
        <f t="shared" si="155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2">
        <f t="shared" si="154"/>
        <v>40310.287673611114</v>
      </c>
      <c r="S2477" s="12">
        <f t="shared" si="155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2">
        <f t="shared" si="154"/>
        <v>41913.328356481477</v>
      </c>
      <c r="S2478" s="12">
        <f t="shared" si="155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2">
        <f t="shared" si="154"/>
        <v>41088.691493055558</v>
      </c>
      <c r="S2479" s="12">
        <f t="shared" si="155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2">
        <f t="shared" si="154"/>
        <v>41257.950381944444</v>
      </c>
      <c r="S2480" s="12">
        <f t="shared" si="155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2">
        <f t="shared" si="154"/>
        <v>41107.726782407408</v>
      </c>
      <c r="S2481" s="12">
        <f t="shared" si="155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2">
        <f t="shared" si="154"/>
        <v>42227.936157407406</v>
      </c>
      <c r="S2482" s="12">
        <f t="shared" si="155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2">
        <f t="shared" si="154"/>
        <v>40999.645925925928</v>
      </c>
      <c r="S2483" s="12">
        <f t="shared" si="155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2">
        <f t="shared" si="154"/>
        <v>40711.782210648147</v>
      </c>
      <c r="S2484" s="12">
        <f t="shared" si="155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2">
        <f t="shared" si="154"/>
        <v>40970.750034722223</v>
      </c>
      <c r="S2485" s="12">
        <f t="shared" si="155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2">
        <f t="shared" si="154"/>
        <v>40771.916701388887</v>
      </c>
      <c r="S2486" s="12">
        <f t="shared" si="155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2">
        <f t="shared" si="154"/>
        <v>40793.998599537037</v>
      </c>
      <c r="S2487" s="12">
        <f t="shared" si="155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2">
        <f t="shared" si="154"/>
        <v>40991.708055555559</v>
      </c>
      <c r="S2488" s="12">
        <f t="shared" si="155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2">
        <f t="shared" si="154"/>
        <v>41026.083298611113</v>
      </c>
      <c r="S2489" s="12">
        <f t="shared" si="155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2">
        <f t="shared" si="154"/>
        <v>40833.633194444446</v>
      </c>
      <c r="S2490" s="12">
        <f t="shared" si="155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2">
        <f t="shared" si="154"/>
        <v>41373.690266203703</v>
      </c>
      <c r="S2491" s="12">
        <f t="shared" si="155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2">
        <f t="shared" si="154"/>
        <v>41023.227731481478</v>
      </c>
      <c r="S2492" s="12">
        <f t="shared" si="155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2">
        <f t="shared" si="154"/>
        <v>40542.839282407411</v>
      </c>
      <c r="S2493" s="12">
        <f t="shared" si="155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2">
        <f t="shared" si="154"/>
        <v>41024.985972222225</v>
      </c>
      <c r="S2494" s="12">
        <f t="shared" si="155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2">
        <f t="shared" si="154"/>
        <v>41348.168287037035</v>
      </c>
      <c r="S2495" s="12">
        <f t="shared" si="155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2">
        <f t="shared" si="154"/>
        <v>41022.645185185182</v>
      </c>
      <c r="S2496" s="12">
        <f t="shared" si="155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2">
        <f t="shared" si="154"/>
        <v>41036.946469907409</v>
      </c>
      <c r="S2497" s="12">
        <f t="shared" si="155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ref="P2498:P2561" si="156">ROUND(E2498/D2498*100,0)</f>
        <v>100</v>
      </c>
      <c r="Q2498">
        <f t="shared" si="153"/>
        <v>600</v>
      </c>
      <c r="R2498" s="12">
        <f t="shared" si="154"/>
        <v>41327.996435185189</v>
      </c>
      <c r="S2498" s="12">
        <f t="shared" si="155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56"/>
        <v>113</v>
      </c>
      <c r="Q2499">
        <f t="shared" ref="Q2499:Q2562" si="157">IFERROR(ROUND(E2499/L2499,2),0)</f>
        <v>80.55</v>
      </c>
      <c r="R2499" s="12">
        <f t="shared" ref="R2499:R2562" si="158">(((J2499/60)/60)/24)+DATE(1970,1,1)</f>
        <v>40730.878912037035</v>
      </c>
      <c r="S2499" s="12">
        <f t="shared" ref="S2499:S2562" si="159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2">
        <f t="shared" si="158"/>
        <v>42017.967442129629</v>
      </c>
      <c r="S2500" s="12">
        <f t="shared" si="15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2">
        <f t="shared" si="158"/>
        <v>41226.648576388885</v>
      </c>
      <c r="S2501" s="12">
        <f t="shared" si="15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2">
        <f t="shared" si="158"/>
        <v>41053.772858796299</v>
      </c>
      <c r="S2502" s="12">
        <f t="shared" si="15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2">
        <f t="shared" si="158"/>
        <v>42244.776666666665</v>
      </c>
      <c r="S2503" s="12">
        <f t="shared" si="15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2">
        <f t="shared" si="158"/>
        <v>41858.825439814813</v>
      </c>
      <c r="S2504" s="12">
        <f t="shared" si="15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2">
        <f t="shared" si="158"/>
        <v>42498.899398148147</v>
      </c>
      <c r="S2505" s="12">
        <f t="shared" si="15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2">
        <f t="shared" si="158"/>
        <v>41928.015439814815</v>
      </c>
      <c r="S2506" s="12">
        <f t="shared" si="15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2">
        <f t="shared" si="158"/>
        <v>42047.05574074074</v>
      </c>
      <c r="S2507" s="12">
        <f t="shared" si="15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2">
        <f t="shared" si="158"/>
        <v>42258.297094907408</v>
      </c>
      <c r="S2508" s="12">
        <f t="shared" si="15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2">
        <f t="shared" si="158"/>
        <v>42105.072962962964</v>
      </c>
      <c r="S2509" s="12">
        <f t="shared" si="15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2">
        <f t="shared" si="158"/>
        <v>41835.951782407406</v>
      </c>
      <c r="S2510" s="12">
        <f t="shared" si="15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2">
        <f t="shared" si="158"/>
        <v>42058.809594907405</v>
      </c>
      <c r="S2511" s="12">
        <f t="shared" si="15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2">
        <f t="shared" si="158"/>
        <v>42078.997361111105</v>
      </c>
      <c r="S2512" s="12">
        <f t="shared" si="15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2">
        <f t="shared" si="158"/>
        <v>42371.446909722217</v>
      </c>
      <c r="S2513" s="12">
        <f t="shared" si="15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2">
        <f t="shared" si="158"/>
        <v>41971.876863425925</v>
      </c>
      <c r="S2514" s="12">
        <f t="shared" si="15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2">
        <f t="shared" si="158"/>
        <v>42732.00681712963</v>
      </c>
      <c r="S2515" s="12">
        <f t="shared" si="15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2">
        <f t="shared" si="158"/>
        <v>41854.389780092592</v>
      </c>
      <c r="S2516" s="12">
        <f t="shared" si="15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2">
        <f t="shared" si="158"/>
        <v>42027.839733796296</v>
      </c>
      <c r="S2517" s="12">
        <f t="shared" si="15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2">
        <f t="shared" si="158"/>
        <v>41942.653379629628</v>
      </c>
      <c r="S2518" s="12">
        <f t="shared" si="15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2">
        <f t="shared" si="158"/>
        <v>42052.802430555559</v>
      </c>
      <c r="S2519" s="12">
        <f t="shared" si="15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2">
        <f t="shared" si="158"/>
        <v>41926.680879629632</v>
      </c>
      <c r="S2520" s="12">
        <f t="shared" si="15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2">
        <f t="shared" si="158"/>
        <v>41809.155138888891</v>
      </c>
      <c r="S2521" s="12">
        <f t="shared" si="15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2">
        <f t="shared" si="158"/>
        <v>42612.600520833337</v>
      </c>
      <c r="S2522" s="12">
        <f t="shared" si="15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2">
        <f t="shared" si="158"/>
        <v>42269.967835648145</v>
      </c>
      <c r="S2523" s="12">
        <f t="shared" si="15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2">
        <f t="shared" si="158"/>
        <v>42460.573611111111</v>
      </c>
      <c r="S2524" s="12">
        <f t="shared" si="15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2">
        <f t="shared" si="158"/>
        <v>41930.975601851853</v>
      </c>
      <c r="S2525" s="12">
        <f t="shared" si="15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2">
        <f t="shared" si="158"/>
        <v>41961.807372685187</v>
      </c>
      <c r="S2526" s="12">
        <f t="shared" si="15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2">
        <f t="shared" si="158"/>
        <v>41058.844571759262</v>
      </c>
      <c r="S2527" s="12">
        <f t="shared" si="15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2">
        <f t="shared" si="158"/>
        <v>41953.091134259259</v>
      </c>
      <c r="S2528" s="12">
        <f t="shared" si="15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2">
        <f t="shared" si="158"/>
        <v>41546.75105324074</v>
      </c>
      <c r="S2529" s="12">
        <f t="shared" si="15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2">
        <f t="shared" si="158"/>
        <v>42217.834525462968</v>
      </c>
      <c r="S2530" s="12">
        <f t="shared" si="15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2">
        <f t="shared" si="158"/>
        <v>40948.080729166664</v>
      </c>
      <c r="S2531" s="12">
        <f t="shared" si="15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2">
        <f t="shared" si="158"/>
        <v>42081.864641203705</v>
      </c>
      <c r="S2532" s="12">
        <f t="shared" si="15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2">
        <f t="shared" si="158"/>
        <v>42208.680023148147</v>
      </c>
      <c r="S2533" s="12">
        <f t="shared" si="15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2">
        <f t="shared" si="158"/>
        <v>41107.849143518521</v>
      </c>
      <c r="S2534" s="12">
        <f t="shared" si="15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2">
        <f t="shared" si="158"/>
        <v>41304.751284722224</v>
      </c>
      <c r="S2535" s="12">
        <f t="shared" si="15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2">
        <f t="shared" si="158"/>
        <v>40127.700370370374</v>
      </c>
      <c r="S2536" s="12">
        <f t="shared" si="15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2">
        <f t="shared" si="158"/>
        <v>41943.791030092594</v>
      </c>
      <c r="S2537" s="12">
        <f t="shared" si="15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2">
        <f t="shared" si="158"/>
        <v>41464.106087962966</v>
      </c>
      <c r="S2538" s="12">
        <f t="shared" si="15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2">
        <f t="shared" si="158"/>
        <v>40696.648784722223</v>
      </c>
      <c r="S2539" s="12">
        <f t="shared" si="15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2">
        <f t="shared" si="158"/>
        <v>41298.509965277779</v>
      </c>
      <c r="S2540" s="12">
        <f t="shared" si="15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2">
        <f t="shared" si="158"/>
        <v>41977.902222222227</v>
      </c>
      <c r="S2541" s="12">
        <f t="shared" si="15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2">
        <f t="shared" si="158"/>
        <v>40785.675011574072</v>
      </c>
      <c r="S2542" s="12">
        <f t="shared" si="15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2">
        <f t="shared" si="158"/>
        <v>41483.449282407404</v>
      </c>
      <c r="S2543" s="12">
        <f t="shared" si="15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2">
        <f t="shared" si="158"/>
        <v>41509.426585648151</v>
      </c>
      <c r="S2544" s="12">
        <f t="shared" si="15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2">
        <f t="shared" si="158"/>
        <v>40514.107615740737</v>
      </c>
      <c r="S2545" s="12">
        <f t="shared" si="15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2">
        <f t="shared" si="158"/>
        <v>41068.520474537036</v>
      </c>
      <c r="S2546" s="12">
        <f t="shared" si="15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2">
        <f t="shared" si="158"/>
        <v>42027.13817129629</v>
      </c>
      <c r="S2547" s="12">
        <f t="shared" si="15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2">
        <f t="shared" si="158"/>
        <v>41524.858553240738</v>
      </c>
      <c r="S2548" s="12">
        <f t="shared" si="15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2">
        <f t="shared" si="158"/>
        <v>40973.773182870369</v>
      </c>
      <c r="S2549" s="12">
        <f t="shared" si="15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2">
        <f t="shared" si="158"/>
        <v>42618.625428240746</v>
      </c>
      <c r="S2550" s="12">
        <f t="shared" si="15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2">
        <f t="shared" si="158"/>
        <v>41390.757754629631</v>
      </c>
      <c r="S2551" s="12">
        <f t="shared" si="15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2">
        <f t="shared" si="158"/>
        <v>42228.634328703702</v>
      </c>
      <c r="S2552" s="12">
        <f t="shared" si="15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2">
        <f t="shared" si="158"/>
        <v>40961.252141203702</v>
      </c>
      <c r="S2553" s="12">
        <f t="shared" si="15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2">
        <f t="shared" si="158"/>
        <v>42769.809965277775</v>
      </c>
      <c r="S2554" s="12">
        <f t="shared" si="15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2">
        <f t="shared" si="158"/>
        <v>41113.199155092596</v>
      </c>
      <c r="S2555" s="12">
        <f t="shared" si="15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2">
        <f t="shared" si="158"/>
        <v>42125.078275462962</v>
      </c>
      <c r="S2556" s="12">
        <f t="shared" si="15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2">
        <f t="shared" si="158"/>
        <v>41026.655011574076</v>
      </c>
      <c r="S2557" s="12">
        <f t="shared" si="15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2">
        <f t="shared" si="158"/>
        <v>41222.991400462961</v>
      </c>
      <c r="S2558" s="12">
        <f t="shared" si="15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2">
        <f t="shared" si="158"/>
        <v>41744.745208333334</v>
      </c>
      <c r="S2559" s="12">
        <f t="shared" si="15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2">
        <f t="shared" si="158"/>
        <v>42093.860023148154</v>
      </c>
      <c r="S2560" s="12">
        <f t="shared" si="15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2">
        <f t="shared" si="158"/>
        <v>40829.873657407406</v>
      </c>
      <c r="S2561" s="12">
        <f t="shared" si="15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ref="P2562:P2625" si="160">ROUND(E2562/D2562*100,0)</f>
        <v>100</v>
      </c>
      <c r="Q2562">
        <f t="shared" si="157"/>
        <v>143</v>
      </c>
      <c r="R2562" s="12">
        <f t="shared" si="158"/>
        <v>42039.951087962967</v>
      </c>
      <c r="S2562" s="12">
        <f t="shared" si="15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160"/>
        <v>0</v>
      </c>
      <c r="Q2563">
        <f t="shared" ref="Q2563:Q2626" si="161">IFERROR(ROUND(E2563/L2563,2),0)</f>
        <v>0</v>
      </c>
      <c r="R2563" s="12">
        <f t="shared" ref="R2563:R2626" si="162">(((J2563/60)/60)/24)+DATE(1970,1,1)</f>
        <v>42260.528807870374</v>
      </c>
      <c r="S2563" s="12">
        <f t="shared" ref="S2563:S2626" si="163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2">
        <f t="shared" si="162"/>
        <v>42594.524756944447</v>
      </c>
      <c r="S2564" s="12">
        <f t="shared" si="163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2">
        <f t="shared" si="162"/>
        <v>42155.139479166668</v>
      </c>
      <c r="S2565" s="12">
        <f t="shared" si="163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2">
        <f t="shared" si="162"/>
        <v>41822.040497685186</v>
      </c>
      <c r="S2566" s="12">
        <f t="shared" si="163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2">
        <f t="shared" si="162"/>
        <v>42440.650335648148</v>
      </c>
      <c r="S2567" s="12">
        <f t="shared" si="163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2">
        <f t="shared" si="162"/>
        <v>41842.980879629627</v>
      </c>
      <c r="S2568" s="12">
        <f t="shared" si="163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2">
        <f t="shared" si="162"/>
        <v>42087.878912037035</v>
      </c>
      <c r="S2569" s="12">
        <f t="shared" si="163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2">
        <f t="shared" si="162"/>
        <v>42584.666597222225</v>
      </c>
      <c r="S2570" s="12">
        <f t="shared" si="163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2">
        <f t="shared" si="162"/>
        <v>42234.105462962965</v>
      </c>
      <c r="S2571" s="12">
        <f t="shared" si="163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2">
        <f t="shared" si="162"/>
        <v>42744.903182870374</v>
      </c>
      <c r="S2572" s="12">
        <f t="shared" si="163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2">
        <f t="shared" si="162"/>
        <v>42449.341678240744</v>
      </c>
      <c r="S2573" s="12">
        <f t="shared" si="163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2">
        <f t="shared" si="162"/>
        <v>42077.119409722218</v>
      </c>
      <c r="S2574" s="12">
        <f t="shared" si="163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2">
        <f t="shared" si="162"/>
        <v>41829.592002314814</v>
      </c>
      <c r="S2575" s="12">
        <f t="shared" si="163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2">
        <f t="shared" si="162"/>
        <v>42487.825752314813</v>
      </c>
      <c r="S2576" s="12">
        <f t="shared" si="163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2">
        <f t="shared" si="162"/>
        <v>41986.108726851846</v>
      </c>
      <c r="S2577" s="12">
        <f t="shared" si="163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2">
        <f t="shared" si="162"/>
        <v>42060.00980324074</v>
      </c>
      <c r="S2578" s="12">
        <f t="shared" si="163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2">
        <f t="shared" si="162"/>
        <v>41830.820567129631</v>
      </c>
      <c r="S2579" s="12">
        <f t="shared" si="163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2">
        <f t="shared" si="162"/>
        <v>42238.022905092599</v>
      </c>
      <c r="S2580" s="12">
        <f t="shared" si="163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2">
        <f t="shared" si="162"/>
        <v>41837.829895833333</v>
      </c>
      <c r="S2581" s="12">
        <f t="shared" si="163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2">
        <f t="shared" si="162"/>
        <v>42110.326423611114</v>
      </c>
      <c r="S2582" s="12">
        <f t="shared" si="163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2">
        <f t="shared" si="162"/>
        <v>42294.628449074073</v>
      </c>
      <c r="S2583" s="12">
        <f t="shared" si="163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2">
        <f t="shared" si="162"/>
        <v>42642.988819444443</v>
      </c>
      <c r="S2584" s="12">
        <f t="shared" si="163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2">
        <f t="shared" si="162"/>
        <v>42019.76944444445</v>
      </c>
      <c r="S2585" s="12">
        <f t="shared" si="163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2">
        <f t="shared" si="162"/>
        <v>42140.173252314817</v>
      </c>
      <c r="S2586" s="12">
        <f t="shared" si="163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2">
        <f t="shared" si="162"/>
        <v>41795.963333333333</v>
      </c>
      <c r="S2587" s="12">
        <f t="shared" si="163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2">
        <f t="shared" si="162"/>
        <v>42333.330277777779</v>
      </c>
      <c r="S2588" s="12">
        <f t="shared" si="163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2">
        <f t="shared" si="162"/>
        <v>42338.675381944442</v>
      </c>
      <c r="S2589" s="12">
        <f t="shared" si="163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2">
        <f t="shared" si="162"/>
        <v>42042.676226851851</v>
      </c>
      <c r="S2590" s="12">
        <f t="shared" si="163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2">
        <f t="shared" si="162"/>
        <v>42422.536192129628</v>
      </c>
      <c r="S2591" s="12">
        <f t="shared" si="163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2">
        <f t="shared" si="162"/>
        <v>42388.589085648149</v>
      </c>
      <c r="S2592" s="12">
        <f t="shared" si="163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2">
        <f t="shared" si="162"/>
        <v>42382.906527777777</v>
      </c>
      <c r="S2593" s="12">
        <f t="shared" si="163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2">
        <f t="shared" si="162"/>
        <v>41887.801168981481</v>
      </c>
      <c r="S2594" s="12">
        <f t="shared" si="163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2">
        <f t="shared" si="162"/>
        <v>42089.84520833334</v>
      </c>
      <c r="S2595" s="12">
        <f t="shared" si="163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2">
        <f t="shared" si="162"/>
        <v>41828.967916666668</v>
      </c>
      <c r="S2596" s="12">
        <f t="shared" si="163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2">
        <f t="shared" si="162"/>
        <v>42760.244212962964</v>
      </c>
      <c r="S2597" s="12">
        <f t="shared" si="163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2">
        <f t="shared" si="162"/>
        <v>41828.664456018516</v>
      </c>
      <c r="S2598" s="12">
        <f t="shared" si="163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2">
        <f t="shared" si="162"/>
        <v>42510.341631944444</v>
      </c>
      <c r="S2599" s="12">
        <f t="shared" si="163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2">
        <f t="shared" si="162"/>
        <v>42240.840289351851</v>
      </c>
      <c r="S2600" s="12">
        <f t="shared" si="163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2">
        <f t="shared" si="162"/>
        <v>41809.754016203704</v>
      </c>
      <c r="S2601" s="12">
        <f t="shared" si="163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2">
        <f t="shared" si="162"/>
        <v>42394.900462962964</v>
      </c>
      <c r="S2602" s="12">
        <f t="shared" si="163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2">
        <f t="shared" si="162"/>
        <v>41150.902187499996</v>
      </c>
      <c r="S2603" s="12">
        <f t="shared" si="163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2">
        <f t="shared" si="162"/>
        <v>41915.747314814813</v>
      </c>
      <c r="S2604" s="12">
        <f t="shared" si="163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2">
        <f t="shared" si="162"/>
        <v>41617.912662037037</v>
      </c>
      <c r="S2605" s="12">
        <f t="shared" si="163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2">
        <f t="shared" si="162"/>
        <v>40998.051192129627</v>
      </c>
      <c r="S2606" s="12">
        <f t="shared" si="163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2">
        <f t="shared" si="162"/>
        <v>42508.541550925926</v>
      </c>
      <c r="S2607" s="12">
        <f t="shared" si="163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2">
        <f t="shared" si="162"/>
        <v>41726.712754629632</v>
      </c>
      <c r="S2608" s="12">
        <f t="shared" si="163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2">
        <f t="shared" si="162"/>
        <v>42184.874675925923</v>
      </c>
      <c r="S2609" s="12">
        <f t="shared" si="163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2">
        <f t="shared" si="162"/>
        <v>42767.801712962959</v>
      </c>
      <c r="S2610" s="12">
        <f t="shared" si="163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2">
        <f t="shared" si="162"/>
        <v>41075.237858796296</v>
      </c>
      <c r="S2611" s="12">
        <f t="shared" si="163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2">
        <f t="shared" si="162"/>
        <v>42564.881076388891</v>
      </c>
      <c r="S2612" s="12">
        <f t="shared" si="163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2">
        <f t="shared" si="162"/>
        <v>42704.335810185185</v>
      </c>
      <c r="S2613" s="12">
        <f t="shared" si="163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2">
        <f t="shared" si="162"/>
        <v>41982.143171296295</v>
      </c>
      <c r="S2614" s="12">
        <f t="shared" si="163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2">
        <f t="shared" si="162"/>
        <v>41143.81821759259</v>
      </c>
      <c r="S2615" s="12">
        <f t="shared" si="163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2">
        <f t="shared" si="162"/>
        <v>41730.708472222221</v>
      </c>
      <c r="S2616" s="12">
        <f t="shared" si="163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2">
        <f t="shared" si="162"/>
        <v>42453.49726851852</v>
      </c>
      <c r="S2617" s="12">
        <f t="shared" si="163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2">
        <f t="shared" si="162"/>
        <v>42211.99454861111</v>
      </c>
      <c r="S2618" s="12">
        <f t="shared" si="163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2">
        <f t="shared" si="162"/>
        <v>41902.874432870369</v>
      </c>
      <c r="S2619" s="12">
        <f t="shared" si="163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2">
        <f t="shared" si="162"/>
        <v>42279.792372685188</v>
      </c>
      <c r="S2620" s="12">
        <f t="shared" si="163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2">
        <f t="shared" si="162"/>
        <v>42273.884305555555</v>
      </c>
      <c r="S2621" s="12">
        <f t="shared" si="163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2">
        <f t="shared" si="162"/>
        <v>42251.16715277778</v>
      </c>
      <c r="S2622" s="12">
        <f t="shared" si="163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2">
        <f t="shared" si="162"/>
        <v>42115.74754629629</v>
      </c>
      <c r="S2623" s="12">
        <f t="shared" si="163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2">
        <f t="shared" si="162"/>
        <v>42689.74324074074</v>
      </c>
      <c r="S2624" s="12">
        <f t="shared" si="163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2">
        <f t="shared" si="162"/>
        <v>42692.256550925929</v>
      </c>
      <c r="S2625" s="12">
        <f t="shared" si="163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ref="P2626:P2689" si="164">ROUND(E2626/D2626*100,0)</f>
        <v>1379</v>
      </c>
      <c r="Q2626">
        <f t="shared" si="161"/>
        <v>31.82</v>
      </c>
      <c r="R2626" s="12">
        <f t="shared" si="162"/>
        <v>41144.42155092593</v>
      </c>
      <c r="S2626" s="12">
        <f t="shared" si="163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164"/>
        <v>956</v>
      </c>
      <c r="Q2627">
        <f t="shared" ref="Q2627:Q2690" si="165">IFERROR(ROUND(E2627/L2627,2),0)</f>
        <v>27.58</v>
      </c>
      <c r="R2627" s="12">
        <f t="shared" ref="R2627:R2690" si="166">(((J2627/60)/60)/24)+DATE(1970,1,1)</f>
        <v>42658.810277777782</v>
      </c>
      <c r="S2627" s="12">
        <f t="shared" ref="S2627:S2690" si="167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2">
        <f t="shared" si="166"/>
        <v>42128.628113425926</v>
      </c>
      <c r="S2628" s="12">
        <f t="shared" si="167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2">
        <f t="shared" si="166"/>
        <v>42304.829409722224</v>
      </c>
      <c r="S2629" s="12">
        <f t="shared" si="167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2">
        <f t="shared" si="166"/>
        <v>41953.966053240743</v>
      </c>
      <c r="S2630" s="12">
        <f t="shared" si="167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2">
        <f t="shared" si="166"/>
        <v>42108.538449074069</v>
      </c>
      <c r="S2631" s="12">
        <f t="shared" si="167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2">
        <f t="shared" si="166"/>
        <v>42524.105462962965</v>
      </c>
      <c r="S2632" s="12">
        <f t="shared" si="167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2">
        <f t="shared" si="166"/>
        <v>42218.169293981482</v>
      </c>
      <c r="S2633" s="12">
        <f t="shared" si="167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2">
        <f t="shared" si="166"/>
        <v>42494.061793981484</v>
      </c>
      <c r="S2634" s="12">
        <f t="shared" si="167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2">
        <f t="shared" si="166"/>
        <v>41667.823287037041</v>
      </c>
      <c r="S2635" s="12">
        <f t="shared" si="167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2">
        <f t="shared" si="166"/>
        <v>42612.656493055561</v>
      </c>
      <c r="S2636" s="12">
        <f t="shared" si="167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2">
        <f t="shared" si="166"/>
        <v>42037.950937500005</v>
      </c>
      <c r="S2637" s="12">
        <f t="shared" si="167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2">
        <f t="shared" si="166"/>
        <v>42636.614745370374</v>
      </c>
      <c r="S2638" s="12">
        <f t="shared" si="167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2">
        <f t="shared" si="166"/>
        <v>42639.549479166672</v>
      </c>
      <c r="S2639" s="12">
        <f t="shared" si="167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2">
        <f t="shared" si="166"/>
        <v>41989.913136574076</v>
      </c>
      <c r="S2640" s="12">
        <f t="shared" si="167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2">
        <f t="shared" si="166"/>
        <v>42024.86513888889</v>
      </c>
      <c r="S2641" s="12">
        <f t="shared" si="167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2">
        <f t="shared" si="166"/>
        <v>42103.160578703704</v>
      </c>
      <c r="S2642" s="12">
        <f t="shared" si="167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2">
        <f t="shared" si="166"/>
        <v>41880.827118055553</v>
      </c>
      <c r="S2643" s="12">
        <f t="shared" si="167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2">
        <f t="shared" si="166"/>
        <v>42536.246620370366</v>
      </c>
      <c r="S2644" s="12">
        <f t="shared" si="167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2">
        <f t="shared" si="166"/>
        <v>42689.582349537035</v>
      </c>
      <c r="S2645" s="12">
        <f t="shared" si="167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2">
        <f t="shared" si="166"/>
        <v>42774.792071759264</v>
      </c>
      <c r="S2646" s="12">
        <f t="shared" si="167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2">
        <f t="shared" si="166"/>
        <v>41921.842627314814</v>
      </c>
      <c r="S2647" s="12">
        <f t="shared" si="167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2">
        <f t="shared" si="166"/>
        <v>42226.313298611116</v>
      </c>
      <c r="S2648" s="12">
        <f t="shared" si="167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2">
        <f t="shared" si="166"/>
        <v>42200.261793981481</v>
      </c>
      <c r="S2649" s="12">
        <f t="shared" si="167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2">
        <f t="shared" si="166"/>
        <v>42408.714814814812</v>
      </c>
      <c r="S2650" s="12">
        <f t="shared" si="167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2">
        <f t="shared" si="166"/>
        <v>42341.99700231482</v>
      </c>
      <c r="S2651" s="12">
        <f t="shared" si="167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2">
        <f t="shared" si="166"/>
        <v>42695.624340277776</v>
      </c>
      <c r="S2652" s="12">
        <f t="shared" si="167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2">
        <f t="shared" si="166"/>
        <v>42327.805659722217</v>
      </c>
      <c r="S2653" s="12">
        <f t="shared" si="167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2">
        <f t="shared" si="166"/>
        <v>41953.158854166672</v>
      </c>
      <c r="S2654" s="12">
        <f t="shared" si="167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2">
        <f t="shared" si="166"/>
        <v>41771.651932870373</v>
      </c>
      <c r="S2655" s="12">
        <f t="shared" si="167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2">
        <f t="shared" si="166"/>
        <v>42055.600995370376</v>
      </c>
      <c r="S2656" s="12">
        <f t="shared" si="167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2">
        <f t="shared" si="166"/>
        <v>42381.866284722222</v>
      </c>
      <c r="S2657" s="12">
        <f t="shared" si="167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2">
        <f t="shared" si="166"/>
        <v>42767.688518518517</v>
      </c>
      <c r="S2658" s="12">
        <f t="shared" si="167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2">
        <f t="shared" si="166"/>
        <v>42551.928854166668</v>
      </c>
      <c r="S2659" s="12">
        <f t="shared" si="167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2">
        <f t="shared" si="166"/>
        <v>42551.884189814817</v>
      </c>
      <c r="S2660" s="12">
        <f t="shared" si="167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2">
        <f t="shared" si="166"/>
        <v>42082.069560185191</v>
      </c>
      <c r="S2661" s="12">
        <f t="shared" si="167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2">
        <f t="shared" si="166"/>
        <v>42272.713171296295</v>
      </c>
      <c r="S2662" s="12">
        <f t="shared" si="167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2">
        <f t="shared" si="166"/>
        <v>41542.958449074074</v>
      </c>
      <c r="S2663" s="12">
        <f t="shared" si="167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2">
        <f t="shared" si="166"/>
        <v>42207.746678240743</v>
      </c>
      <c r="S2664" s="12">
        <f t="shared" si="167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2">
        <f t="shared" si="166"/>
        <v>42222.622766203705</v>
      </c>
      <c r="S2665" s="12">
        <f t="shared" si="167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2">
        <f t="shared" si="166"/>
        <v>42313.02542824074</v>
      </c>
      <c r="S2666" s="12">
        <f t="shared" si="167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2">
        <f t="shared" si="166"/>
        <v>42083.895532407405</v>
      </c>
      <c r="S2667" s="12">
        <f t="shared" si="167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2">
        <f t="shared" si="166"/>
        <v>42235.764340277776</v>
      </c>
      <c r="S2668" s="12">
        <f t="shared" si="167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2">
        <f t="shared" si="166"/>
        <v>42380.926111111112</v>
      </c>
      <c r="S2669" s="12">
        <f t="shared" si="167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2">
        <f t="shared" si="166"/>
        <v>42275.588715277772</v>
      </c>
      <c r="S2670" s="12">
        <f t="shared" si="167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2">
        <f t="shared" si="166"/>
        <v>42319.035833333335</v>
      </c>
      <c r="S2671" s="12">
        <f t="shared" si="167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2">
        <f t="shared" si="166"/>
        <v>41821.020601851851</v>
      </c>
      <c r="S2672" s="12">
        <f t="shared" si="167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2">
        <f t="shared" si="166"/>
        <v>41962.749027777783</v>
      </c>
      <c r="S2673" s="12">
        <f t="shared" si="167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2">
        <f t="shared" si="166"/>
        <v>42344.884143518517</v>
      </c>
      <c r="S2674" s="12">
        <f t="shared" si="167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2">
        <f t="shared" si="166"/>
        <v>41912.541655092595</v>
      </c>
      <c r="S2675" s="12">
        <f t="shared" si="167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2">
        <f t="shared" si="166"/>
        <v>42529.632754629631</v>
      </c>
      <c r="S2676" s="12">
        <f t="shared" si="167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2">
        <f t="shared" si="166"/>
        <v>41923.857511574075</v>
      </c>
      <c r="S2677" s="12">
        <f t="shared" si="167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2">
        <f t="shared" si="166"/>
        <v>42482.624699074076</v>
      </c>
      <c r="S2678" s="12">
        <f t="shared" si="167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2">
        <f t="shared" si="166"/>
        <v>41793.029432870368</v>
      </c>
      <c r="S2679" s="12">
        <f t="shared" si="167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2">
        <f t="shared" si="166"/>
        <v>42241.798206018517</v>
      </c>
      <c r="S2680" s="12">
        <f t="shared" si="167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2">
        <f t="shared" si="166"/>
        <v>42033.001087962963</v>
      </c>
      <c r="S2681" s="12">
        <f t="shared" si="167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2">
        <f t="shared" si="166"/>
        <v>42436.211701388893</v>
      </c>
      <c r="S2682" s="12">
        <f t="shared" si="167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2">
        <f t="shared" si="166"/>
        <v>41805.895254629628</v>
      </c>
      <c r="S2683" s="12">
        <f t="shared" si="167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2">
        <f t="shared" si="166"/>
        <v>41932.871990740743</v>
      </c>
      <c r="S2684" s="12">
        <f t="shared" si="167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2">
        <f t="shared" si="166"/>
        <v>42034.75509259259</v>
      </c>
      <c r="S2685" s="12">
        <f t="shared" si="167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2">
        <f t="shared" si="166"/>
        <v>41820.914641203701</v>
      </c>
      <c r="S2686" s="12">
        <f t="shared" si="167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2">
        <f t="shared" si="166"/>
        <v>42061.69594907407</v>
      </c>
      <c r="S2687" s="12">
        <f t="shared" si="167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2">
        <f t="shared" si="166"/>
        <v>41892.974803240737</v>
      </c>
      <c r="S2688" s="12">
        <f t="shared" si="167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2">
        <f t="shared" si="166"/>
        <v>42154.64025462963</v>
      </c>
      <c r="S2689" s="12">
        <f t="shared" si="167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ref="P2690:P2753" si="168">ROUND(E2690/D2690*100,0)</f>
        <v>0</v>
      </c>
      <c r="Q2690">
        <f t="shared" si="165"/>
        <v>5.29</v>
      </c>
      <c r="R2690" s="12">
        <f t="shared" si="166"/>
        <v>42028.118865740747</v>
      </c>
      <c r="S2690" s="12">
        <f t="shared" si="167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168"/>
        <v>0</v>
      </c>
      <c r="Q2691">
        <f t="shared" ref="Q2691:Q2754" si="169">IFERROR(ROUND(E2691/L2691,2),0)</f>
        <v>1</v>
      </c>
      <c r="R2691" s="12">
        <f t="shared" ref="R2691:R2754" si="170">(((J2691/60)/60)/24)+DATE(1970,1,1)</f>
        <v>42551.961689814809</v>
      </c>
      <c r="S2691" s="12">
        <f t="shared" ref="S2691:S2754" si="171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2">
        <f t="shared" si="170"/>
        <v>42113.105046296296</v>
      </c>
      <c r="S2692" s="12">
        <f t="shared" si="171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2">
        <f t="shared" si="170"/>
        <v>42089.724039351851</v>
      </c>
      <c r="S2693" s="12">
        <f t="shared" si="171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2">
        <f t="shared" si="170"/>
        <v>42058.334027777775</v>
      </c>
      <c r="S2694" s="12">
        <f t="shared" si="171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2">
        <f t="shared" si="170"/>
        <v>41834.138495370367</v>
      </c>
      <c r="S2695" s="12">
        <f t="shared" si="171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2">
        <f t="shared" si="170"/>
        <v>41878.140497685185</v>
      </c>
      <c r="S2696" s="12">
        <f t="shared" si="171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2">
        <f t="shared" si="170"/>
        <v>42048.181921296295</v>
      </c>
      <c r="S2697" s="12">
        <f t="shared" si="171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2">
        <f t="shared" si="170"/>
        <v>41964.844444444447</v>
      </c>
      <c r="S2698" s="12">
        <f t="shared" si="171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2">
        <f t="shared" si="170"/>
        <v>42187.940081018518</v>
      </c>
      <c r="S2699" s="12">
        <f t="shared" si="171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2">
        <f t="shared" si="170"/>
        <v>41787.898240740738</v>
      </c>
      <c r="S2700" s="12">
        <f t="shared" si="171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2">
        <f t="shared" si="170"/>
        <v>41829.896562499998</v>
      </c>
      <c r="S2701" s="12">
        <f t="shared" si="171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2">
        <f t="shared" si="170"/>
        <v>41870.87467592593</v>
      </c>
      <c r="S2702" s="12">
        <f t="shared" si="171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2">
        <f t="shared" si="170"/>
        <v>42801.774699074071</v>
      </c>
      <c r="S2703" s="12">
        <f t="shared" si="171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2">
        <f t="shared" si="170"/>
        <v>42800.801817129628</v>
      </c>
      <c r="S2704" s="12">
        <f t="shared" si="171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2">
        <f t="shared" si="170"/>
        <v>42756.690162037034</v>
      </c>
      <c r="S2705" s="12">
        <f t="shared" si="171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2">
        <f t="shared" si="170"/>
        <v>42787.862430555557</v>
      </c>
      <c r="S2706" s="12">
        <f t="shared" si="171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2">
        <f t="shared" si="170"/>
        <v>42773.916180555556</v>
      </c>
      <c r="S2707" s="12">
        <f t="shared" si="171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2">
        <f t="shared" si="170"/>
        <v>41899.294942129629</v>
      </c>
      <c r="S2708" s="12">
        <f t="shared" si="171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2">
        <f t="shared" si="170"/>
        <v>41391.782905092594</v>
      </c>
      <c r="S2709" s="12">
        <f t="shared" si="171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2">
        <f t="shared" si="170"/>
        <v>42512.698217592595</v>
      </c>
      <c r="S2710" s="12">
        <f t="shared" si="171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2">
        <f t="shared" si="170"/>
        <v>42612.149780092594</v>
      </c>
      <c r="S2711" s="12">
        <f t="shared" si="171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2">
        <f t="shared" si="170"/>
        <v>41828.229490740741</v>
      </c>
      <c r="S2712" s="12">
        <f t="shared" si="171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2">
        <f t="shared" si="170"/>
        <v>41780.745254629634</v>
      </c>
      <c r="S2713" s="12">
        <f t="shared" si="171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2">
        <f t="shared" si="170"/>
        <v>41432.062037037038</v>
      </c>
      <c r="S2714" s="12">
        <f t="shared" si="171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2">
        <f t="shared" si="170"/>
        <v>42322.653749999998</v>
      </c>
      <c r="S2715" s="12">
        <f t="shared" si="171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2">
        <f t="shared" si="170"/>
        <v>42629.655046296291</v>
      </c>
      <c r="S2716" s="12">
        <f t="shared" si="171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2">
        <f t="shared" si="170"/>
        <v>42387.398472222223</v>
      </c>
      <c r="S2717" s="12">
        <f t="shared" si="171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2">
        <f t="shared" si="170"/>
        <v>42255.333252314813</v>
      </c>
      <c r="S2718" s="12">
        <f t="shared" si="171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2">
        <f t="shared" si="170"/>
        <v>41934.914918981485</v>
      </c>
      <c r="S2719" s="12">
        <f t="shared" si="171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2">
        <f t="shared" si="170"/>
        <v>42465.596585648149</v>
      </c>
      <c r="S2720" s="12">
        <f t="shared" si="171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2">
        <f t="shared" si="170"/>
        <v>42418.031180555554</v>
      </c>
      <c r="S2721" s="12">
        <f t="shared" si="171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2">
        <f t="shared" si="170"/>
        <v>42655.465891203698</v>
      </c>
      <c r="S2722" s="12">
        <f t="shared" si="171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2">
        <f t="shared" si="170"/>
        <v>41493.543958333335</v>
      </c>
      <c r="S2723" s="12">
        <f t="shared" si="171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2">
        <f t="shared" si="170"/>
        <v>42704.857094907406</v>
      </c>
      <c r="S2724" s="12">
        <f t="shared" si="171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2">
        <f t="shared" si="170"/>
        <v>41944.83898148148</v>
      </c>
      <c r="S2725" s="12">
        <f t="shared" si="171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2">
        <f t="shared" si="170"/>
        <v>42199.32707175926</v>
      </c>
      <c r="S2726" s="12">
        <f t="shared" si="171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2">
        <f t="shared" si="170"/>
        <v>42745.744618055556</v>
      </c>
      <c r="S2727" s="12">
        <f t="shared" si="171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2">
        <f t="shared" si="170"/>
        <v>42452.579988425925</v>
      </c>
      <c r="S2728" s="12">
        <f t="shared" si="171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2">
        <f t="shared" si="170"/>
        <v>42198.676655092597</v>
      </c>
      <c r="S2729" s="12">
        <f t="shared" si="171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2">
        <f t="shared" si="170"/>
        <v>42333.59993055556</v>
      </c>
      <c r="S2730" s="12">
        <f t="shared" si="171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2">
        <f t="shared" si="170"/>
        <v>42095.240706018521</v>
      </c>
      <c r="S2731" s="12">
        <f t="shared" si="171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2">
        <f t="shared" si="170"/>
        <v>41351.541377314818</v>
      </c>
      <c r="S2732" s="12">
        <f t="shared" si="171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2">
        <f t="shared" si="170"/>
        <v>41872.525717592594</v>
      </c>
      <c r="S2733" s="12">
        <f t="shared" si="171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2">
        <f t="shared" si="170"/>
        <v>41389.808194444442</v>
      </c>
      <c r="S2734" s="12">
        <f t="shared" si="171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2">
        <f t="shared" si="170"/>
        <v>42044.272847222222</v>
      </c>
      <c r="S2735" s="12">
        <f t="shared" si="171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2">
        <f t="shared" si="170"/>
        <v>42626.668888888889</v>
      </c>
      <c r="S2736" s="12">
        <f t="shared" si="171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2">
        <f t="shared" si="170"/>
        <v>41316.120949074073</v>
      </c>
      <c r="S2737" s="12">
        <f t="shared" si="171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2">
        <f t="shared" si="170"/>
        <v>41722.666354166664</v>
      </c>
      <c r="S2738" s="12">
        <f t="shared" si="171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2">
        <f t="shared" si="170"/>
        <v>41611.917673611111</v>
      </c>
      <c r="S2739" s="12">
        <f t="shared" si="171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2">
        <f t="shared" si="170"/>
        <v>42620.143564814818</v>
      </c>
      <c r="S2740" s="12">
        <f t="shared" si="171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2">
        <f t="shared" si="170"/>
        <v>41719.887928240743</v>
      </c>
      <c r="S2741" s="12">
        <f t="shared" si="171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2">
        <f t="shared" si="170"/>
        <v>42045.031851851847</v>
      </c>
      <c r="S2742" s="12">
        <f t="shared" si="171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2">
        <f t="shared" si="170"/>
        <v>41911.657430555555</v>
      </c>
      <c r="S2743" s="12">
        <f t="shared" si="171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2">
        <f t="shared" si="170"/>
        <v>41030.719756944447</v>
      </c>
      <c r="S2744" s="12">
        <f t="shared" si="171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2">
        <f t="shared" si="170"/>
        <v>42632.328784722224</v>
      </c>
      <c r="S2745" s="12">
        <f t="shared" si="171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2">
        <f t="shared" si="170"/>
        <v>40938.062476851854</v>
      </c>
      <c r="S2746" s="12">
        <f t="shared" si="171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2">
        <f t="shared" si="170"/>
        <v>41044.988055555557</v>
      </c>
      <c r="S2747" s="12">
        <f t="shared" si="171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2">
        <f t="shared" si="170"/>
        <v>41850.781377314815</v>
      </c>
      <c r="S2748" s="12">
        <f t="shared" si="171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2">
        <f t="shared" si="170"/>
        <v>41044.64811342593</v>
      </c>
      <c r="S2749" s="12">
        <f t="shared" si="171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2">
        <f t="shared" si="170"/>
        <v>42585.7106712963</v>
      </c>
      <c r="S2750" s="12">
        <f t="shared" si="171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2">
        <f t="shared" si="170"/>
        <v>42068.799039351856</v>
      </c>
      <c r="S2751" s="12">
        <f t="shared" si="171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2">
        <f t="shared" si="170"/>
        <v>41078.899826388886</v>
      </c>
      <c r="S2752" s="12">
        <f t="shared" si="171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2">
        <f t="shared" si="170"/>
        <v>41747.887060185189</v>
      </c>
      <c r="S2753" s="12">
        <f t="shared" si="171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ref="P2754:P2817" si="172">ROUND(E2754/D2754*100,0)</f>
        <v>11</v>
      </c>
      <c r="Q2754">
        <f t="shared" si="169"/>
        <v>39.29</v>
      </c>
      <c r="R2754" s="12">
        <f t="shared" si="170"/>
        <v>40855.765092592592</v>
      </c>
      <c r="S2754" s="12">
        <f t="shared" si="171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172"/>
        <v>19</v>
      </c>
      <c r="Q2755">
        <f t="shared" ref="Q2755:Q2818" si="173">IFERROR(ROUND(E2755/L2755,2),0)</f>
        <v>47.5</v>
      </c>
      <c r="R2755" s="12">
        <f t="shared" ref="R2755:R2818" si="174">(((J2755/60)/60)/24)+DATE(1970,1,1)</f>
        <v>41117.900729166664</v>
      </c>
      <c r="S2755" s="12">
        <f t="shared" ref="S2755:S2818" si="175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2">
        <f t="shared" si="174"/>
        <v>41863.636006944449</v>
      </c>
      <c r="S2756" s="12">
        <f t="shared" si="175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2">
        <f t="shared" si="174"/>
        <v>42072.790821759263</v>
      </c>
      <c r="S2757" s="12">
        <f t="shared" si="175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2">
        <f t="shared" si="174"/>
        <v>41620.90047453704</v>
      </c>
      <c r="S2758" s="12">
        <f t="shared" si="175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2">
        <f t="shared" si="174"/>
        <v>42573.65662037037</v>
      </c>
      <c r="S2759" s="12">
        <f t="shared" si="175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2">
        <f t="shared" si="174"/>
        <v>42639.441932870366</v>
      </c>
      <c r="S2760" s="12">
        <f t="shared" si="175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2">
        <f t="shared" si="174"/>
        <v>42524.36650462963</v>
      </c>
      <c r="S2761" s="12">
        <f t="shared" si="175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2">
        <f t="shared" si="174"/>
        <v>41415.461319444446</v>
      </c>
      <c r="S2762" s="12">
        <f t="shared" si="175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2">
        <f t="shared" si="174"/>
        <v>41247.063576388886</v>
      </c>
      <c r="S2763" s="12">
        <f t="shared" si="175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2">
        <f t="shared" si="174"/>
        <v>40927.036979166667</v>
      </c>
      <c r="S2764" s="12">
        <f t="shared" si="175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2">
        <f t="shared" si="174"/>
        <v>41373.579675925925</v>
      </c>
      <c r="S2765" s="12">
        <f t="shared" si="175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2">
        <f t="shared" si="174"/>
        <v>41030.292025462964</v>
      </c>
      <c r="S2766" s="12">
        <f t="shared" si="175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2">
        <f t="shared" si="174"/>
        <v>41194.579027777778</v>
      </c>
      <c r="S2767" s="12">
        <f t="shared" si="175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2">
        <f t="shared" si="174"/>
        <v>40736.668032407404</v>
      </c>
      <c r="S2768" s="12">
        <f t="shared" si="175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2">
        <f t="shared" si="174"/>
        <v>42172.958912037036</v>
      </c>
      <c r="S2769" s="12">
        <f t="shared" si="175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2">
        <f t="shared" si="174"/>
        <v>40967.614849537036</v>
      </c>
      <c r="S2770" s="12">
        <f t="shared" si="175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2">
        <f t="shared" si="174"/>
        <v>41745.826273148145</v>
      </c>
      <c r="S2771" s="12">
        <f t="shared" si="175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2">
        <f t="shared" si="174"/>
        <v>41686.705208333333</v>
      </c>
      <c r="S2772" s="12">
        <f t="shared" si="175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2">
        <f t="shared" si="174"/>
        <v>41257.531712962962</v>
      </c>
      <c r="S2773" s="12">
        <f t="shared" si="175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2">
        <f t="shared" si="174"/>
        <v>41537.869143518517</v>
      </c>
      <c r="S2774" s="12">
        <f t="shared" si="175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2">
        <f t="shared" si="174"/>
        <v>42474.86482638889</v>
      </c>
      <c r="S2775" s="12">
        <f t="shared" si="175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2">
        <f t="shared" si="174"/>
        <v>41311.126481481479</v>
      </c>
      <c r="S2776" s="12">
        <f t="shared" si="175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2">
        <f t="shared" si="174"/>
        <v>40863.013356481482</v>
      </c>
      <c r="S2777" s="12">
        <f t="shared" si="175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2">
        <f t="shared" si="174"/>
        <v>42136.297175925924</v>
      </c>
      <c r="S2778" s="12">
        <f t="shared" si="175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2">
        <f t="shared" si="174"/>
        <v>42172.669027777782</v>
      </c>
      <c r="S2779" s="12">
        <f t="shared" si="175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2">
        <f t="shared" si="174"/>
        <v>41846.978078703702</v>
      </c>
      <c r="S2780" s="12">
        <f t="shared" si="175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2">
        <f t="shared" si="174"/>
        <v>42300.585891203707</v>
      </c>
      <c r="S2781" s="12">
        <f t="shared" si="175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2">
        <f t="shared" si="174"/>
        <v>42774.447777777779</v>
      </c>
      <c r="S2782" s="12">
        <f t="shared" si="175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2">
        <f t="shared" si="174"/>
        <v>42018.94159722222</v>
      </c>
      <c r="S2783" s="12">
        <f t="shared" si="175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2">
        <f t="shared" si="174"/>
        <v>42026.924976851849</v>
      </c>
      <c r="S2784" s="12">
        <f t="shared" si="175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2">
        <f t="shared" si="174"/>
        <v>42103.535254629634</v>
      </c>
      <c r="S2785" s="12">
        <f t="shared" si="175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2">
        <f t="shared" si="174"/>
        <v>41920.787534722222</v>
      </c>
      <c r="S2786" s="12">
        <f t="shared" si="175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2">
        <f t="shared" si="174"/>
        <v>42558.189432870371</v>
      </c>
      <c r="S2787" s="12">
        <f t="shared" si="175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2">
        <f t="shared" si="174"/>
        <v>41815.569212962961</v>
      </c>
      <c r="S2788" s="12">
        <f t="shared" si="175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2">
        <f t="shared" si="174"/>
        <v>41808.198518518519</v>
      </c>
      <c r="S2789" s="12">
        <f t="shared" si="175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2">
        <f t="shared" si="174"/>
        <v>42550.701886574068</v>
      </c>
      <c r="S2790" s="12">
        <f t="shared" si="175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2">
        <f t="shared" si="174"/>
        <v>42056.013124999998</v>
      </c>
      <c r="S2791" s="12">
        <f t="shared" si="175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2">
        <f t="shared" si="174"/>
        <v>42016.938692129625</v>
      </c>
      <c r="S2792" s="12">
        <f t="shared" si="175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2">
        <f t="shared" si="174"/>
        <v>42591.899988425925</v>
      </c>
      <c r="S2793" s="12">
        <f t="shared" si="175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2">
        <f t="shared" si="174"/>
        <v>42183.231006944443</v>
      </c>
      <c r="S2794" s="12">
        <f t="shared" si="175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2">
        <f t="shared" si="174"/>
        <v>42176.419039351851</v>
      </c>
      <c r="S2795" s="12">
        <f t="shared" si="175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2">
        <f t="shared" si="174"/>
        <v>42416.691655092596</v>
      </c>
      <c r="S2796" s="12">
        <f t="shared" si="175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2">
        <f t="shared" si="174"/>
        <v>41780.525937500002</v>
      </c>
      <c r="S2797" s="12">
        <f t="shared" si="175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2">
        <f t="shared" si="174"/>
        <v>41795.528101851851</v>
      </c>
      <c r="S2798" s="12">
        <f t="shared" si="175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2">
        <f t="shared" si="174"/>
        <v>41798.94027777778</v>
      </c>
      <c r="S2799" s="12">
        <f t="shared" si="175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2">
        <f t="shared" si="174"/>
        <v>42201.675011574072</v>
      </c>
      <c r="S2800" s="12">
        <f t="shared" si="175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2">
        <f t="shared" si="174"/>
        <v>42507.264699074076</v>
      </c>
      <c r="S2801" s="12">
        <f t="shared" si="175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2">
        <f t="shared" si="174"/>
        <v>41948.552847222221</v>
      </c>
      <c r="S2802" s="12">
        <f t="shared" si="175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2">
        <f t="shared" si="174"/>
        <v>41900.243159722224</v>
      </c>
      <c r="S2803" s="12">
        <f t="shared" si="175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2">
        <f t="shared" si="174"/>
        <v>42192.64707175926</v>
      </c>
      <c r="S2804" s="12">
        <f t="shared" si="175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2">
        <f t="shared" si="174"/>
        <v>42158.065694444449</v>
      </c>
      <c r="S2805" s="12">
        <f t="shared" si="175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2">
        <f t="shared" si="174"/>
        <v>41881.453587962962</v>
      </c>
      <c r="S2806" s="12">
        <f t="shared" si="175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2">
        <f t="shared" si="174"/>
        <v>42213.505474537036</v>
      </c>
      <c r="S2807" s="12">
        <f t="shared" si="175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2">
        <f t="shared" si="174"/>
        <v>42185.267245370371</v>
      </c>
      <c r="S2808" s="12">
        <f t="shared" si="175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2">
        <f t="shared" si="174"/>
        <v>42154.873124999998</v>
      </c>
      <c r="S2809" s="12">
        <f t="shared" si="175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2">
        <f t="shared" si="174"/>
        <v>42208.84646990741</v>
      </c>
      <c r="S2810" s="12">
        <f t="shared" si="175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2">
        <f t="shared" si="174"/>
        <v>42451.496817129635</v>
      </c>
      <c r="S2811" s="12">
        <f t="shared" si="175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2">
        <f t="shared" si="174"/>
        <v>41759.13962962963</v>
      </c>
      <c r="S2812" s="12">
        <f t="shared" si="175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2">
        <f t="shared" si="174"/>
        <v>42028.496562500004</v>
      </c>
      <c r="S2813" s="12">
        <f t="shared" si="175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2">
        <f t="shared" si="174"/>
        <v>42054.74418981481</v>
      </c>
      <c r="S2814" s="12">
        <f t="shared" si="175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2">
        <f t="shared" si="174"/>
        <v>42693.742604166662</v>
      </c>
      <c r="S2815" s="12">
        <f t="shared" si="175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2">
        <f t="shared" si="174"/>
        <v>42103.399479166663</v>
      </c>
      <c r="S2816" s="12">
        <f t="shared" si="175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2">
        <f t="shared" si="174"/>
        <v>42559.776724537034</v>
      </c>
      <c r="S2817" s="12">
        <f t="shared" si="175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ref="P2818:P2881" si="176">ROUND(E2818/D2818*100,0)</f>
        <v>142</v>
      </c>
      <c r="Q2818">
        <f t="shared" si="173"/>
        <v>25.13</v>
      </c>
      <c r="R2818" s="12">
        <f t="shared" si="174"/>
        <v>42188.467499999999</v>
      </c>
      <c r="S2818" s="12">
        <f t="shared" si="175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176"/>
        <v>130</v>
      </c>
      <c r="Q2819">
        <f t="shared" ref="Q2819:Q2882" si="177">IFERROR(ROUND(E2819/L2819,2),0)</f>
        <v>23.64</v>
      </c>
      <c r="R2819" s="12">
        <f t="shared" ref="R2819:R2882" si="178">(((J2819/60)/60)/24)+DATE(1970,1,1)</f>
        <v>42023.634976851856</v>
      </c>
      <c r="S2819" s="12">
        <f t="shared" ref="S2819:S2882" si="179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2">
        <f t="shared" si="178"/>
        <v>42250.598217592589</v>
      </c>
      <c r="S2820" s="12">
        <f t="shared" si="179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2">
        <f t="shared" si="178"/>
        <v>42139.525567129633</v>
      </c>
      <c r="S2821" s="12">
        <f t="shared" si="179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2">
        <f t="shared" si="178"/>
        <v>42401.610983796301</v>
      </c>
      <c r="S2822" s="12">
        <f t="shared" si="179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2">
        <f t="shared" si="178"/>
        <v>41875.922858796301</v>
      </c>
      <c r="S2823" s="12">
        <f t="shared" si="179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2">
        <f t="shared" si="178"/>
        <v>42060.683935185181</v>
      </c>
      <c r="S2824" s="12">
        <f t="shared" si="179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2">
        <f t="shared" si="178"/>
        <v>42067.011643518519</v>
      </c>
      <c r="S2825" s="12">
        <f t="shared" si="179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2">
        <f t="shared" si="178"/>
        <v>42136.270787037036</v>
      </c>
      <c r="S2826" s="12">
        <f t="shared" si="179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2">
        <f t="shared" si="178"/>
        <v>42312.792662037042</v>
      </c>
      <c r="S2827" s="12">
        <f t="shared" si="179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2">
        <f t="shared" si="178"/>
        <v>42171.034861111111</v>
      </c>
      <c r="S2828" s="12">
        <f t="shared" si="179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2">
        <f t="shared" si="178"/>
        <v>42494.683634259258</v>
      </c>
      <c r="S2829" s="12">
        <f t="shared" si="179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2">
        <f t="shared" si="178"/>
        <v>42254.264687499999</v>
      </c>
      <c r="S2830" s="12">
        <f t="shared" si="179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2">
        <f t="shared" si="178"/>
        <v>42495.434236111112</v>
      </c>
      <c r="S2831" s="12">
        <f t="shared" si="179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2">
        <f t="shared" si="178"/>
        <v>41758.839675925927</v>
      </c>
      <c r="S2832" s="12">
        <f t="shared" si="179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2">
        <f t="shared" si="178"/>
        <v>42171.824884259258</v>
      </c>
      <c r="S2833" s="12">
        <f t="shared" si="179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2">
        <f t="shared" si="178"/>
        <v>41938.709421296298</v>
      </c>
      <c r="S2834" s="12">
        <f t="shared" si="179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2">
        <f t="shared" si="178"/>
        <v>42268.127696759257</v>
      </c>
      <c r="S2835" s="12">
        <f t="shared" si="179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2">
        <f t="shared" si="178"/>
        <v>42019.959837962961</v>
      </c>
      <c r="S2836" s="12">
        <f t="shared" si="179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2">
        <f t="shared" si="178"/>
        <v>42313.703900462962</v>
      </c>
      <c r="S2837" s="12">
        <f t="shared" si="179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2">
        <f t="shared" si="178"/>
        <v>42746.261782407411</v>
      </c>
      <c r="S2838" s="12">
        <f t="shared" si="179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2">
        <f t="shared" si="178"/>
        <v>42307.908379629633</v>
      </c>
      <c r="S2839" s="12">
        <f t="shared" si="179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2">
        <f t="shared" si="178"/>
        <v>41842.607592592591</v>
      </c>
      <c r="S2840" s="12">
        <f t="shared" si="179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2">
        <f t="shared" si="178"/>
        <v>41853.240208333329</v>
      </c>
      <c r="S2841" s="12">
        <f t="shared" si="179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2">
        <f t="shared" si="178"/>
        <v>42060.035636574074</v>
      </c>
      <c r="S2842" s="12">
        <f t="shared" si="179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2">
        <f t="shared" si="178"/>
        <v>42291.739548611105</v>
      </c>
      <c r="S2843" s="12">
        <f t="shared" si="179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2">
        <f t="shared" si="178"/>
        <v>41784.952488425923</v>
      </c>
      <c r="S2844" s="12">
        <f t="shared" si="179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2">
        <f t="shared" si="178"/>
        <v>42492.737847222219</v>
      </c>
      <c r="S2845" s="12">
        <f t="shared" si="179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2">
        <f t="shared" si="178"/>
        <v>42709.546064814815</v>
      </c>
      <c r="S2846" s="12">
        <f t="shared" si="179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2">
        <f t="shared" si="178"/>
        <v>42103.016585648147</v>
      </c>
      <c r="S2847" s="12">
        <f t="shared" si="179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2">
        <f t="shared" si="178"/>
        <v>42108.692060185189</v>
      </c>
      <c r="S2848" s="12">
        <f t="shared" si="179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2">
        <f t="shared" si="178"/>
        <v>42453.806307870371</v>
      </c>
      <c r="S2849" s="12">
        <f t="shared" si="179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2">
        <f t="shared" si="178"/>
        <v>42123.648831018523</v>
      </c>
      <c r="S2850" s="12">
        <f t="shared" si="179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2">
        <f t="shared" si="178"/>
        <v>42453.428240740745</v>
      </c>
      <c r="S2851" s="12">
        <f t="shared" si="179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2">
        <f t="shared" si="178"/>
        <v>41858.007071759261</v>
      </c>
      <c r="S2852" s="12">
        <f t="shared" si="179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2">
        <f t="shared" si="178"/>
        <v>42390.002650462964</v>
      </c>
      <c r="S2853" s="12">
        <f t="shared" si="179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2">
        <f t="shared" si="178"/>
        <v>41781.045173611114</v>
      </c>
      <c r="S2854" s="12">
        <f t="shared" si="179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2">
        <f t="shared" si="178"/>
        <v>41836.190937499996</v>
      </c>
      <c r="S2855" s="12">
        <f t="shared" si="179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2">
        <f t="shared" si="178"/>
        <v>42111.71665509259</v>
      </c>
      <c r="S2856" s="12">
        <f t="shared" si="179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2">
        <f t="shared" si="178"/>
        <v>42370.007766203707</v>
      </c>
      <c r="S2857" s="12">
        <f t="shared" si="179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2">
        <f t="shared" si="178"/>
        <v>42165.037581018521</v>
      </c>
      <c r="S2858" s="12">
        <f t="shared" si="179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2">
        <f t="shared" si="178"/>
        <v>42726.920081018514</v>
      </c>
      <c r="S2859" s="12">
        <f t="shared" si="179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2">
        <f t="shared" si="178"/>
        <v>41954.545081018514</v>
      </c>
      <c r="S2860" s="12">
        <f t="shared" si="179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2">
        <f t="shared" si="178"/>
        <v>42233.362314814818</v>
      </c>
      <c r="S2861" s="12">
        <f t="shared" si="179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2">
        <f t="shared" si="178"/>
        <v>42480.800648148142</v>
      </c>
      <c r="S2862" s="12">
        <f t="shared" si="179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2">
        <f t="shared" si="178"/>
        <v>42257.590833333335</v>
      </c>
      <c r="S2863" s="12">
        <f t="shared" si="179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2">
        <f t="shared" si="178"/>
        <v>41784.789687500001</v>
      </c>
      <c r="S2864" s="12">
        <f t="shared" si="179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2">
        <f t="shared" si="178"/>
        <v>41831.675034722226</v>
      </c>
      <c r="S2865" s="12">
        <f t="shared" si="179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2">
        <f t="shared" si="178"/>
        <v>42172.613506944443</v>
      </c>
      <c r="S2866" s="12">
        <f t="shared" si="179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2">
        <f t="shared" si="178"/>
        <v>41950.114108796297</v>
      </c>
      <c r="S2867" s="12">
        <f t="shared" si="179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2">
        <f t="shared" si="178"/>
        <v>42627.955104166671</v>
      </c>
      <c r="S2868" s="12">
        <f t="shared" si="179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2">
        <f t="shared" si="178"/>
        <v>42531.195277777777</v>
      </c>
      <c r="S2869" s="12">
        <f t="shared" si="179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2">
        <f t="shared" si="178"/>
        <v>42618.827013888891</v>
      </c>
      <c r="S2870" s="12">
        <f t="shared" si="179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2">
        <f t="shared" si="178"/>
        <v>42540.593530092592</v>
      </c>
      <c r="S2871" s="12">
        <f t="shared" si="179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2">
        <f t="shared" si="178"/>
        <v>41746.189409722225</v>
      </c>
      <c r="S2872" s="12">
        <f t="shared" si="179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2">
        <f t="shared" si="178"/>
        <v>41974.738576388889</v>
      </c>
      <c r="S2873" s="12">
        <f t="shared" si="179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2">
        <f t="shared" si="178"/>
        <v>42115.11618055556</v>
      </c>
      <c r="S2874" s="12">
        <f t="shared" si="179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2">
        <f t="shared" si="178"/>
        <v>42002.817488425921</v>
      </c>
      <c r="S2875" s="12">
        <f t="shared" si="179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2">
        <f t="shared" si="178"/>
        <v>42722.84474537037</v>
      </c>
      <c r="S2876" s="12">
        <f t="shared" si="179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2">
        <f t="shared" si="178"/>
        <v>42465.128391203703</v>
      </c>
      <c r="S2877" s="12">
        <f t="shared" si="179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2">
        <f t="shared" si="178"/>
        <v>42171.743969907402</v>
      </c>
      <c r="S2878" s="12">
        <f t="shared" si="179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2">
        <f t="shared" si="178"/>
        <v>42672.955138888887</v>
      </c>
      <c r="S2879" s="12">
        <f t="shared" si="179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2">
        <f t="shared" si="178"/>
        <v>42128.615682870368</v>
      </c>
      <c r="S2880" s="12">
        <f t="shared" si="179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2">
        <f t="shared" si="178"/>
        <v>42359.725243055553</v>
      </c>
      <c r="S2881" s="12">
        <f t="shared" si="179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ref="P2882:P2945" si="180">ROUND(E2882/D2882*100,0)</f>
        <v>23</v>
      </c>
      <c r="Q2882">
        <f t="shared" si="177"/>
        <v>96.55</v>
      </c>
      <c r="R2882" s="12">
        <f t="shared" si="178"/>
        <v>42192.905694444446</v>
      </c>
      <c r="S2882" s="12">
        <f t="shared" si="179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180"/>
        <v>0</v>
      </c>
      <c r="Q2883">
        <f t="shared" ref="Q2883:Q2946" si="181">IFERROR(ROUND(E2883/L2883,2),0)</f>
        <v>0</v>
      </c>
      <c r="R2883" s="12">
        <f t="shared" ref="R2883:R2946" si="182">(((J2883/60)/60)/24)+DATE(1970,1,1)</f>
        <v>41916.597638888888</v>
      </c>
      <c r="S2883" s="12">
        <f t="shared" ref="S2883:S2946" si="183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2">
        <f t="shared" si="182"/>
        <v>42461.596273148149</v>
      </c>
      <c r="S2884" s="12">
        <f t="shared" si="183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2">
        <f t="shared" si="182"/>
        <v>42370.90320601852</v>
      </c>
      <c r="S2885" s="12">
        <f t="shared" si="183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2">
        <f t="shared" si="182"/>
        <v>41948.727256944447</v>
      </c>
      <c r="S2886" s="12">
        <f t="shared" si="183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2">
        <f t="shared" si="182"/>
        <v>42047.07640046296</v>
      </c>
      <c r="S2887" s="12">
        <f t="shared" si="183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2">
        <f t="shared" si="182"/>
        <v>42261.632916666669</v>
      </c>
      <c r="S2888" s="12">
        <f t="shared" si="183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2">
        <f t="shared" si="182"/>
        <v>41985.427361111113</v>
      </c>
      <c r="S2889" s="12">
        <f t="shared" si="183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2">
        <f t="shared" si="182"/>
        <v>41922.535185185188</v>
      </c>
      <c r="S2890" s="12">
        <f t="shared" si="183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2">
        <f t="shared" si="182"/>
        <v>41850.863252314812</v>
      </c>
      <c r="S2891" s="12">
        <f t="shared" si="183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2">
        <f t="shared" si="182"/>
        <v>41831.742962962962</v>
      </c>
      <c r="S2892" s="12">
        <f t="shared" si="183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2">
        <f t="shared" si="182"/>
        <v>42415.883425925931</v>
      </c>
      <c r="S2893" s="12">
        <f t="shared" si="183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2">
        <f t="shared" si="182"/>
        <v>41869.714166666665</v>
      </c>
      <c r="S2894" s="12">
        <f t="shared" si="183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2">
        <f t="shared" si="182"/>
        <v>41953.773090277777</v>
      </c>
      <c r="S2895" s="12">
        <f t="shared" si="183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2">
        <f t="shared" si="182"/>
        <v>42037.986284722225</v>
      </c>
      <c r="S2896" s="12">
        <f t="shared" si="183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2">
        <f t="shared" si="182"/>
        <v>41811.555462962962</v>
      </c>
      <c r="S2897" s="12">
        <f t="shared" si="183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2">
        <f t="shared" si="182"/>
        <v>42701.908807870372</v>
      </c>
      <c r="S2898" s="12">
        <f t="shared" si="183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2">
        <f t="shared" si="182"/>
        <v>42258.646504629629</v>
      </c>
      <c r="S2899" s="12">
        <f t="shared" si="183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2">
        <f t="shared" si="182"/>
        <v>42278.664965277778</v>
      </c>
      <c r="S2900" s="12">
        <f t="shared" si="183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2">
        <f t="shared" si="182"/>
        <v>42515.078217592592</v>
      </c>
      <c r="S2901" s="12">
        <f t="shared" si="183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2">
        <f t="shared" si="182"/>
        <v>41830.234166666669</v>
      </c>
      <c r="S2902" s="12">
        <f t="shared" si="183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2">
        <f t="shared" si="182"/>
        <v>41982.904386574075</v>
      </c>
      <c r="S2903" s="12">
        <f t="shared" si="183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2">
        <f t="shared" si="182"/>
        <v>42210.439768518518</v>
      </c>
      <c r="S2904" s="12">
        <f t="shared" si="183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2">
        <f t="shared" si="182"/>
        <v>42196.166874999995</v>
      </c>
      <c r="S2905" s="12">
        <f t="shared" si="183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2">
        <f t="shared" si="182"/>
        <v>41940.967951388891</v>
      </c>
      <c r="S2906" s="12">
        <f t="shared" si="183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2">
        <f t="shared" si="182"/>
        <v>42606.056863425925</v>
      </c>
      <c r="S2907" s="12">
        <f t="shared" si="183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2">
        <f t="shared" si="182"/>
        <v>42199.648912037039</v>
      </c>
      <c r="S2908" s="12">
        <f t="shared" si="183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2">
        <f t="shared" si="182"/>
        <v>42444.877743055549</v>
      </c>
      <c r="S2909" s="12">
        <f t="shared" si="183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2">
        <f t="shared" si="182"/>
        <v>42499.731701388882</v>
      </c>
      <c r="S2910" s="12">
        <f t="shared" si="183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2">
        <f t="shared" si="182"/>
        <v>41929.266215277778</v>
      </c>
      <c r="S2911" s="12">
        <f t="shared" si="183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2">
        <f t="shared" si="182"/>
        <v>42107.841284722221</v>
      </c>
      <c r="S2912" s="12">
        <f t="shared" si="183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2">
        <f t="shared" si="182"/>
        <v>42142.768819444449</v>
      </c>
      <c r="S2913" s="12">
        <f t="shared" si="183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2">
        <f t="shared" si="182"/>
        <v>42354.131643518514</v>
      </c>
      <c r="S2914" s="12">
        <f t="shared" si="183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2">
        <f t="shared" si="182"/>
        <v>41828.922905092593</v>
      </c>
      <c r="S2915" s="12">
        <f t="shared" si="183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2">
        <f t="shared" si="182"/>
        <v>42017.907337962963</v>
      </c>
      <c r="S2916" s="12">
        <f t="shared" si="183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2">
        <f t="shared" si="182"/>
        <v>42415.398032407407</v>
      </c>
      <c r="S2917" s="12">
        <f t="shared" si="183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2">
        <f t="shared" si="182"/>
        <v>41755.476724537039</v>
      </c>
      <c r="S2918" s="12">
        <f t="shared" si="183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2">
        <f t="shared" si="182"/>
        <v>42245.234340277777</v>
      </c>
      <c r="S2919" s="12">
        <f t="shared" si="183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2">
        <f t="shared" si="182"/>
        <v>42278.629710648151</v>
      </c>
      <c r="S2920" s="12">
        <f t="shared" si="183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2">
        <f t="shared" si="182"/>
        <v>41826.61954861111</v>
      </c>
      <c r="S2921" s="12">
        <f t="shared" si="183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2">
        <f t="shared" si="182"/>
        <v>42058.792476851857</v>
      </c>
      <c r="S2922" s="12">
        <f t="shared" si="183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2">
        <f t="shared" si="182"/>
        <v>41877.886620370373</v>
      </c>
      <c r="S2923" s="12">
        <f t="shared" si="183"/>
        <v>41907.886620370373</v>
      </c>
    </row>
    <row r="2924" spans="1:19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2">
        <f t="shared" si="182"/>
        <v>42097.874155092592</v>
      </c>
      <c r="S2924" s="12">
        <f t="shared" si="183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2">
        <f t="shared" si="182"/>
        <v>42013.15253472222</v>
      </c>
      <c r="S2925" s="12">
        <f t="shared" si="183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2">
        <f t="shared" si="182"/>
        <v>42103.556828703702</v>
      </c>
      <c r="S2926" s="12">
        <f t="shared" si="183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2">
        <f t="shared" si="182"/>
        <v>41863.584120370368</v>
      </c>
      <c r="S2927" s="12">
        <f t="shared" si="183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2">
        <f t="shared" si="182"/>
        <v>42044.765960648147</v>
      </c>
      <c r="S2928" s="12">
        <f t="shared" si="183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2">
        <f t="shared" si="182"/>
        <v>41806.669317129628</v>
      </c>
      <c r="S2929" s="12">
        <f t="shared" si="183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2">
        <f t="shared" si="182"/>
        <v>42403.998217592598</v>
      </c>
      <c r="S2930" s="12">
        <f t="shared" si="183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2">
        <f t="shared" si="182"/>
        <v>41754.564328703702</v>
      </c>
      <c r="S2931" s="12">
        <f t="shared" si="183"/>
        <v>41784.564328703702</v>
      </c>
    </row>
    <row r="2932" spans="1:19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2">
        <f t="shared" si="182"/>
        <v>42101.584074074075</v>
      </c>
      <c r="S2932" s="12">
        <f t="shared" si="183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2">
        <f t="shared" si="182"/>
        <v>41872.291238425925</v>
      </c>
      <c r="S2933" s="12">
        <f t="shared" si="183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2">
        <f t="shared" si="182"/>
        <v>42025.164780092593</v>
      </c>
      <c r="S2934" s="12">
        <f t="shared" si="183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2">
        <f t="shared" si="182"/>
        <v>42495.956631944442</v>
      </c>
      <c r="S2935" s="12">
        <f t="shared" si="183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2">
        <f t="shared" si="182"/>
        <v>41775.636157407411</v>
      </c>
      <c r="S2936" s="12">
        <f t="shared" si="183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2">
        <f t="shared" si="182"/>
        <v>42553.583425925928</v>
      </c>
      <c r="S2937" s="12">
        <f t="shared" si="183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2">
        <f t="shared" si="182"/>
        <v>41912.650729166664</v>
      </c>
      <c r="S2938" s="12">
        <f t="shared" si="183"/>
        <v>41925.207638888889</v>
      </c>
    </row>
    <row r="2939" spans="1:19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2">
        <f t="shared" si="182"/>
        <v>41803.457326388889</v>
      </c>
      <c r="S2939" s="12">
        <f t="shared" si="183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2">
        <f t="shared" si="182"/>
        <v>42004.703865740739</v>
      </c>
      <c r="S2940" s="12">
        <f t="shared" si="183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2">
        <f t="shared" si="182"/>
        <v>41845.809166666666</v>
      </c>
      <c r="S2941" s="12">
        <f t="shared" si="183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2">
        <f t="shared" si="182"/>
        <v>41982.773356481484</v>
      </c>
      <c r="S2942" s="12">
        <f t="shared" si="183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2">
        <f t="shared" si="182"/>
        <v>42034.960127314815</v>
      </c>
      <c r="S2943" s="12">
        <f t="shared" si="183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2">
        <f t="shared" si="182"/>
        <v>42334.803923611107</v>
      </c>
      <c r="S2944" s="12">
        <f t="shared" si="183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2">
        <f t="shared" si="182"/>
        <v>42077.129398148143</v>
      </c>
      <c r="S2945" s="12">
        <f t="shared" si="183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ref="P2946:P3009" si="184">ROUND(E2946/D2946*100,0)</f>
        <v>1</v>
      </c>
      <c r="Q2946">
        <f t="shared" si="181"/>
        <v>100</v>
      </c>
      <c r="R2946" s="12">
        <f t="shared" si="182"/>
        <v>42132.9143287037</v>
      </c>
      <c r="S2946" s="12">
        <f t="shared" si="183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184"/>
        <v>0</v>
      </c>
      <c r="Q2947">
        <f t="shared" ref="Q2947:Q3010" si="185">IFERROR(ROUND(E2947/L2947,2),0)</f>
        <v>0</v>
      </c>
      <c r="R2947" s="12">
        <f t="shared" ref="R2947:R3010" si="186">(((J2947/60)/60)/24)+DATE(1970,1,1)</f>
        <v>42118.139583333337</v>
      </c>
      <c r="S2947" s="12">
        <f t="shared" ref="S2947:S3010" si="187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2">
        <f t="shared" si="186"/>
        <v>42567.531157407408</v>
      </c>
      <c r="S2948" s="12">
        <f t="shared" si="187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2">
        <f t="shared" si="186"/>
        <v>42649.562118055561</v>
      </c>
      <c r="S2949" s="12">
        <f t="shared" si="187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2">
        <f t="shared" si="186"/>
        <v>42097.649224537032</v>
      </c>
      <c r="S2950" s="12">
        <f t="shared" si="187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2">
        <f t="shared" si="186"/>
        <v>42297.823113425926</v>
      </c>
      <c r="S2951" s="12">
        <f t="shared" si="187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2">
        <f t="shared" si="186"/>
        <v>42362.36518518519</v>
      </c>
      <c r="S2952" s="12">
        <f t="shared" si="187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2">
        <f t="shared" si="186"/>
        <v>41872.802928240737</v>
      </c>
      <c r="S2953" s="12">
        <f t="shared" si="187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2">
        <f t="shared" si="186"/>
        <v>42628.690266203703</v>
      </c>
      <c r="S2954" s="12">
        <f t="shared" si="187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2">
        <f t="shared" si="186"/>
        <v>42255.791909722218</v>
      </c>
      <c r="S2955" s="12">
        <f t="shared" si="187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2">
        <f t="shared" si="186"/>
        <v>42790.583368055552</v>
      </c>
      <c r="S2956" s="12">
        <f t="shared" si="187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2">
        <f t="shared" si="186"/>
        <v>42141.741307870368</v>
      </c>
      <c r="S2957" s="12">
        <f t="shared" si="187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2">
        <f t="shared" si="186"/>
        <v>42464.958912037036</v>
      </c>
      <c r="S2958" s="12">
        <f t="shared" si="187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2">
        <f t="shared" si="186"/>
        <v>42031.011249999996</v>
      </c>
      <c r="S2959" s="12">
        <f t="shared" si="187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2">
        <f t="shared" si="186"/>
        <v>42438.779131944444</v>
      </c>
      <c r="S2960" s="12">
        <f t="shared" si="187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2">
        <f t="shared" si="186"/>
        <v>42498.008391203708</v>
      </c>
      <c r="S2961" s="12">
        <f t="shared" si="187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2">
        <f t="shared" si="186"/>
        <v>41863.757210648146</v>
      </c>
      <c r="S2962" s="12">
        <f t="shared" si="187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2">
        <f t="shared" si="186"/>
        <v>42061.212488425925</v>
      </c>
      <c r="S2963" s="12">
        <f t="shared" si="187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2">
        <f t="shared" si="186"/>
        <v>42036.24428240741</v>
      </c>
      <c r="S2964" s="12">
        <f t="shared" si="187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2">
        <f t="shared" si="186"/>
        <v>42157.470185185186</v>
      </c>
      <c r="S2965" s="12">
        <f t="shared" si="187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2">
        <f t="shared" si="186"/>
        <v>41827.909942129627</v>
      </c>
      <c r="S2966" s="12">
        <f t="shared" si="187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2">
        <f t="shared" si="186"/>
        <v>42162.729548611111</v>
      </c>
      <c r="S2967" s="12">
        <f t="shared" si="187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2">
        <f t="shared" si="186"/>
        <v>42233.738564814819</v>
      </c>
      <c r="S2968" s="12">
        <f t="shared" si="187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2">
        <f t="shared" si="186"/>
        <v>42042.197824074072</v>
      </c>
      <c r="S2969" s="12">
        <f t="shared" si="187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2">
        <f t="shared" si="186"/>
        <v>42585.523842592593</v>
      </c>
      <c r="S2970" s="12">
        <f t="shared" si="187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2">
        <f t="shared" si="186"/>
        <v>42097.786493055552</v>
      </c>
      <c r="S2971" s="12">
        <f t="shared" si="187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2">
        <f t="shared" si="186"/>
        <v>41808.669571759259</v>
      </c>
      <c r="S2972" s="12">
        <f t="shared" si="187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2">
        <f t="shared" si="186"/>
        <v>41852.658310185187</v>
      </c>
      <c r="S2973" s="12">
        <f t="shared" si="187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2">
        <f t="shared" si="186"/>
        <v>42694.110185185185</v>
      </c>
      <c r="S2974" s="12">
        <f t="shared" si="187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2">
        <f t="shared" si="186"/>
        <v>42341.818379629629</v>
      </c>
      <c r="S2975" s="12">
        <f t="shared" si="187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2">
        <f t="shared" si="186"/>
        <v>41880.061006944445</v>
      </c>
      <c r="S2976" s="12">
        <f t="shared" si="187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2">
        <f t="shared" si="186"/>
        <v>41941.683865740742</v>
      </c>
      <c r="S2977" s="12">
        <f t="shared" si="187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2">
        <f t="shared" si="186"/>
        <v>42425.730671296296</v>
      </c>
      <c r="S2978" s="12">
        <f t="shared" si="187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2">
        <f t="shared" si="186"/>
        <v>42026.88118055556</v>
      </c>
      <c r="S2979" s="12">
        <f t="shared" si="187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2">
        <f t="shared" si="186"/>
        <v>41922.640590277777</v>
      </c>
      <c r="S2980" s="12">
        <f t="shared" si="187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2">
        <f t="shared" si="186"/>
        <v>41993.824340277773</v>
      </c>
      <c r="S2981" s="12">
        <f t="shared" si="187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2">
        <f t="shared" si="186"/>
        <v>42219.915856481486</v>
      </c>
      <c r="S2982" s="12">
        <f t="shared" si="187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2">
        <f t="shared" si="186"/>
        <v>42225.559675925921</v>
      </c>
      <c r="S2983" s="12">
        <f t="shared" si="187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2">
        <f t="shared" si="186"/>
        <v>42381.686840277776</v>
      </c>
      <c r="S2984" s="12">
        <f t="shared" si="187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2">
        <f t="shared" si="186"/>
        <v>41894.632361111115</v>
      </c>
      <c r="S2985" s="12">
        <f t="shared" si="187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2">
        <f t="shared" si="186"/>
        <v>42576.278715277775</v>
      </c>
      <c r="S2986" s="12">
        <f t="shared" si="187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2">
        <f t="shared" si="186"/>
        <v>42654.973703703698</v>
      </c>
      <c r="S2987" s="12">
        <f t="shared" si="187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2">
        <f t="shared" si="186"/>
        <v>42431.500069444446</v>
      </c>
      <c r="S2988" s="12">
        <f t="shared" si="187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2">
        <f t="shared" si="186"/>
        <v>42627.307303240741</v>
      </c>
      <c r="S2989" s="12">
        <f t="shared" si="187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2">
        <f t="shared" si="186"/>
        <v>42511.362048611118</v>
      </c>
      <c r="S2990" s="12">
        <f t="shared" si="187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2">
        <f t="shared" si="186"/>
        <v>42337.02039351852</v>
      </c>
      <c r="S2991" s="12">
        <f t="shared" si="187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2">
        <f t="shared" si="186"/>
        <v>42341.57430555555</v>
      </c>
      <c r="S2992" s="12">
        <f t="shared" si="187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2">
        <f t="shared" si="186"/>
        <v>42740.837152777778</v>
      </c>
      <c r="S2993" s="12">
        <f t="shared" si="187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2">
        <f t="shared" si="186"/>
        <v>42622.767476851848</v>
      </c>
      <c r="S2994" s="12">
        <f t="shared" si="187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2">
        <f t="shared" si="186"/>
        <v>42390.838738425926</v>
      </c>
      <c r="S2995" s="12">
        <f t="shared" si="187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2">
        <f t="shared" si="186"/>
        <v>41885.478842592594</v>
      </c>
      <c r="S2996" s="12">
        <f t="shared" si="187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2">
        <f t="shared" si="186"/>
        <v>42724.665173611109</v>
      </c>
      <c r="S2997" s="12">
        <f t="shared" si="187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2">
        <f t="shared" si="186"/>
        <v>42090.912500000006</v>
      </c>
      <c r="S2998" s="12">
        <f t="shared" si="187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2">
        <f t="shared" si="186"/>
        <v>42775.733715277776</v>
      </c>
      <c r="S2999" s="12">
        <f t="shared" si="187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2">
        <f t="shared" si="186"/>
        <v>41778.193622685183</v>
      </c>
      <c r="S3000" s="12">
        <f t="shared" si="187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2">
        <f t="shared" si="186"/>
        <v>42780.740277777775</v>
      </c>
      <c r="S3001" s="12">
        <f t="shared" si="187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2">
        <f t="shared" si="186"/>
        <v>42752.827199074076</v>
      </c>
      <c r="S3002" s="12">
        <f t="shared" si="187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2">
        <f t="shared" si="186"/>
        <v>42534.895625000005</v>
      </c>
      <c r="S3003" s="12">
        <f t="shared" si="187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2">
        <f t="shared" si="186"/>
        <v>41239.83625</v>
      </c>
      <c r="S3004" s="12">
        <f t="shared" si="187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2">
        <f t="shared" si="186"/>
        <v>42398.849259259259</v>
      </c>
      <c r="S3005" s="12">
        <f t="shared" si="187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2">
        <f t="shared" si="186"/>
        <v>41928.881064814814</v>
      </c>
      <c r="S3006" s="12">
        <f t="shared" si="187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2">
        <f t="shared" si="186"/>
        <v>41888.674826388888</v>
      </c>
      <c r="S3007" s="12">
        <f t="shared" si="187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2">
        <f t="shared" si="186"/>
        <v>41957.756840277783</v>
      </c>
      <c r="S3008" s="12">
        <f t="shared" si="187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2">
        <f t="shared" si="186"/>
        <v>42098.216238425928</v>
      </c>
      <c r="S3009" s="12">
        <f t="shared" si="187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ref="P3010:P3073" si="188">ROUND(E3010/D3010*100,0)</f>
        <v>101</v>
      </c>
      <c r="Q3010">
        <f t="shared" si="185"/>
        <v>116.73</v>
      </c>
      <c r="R3010" s="12">
        <f t="shared" si="186"/>
        <v>42360.212025462963</v>
      </c>
      <c r="S3010" s="12">
        <f t="shared" si="187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188"/>
        <v>120</v>
      </c>
      <c r="Q3011">
        <f t="shared" ref="Q3011:Q3074" si="189">IFERROR(ROUND(E3011/L3011,2),0)</f>
        <v>233.9</v>
      </c>
      <c r="R3011" s="12">
        <f t="shared" ref="R3011:R3074" si="190">(((J3011/60)/60)/24)+DATE(1970,1,1)</f>
        <v>41939.569907407407</v>
      </c>
      <c r="S3011" s="12">
        <f t="shared" ref="S3011:S3074" si="191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2">
        <f t="shared" si="190"/>
        <v>41996.832395833335</v>
      </c>
      <c r="S3012" s="12">
        <f t="shared" si="191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2">
        <f t="shared" si="190"/>
        <v>42334.468935185185</v>
      </c>
      <c r="S3013" s="12">
        <f t="shared" si="191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2">
        <f t="shared" si="190"/>
        <v>42024.702893518523</v>
      </c>
      <c r="S3014" s="12">
        <f t="shared" si="191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2">
        <f t="shared" si="190"/>
        <v>42146.836215277777</v>
      </c>
      <c r="S3015" s="12">
        <f t="shared" si="191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2">
        <f t="shared" si="190"/>
        <v>41920.123611111114</v>
      </c>
      <c r="S3016" s="12">
        <f t="shared" si="191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2">
        <f t="shared" si="190"/>
        <v>41785.72729166667</v>
      </c>
      <c r="S3017" s="12">
        <f t="shared" si="191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2">
        <f t="shared" si="190"/>
        <v>41778.548055555555</v>
      </c>
      <c r="S3018" s="12">
        <f t="shared" si="191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2">
        <f t="shared" si="190"/>
        <v>41841.850034722222</v>
      </c>
      <c r="S3019" s="12">
        <f t="shared" si="191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2">
        <f t="shared" si="190"/>
        <v>42163.29833333334</v>
      </c>
      <c r="S3020" s="12">
        <f t="shared" si="191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2">
        <f t="shared" si="190"/>
        <v>41758.833564814813</v>
      </c>
      <c r="S3021" s="12">
        <f t="shared" si="191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2">
        <f t="shared" si="190"/>
        <v>42170.846446759257</v>
      </c>
      <c r="S3022" s="12">
        <f t="shared" si="191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2">
        <f t="shared" si="190"/>
        <v>42660.618854166663</v>
      </c>
      <c r="S3023" s="12">
        <f t="shared" si="191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2">
        <f t="shared" si="190"/>
        <v>42564.95380787037</v>
      </c>
      <c r="S3024" s="12">
        <f t="shared" si="191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2">
        <f t="shared" si="190"/>
        <v>42121.675763888896</v>
      </c>
      <c r="S3025" s="12">
        <f t="shared" si="191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2">
        <f t="shared" si="190"/>
        <v>41158.993923611109</v>
      </c>
      <c r="S3026" s="12">
        <f t="shared" si="191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2">
        <f t="shared" si="190"/>
        <v>41761.509409722225</v>
      </c>
      <c r="S3027" s="12">
        <f t="shared" si="191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2">
        <f t="shared" si="190"/>
        <v>42783.459398148145</v>
      </c>
      <c r="S3028" s="12">
        <f t="shared" si="191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2">
        <f t="shared" si="190"/>
        <v>42053.704293981486</v>
      </c>
      <c r="S3029" s="12">
        <f t="shared" si="191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2">
        <f t="shared" si="190"/>
        <v>42567.264178240745</v>
      </c>
      <c r="S3030" s="12">
        <f t="shared" si="191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2">
        <f t="shared" si="190"/>
        <v>41932.708877314813</v>
      </c>
      <c r="S3031" s="12">
        <f t="shared" si="191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2">
        <f t="shared" si="190"/>
        <v>42233.747349537036</v>
      </c>
      <c r="S3032" s="12">
        <f t="shared" si="191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2">
        <f t="shared" si="190"/>
        <v>42597.882488425923</v>
      </c>
      <c r="S3033" s="12">
        <f t="shared" si="191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2">
        <f t="shared" si="190"/>
        <v>42228.044664351852</v>
      </c>
      <c r="S3034" s="12">
        <f t="shared" si="191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2">
        <f t="shared" si="190"/>
        <v>42570.110243055555</v>
      </c>
      <c r="S3035" s="12">
        <f t="shared" si="191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2">
        <f t="shared" si="190"/>
        <v>42644.535358796296</v>
      </c>
      <c r="S3036" s="12">
        <f t="shared" si="191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2">
        <f t="shared" si="190"/>
        <v>41368.560289351852</v>
      </c>
      <c r="S3037" s="12">
        <f t="shared" si="191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2">
        <f t="shared" si="190"/>
        <v>41466.785231481481</v>
      </c>
      <c r="S3038" s="12">
        <f t="shared" si="191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2">
        <f t="shared" si="190"/>
        <v>40378.893206018518</v>
      </c>
      <c r="S3039" s="12">
        <f t="shared" si="191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2">
        <f t="shared" si="190"/>
        <v>42373.252280092594</v>
      </c>
      <c r="S3040" s="12">
        <f t="shared" si="191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2">
        <f t="shared" si="190"/>
        <v>41610.794421296298</v>
      </c>
      <c r="S3041" s="12">
        <f t="shared" si="191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2">
        <f t="shared" si="190"/>
        <v>42177.791909722218</v>
      </c>
      <c r="S3042" s="12">
        <f t="shared" si="191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2">
        <f t="shared" si="190"/>
        <v>42359.868611111116</v>
      </c>
      <c r="S3043" s="12">
        <f t="shared" si="191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2">
        <f t="shared" si="190"/>
        <v>42253.688043981485</v>
      </c>
      <c r="S3044" s="12">
        <f t="shared" si="191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2">
        <f t="shared" si="190"/>
        <v>42083.070590277777</v>
      </c>
      <c r="S3045" s="12">
        <f t="shared" si="191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2">
        <f t="shared" si="190"/>
        <v>42387.7268287037</v>
      </c>
      <c r="S3046" s="12">
        <f t="shared" si="191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2">
        <f t="shared" si="190"/>
        <v>41843.155729166669</v>
      </c>
      <c r="S3047" s="12">
        <f t="shared" si="191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2">
        <f t="shared" si="190"/>
        <v>41862.803078703706</v>
      </c>
      <c r="S3048" s="12">
        <f t="shared" si="191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2">
        <f t="shared" si="190"/>
        <v>42443.989050925928</v>
      </c>
      <c r="S3049" s="12">
        <f t="shared" si="191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2">
        <f t="shared" si="190"/>
        <v>41975.901180555549</v>
      </c>
      <c r="S3050" s="12">
        <f t="shared" si="191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2">
        <f t="shared" si="190"/>
        <v>42139.014525462961</v>
      </c>
      <c r="S3051" s="12">
        <f t="shared" si="191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2">
        <f t="shared" si="190"/>
        <v>42465.16851851852</v>
      </c>
      <c r="S3052" s="12">
        <f t="shared" si="191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2">
        <f t="shared" si="190"/>
        <v>42744.416030092587</v>
      </c>
      <c r="S3053" s="12">
        <f t="shared" si="191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2">
        <f t="shared" si="190"/>
        <v>42122.670069444444</v>
      </c>
      <c r="S3054" s="12">
        <f t="shared" si="191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2">
        <f t="shared" si="190"/>
        <v>41862.761724537035</v>
      </c>
      <c r="S3055" s="12">
        <f t="shared" si="191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2">
        <f t="shared" si="190"/>
        <v>42027.832800925928</v>
      </c>
      <c r="S3056" s="12">
        <f t="shared" si="191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2">
        <f t="shared" si="190"/>
        <v>41953.95821759259</v>
      </c>
      <c r="S3057" s="12">
        <f t="shared" si="191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2">
        <f t="shared" si="190"/>
        <v>41851.636388888888</v>
      </c>
      <c r="S3058" s="12">
        <f t="shared" si="191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2">
        <f t="shared" si="190"/>
        <v>42433.650590277779</v>
      </c>
      <c r="S3059" s="12">
        <f t="shared" si="191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2">
        <f t="shared" si="190"/>
        <v>42460.374305555553</v>
      </c>
      <c r="S3060" s="12">
        <f t="shared" si="191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2">
        <f t="shared" si="190"/>
        <v>41829.935717592591</v>
      </c>
      <c r="S3061" s="12">
        <f t="shared" si="191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2">
        <f t="shared" si="190"/>
        <v>42245.274699074071</v>
      </c>
      <c r="S3062" s="12">
        <f t="shared" si="191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2">
        <f t="shared" si="190"/>
        <v>41834.784120370372</v>
      </c>
      <c r="S3063" s="12">
        <f t="shared" si="191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2">
        <f t="shared" si="190"/>
        <v>42248.535787037035</v>
      </c>
      <c r="S3064" s="12">
        <f t="shared" si="191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2">
        <f t="shared" si="190"/>
        <v>42630.922893518517</v>
      </c>
      <c r="S3065" s="12">
        <f t="shared" si="191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2">
        <f t="shared" si="190"/>
        <v>42299.130162037036</v>
      </c>
      <c r="S3066" s="12">
        <f t="shared" si="191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2">
        <f t="shared" si="190"/>
        <v>41825.055231481485</v>
      </c>
      <c r="S3067" s="12">
        <f t="shared" si="191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2">
        <f t="shared" si="190"/>
        <v>42531.228437500002</v>
      </c>
      <c r="S3068" s="12">
        <f t="shared" si="191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2">
        <f t="shared" si="190"/>
        <v>42226.938414351855</v>
      </c>
      <c r="S3069" s="12">
        <f t="shared" si="191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2">
        <f t="shared" si="190"/>
        <v>42263.691574074073</v>
      </c>
      <c r="S3070" s="12">
        <f t="shared" si="191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2">
        <f t="shared" si="190"/>
        <v>41957.833726851852</v>
      </c>
      <c r="S3071" s="12">
        <f t="shared" si="191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2">
        <f t="shared" si="190"/>
        <v>42690.733437499999</v>
      </c>
      <c r="S3072" s="12">
        <f t="shared" si="191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2">
        <f t="shared" si="190"/>
        <v>42097.732418981483</v>
      </c>
      <c r="S3073" s="12">
        <f t="shared" si="191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ref="P3074:P3137" si="192">ROUND(E3074/D3074*100,0)</f>
        <v>0</v>
      </c>
      <c r="Q3074">
        <f t="shared" si="189"/>
        <v>1</v>
      </c>
      <c r="R3074" s="12">
        <f t="shared" si="190"/>
        <v>42658.690532407403</v>
      </c>
      <c r="S3074" s="12">
        <f t="shared" si="191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192"/>
        <v>0</v>
      </c>
      <c r="Q3075">
        <f t="shared" ref="Q3075:Q3138" si="193">IFERROR(ROUND(E3075/L3075,2),0)</f>
        <v>92.14</v>
      </c>
      <c r="R3075" s="12">
        <f t="shared" ref="R3075:R3138" si="194">(((J3075/60)/60)/24)+DATE(1970,1,1)</f>
        <v>42111.684027777781</v>
      </c>
      <c r="S3075" s="12">
        <f t="shared" ref="S3075:S3138" si="195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2">
        <f t="shared" si="194"/>
        <v>42409.571284722217</v>
      </c>
      <c r="S3076" s="12">
        <f t="shared" si="195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2">
        <f t="shared" si="194"/>
        <v>42551.102314814809</v>
      </c>
      <c r="S3077" s="12">
        <f t="shared" si="195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2">
        <f t="shared" si="194"/>
        <v>42226.651886574073</v>
      </c>
      <c r="S3078" s="12">
        <f t="shared" si="195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2">
        <f t="shared" si="194"/>
        <v>42766.956921296296</v>
      </c>
      <c r="S3079" s="12">
        <f t="shared" si="195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2">
        <f t="shared" si="194"/>
        <v>42031.138831018514</v>
      </c>
      <c r="S3080" s="12">
        <f t="shared" si="195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2">
        <f t="shared" si="194"/>
        <v>42055.713368055556</v>
      </c>
      <c r="S3081" s="12">
        <f t="shared" si="195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2">
        <f t="shared" si="194"/>
        <v>41940.028287037036</v>
      </c>
      <c r="S3082" s="12">
        <f t="shared" si="195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2">
        <f t="shared" si="194"/>
        <v>42237.181608796294</v>
      </c>
      <c r="S3083" s="12">
        <f t="shared" si="195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2">
        <f t="shared" si="194"/>
        <v>42293.922986111109</v>
      </c>
      <c r="S3084" s="12">
        <f t="shared" si="195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2">
        <f t="shared" si="194"/>
        <v>41853.563402777778</v>
      </c>
      <c r="S3085" s="12">
        <f t="shared" si="195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2">
        <f t="shared" si="194"/>
        <v>42100.723738425921</v>
      </c>
      <c r="S3086" s="12">
        <f t="shared" si="195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2">
        <f t="shared" si="194"/>
        <v>42246.883784722217</v>
      </c>
      <c r="S3087" s="12">
        <f t="shared" si="195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2">
        <f t="shared" si="194"/>
        <v>42173.67082175926</v>
      </c>
      <c r="S3088" s="12">
        <f t="shared" si="195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2">
        <f t="shared" si="194"/>
        <v>42665.150347222225</v>
      </c>
      <c r="S3089" s="12">
        <f t="shared" si="195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2">
        <f t="shared" si="194"/>
        <v>41981.57230324074</v>
      </c>
      <c r="S3090" s="12">
        <f t="shared" si="195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2">
        <f t="shared" si="194"/>
        <v>42528.542627314819</v>
      </c>
      <c r="S3091" s="12">
        <f t="shared" si="195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2">
        <f t="shared" si="194"/>
        <v>42065.818807870368</v>
      </c>
      <c r="S3092" s="12">
        <f t="shared" si="195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2">
        <f t="shared" si="194"/>
        <v>42566.948414351849</v>
      </c>
      <c r="S3093" s="12">
        <f t="shared" si="195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2">
        <f t="shared" si="194"/>
        <v>42255.619351851856</v>
      </c>
      <c r="S3094" s="12">
        <f t="shared" si="195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2">
        <f t="shared" si="194"/>
        <v>41760.909039351849</v>
      </c>
      <c r="S3095" s="12">
        <f t="shared" si="195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2">
        <f t="shared" si="194"/>
        <v>42207.795787037037</v>
      </c>
      <c r="S3096" s="12">
        <f t="shared" si="195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2">
        <f t="shared" si="194"/>
        <v>42523.025231481486</v>
      </c>
      <c r="S3097" s="12">
        <f t="shared" si="195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2">
        <f t="shared" si="194"/>
        <v>42114.825532407413</v>
      </c>
      <c r="S3098" s="12">
        <f t="shared" si="195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2">
        <f t="shared" si="194"/>
        <v>42629.503483796296</v>
      </c>
      <c r="S3099" s="12">
        <f t="shared" si="195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2">
        <f t="shared" si="194"/>
        <v>42359.792233796295</v>
      </c>
      <c r="S3100" s="12">
        <f t="shared" si="195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2">
        <f t="shared" si="194"/>
        <v>42382.189710648148</v>
      </c>
      <c r="S3101" s="12">
        <f t="shared" si="195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2">
        <f t="shared" si="194"/>
        <v>41902.622395833336</v>
      </c>
      <c r="S3102" s="12">
        <f t="shared" si="195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2">
        <f t="shared" si="194"/>
        <v>42171.383530092593</v>
      </c>
      <c r="S3103" s="12">
        <f t="shared" si="195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2">
        <f t="shared" si="194"/>
        <v>42555.340486111112</v>
      </c>
      <c r="S3104" s="12">
        <f t="shared" si="195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2">
        <f t="shared" si="194"/>
        <v>42107.156319444446</v>
      </c>
      <c r="S3105" s="12">
        <f t="shared" si="195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2">
        <f t="shared" si="194"/>
        <v>42006.908692129626</v>
      </c>
      <c r="S3106" s="12">
        <f t="shared" si="195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2">
        <f t="shared" si="194"/>
        <v>41876.718935185185</v>
      </c>
      <c r="S3107" s="12">
        <f t="shared" si="195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2">
        <f t="shared" si="194"/>
        <v>42241.429120370376</v>
      </c>
      <c r="S3108" s="12">
        <f t="shared" si="195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2">
        <f t="shared" si="194"/>
        <v>42128.814247685179</v>
      </c>
      <c r="S3109" s="12">
        <f t="shared" si="195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2">
        <f t="shared" si="194"/>
        <v>42062.680486111116</v>
      </c>
      <c r="S3110" s="12">
        <f t="shared" si="195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2">
        <f t="shared" si="194"/>
        <v>41844.125115740739</v>
      </c>
      <c r="S3111" s="12">
        <f t="shared" si="195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2">
        <f t="shared" si="194"/>
        <v>42745.031469907408</v>
      </c>
      <c r="S3112" s="12">
        <f t="shared" si="195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2">
        <f t="shared" si="194"/>
        <v>41885.595138888886</v>
      </c>
      <c r="S3113" s="12">
        <f t="shared" si="195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2">
        <f t="shared" si="194"/>
        <v>42615.121921296297</v>
      </c>
      <c r="S3114" s="12">
        <f t="shared" si="195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2">
        <f t="shared" si="194"/>
        <v>42081.731273148151</v>
      </c>
      <c r="S3115" s="12">
        <f t="shared" si="195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2">
        <f t="shared" si="194"/>
        <v>41843.632523148146</v>
      </c>
      <c r="S3116" s="12">
        <f t="shared" si="195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2">
        <f t="shared" si="194"/>
        <v>42496.447071759263</v>
      </c>
      <c r="S3117" s="12">
        <f t="shared" si="195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2">
        <f t="shared" si="194"/>
        <v>42081.515335648146</v>
      </c>
      <c r="S3118" s="12">
        <f t="shared" si="195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2">
        <f t="shared" si="194"/>
        <v>42509.374537037031</v>
      </c>
      <c r="S3119" s="12">
        <f t="shared" si="195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2">
        <f t="shared" si="194"/>
        <v>42534.649571759262</v>
      </c>
      <c r="S3120" s="12">
        <f t="shared" si="195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2">
        <f t="shared" si="194"/>
        <v>42060.04550925926</v>
      </c>
      <c r="S3121" s="12">
        <f t="shared" si="195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2">
        <f t="shared" si="194"/>
        <v>42435.942083333335</v>
      </c>
      <c r="S3122" s="12">
        <f t="shared" si="195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2">
        <f t="shared" si="194"/>
        <v>41848.679803240739</v>
      </c>
      <c r="S3123" s="12">
        <f t="shared" si="195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2">
        <f t="shared" si="194"/>
        <v>42678.932083333333</v>
      </c>
      <c r="S3124" s="12">
        <f t="shared" si="195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2">
        <f t="shared" si="194"/>
        <v>42530.993032407408</v>
      </c>
      <c r="S3125" s="12">
        <f t="shared" si="195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2">
        <f t="shared" si="194"/>
        <v>41977.780104166668</v>
      </c>
      <c r="S3126" s="12">
        <f t="shared" si="195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2">
        <f t="shared" si="194"/>
        <v>42346.20685185185</v>
      </c>
      <c r="S3127" s="12">
        <f t="shared" si="195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2">
        <f t="shared" si="194"/>
        <v>42427.01807870371</v>
      </c>
      <c r="S3128" s="12">
        <f t="shared" si="195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2">
        <f t="shared" si="194"/>
        <v>42034.856817129628</v>
      </c>
      <c r="S3129" s="12">
        <f t="shared" si="195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2">
        <f t="shared" si="194"/>
        <v>42780.825706018513</v>
      </c>
      <c r="S3130" s="12">
        <f t="shared" si="195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2">
        <f t="shared" si="194"/>
        <v>42803.842812499999</v>
      </c>
      <c r="S3131" s="12">
        <f t="shared" si="195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2">
        <f t="shared" si="194"/>
        <v>42808.640231481477</v>
      </c>
      <c r="S3132" s="12">
        <f t="shared" si="195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2">
        <f t="shared" si="194"/>
        <v>42803.579224537039</v>
      </c>
      <c r="S3133" s="12">
        <f t="shared" si="195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2">
        <f t="shared" si="194"/>
        <v>42786.350231481483</v>
      </c>
      <c r="S3134" s="12">
        <f t="shared" si="195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2">
        <f t="shared" si="194"/>
        <v>42788.565208333333</v>
      </c>
      <c r="S3135" s="12">
        <f t="shared" si="195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2">
        <f t="shared" si="194"/>
        <v>42800.720127314817</v>
      </c>
      <c r="S3136" s="12">
        <f t="shared" si="195"/>
        <v>42821.678460648152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2">
        <f t="shared" si="194"/>
        <v>42807.151863425926</v>
      </c>
      <c r="S3137" s="12">
        <f t="shared" si="195"/>
        <v>42829.151863425926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ref="P3138:P3201" si="196">ROUND(E3138/D3138*100,0)</f>
        <v>128</v>
      </c>
      <c r="Q3138">
        <f t="shared" si="193"/>
        <v>29.05</v>
      </c>
      <c r="R3138" s="12">
        <f t="shared" si="194"/>
        <v>42789.462430555555</v>
      </c>
      <c r="S3138" s="12">
        <f t="shared" si="195"/>
        <v>42825.957638888889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196"/>
        <v>3</v>
      </c>
      <c r="Q3139">
        <f t="shared" ref="Q3139:Q3202" si="197">IFERROR(ROUND(E3139/L3139,2),0)</f>
        <v>50</v>
      </c>
      <c r="R3139" s="12">
        <f t="shared" ref="R3139:R3202" si="198">(((J3139/60)/60)/24)+DATE(1970,1,1)</f>
        <v>42807.885057870371</v>
      </c>
      <c r="S3139" s="12">
        <f t="shared" ref="S3139:S3202" si="199">(((I3139/60)/60)/24)+DATE(1970,1,1)</f>
        <v>42858.8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2">
        <f t="shared" si="198"/>
        <v>42809.645914351851</v>
      </c>
      <c r="S3140" s="12">
        <f t="shared" si="199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2">
        <f t="shared" si="198"/>
        <v>42785.270370370374</v>
      </c>
      <c r="S3141" s="12">
        <f t="shared" si="199"/>
        <v>42819.189583333333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2">
        <f t="shared" si="198"/>
        <v>42802.718784722223</v>
      </c>
      <c r="S3142" s="12">
        <f t="shared" si="199"/>
        <v>42832.677118055552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2">
        <f t="shared" si="198"/>
        <v>42800.753333333334</v>
      </c>
      <c r="S3143" s="12">
        <f t="shared" si="199"/>
        <v>42841.833333333328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2">
        <f t="shared" si="198"/>
        <v>42783.513182870374</v>
      </c>
      <c r="S3144" s="12">
        <f t="shared" si="199"/>
        <v>42813.471516203703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2">
        <f t="shared" si="198"/>
        <v>42808.358287037037</v>
      </c>
      <c r="S3145" s="12">
        <f t="shared" si="199"/>
        <v>42834.358287037037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2">
        <f t="shared" si="198"/>
        <v>42796.538275462968</v>
      </c>
      <c r="S3146" s="12">
        <f t="shared" si="199"/>
        <v>42813.25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2">
        <f t="shared" si="198"/>
        <v>42762.040902777779</v>
      </c>
      <c r="S3147" s="12">
        <f t="shared" si="199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2">
        <f t="shared" si="198"/>
        <v>42796.682476851856</v>
      </c>
      <c r="S3148" s="12">
        <f t="shared" si="19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2">
        <f t="shared" si="198"/>
        <v>41909.969386574077</v>
      </c>
      <c r="S3149" s="12">
        <f t="shared" si="19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2">
        <f t="shared" si="198"/>
        <v>41891.665324074071</v>
      </c>
      <c r="S3150" s="12">
        <f t="shared" si="19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2">
        <f t="shared" si="198"/>
        <v>41226.017361111109</v>
      </c>
      <c r="S3151" s="12">
        <f t="shared" si="19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2">
        <f t="shared" si="198"/>
        <v>40478.263923611114</v>
      </c>
      <c r="S3152" s="12">
        <f t="shared" si="19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2">
        <f t="shared" si="198"/>
        <v>41862.83997685185</v>
      </c>
      <c r="S3153" s="12">
        <f t="shared" si="19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2">
        <f t="shared" si="198"/>
        <v>41550.867673611108</v>
      </c>
      <c r="S3154" s="12">
        <f t="shared" si="19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2">
        <f t="shared" si="198"/>
        <v>40633.154363425929</v>
      </c>
      <c r="S3155" s="12">
        <f t="shared" si="19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2">
        <f t="shared" si="198"/>
        <v>40970.875671296293</v>
      </c>
      <c r="S3156" s="12">
        <f t="shared" si="19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2">
        <f t="shared" si="198"/>
        <v>41233.499131944445</v>
      </c>
      <c r="S3157" s="12">
        <f t="shared" si="19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2">
        <f t="shared" si="198"/>
        <v>41026.953055555554</v>
      </c>
      <c r="S3158" s="12">
        <f t="shared" si="19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2">
        <f t="shared" si="198"/>
        <v>41829.788252314815</v>
      </c>
      <c r="S3159" s="12">
        <f t="shared" si="19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2">
        <f t="shared" si="198"/>
        <v>41447.839722222219</v>
      </c>
      <c r="S3160" s="12">
        <f t="shared" si="19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2">
        <f t="shared" si="198"/>
        <v>40884.066678240742</v>
      </c>
      <c r="S3161" s="12">
        <f t="shared" si="19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2">
        <f t="shared" si="198"/>
        <v>41841.26489583333</v>
      </c>
      <c r="S3162" s="12">
        <f t="shared" si="19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2">
        <f t="shared" si="198"/>
        <v>41897.536134259259</v>
      </c>
      <c r="S3163" s="12">
        <f t="shared" si="19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2">
        <f t="shared" si="198"/>
        <v>41799.685902777775</v>
      </c>
      <c r="S3164" s="12">
        <f t="shared" si="19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2">
        <f t="shared" si="198"/>
        <v>41775.753761574073</v>
      </c>
      <c r="S3165" s="12">
        <f t="shared" si="19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2">
        <f t="shared" si="198"/>
        <v>41766.80572916667</v>
      </c>
      <c r="S3166" s="12">
        <f t="shared" si="19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2">
        <f t="shared" si="198"/>
        <v>40644.159259259257</v>
      </c>
      <c r="S3167" s="12">
        <f t="shared" si="19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2">
        <f t="shared" si="198"/>
        <v>41940.69158564815</v>
      </c>
      <c r="S3168" s="12">
        <f t="shared" si="19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2">
        <f t="shared" si="198"/>
        <v>41839.175706018519</v>
      </c>
      <c r="S3169" s="12">
        <f t="shared" si="19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2">
        <f t="shared" si="198"/>
        <v>41772.105937500004</v>
      </c>
      <c r="S3170" s="12">
        <f t="shared" si="19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2">
        <f t="shared" si="198"/>
        <v>41591.737974537034</v>
      </c>
      <c r="S3171" s="12">
        <f t="shared" si="19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2">
        <f t="shared" si="198"/>
        <v>41789.080370370371</v>
      </c>
      <c r="S3172" s="12">
        <f t="shared" si="19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2">
        <f t="shared" si="198"/>
        <v>42466.608310185184</v>
      </c>
      <c r="S3173" s="12">
        <f t="shared" si="19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2">
        <f t="shared" si="198"/>
        <v>40923.729953703703</v>
      </c>
      <c r="S3174" s="12">
        <f t="shared" si="19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2">
        <f t="shared" si="198"/>
        <v>41878.878379629627</v>
      </c>
      <c r="S3175" s="12">
        <f t="shared" si="19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2">
        <f t="shared" si="198"/>
        <v>41862.864675925928</v>
      </c>
      <c r="S3176" s="12">
        <f t="shared" si="19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2">
        <f t="shared" si="198"/>
        <v>40531.886886574073</v>
      </c>
      <c r="S3177" s="12">
        <f t="shared" si="19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2">
        <f t="shared" si="198"/>
        <v>41477.930914351848</v>
      </c>
      <c r="S3178" s="12">
        <f t="shared" si="19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2">
        <f t="shared" si="198"/>
        <v>41781.666770833333</v>
      </c>
      <c r="S3179" s="12">
        <f t="shared" si="19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2">
        <f t="shared" si="198"/>
        <v>41806.605034722219</v>
      </c>
      <c r="S3180" s="12">
        <f t="shared" si="19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2">
        <f t="shared" si="198"/>
        <v>41375.702210648145</v>
      </c>
      <c r="S3181" s="12">
        <f t="shared" si="19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2">
        <f t="shared" si="198"/>
        <v>41780.412604166668</v>
      </c>
      <c r="S3182" s="12">
        <f t="shared" si="19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2">
        <f t="shared" si="198"/>
        <v>41779.310034722221</v>
      </c>
      <c r="S3183" s="12">
        <f t="shared" si="19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2">
        <f t="shared" si="198"/>
        <v>40883.949317129627</v>
      </c>
      <c r="S3184" s="12">
        <f t="shared" si="19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2">
        <f t="shared" si="198"/>
        <v>41491.79478009259</v>
      </c>
      <c r="S3185" s="12">
        <f t="shared" si="19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2">
        <f t="shared" si="198"/>
        <v>41791.993414351848</v>
      </c>
      <c r="S3186" s="12">
        <f t="shared" si="19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2">
        <f t="shared" si="198"/>
        <v>41829.977326388893</v>
      </c>
      <c r="S3187" s="12">
        <f t="shared" si="19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2">
        <f t="shared" si="198"/>
        <v>41868.924050925925</v>
      </c>
      <c r="S3188" s="12">
        <f t="shared" si="19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2">
        <f t="shared" si="198"/>
        <v>41835.666354166664</v>
      </c>
      <c r="S3189" s="12">
        <f t="shared" si="199"/>
        <v>41855.666354166664</v>
      </c>
    </row>
    <row r="3190" spans="1:19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2">
        <f t="shared" si="198"/>
        <v>42144.415532407409</v>
      </c>
      <c r="S3190" s="12">
        <f t="shared" si="19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2">
        <f t="shared" si="198"/>
        <v>42118.346435185187</v>
      </c>
      <c r="S3191" s="12">
        <f t="shared" si="19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2">
        <f t="shared" si="198"/>
        <v>42683.151331018518</v>
      </c>
      <c r="S3192" s="12">
        <f t="shared" si="19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2">
        <f t="shared" si="198"/>
        <v>42538.755428240736</v>
      </c>
      <c r="S3193" s="12">
        <f t="shared" si="199"/>
        <v>42598.755428240736</v>
      </c>
    </row>
    <row r="3194" spans="1:19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2">
        <f t="shared" si="198"/>
        <v>42018.94049768518</v>
      </c>
      <c r="S3194" s="12">
        <f t="shared" si="199"/>
        <v>42063.916666666672</v>
      </c>
    </row>
    <row r="3195" spans="1:19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2">
        <f t="shared" si="198"/>
        <v>42010.968240740738</v>
      </c>
      <c r="S3195" s="12">
        <f t="shared" si="19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2">
        <f t="shared" si="198"/>
        <v>42182.062476851846</v>
      </c>
      <c r="S3196" s="12">
        <f t="shared" si="19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2">
        <f t="shared" si="198"/>
        <v>42017.594236111108</v>
      </c>
      <c r="S3197" s="12">
        <f t="shared" si="19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2">
        <f t="shared" si="198"/>
        <v>42157.598090277781</v>
      </c>
      <c r="S3198" s="12">
        <f t="shared" si="19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2">
        <f t="shared" si="198"/>
        <v>42009.493263888886</v>
      </c>
      <c r="S3199" s="12">
        <f t="shared" si="19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2">
        <f t="shared" si="198"/>
        <v>42013.424502314811</v>
      </c>
      <c r="S3200" s="12">
        <f t="shared" si="19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2">
        <f t="shared" si="198"/>
        <v>41858.761782407404</v>
      </c>
      <c r="S3201" s="12">
        <f t="shared" si="19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ref="P3202:P3265" si="200">ROUND(E3202/D3202*100,0)</f>
        <v>0</v>
      </c>
      <c r="Q3202">
        <f t="shared" si="197"/>
        <v>1</v>
      </c>
      <c r="R3202" s="12">
        <f t="shared" si="198"/>
        <v>42460.320613425924</v>
      </c>
      <c r="S3202" s="12">
        <f t="shared" si="199"/>
        <v>42490.231944444444</v>
      </c>
    </row>
    <row r="3203" spans="1:19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200"/>
        <v>1</v>
      </c>
      <c r="Q3203">
        <f t="shared" ref="Q3203:Q3266" si="201">IFERROR(ROUND(E3203/L3203,2),0)</f>
        <v>12.5</v>
      </c>
      <c r="R3203" s="12">
        <f t="shared" ref="R3203:R3266" si="202">(((J3203/60)/60)/24)+DATE(1970,1,1)</f>
        <v>41861.767094907409</v>
      </c>
      <c r="S3203" s="12">
        <f t="shared" ref="S3203:S3266" si="203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2">
        <f t="shared" si="202"/>
        <v>42293.853541666671</v>
      </c>
      <c r="S3204" s="12">
        <f t="shared" si="203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2">
        <f t="shared" si="202"/>
        <v>42242.988680555558</v>
      </c>
      <c r="S3205" s="12">
        <f t="shared" si="203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2">
        <f t="shared" si="202"/>
        <v>42172.686099537037</v>
      </c>
      <c r="S3206" s="12">
        <f t="shared" si="203"/>
        <v>42202.676388888889</v>
      </c>
    </row>
    <row r="3207" spans="1:19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2">
        <f t="shared" si="202"/>
        <v>42095.374675925923</v>
      </c>
      <c r="S3207" s="12">
        <f t="shared" si="203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2">
        <f t="shared" si="202"/>
        <v>42236.276053240741</v>
      </c>
      <c r="S3208" s="12">
        <f t="shared" si="203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2">
        <f t="shared" si="202"/>
        <v>42057.277858796297</v>
      </c>
      <c r="S3209" s="12">
        <f t="shared" si="203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2">
        <f t="shared" si="202"/>
        <v>41827.605057870373</v>
      </c>
      <c r="S3210" s="12">
        <f t="shared" si="203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2">
        <f t="shared" si="202"/>
        <v>41778.637245370373</v>
      </c>
      <c r="S3211" s="12">
        <f t="shared" si="203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2">
        <f t="shared" si="202"/>
        <v>41013.936562499999</v>
      </c>
      <c r="S3212" s="12">
        <f t="shared" si="203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2">
        <f t="shared" si="202"/>
        <v>41834.586574074077</v>
      </c>
      <c r="S3213" s="12">
        <f t="shared" si="203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2">
        <f t="shared" si="202"/>
        <v>41829.795729166668</v>
      </c>
      <c r="S3214" s="12">
        <f t="shared" si="203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2">
        <f t="shared" si="202"/>
        <v>42171.763414351852</v>
      </c>
      <c r="S3215" s="12">
        <f t="shared" si="203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2">
        <f t="shared" si="202"/>
        <v>42337.792511574073</v>
      </c>
      <c r="S3216" s="12">
        <f t="shared" si="203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2">
        <f t="shared" si="202"/>
        <v>42219.665173611109</v>
      </c>
      <c r="S3217" s="12">
        <f t="shared" si="203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2">
        <f t="shared" si="202"/>
        <v>42165.462627314817</v>
      </c>
      <c r="S3218" s="12">
        <f t="shared" si="203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2">
        <f t="shared" si="202"/>
        <v>42648.546111111107</v>
      </c>
      <c r="S3219" s="12">
        <f t="shared" si="203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2">
        <f t="shared" si="202"/>
        <v>41971.002152777779</v>
      </c>
      <c r="S3220" s="12">
        <f t="shared" si="203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2">
        <f t="shared" si="202"/>
        <v>42050.983182870375</v>
      </c>
      <c r="S3221" s="12">
        <f t="shared" si="203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2">
        <f t="shared" si="202"/>
        <v>42772.833379629628</v>
      </c>
      <c r="S3222" s="12">
        <f t="shared" si="203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2">
        <f t="shared" si="202"/>
        <v>42155.696793981479</v>
      </c>
      <c r="S3223" s="12">
        <f t="shared" si="203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2">
        <f t="shared" si="202"/>
        <v>42270.582141203704</v>
      </c>
      <c r="S3224" s="12">
        <f t="shared" si="203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2">
        <f t="shared" si="202"/>
        <v>42206.835370370376</v>
      </c>
      <c r="S3225" s="12">
        <f t="shared" si="203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2">
        <f t="shared" si="202"/>
        <v>42697.850844907407</v>
      </c>
      <c r="S3226" s="12">
        <f t="shared" si="203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2">
        <f t="shared" si="202"/>
        <v>42503.559467592597</v>
      </c>
      <c r="S3227" s="12">
        <f t="shared" si="203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2">
        <f t="shared" si="202"/>
        <v>42277.583472222221</v>
      </c>
      <c r="S3228" s="12">
        <f t="shared" si="203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2">
        <f t="shared" si="202"/>
        <v>42722.882361111115</v>
      </c>
      <c r="S3229" s="12">
        <f t="shared" si="203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2">
        <f t="shared" si="202"/>
        <v>42323.70930555556</v>
      </c>
      <c r="S3230" s="12">
        <f t="shared" si="203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2">
        <f t="shared" si="202"/>
        <v>41933.291643518518</v>
      </c>
      <c r="S3231" s="12">
        <f t="shared" si="203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2">
        <f t="shared" si="202"/>
        <v>41898.168125000004</v>
      </c>
      <c r="S3232" s="12">
        <f t="shared" si="203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2">
        <f t="shared" si="202"/>
        <v>42446.943831018521</v>
      </c>
      <c r="S3233" s="12">
        <f t="shared" si="203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2">
        <f t="shared" si="202"/>
        <v>42463.81385416667</v>
      </c>
      <c r="S3234" s="12">
        <f t="shared" si="203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2">
        <f t="shared" si="202"/>
        <v>42766.805034722223</v>
      </c>
      <c r="S3235" s="12">
        <f t="shared" si="203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2">
        <f t="shared" si="202"/>
        <v>42734.789444444439</v>
      </c>
      <c r="S3236" s="12">
        <f t="shared" si="203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2">
        <f t="shared" si="202"/>
        <v>42522.347812499997</v>
      </c>
      <c r="S3237" s="12">
        <f t="shared" si="203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2">
        <f t="shared" si="202"/>
        <v>42702.917048611111</v>
      </c>
      <c r="S3238" s="12">
        <f t="shared" si="203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2">
        <f t="shared" si="202"/>
        <v>42252.474351851852</v>
      </c>
      <c r="S3239" s="12">
        <f t="shared" si="203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2">
        <f t="shared" si="202"/>
        <v>42156.510393518518</v>
      </c>
      <c r="S3240" s="12">
        <f t="shared" si="203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2">
        <f t="shared" si="202"/>
        <v>42278.089039351849</v>
      </c>
      <c r="S3241" s="12">
        <f t="shared" si="203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2">
        <f t="shared" si="202"/>
        <v>42754.693842592591</v>
      </c>
      <c r="S3242" s="12">
        <f t="shared" si="203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2">
        <f t="shared" si="202"/>
        <v>41893.324884259258</v>
      </c>
      <c r="S3243" s="12">
        <f t="shared" si="203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2">
        <f t="shared" si="202"/>
        <v>41871.755694444444</v>
      </c>
      <c r="S3244" s="12">
        <f t="shared" si="203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2">
        <f t="shared" si="202"/>
        <v>42262.096782407403</v>
      </c>
      <c r="S3245" s="12">
        <f t="shared" si="203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2">
        <f t="shared" si="202"/>
        <v>42675.694236111114</v>
      </c>
      <c r="S3246" s="12">
        <f t="shared" si="203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2">
        <f t="shared" si="202"/>
        <v>42135.60020833333</v>
      </c>
      <c r="S3247" s="12">
        <f t="shared" si="203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2">
        <f t="shared" si="202"/>
        <v>42230.472222222219</v>
      </c>
      <c r="S3248" s="12">
        <f t="shared" si="203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2">
        <f t="shared" si="202"/>
        <v>42167.434166666666</v>
      </c>
      <c r="S3249" s="12">
        <f t="shared" si="203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2">
        <f t="shared" si="202"/>
        <v>42068.888391203705</v>
      </c>
      <c r="S3250" s="12">
        <f t="shared" si="203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2">
        <f t="shared" si="202"/>
        <v>42145.746689814812</v>
      </c>
      <c r="S3251" s="12">
        <f t="shared" si="203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2">
        <f t="shared" si="202"/>
        <v>41918.742175925923</v>
      </c>
      <c r="S3252" s="12">
        <f t="shared" si="203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2">
        <f t="shared" si="202"/>
        <v>42146.731087962966</v>
      </c>
      <c r="S3253" s="12">
        <f t="shared" si="203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2">
        <f t="shared" si="202"/>
        <v>42590.472685185188</v>
      </c>
      <c r="S3254" s="12">
        <f t="shared" si="203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2">
        <f t="shared" si="202"/>
        <v>42602.576712962968</v>
      </c>
      <c r="S3255" s="12">
        <f t="shared" si="203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2">
        <f t="shared" si="202"/>
        <v>42059.085752314815</v>
      </c>
      <c r="S3256" s="12">
        <f t="shared" si="203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2">
        <f t="shared" si="202"/>
        <v>41889.768229166664</v>
      </c>
      <c r="S3257" s="12">
        <f t="shared" si="203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2">
        <f t="shared" si="202"/>
        <v>42144.573807870373</v>
      </c>
      <c r="S3258" s="12">
        <f t="shared" si="203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2">
        <f t="shared" si="202"/>
        <v>42758.559629629628</v>
      </c>
      <c r="S3259" s="12">
        <f t="shared" si="203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2">
        <f t="shared" si="202"/>
        <v>41982.887280092589</v>
      </c>
      <c r="S3260" s="12">
        <f t="shared" si="203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2">
        <f t="shared" si="202"/>
        <v>42614.760937500003</v>
      </c>
      <c r="S3261" s="12">
        <f t="shared" si="203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2">
        <f t="shared" si="202"/>
        <v>42303.672662037032</v>
      </c>
      <c r="S3262" s="12">
        <f t="shared" si="203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2">
        <f t="shared" si="202"/>
        <v>42171.725416666668</v>
      </c>
      <c r="S3263" s="12">
        <f t="shared" si="203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2">
        <f t="shared" si="202"/>
        <v>41964.315532407403</v>
      </c>
      <c r="S3264" s="12">
        <f t="shared" si="203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2">
        <f t="shared" si="202"/>
        <v>42284.516064814816</v>
      </c>
      <c r="S3265" s="12">
        <f t="shared" si="203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ref="P3266:P3329" si="204">ROUND(E3266/D3266*100,0)</f>
        <v>103</v>
      </c>
      <c r="Q3266">
        <f t="shared" si="201"/>
        <v>52.55</v>
      </c>
      <c r="R3266" s="12">
        <f t="shared" si="202"/>
        <v>42016.800208333334</v>
      </c>
      <c r="S3266" s="12">
        <f t="shared" si="203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04"/>
        <v>164</v>
      </c>
      <c r="Q3267">
        <f t="shared" ref="Q3267:Q3330" si="205">IFERROR(ROUND(E3267/L3267,2),0)</f>
        <v>70.290000000000006</v>
      </c>
      <c r="R3267" s="12">
        <f t="shared" ref="R3267:R3330" si="206">(((J3267/60)/60)/24)+DATE(1970,1,1)</f>
        <v>42311.711979166663</v>
      </c>
      <c r="S3267" s="12">
        <f t="shared" ref="S3267:S3330" si="207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2">
        <f t="shared" si="206"/>
        <v>42136.536134259266</v>
      </c>
      <c r="S3268" s="12">
        <f t="shared" si="207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2">
        <f t="shared" si="206"/>
        <v>42172.757638888885</v>
      </c>
      <c r="S3269" s="12">
        <f t="shared" si="207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2">
        <f t="shared" si="206"/>
        <v>42590.90425925926</v>
      </c>
      <c r="S3270" s="12">
        <f t="shared" si="207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2">
        <f t="shared" si="206"/>
        <v>42137.395798611105</v>
      </c>
      <c r="S3271" s="12">
        <f t="shared" si="207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2">
        <f t="shared" si="206"/>
        <v>42167.533159722225</v>
      </c>
      <c r="S3272" s="12">
        <f t="shared" si="207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2">
        <f t="shared" si="206"/>
        <v>41915.437210648146</v>
      </c>
      <c r="S3273" s="12">
        <f t="shared" si="207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2">
        <f t="shared" si="206"/>
        <v>42284.500104166669</v>
      </c>
      <c r="S3274" s="12">
        <f t="shared" si="207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2">
        <f t="shared" si="206"/>
        <v>42611.801412037035</v>
      </c>
      <c r="S3275" s="12">
        <f t="shared" si="207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2">
        <f t="shared" si="206"/>
        <v>42400.704537037032</v>
      </c>
      <c r="S3276" s="12">
        <f t="shared" si="207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2">
        <f t="shared" si="206"/>
        <v>42017.88045138889</v>
      </c>
      <c r="S3277" s="12">
        <f t="shared" si="207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2">
        <f t="shared" si="206"/>
        <v>42426.949988425928</v>
      </c>
      <c r="S3278" s="12">
        <f t="shared" si="207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2">
        <f t="shared" si="206"/>
        <v>41931.682939814818</v>
      </c>
      <c r="S3279" s="12">
        <f t="shared" si="207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2">
        <f t="shared" si="206"/>
        <v>42124.848414351851</v>
      </c>
      <c r="S3280" s="12">
        <f t="shared" si="207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2">
        <f t="shared" si="206"/>
        <v>42431.102534722217</v>
      </c>
      <c r="S3281" s="12">
        <f t="shared" si="207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2">
        <f t="shared" si="206"/>
        <v>42121.756921296299</v>
      </c>
      <c r="S3282" s="12">
        <f t="shared" si="207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2">
        <f t="shared" si="206"/>
        <v>42219.019733796296</v>
      </c>
      <c r="S3283" s="12">
        <f t="shared" si="207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2">
        <f t="shared" si="206"/>
        <v>42445.19430555556</v>
      </c>
      <c r="S3284" s="12">
        <f t="shared" si="207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2">
        <f t="shared" si="206"/>
        <v>42379.74418981481</v>
      </c>
      <c r="S3285" s="12">
        <f t="shared" si="207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2">
        <f t="shared" si="206"/>
        <v>42380.884872685187</v>
      </c>
      <c r="S3286" s="12">
        <f t="shared" si="207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2">
        <f t="shared" si="206"/>
        <v>42762.942430555559</v>
      </c>
      <c r="S3287" s="12">
        <f t="shared" si="207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2">
        <f t="shared" si="206"/>
        <v>42567.840069444443</v>
      </c>
      <c r="S3288" s="12">
        <f t="shared" si="207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2">
        <f t="shared" si="206"/>
        <v>42311.750324074077</v>
      </c>
      <c r="S3289" s="12">
        <f t="shared" si="207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2">
        <f t="shared" si="206"/>
        <v>42505.774479166663</v>
      </c>
      <c r="S3290" s="12">
        <f t="shared" si="207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2">
        <f t="shared" si="206"/>
        <v>42758.368078703701</v>
      </c>
      <c r="S3291" s="12">
        <f t="shared" si="207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2">
        <f t="shared" si="206"/>
        <v>42775.51494212963</v>
      </c>
      <c r="S3292" s="12">
        <f t="shared" si="207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2">
        <f t="shared" si="206"/>
        <v>42232.702546296292</v>
      </c>
      <c r="S3293" s="12">
        <f t="shared" si="207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2">
        <f t="shared" si="206"/>
        <v>42282.770231481481</v>
      </c>
      <c r="S3294" s="12">
        <f t="shared" si="207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2">
        <f t="shared" si="206"/>
        <v>42768.425370370373</v>
      </c>
      <c r="S3295" s="12">
        <f t="shared" si="207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2">
        <f t="shared" si="206"/>
        <v>42141.541134259256</v>
      </c>
      <c r="S3296" s="12">
        <f t="shared" si="207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2">
        <f t="shared" si="206"/>
        <v>42609.442465277782</v>
      </c>
      <c r="S3297" s="12">
        <f t="shared" si="207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2">
        <f t="shared" si="206"/>
        <v>42309.756620370375</v>
      </c>
      <c r="S3298" s="12">
        <f t="shared" si="207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2">
        <f t="shared" si="206"/>
        <v>42193.771481481483</v>
      </c>
      <c r="S3299" s="12">
        <f t="shared" si="207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2">
        <f t="shared" si="206"/>
        <v>42239.957962962959</v>
      </c>
      <c r="S3300" s="12">
        <f t="shared" si="207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2">
        <f t="shared" si="206"/>
        <v>42261.917395833334</v>
      </c>
      <c r="S3301" s="12">
        <f t="shared" si="207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2">
        <f t="shared" si="206"/>
        <v>42102.743773148148</v>
      </c>
      <c r="S3302" s="12">
        <f t="shared" si="207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2">
        <f t="shared" si="206"/>
        <v>42538.73583333334</v>
      </c>
      <c r="S3303" s="12">
        <f t="shared" si="207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2">
        <f t="shared" si="206"/>
        <v>42681.35157407407</v>
      </c>
      <c r="S3304" s="12">
        <f t="shared" si="207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2">
        <f t="shared" si="206"/>
        <v>42056.65143518518</v>
      </c>
      <c r="S3305" s="12">
        <f t="shared" si="207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2">
        <f t="shared" si="206"/>
        <v>42696.624444444446</v>
      </c>
      <c r="S3306" s="12">
        <f t="shared" si="207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2">
        <f t="shared" si="206"/>
        <v>42186.855879629627</v>
      </c>
      <c r="S3307" s="12">
        <f t="shared" si="207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2">
        <f t="shared" si="206"/>
        <v>42493.219236111108</v>
      </c>
      <c r="S3308" s="12">
        <f t="shared" si="207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2">
        <f t="shared" si="206"/>
        <v>42475.057164351849</v>
      </c>
      <c r="S3309" s="12">
        <f t="shared" si="207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2">
        <f t="shared" si="206"/>
        <v>42452.876909722225</v>
      </c>
      <c r="S3310" s="12">
        <f t="shared" si="207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2">
        <f t="shared" si="206"/>
        <v>42628.650208333333</v>
      </c>
      <c r="S3311" s="12">
        <f t="shared" si="207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2">
        <f t="shared" si="206"/>
        <v>42253.928530092591</v>
      </c>
      <c r="S3312" s="12">
        <f t="shared" si="207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2">
        <f t="shared" si="206"/>
        <v>42264.29178240741</v>
      </c>
      <c r="S3313" s="12">
        <f t="shared" si="207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2">
        <f t="shared" si="206"/>
        <v>42664.809560185182</v>
      </c>
      <c r="S3314" s="12">
        <f t="shared" si="207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2">
        <f t="shared" si="206"/>
        <v>42382.244409722218</v>
      </c>
      <c r="S3315" s="12">
        <f t="shared" si="207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2">
        <f t="shared" si="206"/>
        <v>42105.267488425925</v>
      </c>
      <c r="S3316" s="12">
        <f t="shared" si="207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2">
        <f t="shared" si="206"/>
        <v>42466.303715277783</v>
      </c>
      <c r="S3317" s="12">
        <f t="shared" si="207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2">
        <f t="shared" si="206"/>
        <v>41826.871238425927</v>
      </c>
      <c r="S3318" s="12">
        <f t="shared" si="207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2">
        <f t="shared" si="206"/>
        <v>42499.039629629624</v>
      </c>
      <c r="S3319" s="12">
        <f t="shared" si="207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2">
        <f t="shared" si="206"/>
        <v>42431.302002314813</v>
      </c>
      <c r="S3320" s="12">
        <f t="shared" si="207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2">
        <f t="shared" si="206"/>
        <v>41990.585486111115</v>
      </c>
      <c r="S3321" s="12">
        <f t="shared" si="207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2">
        <f t="shared" si="206"/>
        <v>42513.045798611114</v>
      </c>
      <c r="S3322" s="12">
        <f t="shared" si="207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2">
        <f t="shared" si="206"/>
        <v>41914.100289351853</v>
      </c>
      <c r="S3323" s="12">
        <f t="shared" si="207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2">
        <f t="shared" si="206"/>
        <v>42521.010370370372</v>
      </c>
      <c r="S3324" s="12">
        <f t="shared" si="207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2">
        <f t="shared" si="206"/>
        <v>42608.36583333333</v>
      </c>
      <c r="S3325" s="12">
        <f t="shared" si="207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2">
        <f t="shared" si="206"/>
        <v>42512.58321759259</v>
      </c>
      <c r="S3326" s="12">
        <f t="shared" si="207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2">
        <f t="shared" si="206"/>
        <v>42064.785613425927</v>
      </c>
      <c r="S3327" s="12">
        <f t="shared" si="207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2">
        <f t="shared" si="206"/>
        <v>42041.714178240742</v>
      </c>
      <c r="S3328" s="12">
        <f t="shared" si="207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2">
        <f t="shared" si="206"/>
        <v>42468.374606481477</v>
      </c>
      <c r="S3329" s="12">
        <f t="shared" si="207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ref="P3330:P3393" si="208">ROUND(E3330/D3330*100,0)</f>
        <v>146</v>
      </c>
      <c r="Q3330">
        <f t="shared" si="205"/>
        <v>292.77999999999997</v>
      </c>
      <c r="R3330" s="12">
        <f t="shared" si="206"/>
        <v>41822.57503472222</v>
      </c>
      <c r="S3330" s="12">
        <f t="shared" si="207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208"/>
        <v>117</v>
      </c>
      <c r="Q3331">
        <f t="shared" ref="Q3331:Q3394" si="209">IFERROR(ROUND(E3331/L3331,2),0)</f>
        <v>44.92</v>
      </c>
      <c r="R3331" s="12">
        <f t="shared" ref="R3331:R3394" si="210">(((J3331/60)/60)/24)+DATE(1970,1,1)</f>
        <v>41837.323009259257</v>
      </c>
      <c r="S3331" s="12">
        <f t="shared" ref="S3331:S3394" si="211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2">
        <f t="shared" si="210"/>
        <v>42065.887361111112</v>
      </c>
      <c r="S3332" s="12">
        <f t="shared" si="211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2">
        <f t="shared" si="210"/>
        <v>42248.697754629626</v>
      </c>
      <c r="S3333" s="12">
        <f t="shared" si="211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2">
        <f t="shared" si="210"/>
        <v>41809.860300925924</v>
      </c>
      <c r="S3334" s="12">
        <f t="shared" si="211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2">
        <f t="shared" si="210"/>
        <v>42148.676851851851</v>
      </c>
      <c r="S3335" s="12">
        <f t="shared" si="211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2">
        <f t="shared" si="210"/>
        <v>42185.521087962959</v>
      </c>
      <c r="S3336" s="12">
        <f t="shared" si="211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2">
        <f t="shared" si="210"/>
        <v>41827.674143518518</v>
      </c>
      <c r="S3337" s="12">
        <f t="shared" si="211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2">
        <f t="shared" si="210"/>
        <v>42437.398680555561</v>
      </c>
      <c r="S3338" s="12">
        <f t="shared" si="211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2">
        <f t="shared" si="210"/>
        <v>41901.282025462962</v>
      </c>
      <c r="S3339" s="12">
        <f t="shared" si="211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2">
        <f t="shared" si="210"/>
        <v>42769.574999999997</v>
      </c>
      <c r="S3340" s="12">
        <f t="shared" si="211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2">
        <f t="shared" si="210"/>
        <v>42549.665717592594</v>
      </c>
      <c r="S3341" s="12">
        <f t="shared" si="211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2">
        <f t="shared" si="210"/>
        <v>42685.974004629628</v>
      </c>
      <c r="S3342" s="12">
        <f t="shared" si="211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2">
        <f t="shared" si="210"/>
        <v>42510.798854166671</v>
      </c>
      <c r="S3343" s="12">
        <f t="shared" si="211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2">
        <f t="shared" si="210"/>
        <v>42062.296412037031</v>
      </c>
      <c r="S3344" s="12">
        <f t="shared" si="211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2">
        <f t="shared" si="210"/>
        <v>42452.916481481487</v>
      </c>
      <c r="S3345" s="12">
        <f t="shared" si="211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2">
        <f t="shared" si="210"/>
        <v>41851.200150462959</v>
      </c>
      <c r="S3346" s="12">
        <f t="shared" si="211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2">
        <f t="shared" si="210"/>
        <v>42053.106111111112</v>
      </c>
      <c r="S3347" s="12">
        <f t="shared" si="211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2">
        <f t="shared" si="210"/>
        <v>42054.024421296301</v>
      </c>
      <c r="S3348" s="12">
        <f t="shared" si="211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2">
        <f t="shared" si="210"/>
        <v>42484.551550925928</v>
      </c>
      <c r="S3349" s="12">
        <f t="shared" si="211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2">
        <f t="shared" si="210"/>
        <v>42466.558796296296</v>
      </c>
      <c r="S3350" s="12">
        <f t="shared" si="211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2">
        <f t="shared" si="210"/>
        <v>42513.110787037032</v>
      </c>
      <c r="S3351" s="12">
        <f t="shared" si="211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2">
        <f t="shared" si="210"/>
        <v>42302.701516203699</v>
      </c>
      <c r="S3352" s="12">
        <f t="shared" si="211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2">
        <f t="shared" si="210"/>
        <v>41806.395428240743</v>
      </c>
      <c r="S3353" s="12">
        <f t="shared" si="211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2">
        <f t="shared" si="210"/>
        <v>42495.992800925931</v>
      </c>
      <c r="S3354" s="12">
        <f t="shared" si="211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2">
        <f t="shared" si="210"/>
        <v>42479.432291666672</v>
      </c>
      <c r="S3355" s="12">
        <f t="shared" si="211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2">
        <f t="shared" si="210"/>
        <v>42270.7269212963</v>
      </c>
      <c r="S3356" s="12">
        <f t="shared" si="211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2">
        <f t="shared" si="210"/>
        <v>42489.619525462964</v>
      </c>
      <c r="S3357" s="12">
        <f t="shared" si="211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2">
        <f t="shared" si="210"/>
        <v>42536.815648148149</v>
      </c>
      <c r="S3358" s="12">
        <f t="shared" si="211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2">
        <f t="shared" si="210"/>
        <v>41822.417939814812</v>
      </c>
      <c r="S3359" s="12">
        <f t="shared" si="211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2">
        <f t="shared" si="210"/>
        <v>41932.311099537037</v>
      </c>
      <c r="S3360" s="12">
        <f t="shared" si="211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2">
        <f t="shared" si="210"/>
        <v>42746.057106481487</v>
      </c>
      <c r="S3361" s="12">
        <f t="shared" si="211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2">
        <f t="shared" si="210"/>
        <v>42697.082673611112</v>
      </c>
      <c r="S3362" s="12">
        <f t="shared" si="211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2">
        <f t="shared" si="210"/>
        <v>41866.025347222225</v>
      </c>
      <c r="S3363" s="12">
        <f t="shared" si="211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2">
        <f t="shared" si="210"/>
        <v>42056.091631944444</v>
      </c>
      <c r="S3364" s="12">
        <f t="shared" si="211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2">
        <f t="shared" si="210"/>
        <v>41851.771354166667</v>
      </c>
      <c r="S3365" s="12">
        <f t="shared" si="211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2">
        <f t="shared" si="210"/>
        <v>42422.977418981478</v>
      </c>
      <c r="S3366" s="12">
        <f t="shared" si="211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2">
        <f t="shared" si="210"/>
        <v>42321.101759259262</v>
      </c>
      <c r="S3367" s="12">
        <f t="shared" si="211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2">
        <f t="shared" si="210"/>
        <v>42107.067557870367</v>
      </c>
      <c r="S3368" s="12">
        <f t="shared" si="211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2">
        <f t="shared" si="210"/>
        <v>42192.933958333335</v>
      </c>
      <c r="S3369" s="12">
        <f t="shared" si="211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2">
        <f t="shared" si="210"/>
        <v>41969.199756944443</v>
      </c>
      <c r="S3370" s="12">
        <f t="shared" si="211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2">
        <f t="shared" si="210"/>
        <v>42690.041435185187</v>
      </c>
      <c r="S3371" s="12">
        <f t="shared" si="211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2">
        <f t="shared" si="210"/>
        <v>42690.334317129629</v>
      </c>
      <c r="S3372" s="12">
        <f t="shared" si="211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2">
        <f t="shared" si="210"/>
        <v>42312.874594907407</v>
      </c>
      <c r="S3373" s="12">
        <f t="shared" si="211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2">
        <f t="shared" si="210"/>
        <v>41855.548101851848</v>
      </c>
      <c r="S3374" s="12">
        <f t="shared" si="211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2">
        <f t="shared" si="210"/>
        <v>42179.854629629626</v>
      </c>
      <c r="S3375" s="12">
        <f t="shared" si="211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2">
        <f t="shared" si="210"/>
        <v>42275.731666666667</v>
      </c>
      <c r="S3376" s="12">
        <f t="shared" si="211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2">
        <f t="shared" si="210"/>
        <v>41765.610798611109</v>
      </c>
      <c r="S3377" s="12">
        <f t="shared" si="211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2">
        <f t="shared" si="210"/>
        <v>42059.701319444444</v>
      </c>
      <c r="S3378" s="12">
        <f t="shared" si="211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2">
        <f t="shared" si="210"/>
        <v>42053.732627314821</v>
      </c>
      <c r="S3379" s="12">
        <f t="shared" si="211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2">
        <f t="shared" si="210"/>
        <v>41858.355393518519</v>
      </c>
      <c r="S3380" s="12">
        <f t="shared" si="211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2">
        <f t="shared" si="210"/>
        <v>42225.513888888891</v>
      </c>
      <c r="S3381" s="12">
        <f t="shared" si="211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2">
        <f t="shared" si="210"/>
        <v>41937.95344907407</v>
      </c>
      <c r="S3382" s="12">
        <f t="shared" si="211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2">
        <f t="shared" si="210"/>
        <v>42044.184988425928</v>
      </c>
      <c r="S3383" s="12">
        <f t="shared" si="211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2">
        <f t="shared" si="210"/>
        <v>42559.431203703702</v>
      </c>
      <c r="S3384" s="12">
        <f t="shared" si="211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2">
        <f t="shared" si="210"/>
        <v>42524.782638888893</v>
      </c>
      <c r="S3385" s="12">
        <f t="shared" si="211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2">
        <f t="shared" si="210"/>
        <v>42292.087592592594</v>
      </c>
      <c r="S3386" s="12">
        <f t="shared" si="211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2">
        <f t="shared" si="210"/>
        <v>41953.8675</v>
      </c>
      <c r="S3387" s="12">
        <f t="shared" si="211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2">
        <f t="shared" si="210"/>
        <v>41946.644745370373</v>
      </c>
      <c r="S3388" s="12">
        <f t="shared" si="211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2">
        <f t="shared" si="210"/>
        <v>41947.762592592589</v>
      </c>
      <c r="S3389" s="12">
        <f t="shared" si="211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2">
        <f t="shared" si="210"/>
        <v>42143.461122685185</v>
      </c>
      <c r="S3390" s="12">
        <f t="shared" si="211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2">
        <f t="shared" si="210"/>
        <v>42494.563449074078</v>
      </c>
      <c r="S3391" s="12">
        <f t="shared" si="211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2">
        <f t="shared" si="210"/>
        <v>41815.774826388886</v>
      </c>
      <c r="S3392" s="12">
        <f t="shared" si="211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2">
        <f t="shared" si="210"/>
        <v>41830.545694444445</v>
      </c>
      <c r="S3393" s="12">
        <f t="shared" si="211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ref="P3394:P3457" si="212">ROUND(E3394/D3394*100,0)</f>
        <v>100</v>
      </c>
      <c r="Q3394">
        <f t="shared" si="209"/>
        <v>41.67</v>
      </c>
      <c r="R3394" s="12">
        <f t="shared" si="210"/>
        <v>42446.845543981486</v>
      </c>
      <c r="S3394" s="12">
        <f t="shared" si="211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12"/>
        <v>106</v>
      </c>
      <c r="Q3395">
        <f t="shared" ref="Q3395:Q3458" si="213">IFERROR(ROUND(E3395/L3395,2),0)</f>
        <v>36.07</v>
      </c>
      <c r="R3395" s="12">
        <f t="shared" ref="R3395:R3458" si="214">(((J3395/60)/60)/24)+DATE(1970,1,1)</f>
        <v>41923.921643518523</v>
      </c>
      <c r="S3395" s="12">
        <f t="shared" ref="S3395:S3458" si="215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2">
        <f t="shared" si="214"/>
        <v>41817.59542824074</v>
      </c>
      <c r="S3396" s="12">
        <f t="shared" si="215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2">
        <f t="shared" si="214"/>
        <v>42140.712314814817</v>
      </c>
      <c r="S3397" s="12">
        <f t="shared" si="215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2">
        <f t="shared" si="214"/>
        <v>41764.44663194444</v>
      </c>
      <c r="S3398" s="12">
        <f t="shared" si="215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2">
        <f t="shared" si="214"/>
        <v>42378.478344907402</v>
      </c>
      <c r="S3399" s="12">
        <f t="shared" si="215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2">
        <f t="shared" si="214"/>
        <v>41941.75203703704</v>
      </c>
      <c r="S3400" s="12">
        <f t="shared" si="215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2">
        <f t="shared" si="214"/>
        <v>42026.920428240745</v>
      </c>
      <c r="S3401" s="12">
        <f t="shared" si="215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2">
        <f t="shared" si="214"/>
        <v>41834.953865740739</v>
      </c>
      <c r="S3402" s="12">
        <f t="shared" si="215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2">
        <f t="shared" si="214"/>
        <v>42193.723912037036</v>
      </c>
      <c r="S3403" s="12">
        <f t="shared" si="215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2">
        <f t="shared" si="214"/>
        <v>42290.61855324074</v>
      </c>
      <c r="S3404" s="12">
        <f t="shared" si="215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2">
        <f t="shared" si="214"/>
        <v>42150.462083333332</v>
      </c>
      <c r="S3405" s="12">
        <f t="shared" si="215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2">
        <f t="shared" si="214"/>
        <v>42152.503495370373</v>
      </c>
      <c r="S3406" s="12">
        <f t="shared" si="215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2">
        <f t="shared" si="214"/>
        <v>42410.017199074078</v>
      </c>
      <c r="S3407" s="12">
        <f t="shared" si="215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2">
        <f t="shared" si="214"/>
        <v>41791.492777777778</v>
      </c>
      <c r="S3408" s="12">
        <f t="shared" si="215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2">
        <f t="shared" si="214"/>
        <v>41796.422326388885</v>
      </c>
      <c r="S3409" s="12">
        <f t="shared" si="215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2">
        <f t="shared" si="214"/>
        <v>41808.991944444446</v>
      </c>
      <c r="S3410" s="12">
        <f t="shared" si="215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2">
        <f t="shared" si="214"/>
        <v>42544.814328703709</v>
      </c>
      <c r="S3411" s="12">
        <f t="shared" si="215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2">
        <f t="shared" si="214"/>
        <v>42500.041550925926</v>
      </c>
      <c r="S3412" s="12">
        <f t="shared" si="215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2">
        <f t="shared" si="214"/>
        <v>42265.022824074069</v>
      </c>
      <c r="S3413" s="12">
        <f t="shared" si="215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2">
        <f t="shared" si="214"/>
        <v>41879.959050925929</v>
      </c>
      <c r="S3414" s="12">
        <f t="shared" si="215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2">
        <f t="shared" si="214"/>
        <v>42053.733078703706</v>
      </c>
      <c r="S3415" s="12">
        <f t="shared" si="215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2">
        <f t="shared" si="214"/>
        <v>42675.832465277781</v>
      </c>
      <c r="S3416" s="12">
        <f t="shared" si="215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2">
        <f t="shared" si="214"/>
        <v>42467.144166666665</v>
      </c>
      <c r="S3417" s="12">
        <f t="shared" si="215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2">
        <f t="shared" si="214"/>
        <v>42089.412557870368</v>
      </c>
      <c r="S3418" s="12">
        <f t="shared" si="215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2">
        <f t="shared" si="214"/>
        <v>41894.91375</v>
      </c>
      <c r="S3419" s="12">
        <f t="shared" si="215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2">
        <f t="shared" si="214"/>
        <v>41752.83457175926</v>
      </c>
      <c r="S3420" s="12">
        <f t="shared" si="215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2">
        <f t="shared" si="214"/>
        <v>42448.821585648147</v>
      </c>
      <c r="S3421" s="12">
        <f t="shared" si="215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2">
        <f t="shared" si="214"/>
        <v>42405.090300925927</v>
      </c>
      <c r="S3422" s="12">
        <f t="shared" si="215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2">
        <f t="shared" si="214"/>
        <v>42037.791238425925</v>
      </c>
      <c r="S3423" s="12">
        <f t="shared" si="215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2">
        <f t="shared" si="214"/>
        <v>42323.562222222223</v>
      </c>
      <c r="S3424" s="12">
        <f t="shared" si="215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2">
        <f t="shared" si="214"/>
        <v>42088.911354166667</v>
      </c>
      <c r="S3425" s="12">
        <f t="shared" si="215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2">
        <f t="shared" si="214"/>
        <v>42018.676898148144</v>
      </c>
      <c r="S3426" s="12">
        <f t="shared" si="215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2">
        <f t="shared" si="214"/>
        <v>41884.617314814815</v>
      </c>
      <c r="S3427" s="12">
        <f t="shared" si="215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2">
        <f t="shared" si="214"/>
        <v>41884.056747685187</v>
      </c>
      <c r="S3428" s="12">
        <f t="shared" si="215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2">
        <f t="shared" si="214"/>
        <v>41792.645277777774</v>
      </c>
      <c r="S3429" s="12">
        <f t="shared" si="215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2">
        <f t="shared" si="214"/>
        <v>42038.720451388886</v>
      </c>
      <c r="S3430" s="12">
        <f t="shared" si="215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2">
        <f t="shared" si="214"/>
        <v>42662.021539351852</v>
      </c>
      <c r="S3431" s="12">
        <f t="shared" si="215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2">
        <f t="shared" si="214"/>
        <v>41820.945613425924</v>
      </c>
      <c r="S3432" s="12">
        <f t="shared" si="215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2">
        <f t="shared" si="214"/>
        <v>41839.730937500004</v>
      </c>
      <c r="S3433" s="12">
        <f t="shared" si="215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2">
        <f t="shared" si="214"/>
        <v>42380.581180555557</v>
      </c>
      <c r="S3434" s="12">
        <f t="shared" si="215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2">
        <f t="shared" si="214"/>
        <v>41776.063136574077</v>
      </c>
      <c r="S3435" s="12">
        <f t="shared" si="215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2">
        <f t="shared" si="214"/>
        <v>41800.380428240744</v>
      </c>
      <c r="S3436" s="12">
        <f t="shared" si="215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2">
        <f t="shared" si="214"/>
        <v>42572.61681712963</v>
      </c>
      <c r="S3437" s="12">
        <f t="shared" si="215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2">
        <f t="shared" si="214"/>
        <v>41851.541585648149</v>
      </c>
      <c r="S3438" s="12">
        <f t="shared" si="215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2">
        <f t="shared" si="214"/>
        <v>42205.710879629631</v>
      </c>
      <c r="S3439" s="12">
        <f t="shared" si="215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2">
        <f t="shared" si="214"/>
        <v>42100.927858796291</v>
      </c>
      <c r="S3440" s="12">
        <f t="shared" si="215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2">
        <f t="shared" si="214"/>
        <v>42374.911226851851</v>
      </c>
      <c r="S3441" s="12">
        <f t="shared" si="215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2">
        <f t="shared" si="214"/>
        <v>41809.12300925926</v>
      </c>
      <c r="S3442" s="12">
        <f t="shared" si="215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2">
        <f t="shared" si="214"/>
        <v>42294.429641203707</v>
      </c>
      <c r="S3443" s="12">
        <f t="shared" si="215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2">
        <f t="shared" si="214"/>
        <v>42124.841111111105</v>
      </c>
      <c r="S3444" s="12">
        <f t="shared" si="215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2">
        <f t="shared" si="214"/>
        <v>41861.524837962963</v>
      </c>
      <c r="S3445" s="12">
        <f t="shared" si="215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2">
        <f t="shared" si="214"/>
        <v>42521.291504629626</v>
      </c>
      <c r="S3446" s="12">
        <f t="shared" si="215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2">
        <f t="shared" si="214"/>
        <v>42272.530509259261</v>
      </c>
      <c r="S3447" s="12">
        <f t="shared" si="215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2">
        <f t="shared" si="214"/>
        <v>42016.832465277781</v>
      </c>
      <c r="S3448" s="12">
        <f t="shared" si="215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2">
        <f t="shared" si="214"/>
        <v>42402.889027777783</v>
      </c>
      <c r="S3449" s="12">
        <f t="shared" si="215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2">
        <f t="shared" si="214"/>
        <v>41960.119085648148</v>
      </c>
      <c r="S3450" s="12">
        <f t="shared" si="215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2">
        <f t="shared" si="214"/>
        <v>42532.052523148144</v>
      </c>
      <c r="S3451" s="12">
        <f t="shared" si="215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2">
        <f t="shared" si="214"/>
        <v>42036.704525462963</v>
      </c>
      <c r="S3452" s="12">
        <f t="shared" si="215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2">
        <f t="shared" si="214"/>
        <v>42088.723692129628</v>
      </c>
      <c r="S3453" s="12">
        <f t="shared" si="215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2">
        <f t="shared" si="214"/>
        <v>41820.639189814814</v>
      </c>
      <c r="S3454" s="12">
        <f t="shared" si="215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2">
        <f t="shared" si="214"/>
        <v>42535.97865740741</v>
      </c>
      <c r="S3455" s="12">
        <f t="shared" si="215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2">
        <f t="shared" si="214"/>
        <v>41821.698599537034</v>
      </c>
      <c r="S3456" s="12">
        <f t="shared" si="215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2">
        <f t="shared" si="214"/>
        <v>42626.7503125</v>
      </c>
      <c r="S3457" s="12">
        <f t="shared" si="215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ref="P3458:P3521" si="216">ROUND(E3458/D3458*100,0)</f>
        <v>191</v>
      </c>
      <c r="Q3458">
        <f t="shared" si="213"/>
        <v>358.69</v>
      </c>
      <c r="R3458" s="12">
        <f t="shared" si="214"/>
        <v>41821.205636574072</v>
      </c>
      <c r="S3458" s="12">
        <f t="shared" si="215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16"/>
        <v>140</v>
      </c>
      <c r="Q3459">
        <f t="shared" ref="Q3459:Q3522" si="217">IFERROR(ROUND(E3459/L3459,2),0)</f>
        <v>50.98</v>
      </c>
      <c r="R3459" s="12">
        <f t="shared" ref="R3459:R3522" si="218">(((J3459/60)/60)/24)+DATE(1970,1,1)</f>
        <v>42016.706678240742</v>
      </c>
      <c r="S3459" s="12">
        <f t="shared" ref="S3459:S3522" si="219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2">
        <f t="shared" si="218"/>
        <v>42011.202581018515</v>
      </c>
      <c r="S3460" s="12">
        <f t="shared" si="219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2">
        <f t="shared" si="218"/>
        <v>42480.479861111111</v>
      </c>
      <c r="S3461" s="12">
        <f t="shared" si="219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2">
        <f t="shared" si="218"/>
        <v>41852.527222222219</v>
      </c>
      <c r="S3462" s="12">
        <f t="shared" si="219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2">
        <f t="shared" si="218"/>
        <v>42643.632858796293</v>
      </c>
      <c r="S3463" s="12">
        <f t="shared" si="219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2">
        <f t="shared" si="218"/>
        <v>42179.898472222223</v>
      </c>
      <c r="S3464" s="12">
        <f t="shared" si="219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2">
        <f t="shared" si="218"/>
        <v>42612.918807870374</v>
      </c>
      <c r="S3465" s="12">
        <f t="shared" si="219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2">
        <f t="shared" si="218"/>
        <v>42575.130057870367</v>
      </c>
      <c r="S3466" s="12">
        <f t="shared" si="219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2">
        <f t="shared" si="218"/>
        <v>42200.625833333332</v>
      </c>
      <c r="S3467" s="12">
        <f t="shared" si="219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2">
        <f t="shared" si="218"/>
        <v>42420.019097222219</v>
      </c>
      <c r="S3468" s="12">
        <f t="shared" si="219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2">
        <f t="shared" si="218"/>
        <v>42053.671666666662</v>
      </c>
      <c r="S3469" s="12">
        <f t="shared" si="219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2">
        <f t="shared" si="218"/>
        <v>42605.765381944439</v>
      </c>
      <c r="S3470" s="12">
        <f t="shared" si="219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2">
        <f t="shared" si="218"/>
        <v>42458.641724537039</v>
      </c>
      <c r="S3471" s="12">
        <f t="shared" si="219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2">
        <f t="shared" si="218"/>
        <v>42529.022013888884</v>
      </c>
      <c r="S3472" s="12">
        <f t="shared" si="219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2">
        <f t="shared" si="218"/>
        <v>41841.820486111108</v>
      </c>
      <c r="S3473" s="12">
        <f t="shared" si="219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2">
        <f t="shared" si="218"/>
        <v>41928.170497685183</v>
      </c>
      <c r="S3474" s="12">
        <f t="shared" si="219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2">
        <f t="shared" si="218"/>
        <v>42062.834444444445</v>
      </c>
      <c r="S3475" s="12">
        <f t="shared" si="219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2">
        <f t="shared" si="218"/>
        <v>42541.501516203702</v>
      </c>
      <c r="S3476" s="12">
        <f t="shared" si="219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2">
        <f t="shared" si="218"/>
        <v>41918.880833333329</v>
      </c>
      <c r="S3477" s="12">
        <f t="shared" si="219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2">
        <f t="shared" si="218"/>
        <v>41921.279976851853</v>
      </c>
      <c r="S3478" s="12">
        <f t="shared" si="219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2">
        <f t="shared" si="218"/>
        <v>42128.736608796295</v>
      </c>
      <c r="S3479" s="12">
        <f t="shared" si="219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2">
        <f t="shared" si="218"/>
        <v>42053.916921296302</v>
      </c>
      <c r="S3480" s="12">
        <f t="shared" si="219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2">
        <f t="shared" si="218"/>
        <v>41781.855092592588</v>
      </c>
      <c r="S3481" s="12">
        <f t="shared" si="219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2">
        <f t="shared" si="218"/>
        <v>42171.317442129628</v>
      </c>
      <c r="S3482" s="12">
        <f t="shared" si="219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2">
        <f t="shared" si="218"/>
        <v>41989.24754629629</v>
      </c>
      <c r="S3483" s="12">
        <f t="shared" si="219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2">
        <f t="shared" si="218"/>
        <v>41796.771597222221</v>
      </c>
      <c r="S3484" s="12">
        <f t="shared" si="219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2">
        <f t="shared" si="218"/>
        <v>41793.668761574074</v>
      </c>
      <c r="S3485" s="12">
        <f t="shared" si="219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2">
        <f t="shared" si="218"/>
        <v>42506.760405092587</v>
      </c>
      <c r="S3486" s="12">
        <f t="shared" si="219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2">
        <f t="shared" si="218"/>
        <v>42372.693055555559</v>
      </c>
      <c r="S3487" s="12">
        <f t="shared" si="219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2">
        <f t="shared" si="218"/>
        <v>42126.87501157407</v>
      </c>
      <c r="S3488" s="12">
        <f t="shared" si="219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2">
        <f t="shared" si="218"/>
        <v>42149.940416666665</v>
      </c>
      <c r="S3489" s="12">
        <f t="shared" si="219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2">
        <f t="shared" si="218"/>
        <v>42087.768055555556</v>
      </c>
      <c r="S3490" s="12">
        <f t="shared" si="219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2">
        <f t="shared" si="218"/>
        <v>41753.635775462964</v>
      </c>
      <c r="S3491" s="12">
        <f t="shared" si="219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2">
        <f t="shared" si="218"/>
        <v>42443.802361111113</v>
      </c>
      <c r="S3492" s="12">
        <f t="shared" si="219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2">
        <f t="shared" si="218"/>
        <v>42121.249814814815</v>
      </c>
      <c r="S3493" s="12">
        <f t="shared" si="219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2">
        <f t="shared" si="218"/>
        <v>42268.009224537032</v>
      </c>
      <c r="S3494" s="12">
        <f t="shared" si="219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2">
        <f t="shared" si="218"/>
        <v>41848.866157407407</v>
      </c>
      <c r="S3495" s="12">
        <f t="shared" si="219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2">
        <f t="shared" si="218"/>
        <v>42689.214988425927</v>
      </c>
      <c r="S3496" s="12">
        <f t="shared" si="219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2">
        <f t="shared" si="218"/>
        <v>41915.762835648151</v>
      </c>
      <c r="S3497" s="12">
        <f t="shared" si="219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2">
        <f t="shared" si="218"/>
        <v>42584.846828703703</v>
      </c>
      <c r="S3498" s="12">
        <f t="shared" si="219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2">
        <f t="shared" si="218"/>
        <v>42511.741944444439</v>
      </c>
      <c r="S3499" s="12">
        <f t="shared" si="219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2">
        <f t="shared" si="218"/>
        <v>42459.15861111111</v>
      </c>
      <c r="S3500" s="12">
        <f t="shared" si="219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2">
        <f t="shared" si="218"/>
        <v>42132.036168981482</v>
      </c>
      <c r="S3501" s="12">
        <f t="shared" si="219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2">
        <f t="shared" si="218"/>
        <v>42419.91942129629</v>
      </c>
      <c r="S3502" s="12">
        <f t="shared" si="219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2">
        <f t="shared" si="218"/>
        <v>42233.763831018514</v>
      </c>
      <c r="S3503" s="12">
        <f t="shared" si="219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2">
        <f t="shared" si="218"/>
        <v>42430.839398148149</v>
      </c>
      <c r="S3504" s="12">
        <f t="shared" si="219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2">
        <f t="shared" si="218"/>
        <v>42545.478333333333</v>
      </c>
      <c r="S3505" s="12">
        <f t="shared" si="219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2">
        <f t="shared" si="218"/>
        <v>42297.748738425929</v>
      </c>
      <c r="S3506" s="12">
        <f t="shared" si="219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2">
        <f t="shared" si="218"/>
        <v>41760.935706018521</v>
      </c>
      <c r="S3507" s="12">
        <f t="shared" si="219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2">
        <f t="shared" si="218"/>
        <v>41829.734259259261</v>
      </c>
      <c r="S3508" s="12">
        <f t="shared" si="219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2">
        <f t="shared" si="218"/>
        <v>42491.92288194444</v>
      </c>
      <c r="S3509" s="12">
        <f t="shared" si="219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2">
        <f t="shared" si="218"/>
        <v>42477.729780092588</v>
      </c>
      <c r="S3510" s="12">
        <f t="shared" si="219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2">
        <f t="shared" si="218"/>
        <v>41950.859560185185</v>
      </c>
      <c r="S3511" s="12">
        <f t="shared" si="219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2">
        <f t="shared" si="218"/>
        <v>41802.62090277778</v>
      </c>
      <c r="S3512" s="12">
        <f t="shared" si="219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2">
        <f t="shared" si="218"/>
        <v>41927.873784722222</v>
      </c>
      <c r="S3513" s="12">
        <f t="shared" si="219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2">
        <f t="shared" si="218"/>
        <v>42057.536944444444</v>
      </c>
      <c r="S3514" s="12">
        <f t="shared" si="219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2">
        <f t="shared" si="218"/>
        <v>41781.096203703702</v>
      </c>
      <c r="S3515" s="12">
        <f t="shared" si="219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2">
        <f t="shared" si="218"/>
        <v>42020.846666666665</v>
      </c>
      <c r="S3516" s="12">
        <f t="shared" si="219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2">
        <f t="shared" si="218"/>
        <v>42125.772812499999</v>
      </c>
      <c r="S3517" s="12">
        <f t="shared" si="219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2">
        <f t="shared" si="218"/>
        <v>41856.010069444441</v>
      </c>
      <c r="S3518" s="12">
        <f t="shared" si="219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2">
        <f t="shared" si="218"/>
        <v>41794.817523148151</v>
      </c>
      <c r="S3519" s="12">
        <f t="shared" si="219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2">
        <f t="shared" si="218"/>
        <v>41893.783553240741</v>
      </c>
      <c r="S3520" s="12">
        <f t="shared" si="219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2">
        <f t="shared" si="218"/>
        <v>42037.598958333328</v>
      </c>
      <c r="S3521" s="12">
        <f t="shared" si="219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ref="P3522:P3585" si="220">ROUND(E3522/D3522*100,0)</f>
        <v>101</v>
      </c>
      <c r="Q3522">
        <f t="shared" si="217"/>
        <v>95.95</v>
      </c>
      <c r="R3522" s="12">
        <f t="shared" si="218"/>
        <v>42227.824212962965</v>
      </c>
      <c r="S3522" s="12">
        <f t="shared" si="219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20"/>
        <v>169</v>
      </c>
      <c r="Q3523">
        <f t="shared" ref="Q3523:Q3586" si="221">IFERROR(ROUND(E3523/L3523,2),0)</f>
        <v>45.62</v>
      </c>
      <c r="R3523" s="12">
        <f t="shared" ref="R3523:R3586" si="222">(((J3523/60)/60)/24)+DATE(1970,1,1)</f>
        <v>41881.361342592594</v>
      </c>
      <c r="S3523" s="12">
        <f t="shared" ref="S3523:S3586" si="223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2">
        <f t="shared" si="222"/>
        <v>42234.789884259255</v>
      </c>
      <c r="S3524" s="12">
        <f t="shared" si="223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2">
        <f t="shared" si="222"/>
        <v>42581.397546296299</v>
      </c>
      <c r="S3525" s="12">
        <f t="shared" si="223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2">
        <f t="shared" si="222"/>
        <v>41880.76357638889</v>
      </c>
      <c r="S3526" s="12">
        <f t="shared" si="223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2">
        <f t="shared" si="222"/>
        <v>42214.6956712963</v>
      </c>
      <c r="S3527" s="12">
        <f t="shared" si="223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2">
        <f t="shared" si="222"/>
        <v>42460.335312499999</v>
      </c>
      <c r="S3528" s="12">
        <f t="shared" si="223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2">
        <f t="shared" si="222"/>
        <v>42167.023206018523</v>
      </c>
      <c r="S3529" s="12">
        <f t="shared" si="223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2">
        <f t="shared" si="222"/>
        <v>42733.50136574074</v>
      </c>
      <c r="S3530" s="12">
        <f t="shared" si="223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2">
        <f t="shared" si="222"/>
        <v>42177.761782407411</v>
      </c>
      <c r="S3531" s="12">
        <f t="shared" si="223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2">
        <f t="shared" si="222"/>
        <v>42442.623344907406</v>
      </c>
      <c r="S3532" s="12">
        <f t="shared" si="223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2">
        <f t="shared" si="222"/>
        <v>42521.654328703706</v>
      </c>
      <c r="S3533" s="12">
        <f t="shared" si="223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2">
        <f t="shared" si="222"/>
        <v>41884.599849537037</v>
      </c>
      <c r="S3534" s="12">
        <f t="shared" si="223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2">
        <f t="shared" si="222"/>
        <v>42289.761192129634</v>
      </c>
      <c r="S3535" s="12">
        <f t="shared" si="223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2">
        <f t="shared" si="222"/>
        <v>42243.6252662037</v>
      </c>
      <c r="S3536" s="12">
        <f t="shared" si="223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2">
        <f t="shared" si="222"/>
        <v>42248.640162037031</v>
      </c>
      <c r="S3537" s="12">
        <f t="shared" si="223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2">
        <f t="shared" si="222"/>
        <v>42328.727141203708</v>
      </c>
      <c r="S3538" s="12">
        <f t="shared" si="223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2">
        <f t="shared" si="222"/>
        <v>41923.354351851849</v>
      </c>
      <c r="S3539" s="12">
        <f t="shared" si="223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2">
        <f t="shared" si="222"/>
        <v>42571.420601851853</v>
      </c>
      <c r="S3540" s="12">
        <f t="shared" si="223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2">
        <f t="shared" si="222"/>
        <v>42600.756041666667</v>
      </c>
      <c r="S3541" s="12">
        <f t="shared" si="223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2">
        <f t="shared" si="222"/>
        <v>42517.003368055557</v>
      </c>
      <c r="S3542" s="12">
        <f t="shared" si="223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2">
        <f t="shared" si="222"/>
        <v>42222.730034722219</v>
      </c>
      <c r="S3543" s="12">
        <f t="shared" si="223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2">
        <f t="shared" si="222"/>
        <v>41829.599791666667</v>
      </c>
      <c r="S3544" s="12">
        <f t="shared" si="223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2">
        <f t="shared" si="222"/>
        <v>42150.755312499998</v>
      </c>
      <c r="S3545" s="12">
        <f t="shared" si="223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2">
        <f t="shared" si="222"/>
        <v>42040.831678240742</v>
      </c>
      <c r="S3546" s="12">
        <f t="shared" si="223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2">
        <f t="shared" si="222"/>
        <v>42075.807395833333</v>
      </c>
      <c r="S3547" s="12">
        <f t="shared" si="223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2">
        <f t="shared" si="222"/>
        <v>42073.660694444443</v>
      </c>
      <c r="S3548" s="12">
        <f t="shared" si="223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2">
        <f t="shared" si="222"/>
        <v>42480.078715277778</v>
      </c>
      <c r="S3549" s="12">
        <f t="shared" si="223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2">
        <f t="shared" si="222"/>
        <v>42411.942291666666</v>
      </c>
      <c r="S3550" s="12">
        <f t="shared" si="223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2">
        <f t="shared" si="222"/>
        <v>42223.394363425927</v>
      </c>
      <c r="S3551" s="12">
        <f t="shared" si="223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2">
        <f t="shared" si="222"/>
        <v>42462.893495370372</v>
      </c>
      <c r="S3552" s="12">
        <f t="shared" si="223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2">
        <f t="shared" si="222"/>
        <v>41753.515856481477</v>
      </c>
      <c r="S3553" s="12">
        <f t="shared" si="223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2">
        <f t="shared" si="222"/>
        <v>41788.587083333332</v>
      </c>
      <c r="S3554" s="12">
        <f t="shared" si="223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2">
        <f t="shared" si="222"/>
        <v>42196.028703703705</v>
      </c>
      <c r="S3555" s="12">
        <f t="shared" si="223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2">
        <f t="shared" si="222"/>
        <v>42016.050451388888</v>
      </c>
      <c r="S3556" s="12">
        <f t="shared" si="223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2">
        <f t="shared" si="222"/>
        <v>42661.442060185189</v>
      </c>
      <c r="S3557" s="12">
        <f t="shared" si="223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2">
        <f t="shared" si="222"/>
        <v>41808.649583333332</v>
      </c>
      <c r="S3558" s="12">
        <f t="shared" si="223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2">
        <f t="shared" si="222"/>
        <v>41730.276747685188</v>
      </c>
      <c r="S3559" s="12">
        <f t="shared" si="223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2">
        <f t="shared" si="222"/>
        <v>42139.816840277781</v>
      </c>
      <c r="S3560" s="12">
        <f t="shared" si="223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2">
        <f t="shared" si="222"/>
        <v>42194.096157407403</v>
      </c>
      <c r="S3561" s="12">
        <f t="shared" si="223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2">
        <f t="shared" si="222"/>
        <v>42115.889652777783</v>
      </c>
      <c r="S3562" s="12">
        <f t="shared" si="223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2">
        <f t="shared" si="222"/>
        <v>42203.680300925931</v>
      </c>
      <c r="S3563" s="12">
        <f t="shared" si="223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2">
        <f t="shared" si="222"/>
        <v>42433.761886574073</v>
      </c>
      <c r="S3564" s="12">
        <f t="shared" si="223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2">
        <f t="shared" si="222"/>
        <v>42555.671944444446</v>
      </c>
      <c r="S3565" s="12">
        <f t="shared" si="223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2">
        <f t="shared" si="222"/>
        <v>42236.623252314821</v>
      </c>
      <c r="S3566" s="12">
        <f t="shared" si="223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2">
        <f t="shared" si="222"/>
        <v>41974.743148148147</v>
      </c>
      <c r="S3567" s="12">
        <f t="shared" si="223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2">
        <f t="shared" si="222"/>
        <v>41997.507905092592</v>
      </c>
      <c r="S3568" s="12">
        <f t="shared" si="223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2">
        <f t="shared" si="222"/>
        <v>42135.810694444444</v>
      </c>
      <c r="S3569" s="12">
        <f t="shared" si="223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2">
        <f t="shared" si="222"/>
        <v>41869.740671296298</v>
      </c>
      <c r="S3570" s="12">
        <f t="shared" si="223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2">
        <f t="shared" si="222"/>
        <v>41982.688611111109</v>
      </c>
      <c r="S3571" s="12">
        <f t="shared" si="223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2">
        <f t="shared" si="222"/>
        <v>41976.331979166673</v>
      </c>
      <c r="S3572" s="12">
        <f t="shared" si="223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2">
        <f t="shared" si="222"/>
        <v>41912.858946759261</v>
      </c>
      <c r="S3573" s="12">
        <f t="shared" si="223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2">
        <f t="shared" si="222"/>
        <v>42146.570393518516</v>
      </c>
      <c r="S3574" s="12">
        <f t="shared" si="223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2">
        <f t="shared" si="222"/>
        <v>41921.375532407408</v>
      </c>
      <c r="S3575" s="12">
        <f t="shared" si="223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2">
        <f t="shared" si="222"/>
        <v>41926.942685185182</v>
      </c>
      <c r="S3576" s="12">
        <f t="shared" si="223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2">
        <f t="shared" si="222"/>
        <v>42561.783877314811</v>
      </c>
      <c r="S3577" s="12">
        <f t="shared" si="223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2">
        <f t="shared" si="222"/>
        <v>42649.54923611111</v>
      </c>
      <c r="S3578" s="12">
        <f t="shared" si="223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2">
        <f t="shared" si="222"/>
        <v>42093.786840277782</v>
      </c>
      <c r="S3579" s="12">
        <f t="shared" si="223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2">
        <f t="shared" si="222"/>
        <v>42460.733530092592</v>
      </c>
      <c r="S3580" s="12">
        <f t="shared" si="223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2">
        <f t="shared" si="222"/>
        <v>42430.762222222227</v>
      </c>
      <c r="S3581" s="12">
        <f t="shared" si="223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2">
        <f t="shared" si="222"/>
        <v>42026.176180555558</v>
      </c>
      <c r="S3582" s="12">
        <f t="shared" si="223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2">
        <f t="shared" si="222"/>
        <v>41836.471180555556</v>
      </c>
      <c r="S3583" s="12">
        <f t="shared" si="223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2">
        <f t="shared" si="222"/>
        <v>42451.095856481479</v>
      </c>
      <c r="S3584" s="12">
        <f t="shared" si="223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2">
        <f t="shared" si="222"/>
        <v>42418.425983796296</v>
      </c>
      <c r="S3585" s="12">
        <f t="shared" si="223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ref="P3586:P3649" si="224">ROUND(E3586/D3586*100,0)</f>
        <v>116</v>
      </c>
      <c r="Q3586">
        <f t="shared" si="221"/>
        <v>30.94</v>
      </c>
      <c r="R3586" s="12">
        <f t="shared" si="222"/>
        <v>42168.316481481481</v>
      </c>
      <c r="S3586" s="12">
        <f t="shared" si="223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24"/>
        <v>119</v>
      </c>
      <c r="Q3587">
        <f t="shared" ref="Q3587:Q3650" si="225">IFERROR(ROUND(E3587/L3587,2),0)</f>
        <v>176.09</v>
      </c>
      <c r="R3587" s="12">
        <f t="shared" ref="R3587:R3650" si="226">(((J3587/60)/60)/24)+DATE(1970,1,1)</f>
        <v>41964.716319444444</v>
      </c>
      <c r="S3587" s="12">
        <f t="shared" ref="S3587:S3650" si="227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2">
        <f t="shared" si="226"/>
        <v>42576.697569444441</v>
      </c>
      <c r="S3588" s="12">
        <f t="shared" si="227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2">
        <f t="shared" si="226"/>
        <v>42503.539976851855</v>
      </c>
      <c r="S3589" s="12">
        <f t="shared" si="227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2">
        <f t="shared" si="226"/>
        <v>42101.828819444447</v>
      </c>
      <c r="S3590" s="12">
        <f t="shared" si="227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2">
        <f t="shared" si="226"/>
        <v>42125.647534722222</v>
      </c>
      <c r="S3591" s="12">
        <f t="shared" si="227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2">
        <f t="shared" si="226"/>
        <v>41902.333726851852</v>
      </c>
      <c r="S3592" s="12">
        <f t="shared" si="227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2">
        <f t="shared" si="226"/>
        <v>42003.948425925926</v>
      </c>
      <c r="S3593" s="12">
        <f t="shared" si="227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2">
        <f t="shared" si="226"/>
        <v>41988.829942129625</v>
      </c>
      <c r="S3594" s="12">
        <f t="shared" si="227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2">
        <f t="shared" si="226"/>
        <v>41974.898599537039</v>
      </c>
      <c r="S3595" s="12">
        <f t="shared" si="227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2">
        <f t="shared" si="226"/>
        <v>42592.066921296297</v>
      </c>
      <c r="S3596" s="12">
        <f t="shared" si="227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2">
        <f t="shared" si="226"/>
        <v>42050.008368055554</v>
      </c>
      <c r="S3597" s="12">
        <f t="shared" si="227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2">
        <f t="shared" si="226"/>
        <v>41856.715069444443</v>
      </c>
      <c r="S3598" s="12">
        <f t="shared" si="227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2">
        <f t="shared" si="226"/>
        <v>42417.585532407407</v>
      </c>
      <c r="S3599" s="12">
        <f t="shared" si="227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2">
        <f t="shared" si="226"/>
        <v>41866.79886574074</v>
      </c>
      <c r="S3600" s="12">
        <f t="shared" si="227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2">
        <f t="shared" si="226"/>
        <v>42220.79487268519</v>
      </c>
      <c r="S3601" s="12">
        <f t="shared" si="227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2">
        <f t="shared" si="226"/>
        <v>42628.849120370374</v>
      </c>
      <c r="S3602" s="12">
        <f t="shared" si="227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2">
        <f t="shared" si="226"/>
        <v>41990.99863425926</v>
      </c>
      <c r="S3603" s="12">
        <f t="shared" si="227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2">
        <f t="shared" si="226"/>
        <v>42447.894432870366</v>
      </c>
      <c r="S3604" s="12">
        <f t="shared" si="227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2">
        <f t="shared" si="226"/>
        <v>42283.864351851851</v>
      </c>
      <c r="S3605" s="12">
        <f t="shared" si="227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2">
        <f t="shared" si="226"/>
        <v>42483.015694444446</v>
      </c>
      <c r="S3606" s="12">
        <f t="shared" si="227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2">
        <f t="shared" si="226"/>
        <v>42383.793124999997</v>
      </c>
      <c r="S3607" s="12">
        <f t="shared" si="227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2">
        <f t="shared" si="226"/>
        <v>42566.604826388888</v>
      </c>
      <c r="S3608" s="12">
        <f t="shared" si="227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2">
        <f t="shared" si="226"/>
        <v>42338.963912037041</v>
      </c>
      <c r="S3609" s="12">
        <f t="shared" si="227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2">
        <f t="shared" si="226"/>
        <v>42506.709375000006</v>
      </c>
      <c r="S3610" s="12">
        <f t="shared" si="227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2">
        <f t="shared" si="226"/>
        <v>42429.991724537031</v>
      </c>
      <c r="S3611" s="12">
        <f t="shared" si="227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2">
        <f t="shared" si="226"/>
        <v>42203.432129629626</v>
      </c>
      <c r="S3612" s="12">
        <f t="shared" si="227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2">
        <f t="shared" si="226"/>
        <v>42072.370381944449</v>
      </c>
      <c r="S3613" s="12">
        <f t="shared" si="227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2">
        <f t="shared" si="226"/>
        <v>41789.726979166669</v>
      </c>
      <c r="S3614" s="12">
        <f t="shared" si="227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2">
        <f t="shared" si="226"/>
        <v>41788.58997685185</v>
      </c>
      <c r="S3615" s="12">
        <f t="shared" si="227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2">
        <f t="shared" si="226"/>
        <v>42144.041851851856</v>
      </c>
      <c r="S3616" s="12">
        <f t="shared" si="227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2">
        <f t="shared" si="226"/>
        <v>42318.593703703707</v>
      </c>
      <c r="S3617" s="12">
        <f t="shared" si="227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2">
        <f t="shared" si="226"/>
        <v>42052.949814814812</v>
      </c>
      <c r="S3618" s="12">
        <f t="shared" si="227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2">
        <f t="shared" si="226"/>
        <v>42779.610289351855</v>
      </c>
      <c r="S3619" s="12">
        <f t="shared" si="227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2">
        <f t="shared" si="226"/>
        <v>42128.627893518518</v>
      </c>
      <c r="S3620" s="12">
        <f t="shared" si="227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2">
        <f t="shared" si="226"/>
        <v>42661.132245370376</v>
      </c>
      <c r="S3621" s="12">
        <f t="shared" si="227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2">
        <f t="shared" si="226"/>
        <v>42037.938206018516</v>
      </c>
      <c r="S3622" s="12">
        <f t="shared" si="227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2">
        <f t="shared" si="226"/>
        <v>42619.935694444444</v>
      </c>
      <c r="S3623" s="12">
        <f t="shared" si="227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2">
        <f t="shared" si="226"/>
        <v>41877.221886574072</v>
      </c>
      <c r="S3624" s="12">
        <f t="shared" si="227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2">
        <f t="shared" si="226"/>
        <v>41828.736921296295</v>
      </c>
      <c r="S3625" s="12">
        <f t="shared" si="227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2">
        <f t="shared" si="226"/>
        <v>42545.774189814809</v>
      </c>
      <c r="S3626" s="12">
        <f t="shared" si="227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2">
        <f t="shared" si="226"/>
        <v>42157.652511574073</v>
      </c>
      <c r="S3627" s="12">
        <f t="shared" si="227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2">
        <f t="shared" si="226"/>
        <v>41846.667326388888</v>
      </c>
      <c r="S3628" s="12">
        <f t="shared" si="227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2">
        <f t="shared" si="226"/>
        <v>42460.741747685184</v>
      </c>
      <c r="S3629" s="12">
        <f t="shared" si="227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2">
        <f t="shared" si="226"/>
        <v>42291.833287037036</v>
      </c>
      <c r="S3630" s="12">
        <f t="shared" si="227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2">
        <f t="shared" si="226"/>
        <v>42437.094490740739</v>
      </c>
      <c r="S3631" s="12">
        <f t="shared" si="227"/>
        <v>42495.708333333328</v>
      </c>
    </row>
    <row r="3632" spans="1:19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2">
        <f t="shared" si="226"/>
        <v>41942.84710648148</v>
      </c>
      <c r="S3632" s="12">
        <f t="shared" si="227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2">
        <f t="shared" si="226"/>
        <v>41880.753437499996</v>
      </c>
      <c r="S3633" s="12">
        <f t="shared" si="227"/>
        <v>41905.165972222225</v>
      </c>
    </row>
    <row r="3634" spans="1:19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2">
        <f t="shared" si="226"/>
        <v>41946.936909722222</v>
      </c>
      <c r="S3634" s="12">
        <f t="shared" si="227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2">
        <f t="shared" si="226"/>
        <v>42649.623460648145</v>
      </c>
      <c r="S3635" s="12">
        <f t="shared" si="227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2">
        <f t="shared" si="226"/>
        <v>42701.166365740741</v>
      </c>
      <c r="S3636" s="12">
        <f t="shared" si="227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2">
        <f t="shared" si="226"/>
        <v>42450.88282407407</v>
      </c>
      <c r="S3637" s="12">
        <f t="shared" si="227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2">
        <f t="shared" si="226"/>
        <v>42226.694780092599</v>
      </c>
      <c r="S3638" s="12">
        <f t="shared" si="227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2">
        <f t="shared" si="226"/>
        <v>41975.700636574074</v>
      </c>
      <c r="S3639" s="12">
        <f t="shared" si="227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2">
        <f t="shared" si="226"/>
        <v>42053.672824074078</v>
      </c>
      <c r="S3640" s="12">
        <f t="shared" si="227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2">
        <f t="shared" si="226"/>
        <v>42590.677152777775</v>
      </c>
      <c r="S3641" s="12">
        <f t="shared" si="227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2">
        <f t="shared" si="226"/>
        <v>42104.781597222223</v>
      </c>
      <c r="S3642" s="12">
        <f t="shared" si="227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2">
        <f t="shared" si="226"/>
        <v>41899.627071759263</v>
      </c>
      <c r="S3643" s="12">
        <f t="shared" si="227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2">
        <f t="shared" si="226"/>
        <v>42297.816284722227</v>
      </c>
      <c r="S3644" s="12">
        <f t="shared" si="227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2">
        <f t="shared" si="226"/>
        <v>42285.143969907411</v>
      </c>
      <c r="S3645" s="12">
        <f t="shared" si="227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2">
        <f t="shared" si="226"/>
        <v>42409.241747685184</v>
      </c>
      <c r="S3646" s="12">
        <f t="shared" si="227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2">
        <f t="shared" si="226"/>
        <v>42665.970347222217</v>
      </c>
      <c r="S3647" s="12">
        <f t="shared" si="227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2">
        <f t="shared" si="226"/>
        <v>42140.421319444446</v>
      </c>
      <c r="S3648" s="12">
        <f t="shared" si="227"/>
        <v>42171.979166666672</v>
      </c>
    </row>
    <row r="3649" spans="1:19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2">
        <f t="shared" si="226"/>
        <v>42598.749155092592</v>
      </c>
      <c r="S3649" s="12">
        <f t="shared" si="227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ref="P3650:P3713" si="228">ROUND(E3650/D3650*100,0)</f>
        <v>100</v>
      </c>
      <c r="Q3650">
        <f t="shared" si="225"/>
        <v>550.04</v>
      </c>
      <c r="R3650" s="12">
        <f t="shared" si="226"/>
        <v>41887.292187500003</v>
      </c>
      <c r="S3650" s="12">
        <f t="shared" si="227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28"/>
        <v>104</v>
      </c>
      <c r="Q3651">
        <f t="shared" ref="Q3651:Q3714" si="229">IFERROR(ROUND(E3651/L3651,2),0)</f>
        <v>97.5</v>
      </c>
      <c r="R3651" s="12">
        <f t="shared" ref="R3651:R3714" si="230">(((J3651/60)/60)/24)+DATE(1970,1,1)</f>
        <v>41780.712893518517</v>
      </c>
      <c r="S3651" s="12">
        <f t="shared" ref="S3651:S3714" si="231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2">
        <f t="shared" si="230"/>
        <v>42381.478981481487</v>
      </c>
      <c r="S3652" s="12">
        <f t="shared" si="231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2">
        <f t="shared" si="230"/>
        <v>41828.646319444444</v>
      </c>
      <c r="S3653" s="12">
        <f t="shared" si="231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2">
        <f t="shared" si="230"/>
        <v>42596.644699074073</v>
      </c>
      <c r="S3654" s="12">
        <f t="shared" si="231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2">
        <f t="shared" si="230"/>
        <v>42191.363506944443</v>
      </c>
      <c r="S3655" s="12">
        <f t="shared" si="231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2">
        <f t="shared" si="230"/>
        <v>42440.416504629626</v>
      </c>
      <c r="S3656" s="12">
        <f t="shared" si="231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2">
        <f t="shared" si="230"/>
        <v>42173.803217592591</v>
      </c>
      <c r="S3657" s="12">
        <f t="shared" si="231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2">
        <f t="shared" si="230"/>
        <v>42737.910138888896</v>
      </c>
      <c r="S3658" s="12">
        <f t="shared" si="231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2">
        <f t="shared" si="230"/>
        <v>42499.629849537043</v>
      </c>
      <c r="S3659" s="12">
        <f t="shared" si="231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2">
        <f t="shared" si="230"/>
        <v>41775.858564814815</v>
      </c>
      <c r="S3660" s="12">
        <f t="shared" si="231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2">
        <f t="shared" si="230"/>
        <v>42055.277199074073</v>
      </c>
      <c r="S3661" s="12">
        <f t="shared" si="231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2">
        <f t="shared" si="230"/>
        <v>41971.881076388891</v>
      </c>
      <c r="S3662" s="12">
        <f t="shared" si="231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2">
        <f t="shared" si="230"/>
        <v>42447.896666666667</v>
      </c>
      <c r="S3663" s="12">
        <f t="shared" si="231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2">
        <f t="shared" si="230"/>
        <v>42064.220069444447</v>
      </c>
      <c r="S3664" s="12">
        <f t="shared" si="231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2">
        <f t="shared" si="230"/>
        <v>42665.451736111107</v>
      </c>
      <c r="S3665" s="12">
        <f t="shared" si="231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2">
        <f t="shared" si="230"/>
        <v>42523.248715277776</v>
      </c>
      <c r="S3666" s="12">
        <f t="shared" si="231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2">
        <f t="shared" si="230"/>
        <v>42294.808124999996</v>
      </c>
      <c r="S3667" s="12">
        <f t="shared" si="231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2">
        <f t="shared" si="230"/>
        <v>41822.90488425926</v>
      </c>
      <c r="S3668" s="12">
        <f t="shared" si="231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2">
        <f t="shared" si="230"/>
        <v>42173.970127314817</v>
      </c>
      <c r="S3669" s="12">
        <f t="shared" si="231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2">
        <f t="shared" si="230"/>
        <v>42185.556157407409</v>
      </c>
      <c r="S3670" s="12">
        <f t="shared" si="231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2">
        <f t="shared" si="230"/>
        <v>42136.675196759257</v>
      </c>
      <c r="S3671" s="12">
        <f t="shared" si="231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2">
        <f t="shared" si="230"/>
        <v>42142.514016203699</v>
      </c>
      <c r="S3672" s="12">
        <f t="shared" si="231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2">
        <f t="shared" si="230"/>
        <v>41820.62809027778</v>
      </c>
      <c r="S3673" s="12">
        <f t="shared" si="231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2">
        <f t="shared" si="230"/>
        <v>41878.946574074071</v>
      </c>
      <c r="S3674" s="12">
        <f t="shared" si="231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2">
        <f t="shared" si="230"/>
        <v>41914.295104166667</v>
      </c>
      <c r="S3675" s="12">
        <f t="shared" si="231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2">
        <f t="shared" si="230"/>
        <v>42556.873020833329</v>
      </c>
      <c r="S3676" s="12">
        <f t="shared" si="231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2">
        <f t="shared" si="230"/>
        <v>42493.597013888888</v>
      </c>
      <c r="S3677" s="12">
        <f t="shared" si="231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2">
        <f t="shared" si="230"/>
        <v>41876.815787037034</v>
      </c>
      <c r="S3678" s="12">
        <f t="shared" si="231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2">
        <f t="shared" si="230"/>
        <v>41802.574282407404</v>
      </c>
      <c r="S3679" s="12">
        <f t="shared" si="231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2">
        <f t="shared" si="230"/>
        <v>42120.531226851846</v>
      </c>
      <c r="S3680" s="12">
        <f t="shared" si="231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2">
        <f t="shared" si="230"/>
        <v>41786.761354166665</v>
      </c>
      <c r="S3681" s="12">
        <f t="shared" si="231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2">
        <f t="shared" si="230"/>
        <v>42627.454097222217</v>
      </c>
      <c r="S3682" s="12">
        <f t="shared" si="231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2">
        <f t="shared" si="230"/>
        <v>42374.651504629626</v>
      </c>
      <c r="S3683" s="12">
        <f t="shared" si="231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2">
        <f t="shared" si="230"/>
        <v>41772.685393518521</v>
      </c>
      <c r="S3684" s="12">
        <f t="shared" si="231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2">
        <f t="shared" si="230"/>
        <v>42633.116851851853</v>
      </c>
      <c r="S3685" s="12">
        <f t="shared" si="231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2">
        <f t="shared" si="230"/>
        <v>42219.180393518516</v>
      </c>
      <c r="S3686" s="12">
        <f t="shared" si="231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2">
        <f t="shared" si="230"/>
        <v>41753.593275462961</v>
      </c>
      <c r="S3687" s="12">
        <f t="shared" si="231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2">
        <f t="shared" si="230"/>
        <v>42230.662731481483</v>
      </c>
      <c r="S3688" s="12">
        <f t="shared" si="231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2">
        <f t="shared" si="230"/>
        <v>41787.218229166669</v>
      </c>
      <c r="S3689" s="12">
        <f t="shared" si="231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2">
        <f t="shared" si="230"/>
        <v>41829.787083333329</v>
      </c>
      <c r="S3690" s="12">
        <f t="shared" si="231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2">
        <f t="shared" si="230"/>
        <v>42147.826840277776</v>
      </c>
      <c r="S3691" s="12">
        <f t="shared" si="231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2">
        <f t="shared" si="230"/>
        <v>41940.598182870373</v>
      </c>
      <c r="S3692" s="12">
        <f t="shared" si="231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2">
        <f t="shared" si="230"/>
        <v>42020.700567129628</v>
      </c>
      <c r="S3693" s="12">
        <f t="shared" si="231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2">
        <f t="shared" si="230"/>
        <v>41891.96503472222</v>
      </c>
      <c r="S3694" s="12">
        <f t="shared" si="231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2">
        <f t="shared" si="230"/>
        <v>42309.191307870366</v>
      </c>
      <c r="S3695" s="12">
        <f t="shared" si="231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2">
        <f t="shared" si="230"/>
        <v>42490.133877314816</v>
      </c>
      <c r="S3696" s="12">
        <f t="shared" si="231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2">
        <f t="shared" si="230"/>
        <v>41995.870486111111</v>
      </c>
      <c r="S3697" s="12">
        <f t="shared" si="231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2">
        <f t="shared" si="230"/>
        <v>41988.617083333331</v>
      </c>
      <c r="S3698" s="12">
        <f t="shared" si="231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2">
        <f t="shared" si="230"/>
        <v>42479.465833333335</v>
      </c>
      <c r="S3699" s="12">
        <f t="shared" si="231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2">
        <f t="shared" si="230"/>
        <v>42401.806562500002</v>
      </c>
      <c r="S3700" s="12">
        <f t="shared" si="231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2">
        <f t="shared" si="230"/>
        <v>41897.602037037039</v>
      </c>
      <c r="S3701" s="12">
        <f t="shared" si="231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2">
        <f t="shared" si="230"/>
        <v>41882.585648148146</v>
      </c>
      <c r="S3702" s="12">
        <f t="shared" si="231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2">
        <f t="shared" si="230"/>
        <v>42129.541585648149</v>
      </c>
      <c r="S3703" s="12">
        <f t="shared" si="231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2">
        <f t="shared" si="230"/>
        <v>42524.53800925926</v>
      </c>
      <c r="S3704" s="12">
        <f t="shared" si="231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2">
        <f t="shared" si="230"/>
        <v>42556.504490740743</v>
      </c>
      <c r="S3705" s="12">
        <f t="shared" si="231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2">
        <f t="shared" si="230"/>
        <v>42461.689745370371</v>
      </c>
      <c r="S3706" s="12">
        <f t="shared" si="231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2">
        <f t="shared" si="230"/>
        <v>41792.542986111112</v>
      </c>
      <c r="S3707" s="12">
        <f t="shared" si="231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2">
        <f t="shared" si="230"/>
        <v>41879.913761574076</v>
      </c>
      <c r="S3708" s="12">
        <f t="shared" si="231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2">
        <f t="shared" si="230"/>
        <v>42552.048356481479</v>
      </c>
      <c r="S3709" s="12">
        <f t="shared" si="231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2">
        <f t="shared" si="230"/>
        <v>41810.142199074071</v>
      </c>
      <c r="S3710" s="12">
        <f t="shared" si="231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2">
        <f t="shared" si="230"/>
        <v>41785.707708333335</v>
      </c>
      <c r="S3711" s="12">
        <f t="shared" si="231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2">
        <f t="shared" si="230"/>
        <v>42072.576249999998</v>
      </c>
      <c r="S3712" s="12">
        <f t="shared" si="231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2">
        <f t="shared" si="230"/>
        <v>41779.724224537036</v>
      </c>
      <c r="S3713" s="12">
        <f t="shared" si="231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ref="P3714:P3777" si="232">ROUND(E3714/D3714*100,0)</f>
        <v>154</v>
      </c>
      <c r="Q3714">
        <f t="shared" si="229"/>
        <v>110.87</v>
      </c>
      <c r="R3714" s="12">
        <f t="shared" si="230"/>
        <v>42134.172071759262</v>
      </c>
      <c r="S3714" s="12">
        <f t="shared" si="231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32"/>
        <v>102</v>
      </c>
      <c r="Q3715">
        <f t="shared" ref="Q3715:Q3778" si="233">IFERROR(ROUND(E3715/L3715,2),0)</f>
        <v>106.84</v>
      </c>
      <c r="R3715" s="12">
        <f t="shared" ref="R3715:R3778" si="234">(((J3715/60)/60)/24)+DATE(1970,1,1)</f>
        <v>42505.738032407404</v>
      </c>
      <c r="S3715" s="12">
        <f t="shared" ref="S3715:S3778" si="235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2">
        <f t="shared" si="234"/>
        <v>42118.556331018524</v>
      </c>
      <c r="S3716" s="12">
        <f t="shared" si="235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2">
        <f t="shared" si="234"/>
        <v>42036.995590277773</v>
      </c>
      <c r="S3717" s="12">
        <f t="shared" si="235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2">
        <f t="shared" si="234"/>
        <v>42360.887835648144</v>
      </c>
      <c r="S3718" s="12">
        <f t="shared" si="235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2">
        <f t="shared" si="234"/>
        <v>42102.866307870368</v>
      </c>
      <c r="S3719" s="12">
        <f t="shared" si="235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2">
        <f t="shared" si="234"/>
        <v>42032.716145833328</v>
      </c>
      <c r="S3720" s="12">
        <f t="shared" si="235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2">
        <f t="shared" si="234"/>
        <v>42147.729930555557</v>
      </c>
      <c r="S3721" s="12">
        <f t="shared" si="235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2">
        <f t="shared" si="234"/>
        <v>42165.993125000001</v>
      </c>
      <c r="S3722" s="12">
        <f t="shared" si="235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2">
        <f t="shared" si="234"/>
        <v>41927.936157407406</v>
      </c>
      <c r="S3723" s="12">
        <f t="shared" si="235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2">
        <f t="shared" si="234"/>
        <v>42381.671840277777</v>
      </c>
      <c r="S3724" s="12">
        <f t="shared" si="235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2">
        <f t="shared" si="234"/>
        <v>41943.753032407411</v>
      </c>
      <c r="S3725" s="12">
        <f t="shared" si="235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2">
        <f t="shared" si="234"/>
        <v>42465.491435185191</v>
      </c>
      <c r="S3726" s="12">
        <f t="shared" si="235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2">
        <f t="shared" si="234"/>
        <v>42401.945219907408</v>
      </c>
      <c r="S3727" s="12">
        <f t="shared" si="235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2">
        <f t="shared" si="234"/>
        <v>42462.140868055561</v>
      </c>
      <c r="S3728" s="12">
        <f t="shared" si="235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2">
        <f t="shared" si="234"/>
        <v>42632.348310185189</v>
      </c>
      <c r="S3729" s="12">
        <f t="shared" si="235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2">
        <f t="shared" si="234"/>
        <v>42205.171018518522</v>
      </c>
      <c r="S3730" s="12">
        <f t="shared" si="235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2">
        <f t="shared" si="234"/>
        <v>42041.205000000002</v>
      </c>
      <c r="S3731" s="12">
        <f t="shared" si="235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2">
        <f t="shared" si="234"/>
        <v>42203.677766203706</v>
      </c>
      <c r="S3732" s="12">
        <f t="shared" si="235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2">
        <f t="shared" si="234"/>
        <v>41983.752847222218</v>
      </c>
      <c r="S3733" s="12">
        <f t="shared" si="235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2">
        <f t="shared" si="234"/>
        <v>41968.677465277782</v>
      </c>
      <c r="S3734" s="12">
        <f t="shared" si="235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2">
        <f t="shared" si="234"/>
        <v>42103.024398148147</v>
      </c>
      <c r="S3735" s="12">
        <f t="shared" si="235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2">
        <f t="shared" si="234"/>
        <v>42089.901574074072</v>
      </c>
      <c r="S3736" s="12">
        <f t="shared" si="235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2">
        <f t="shared" si="234"/>
        <v>42122.693159722221</v>
      </c>
      <c r="S3737" s="12">
        <f t="shared" si="235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2">
        <f t="shared" si="234"/>
        <v>42048.711724537032</v>
      </c>
      <c r="S3738" s="12">
        <f t="shared" si="235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2">
        <f t="shared" si="234"/>
        <v>42297.691006944442</v>
      </c>
      <c r="S3739" s="12">
        <f t="shared" si="235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2">
        <f t="shared" si="234"/>
        <v>41813.938715277778</v>
      </c>
      <c r="S3740" s="12">
        <f t="shared" si="235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2">
        <f t="shared" si="234"/>
        <v>42548.449861111112</v>
      </c>
      <c r="S3741" s="12">
        <f t="shared" si="235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2">
        <f t="shared" si="234"/>
        <v>41833.089756944442</v>
      </c>
      <c r="S3742" s="12">
        <f t="shared" si="235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2">
        <f t="shared" si="234"/>
        <v>42325.920717592591</v>
      </c>
      <c r="S3743" s="12">
        <f t="shared" si="235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2">
        <f t="shared" si="234"/>
        <v>41858.214629629627</v>
      </c>
      <c r="S3744" s="12">
        <f t="shared" si="235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2">
        <f t="shared" si="234"/>
        <v>41793.710231481484</v>
      </c>
      <c r="S3745" s="12">
        <f t="shared" si="235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2">
        <f t="shared" si="234"/>
        <v>41793.814259259263</v>
      </c>
      <c r="S3746" s="12">
        <f t="shared" si="235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2">
        <f t="shared" si="234"/>
        <v>41831.697939814818</v>
      </c>
      <c r="S3747" s="12">
        <f t="shared" si="235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2">
        <f t="shared" si="234"/>
        <v>42621.389340277776</v>
      </c>
      <c r="S3748" s="12">
        <f t="shared" si="235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2">
        <f t="shared" si="234"/>
        <v>42164.299722222218</v>
      </c>
      <c r="S3749" s="12">
        <f t="shared" si="235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2">
        <f t="shared" si="234"/>
        <v>42395.706435185188</v>
      </c>
      <c r="S3750" s="12">
        <f t="shared" si="235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2">
        <f t="shared" si="234"/>
        <v>42458.127175925925</v>
      </c>
      <c r="S3751" s="12">
        <f t="shared" si="235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2">
        <f t="shared" si="234"/>
        <v>42016.981574074074</v>
      </c>
      <c r="S3752" s="12">
        <f t="shared" si="235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2">
        <f t="shared" si="234"/>
        <v>42403.035567129627</v>
      </c>
      <c r="S3753" s="12">
        <f t="shared" si="235"/>
        <v>42462.993900462956</v>
      </c>
    </row>
    <row r="3754" spans="1:19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2">
        <f t="shared" si="234"/>
        <v>42619.802488425921</v>
      </c>
      <c r="S3754" s="12">
        <f t="shared" si="235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2">
        <f t="shared" si="234"/>
        <v>42128.824074074073</v>
      </c>
      <c r="S3755" s="12">
        <f t="shared" si="235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2">
        <f t="shared" si="234"/>
        <v>41808.881215277775</v>
      </c>
      <c r="S3756" s="12">
        <f t="shared" si="235"/>
        <v>41846.207638888889</v>
      </c>
    </row>
    <row r="3757" spans="1:19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2">
        <f t="shared" si="234"/>
        <v>42445.866979166662</v>
      </c>
      <c r="S3757" s="12">
        <f t="shared" si="235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2">
        <f t="shared" si="234"/>
        <v>41771.814791666664</v>
      </c>
      <c r="S3758" s="12">
        <f t="shared" si="235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2">
        <f t="shared" si="234"/>
        <v>41954.850868055553</v>
      </c>
      <c r="S3759" s="12">
        <f t="shared" si="235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2">
        <f t="shared" si="234"/>
        <v>41747.471504629626</v>
      </c>
      <c r="S3760" s="12">
        <f t="shared" si="235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2">
        <f t="shared" si="234"/>
        <v>42182.108252314814</v>
      </c>
      <c r="S3761" s="12">
        <f t="shared" si="235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2">
        <f t="shared" si="234"/>
        <v>41739.525300925925</v>
      </c>
      <c r="S3762" s="12">
        <f t="shared" si="235"/>
        <v>41764.525300925925</v>
      </c>
    </row>
    <row r="3763" spans="1:19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2">
        <f t="shared" si="234"/>
        <v>42173.466863425929</v>
      </c>
      <c r="S3763" s="12">
        <f t="shared" si="235"/>
        <v>42226.958333333328</v>
      </c>
    </row>
    <row r="3764" spans="1:19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2">
        <f t="shared" si="234"/>
        <v>42193.813530092593</v>
      </c>
      <c r="S3764" s="12">
        <f t="shared" si="235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2">
        <f t="shared" si="234"/>
        <v>42065.750300925924</v>
      </c>
      <c r="S3765" s="12">
        <f t="shared" si="235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2">
        <f t="shared" si="234"/>
        <v>42499.842962962968</v>
      </c>
      <c r="S3766" s="12">
        <f t="shared" si="235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2">
        <f t="shared" si="234"/>
        <v>41820.776412037041</v>
      </c>
      <c r="S3767" s="12">
        <f t="shared" si="235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2">
        <f t="shared" si="234"/>
        <v>41788.167187500003</v>
      </c>
      <c r="S3768" s="12">
        <f t="shared" si="235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2">
        <f t="shared" si="234"/>
        <v>42050.019641203704</v>
      </c>
      <c r="S3769" s="12">
        <f t="shared" si="235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2">
        <f t="shared" si="234"/>
        <v>41772.727893518517</v>
      </c>
      <c r="S3770" s="12">
        <f t="shared" si="235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2">
        <f t="shared" si="234"/>
        <v>42445.598136574074</v>
      </c>
      <c r="S3771" s="12">
        <f t="shared" si="235"/>
        <v>42475.598136574074</v>
      </c>
    </row>
    <row r="3772" spans="1:19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2">
        <f t="shared" si="234"/>
        <v>42138.930671296301</v>
      </c>
      <c r="S3772" s="12">
        <f t="shared" si="235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2">
        <f t="shared" si="234"/>
        <v>42493.857083333336</v>
      </c>
      <c r="S3773" s="12">
        <f t="shared" si="235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2">
        <f t="shared" si="234"/>
        <v>42682.616967592592</v>
      </c>
      <c r="S3774" s="12">
        <f t="shared" si="235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2">
        <f t="shared" si="234"/>
        <v>42656.005173611105</v>
      </c>
      <c r="S3775" s="12">
        <f t="shared" si="235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2">
        <f t="shared" si="234"/>
        <v>42087.792303240742</v>
      </c>
      <c r="S3776" s="12">
        <f t="shared" si="235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2">
        <f t="shared" si="234"/>
        <v>42075.942627314813</v>
      </c>
      <c r="S3777" s="12">
        <f t="shared" si="235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ref="P3778:P3841" si="236">ROUND(E3778/D3778*100,0)</f>
        <v>107</v>
      </c>
      <c r="Q3778">
        <f t="shared" si="233"/>
        <v>90.82</v>
      </c>
      <c r="R3778" s="12">
        <f t="shared" si="234"/>
        <v>41814.367800925924</v>
      </c>
      <c r="S3778" s="12">
        <f t="shared" si="235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36"/>
        <v>143</v>
      </c>
      <c r="Q3779">
        <f t="shared" ref="Q3779:Q3842" si="237">IFERROR(ROUND(E3779/L3779,2),0)</f>
        <v>48.54</v>
      </c>
      <c r="R3779" s="12">
        <f t="shared" ref="R3779:R3842" si="238">(((J3779/60)/60)/24)+DATE(1970,1,1)</f>
        <v>41887.111354166671</v>
      </c>
      <c r="S3779" s="12">
        <f t="shared" ref="S3779:S3842" si="239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2">
        <f t="shared" si="238"/>
        <v>41989.819212962961</v>
      </c>
      <c r="S3780" s="12">
        <f t="shared" si="23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2">
        <f t="shared" si="238"/>
        <v>42425.735416666663</v>
      </c>
      <c r="S3781" s="12">
        <f t="shared" si="23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2">
        <f t="shared" si="238"/>
        <v>42166.219733796301</v>
      </c>
      <c r="S3782" s="12">
        <f t="shared" si="23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2">
        <f t="shared" si="238"/>
        <v>41865.882928240739</v>
      </c>
      <c r="S3783" s="12">
        <f t="shared" si="239"/>
        <v>41890.882928240739</v>
      </c>
    </row>
    <row r="3784" spans="1:19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2">
        <f t="shared" si="238"/>
        <v>42546.862233796302</v>
      </c>
      <c r="S3784" s="12">
        <f t="shared" si="23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2">
        <f t="shared" si="238"/>
        <v>42420.140277777777</v>
      </c>
      <c r="S3785" s="12">
        <f t="shared" si="23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2">
        <f t="shared" si="238"/>
        <v>42531.980694444443</v>
      </c>
      <c r="S3786" s="12">
        <f t="shared" si="239"/>
        <v>42561.980694444443</v>
      </c>
    </row>
    <row r="3787" spans="1:19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2">
        <f t="shared" si="238"/>
        <v>42548.63853009259</v>
      </c>
      <c r="S3787" s="12">
        <f t="shared" si="23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2">
        <f t="shared" si="238"/>
        <v>42487.037905092591</v>
      </c>
      <c r="S3788" s="12">
        <f t="shared" si="23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2">
        <f t="shared" si="238"/>
        <v>42167.534791666665</v>
      </c>
      <c r="S3789" s="12">
        <f t="shared" si="23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2">
        <f t="shared" si="238"/>
        <v>42333.695821759262</v>
      </c>
      <c r="S3790" s="12">
        <f t="shared" si="239"/>
        <v>42361.679166666669</v>
      </c>
    </row>
    <row r="3791" spans="1:19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2">
        <f t="shared" si="238"/>
        <v>42138.798819444448</v>
      </c>
      <c r="S3791" s="12">
        <f t="shared" si="23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2">
        <f t="shared" si="238"/>
        <v>42666.666932870372</v>
      </c>
      <c r="S3792" s="12">
        <f t="shared" si="23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2">
        <f t="shared" si="238"/>
        <v>41766.692037037035</v>
      </c>
      <c r="S3793" s="12">
        <f t="shared" si="23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2">
        <f t="shared" si="238"/>
        <v>42170.447013888886</v>
      </c>
      <c r="S3794" s="12">
        <f t="shared" si="23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2">
        <f t="shared" si="238"/>
        <v>41968.938993055555</v>
      </c>
      <c r="S3795" s="12">
        <f t="shared" si="239"/>
        <v>41989.938993055555</v>
      </c>
    </row>
    <row r="3796" spans="1:19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2">
        <f t="shared" si="238"/>
        <v>42132.58048611111</v>
      </c>
      <c r="S3796" s="12">
        <f t="shared" si="239"/>
        <v>42162.58048611111</v>
      </c>
    </row>
    <row r="3797" spans="1:19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2">
        <f t="shared" si="238"/>
        <v>42201.436226851853</v>
      </c>
      <c r="S3797" s="12">
        <f t="shared" si="23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2">
        <f t="shared" si="238"/>
        <v>42689.029583333337</v>
      </c>
      <c r="S3798" s="12">
        <f t="shared" si="23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2">
        <f t="shared" si="238"/>
        <v>42084.881539351853</v>
      </c>
      <c r="S3799" s="12">
        <f t="shared" si="23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2">
        <f t="shared" si="238"/>
        <v>41831.722777777781</v>
      </c>
      <c r="S3800" s="12">
        <f t="shared" si="23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2">
        <f t="shared" si="238"/>
        <v>42410.93105324074</v>
      </c>
      <c r="S3801" s="12">
        <f t="shared" si="23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2">
        <f t="shared" si="238"/>
        <v>41982.737071759257</v>
      </c>
      <c r="S3802" s="12">
        <f t="shared" si="23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2">
        <f t="shared" si="238"/>
        <v>41975.676111111112</v>
      </c>
      <c r="S3803" s="12">
        <f t="shared" si="23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2">
        <f t="shared" si="238"/>
        <v>42269.126226851848</v>
      </c>
      <c r="S3804" s="12">
        <f t="shared" si="23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2">
        <f t="shared" si="238"/>
        <v>42403.971851851849</v>
      </c>
      <c r="S3805" s="12">
        <f t="shared" si="23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2">
        <f t="shared" si="238"/>
        <v>42527.00953703704</v>
      </c>
      <c r="S3806" s="12">
        <f t="shared" si="23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2">
        <f t="shared" si="238"/>
        <v>41849.887037037035</v>
      </c>
      <c r="S3807" s="12">
        <f t="shared" si="23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2">
        <f t="shared" si="238"/>
        <v>41799.259039351848</v>
      </c>
      <c r="S3808" s="12">
        <f t="shared" si="23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2">
        <f t="shared" si="238"/>
        <v>42090.909016203703</v>
      </c>
      <c r="S3809" s="12">
        <f t="shared" si="23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2">
        <f t="shared" si="238"/>
        <v>42059.453923611116</v>
      </c>
      <c r="S3810" s="12">
        <f t="shared" si="23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2">
        <f t="shared" si="238"/>
        <v>41800.526701388888</v>
      </c>
      <c r="S3811" s="12">
        <f t="shared" si="23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2">
        <f t="shared" si="238"/>
        <v>42054.849050925928</v>
      </c>
      <c r="S3812" s="12">
        <f t="shared" si="23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2">
        <f t="shared" si="238"/>
        <v>42487.62700231481</v>
      </c>
      <c r="S3813" s="12">
        <f t="shared" si="23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2">
        <f t="shared" si="238"/>
        <v>42109.751250000001</v>
      </c>
      <c r="S3814" s="12">
        <f t="shared" si="23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2">
        <f t="shared" si="238"/>
        <v>42497.275706018518</v>
      </c>
      <c r="S3815" s="12">
        <f t="shared" si="23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2">
        <f t="shared" si="238"/>
        <v>42058.904074074075</v>
      </c>
      <c r="S3816" s="12">
        <f t="shared" si="23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2">
        <f t="shared" si="238"/>
        <v>42207.259918981479</v>
      </c>
      <c r="S3817" s="12">
        <f t="shared" si="23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2">
        <f t="shared" si="238"/>
        <v>41807.690081018518</v>
      </c>
      <c r="S3818" s="12">
        <f t="shared" si="23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2">
        <f t="shared" si="238"/>
        <v>42284.69694444444</v>
      </c>
      <c r="S3819" s="12">
        <f t="shared" si="23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2">
        <f t="shared" si="238"/>
        <v>42045.84238425926</v>
      </c>
      <c r="S3820" s="12">
        <f t="shared" si="23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2">
        <f t="shared" si="238"/>
        <v>42184.209537037037</v>
      </c>
      <c r="S3821" s="12">
        <f t="shared" si="23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2">
        <f t="shared" si="238"/>
        <v>42160.651817129634</v>
      </c>
      <c r="S3822" s="12">
        <f t="shared" si="23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2">
        <f t="shared" si="238"/>
        <v>42341.180636574078</v>
      </c>
      <c r="S3823" s="12">
        <f t="shared" si="23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2">
        <f t="shared" si="238"/>
        <v>42329.838159722218</v>
      </c>
      <c r="S3824" s="12">
        <f t="shared" si="23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2">
        <f t="shared" si="238"/>
        <v>42170.910231481481</v>
      </c>
      <c r="S3825" s="12">
        <f t="shared" si="23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2">
        <f t="shared" si="238"/>
        <v>42571.626192129625</v>
      </c>
      <c r="S3826" s="12">
        <f t="shared" si="23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2">
        <f t="shared" si="238"/>
        <v>42151.069606481484</v>
      </c>
      <c r="S3827" s="12">
        <f t="shared" si="23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2">
        <f t="shared" si="238"/>
        <v>42101.423541666663</v>
      </c>
      <c r="S3828" s="12">
        <f t="shared" si="23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2">
        <f t="shared" si="238"/>
        <v>42034.928252314814</v>
      </c>
      <c r="S3829" s="12">
        <f t="shared" si="23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2">
        <f t="shared" si="238"/>
        <v>41944.527627314819</v>
      </c>
      <c r="S3830" s="12">
        <f t="shared" si="23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2">
        <f t="shared" si="238"/>
        <v>42593.865405092598</v>
      </c>
      <c r="S3831" s="12">
        <f t="shared" si="23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2">
        <f t="shared" si="238"/>
        <v>42503.740868055553</v>
      </c>
      <c r="S3832" s="12">
        <f t="shared" si="23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2">
        <f t="shared" si="238"/>
        <v>41927.848900462966</v>
      </c>
      <c r="S3833" s="12">
        <f t="shared" si="23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2">
        <f t="shared" si="238"/>
        <v>42375.114988425921</v>
      </c>
      <c r="S3834" s="12">
        <f t="shared" si="23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2">
        <f t="shared" si="238"/>
        <v>41963.872361111105</v>
      </c>
      <c r="S3835" s="12">
        <f t="shared" si="23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2">
        <f t="shared" si="238"/>
        <v>42143.445219907408</v>
      </c>
      <c r="S3836" s="12">
        <f t="shared" si="23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2">
        <f t="shared" si="238"/>
        <v>42460.94222222222</v>
      </c>
      <c r="S3837" s="12">
        <f t="shared" si="23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2">
        <f t="shared" si="238"/>
        <v>42553.926527777774</v>
      </c>
      <c r="S3838" s="12">
        <f t="shared" si="23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2">
        <f t="shared" si="238"/>
        <v>42152.765717592592</v>
      </c>
      <c r="S3839" s="12">
        <f t="shared" si="23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2">
        <f t="shared" si="238"/>
        <v>42116.710752314815</v>
      </c>
      <c r="S3840" s="12">
        <f t="shared" si="23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2">
        <f t="shared" si="238"/>
        <v>42155.142638888887</v>
      </c>
      <c r="S3841" s="12">
        <f t="shared" si="23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ref="P3842:P3905" si="240">ROUND(E3842/D3842*100,0)</f>
        <v>6500</v>
      </c>
      <c r="Q3842">
        <f t="shared" si="237"/>
        <v>21.67</v>
      </c>
      <c r="R3842" s="12">
        <f t="shared" si="238"/>
        <v>42432.701724537037</v>
      </c>
      <c r="S3842" s="12">
        <f t="shared" si="23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240"/>
        <v>9</v>
      </c>
      <c r="Q3843">
        <f t="shared" ref="Q3843:Q3906" si="241">IFERROR(ROUND(E3843/L3843,2),0)</f>
        <v>25.65</v>
      </c>
      <c r="R3843" s="12">
        <f t="shared" ref="R3843:R3906" si="242">(((J3843/60)/60)/24)+DATE(1970,1,1)</f>
        <v>41780.785729166666</v>
      </c>
      <c r="S3843" s="12">
        <f t="shared" ref="S3843:S3906" si="243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2">
        <f t="shared" si="242"/>
        <v>41740.493657407409</v>
      </c>
      <c r="S3844" s="12">
        <f t="shared" si="243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2">
        <f t="shared" si="242"/>
        <v>41766.072500000002</v>
      </c>
      <c r="S3845" s="12">
        <f t="shared" si="243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2">
        <f t="shared" si="242"/>
        <v>41766.617291666669</v>
      </c>
      <c r="S3846" s="12">
        <f t="shared" si="243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2">
        <f t="shared" si="242"/>
        <v>42248.627013888887</v>
      </c>
      <c r="S3847" s="12">
        <f t="shared" si="243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2">
        <f t="shared" si="242"/>
        <v>41885.221550925926</v>
      </c>
      <c r="S3848" s="12">
        <f t="shared" si="243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2">
        <f t="shared" si="242"/>
        <v>42159.224432870367</v>
      </c>
      <c r="S3849" s="12">
        <f t="shared" si="243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2">
        <f t="shared" si="242"/>
        <v>42265.817002314812</v>
      </c>
      <c r="S3850" s="12">
        <f t="shared" si="243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2">
        <f t="shared" si="242"/>
        <v>42136.767175925925</v>
      </c>
      <c r="S3851" s="12">
        <f t="shared" si="243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2">
        <f t="shared" si="242"/>
        <v>41975.124340277776</v>
      </c>
      <c r="S3852" s="12">
        <f t="shared" si="243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2">
        <f t="shared" si="242"/>
        <v>42172.439571759256</v>
      </c>
      <c r="S3853" s="12">
        <f t="shared" si="243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2">
        <f t="shared" si="242"/>
        <v>42065.190694444449</v>
      </c>
      <c r="S3854" s="12">
        <f t="shared" si="243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2">
        <f t="shared" si="242"/>
        <v>41848.84002314815</v>
      </c>
      <c r="S3855" s="12">
        <f t="shared" si="243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2">
        <f t="shared" si="242"/>
        <v>42103.884930555556</v>
      </c>
      <c r="S3856" s="12">
        <f t="shared" si="243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2">
        <f t="shared" si="242"/>
        <v>42059.970729166671</v>
      </c>
      <c r="S3857" s="12">
        <f t="shared" si="243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2">
        <f t="shared" si="242"/>
        <v>42041.743090277778</v>
      </c>
      <c r="S3858" s="12">
        <f t="shared" si="243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2">
        <f t="shared" si="242"/>
        <v>41829.73715277778</v>
      </c>
      <c r="S3859" s="12">
        <f t="shared" si="243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2">
        <f t="shared" si="242"/>
        <v>42128.431064814817</v>
      </c>
      <c r="S3860" s="12">
        <f t="shared" si="243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2">
        <f t="shared" si="242"/>
        <v>41789.893599537041</v>
      </c>
      <c r="S3861" s="12">
        <f t="shared" si="243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2">
        <f t="shared" si="242"/>
        <v>41833.660995370366</v>
      </c>
      <c r="S3862" s="12">
        <f t="shared" si="243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2">
        <f t="shared" si="242"/>
        <v>41914.590011574073</v>
      </c>
      <c r="S3863" s="12">
        <f t="shared" si="243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2">
        <f t="shared" si="242"/>
        <v>42611.261064814811</v>
      </c>
      <c r="S3864" s="12">
        <f t="shared" si="243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2">
        <f t="shared" si="242"/>
        <v>42253.633159722223</v>
      </c>
      <c r="S3865" s="12">
        <f t="shared" si="243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2">
        <f t="shared" si="242"/>
        <v>42295.891828703709</v>
      </c>
      <c r="S3866" s="12">
        <f t="shared" si="243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2">
        <f t="shared" si="242"/>
        <v>41841.651597222226</v>
      </c>
      <c r="S3867" s="12">
        <f t="shared" si="243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2">
        <f t="shared" si="242"/>
        <v>42402.947002314817</v>
      </c>
      <c r="S3868" s="12">
        <f t="shared" si="243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2">
        <f t="shared" si="242"/>
        <v>42509.814108796301</v>
      </c>
      <c r="S3869" s="12">
        <f t="shared" si="243"/>
        <v>42539.814108796301</v>
      </c>
    </row>
    <row r="3870" spans="1:19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2">
        <f t="shared" si="242"/>
        <v>41865.659780092588</v>
      </c>
      <c r="S3870" s="12">
        <f t="shared" si="243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2">
        <f t="shared" si="242"/>
        <v>42047.724444444444</v>
      </c>
      <c r="S3871" s="12">
        <f t="shared" si="243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2">
        <f t="shared" si="242"/>
        <v>41793.17219907407</v>
      </c>
      <c r="S3872" s="12">
        <f t="shared" si="243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2">
        <f t="shared" si="242"/>
        <v>42763.780671296292</v>
      </c>
      <c r="S3873" s="12">
        <f t="shared" si="243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2">
        <f t="shared" si="242"/>
        <v>42180.145787037036</v>
      </c>
      <c r="S3874" s="12">
        <f t="shared" si="243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2">
        <f t="shared" si="242"/>
        <v>42255.696006944447</v>
      </c>
      <c r="S3875" s="12">
        <f t="shared" si="243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2">
        <f t="shared" si="242"/>
        <v>42007.016458333332</v>
      </c>
      <c r="S3876" s="12">
        <f t="shared" si="243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2">
        <f t="shared" si="242"/>
        <v>42615.346817129626</v>
      </c>
      <c r="S3877" s="12">
        <f t="shared" si="243"/>
        <v>42616.416666666672</v>
      </c>
    </row>
    <row r="3878" spans="1:19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2">
        <f t="shared" si="242"/>
        <v>42372.624166666668</v>
      </c>
      <c r="S3878" s="12">
        <f t="shared" si="243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2">
        <f t="shared" si="242"/>
        <v>42682.67768518519</v>
      </c>
      <c r="S3879" s="12">
        <f t="shared" si="243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2">
        <f t="shared" si="242"/>
        <v>42154.818819444445</v>
      </c>
      <c r="S3880" s="12">
        <f t="shared" si="243"/>
        <v>42185.165972222225</v>
      </c>
    </row>
    <row r="3881" spans="1:19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2">
        <f t="shared" si="242"/>
        <v>41999.861064814817</v>
      </c>
      <c r="S3881" s="12">
        <f t="shared" si="243"/>
        <v>42029.861064814817</v>
      </c>
    </row>
    <row r="3882" spans="1:19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2">
        <f t="shared" si="242"/>
        <v>41815.815046296295</v>
      </c>
      <c r="S3882" s="12">
        <f t="shared" si="243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2">
        <f t="shared" si="242"/>
        <v>42756.018506944441</v>
      </c>
      <c r="S3883" s="12">
        <f t="shared" si="243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2">
        <f t="shared" si="242"/>
        <v>42373.983449074076</v>
      </c>
      <c r="S3884" s="12">
        <f t="shared" si="243"/>
        <v>42400.960416666669</v>
      </c>
    </row>
    <row r="3885" spans="1:19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2">
        <f t="shared" si="242"/>
        <v>41854.602650462963</v>
      </c>
      <c r="S3885" s="12">
        <f t="shared" si="243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2">
        <f t="shared" si="242"/>
        <v>42065.791574074072</v>
      </c>
      <c r="S3886" s="12">
        <f t="shared" si="243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2">
        <f t="shared" si="242"/>
        <v>42469.951284722221</v>
      </c>
      <c r="S3887" s="12">
        <f t="shared" si="243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2">
        <f t="shared" si="242"/>
        <v>41954.228032407409</v>
      </c>
      <c r="S3888" s="12">
        <f t="shared" si="243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2">
        <f t="shared" si="242"/>
        <v>42079.857974537037</v>
      </c>
      <c r="S3889" s="12">
        <f t="shared" si="243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2">
        <f t="shared" si="242"/>
        <v>42762.545810185184</v>
      </c>
      <c r="S3890" s="12">
        <f t="shared" si="243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2">
        <f t="shared" si="242"/>
        <v>41977.004976851851</v>
      </c>
      <c r="S3891" s="12">
        <f t="shared" si="243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2">
        <f t="shared" si="242"/>
        <v>42171.758611111116</v>
      </c>
      <c r="S3892" s="12">
        <f t="shared" si="243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2">
        <f t="shared" si="242"/>
        <v>42056.1324537037</v>
      </c>
      <c r="S3893" s="12">
        <f t="shared" si="243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2">
        <f t="shared" si="242"/>
        <v>41867.652280092596</v>
      </c>
      <c r="S3894" s="12">
        <f t="shared" si="243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2">
        <f t="shared" si="242"/>
        <v>41779.657870370371</v>
      </c>
      <c r="S3895" s="12">
        <f t="shared" si="243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2">
        <f t="shared" si="242"/>
        <v>42679.958472222221</v>
      </c>
      <c r="S3896" s="12">
        <f t="shared" si="243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2">
        <f t="shared" si="242"/>
        <v>42032.250208333338</v>
      </c>
      <c r="S3897" s="12">
        <f t="shared" si="243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2">
        <f t="shared" si="242"/>
        <v>41793.191875000004</v>
      </c>
      <c r="S3898" s="12">
        <f t="shared" si="243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2">
        <f t="shared" si="242"/>
        <v>41982.87364583333</v>
      </c>
      <c r="S3899" s="12">
        <f t="shared" si="243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2">
        <f t="shared" si="242"/>
        <v>42193.482291666667</v>
      </c>
      <c r="S3900" s="12">
        <f t="shared" si="243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2">
        <f t="shared" si="242"/>
        <v>41843.775011574071</v>
      </c>
      <c r="S3901" s="12">
        <f t="shared" si="243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2">
        <f t="shared" si="242"/>
        <v>42136.092488425929</v>
      </c>
      <c r="S3902" s="12">
        <f t="shared" si="243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2">
        <f t="shared" si="242"/>
        <v>42317.826377314821</v>
      </c>
      <c r="S3903" s="12">
        <f t="shared" si="243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2">
        <f t="shared" si="242"/>
        <v>42663.468078703707</v>
      </c>
      <c r="S3904" s="12">
        <f t="shared" si="243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2">
        <f t="shared" si="242"/>
        <v>42186.01116898148</v>
      </c>
      <c r="S3905" s="12">
        <f t="shared" si="243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244">ROUND(E3906/D3906*100,0)</f>
        <v>0</v>
      </c>
      <c r="Q3906">
        <f t="shared" si="241"/>
        <v>1.5</v>
      </c>
      <c r="R3906" s="12">
        <f t="shared" si="242"/>
        <v>42095.229166666672</v>
      </c>
      <c r="S3906" s="12">
        <f t="shared" si="243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244"/>
        <v>12</v>
      </c>
      <c r="Q3907">
        <f t="shared" ref="Q3907:Q3970" si="245">IFERROR(ROUND(E3907/L3907,2),0)</f>
        <v>24.71</v>
      </c>
      <c r="R3907" s="12">
        <f t="shared" ref="R3907:R3970" si="246">(((J3907/60)/60)/24)+DATE(1970,1,1)</f>
        <v>42124.623877314814</v>
      </c>
      <c r="S3907" s="12">
        <f t="shared" ref="S3907:S3970" si="247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2">
        <f t="shared" si="246"/>
        <v>42143.917743055557</v>
      </c>
      <c r="S3908" s="12">
        <f t="shared" si="247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2">
        <f t="shared" si="246"/>
        <v>41906.819513888891</v>
      </c>
      <c r="S3909" s="12">
        <f t="shared" si="247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2">
        <f t="shared" si="246"/>
        <v>41834.135370370372</v>
      </c>
      <c r="S3910" s="12">
        <f t="shared" si="247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2">
        <f t="shared" si="246"/>
        <v>41863.359282407408</v>
      </c>
      <c r="S3911" s="12">
        <f t="shared" si="247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2">
        <f t="shared" si="246"/>
        <v>42224.756909722222</v>
      </c>
      <c r="S3912" s="12">
        <f t="shared" si="247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2">
        <f t="shared" si="246"/>
        <v>41939.8122337963</v>
      </c>
      <c r="S3913" s="12">
        <f t="shared" si="247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2">
        <f t="shared" si="246"/>
        <v>42059.270023148143</v>
      </c>
      <c r="S3914" s="12">
        <f t="shared" si="247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2">
        <f t="shared" si="246"/>
        <v>42308.211215277777</v>
      </c>
      <c r="S3915" s="12">
        <f t="shared" si="247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2">
        <f t="shared" si="246"/>
        <v>42114.818935185183</v>
      </c>
      <c r="S3916" s="12">
        <f t="shared" si="247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2">
        <f t="shared" si="246"/>
        <v>42492.98505787037</v>
      </c>
      <c r="S3917" s="12">
        <f t="shared" si="247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2">
        <f t="shared" si="246"/>
        <v>42494.471666666665</v>
      </c>
      <c r="S3918" s="12">
        <f t="shared" si="247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2">
        <f t="shared" si="246"/>
        <v>41863.527326388888</v>
      </c>
      <c r="S3919" s="12">
        <f t="shared" si="247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2">
        <f t="shared" si="246"/>
        <v>41843.664618055554</v>
      </c>
      <c r="S3920" s="12">
        <f t="shared" si="247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2">
        <f t="shared" si="246"/>
        <v>42358.684872685189</v>
      </c>
      <c r="S3921" s="12">
        <f t="shared" si="247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2">
        <f t="shared" si="246"/>
        <v>42657.38726851852</v>
      </c>
      <c r="S3922" s="12">
        <f t="shared" si="247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2">
        <f t="shared" si="246"/>
        <v>41926.542303240742</v>
      </c>
      <c r="S3923" s="12">
        <f t="shared" si="247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2">
        <f t="shared" si="246"/>
        <v>42020.768634259264</v>
      </c>
      <c r="S3924" s="12">
        <f t="shared" si="247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2">
        <f t="shared" si="246"/>
        <v>42075.979988425926</v>
      </c>
      <c r="S3925" s="12">
        <f t="shared" si="247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2">
        <f t="shared" si="246"/>
        <v>41786.959745370368</v>
      </c>
      <c r="S3926" s="12">
        <f t="shared" si="247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2">
        <f t="shared" si="246"/>
        <v>41820.870821759258</v>
      </c>
      <c r="S3927" s="12">
        <f t="shared" si="247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2">
        <f t="shared" si="246"/>
        <v>41970.085046296299</v>
      </c>
      <c r="S3928" s="12">
        <f t="shared" si="247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2">
        <f t="shared" si="246"/>
        <v>41830.267407407409</v>
      </c>
      <c r="S3929" s="12">
        <f t="shared" si="247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2">
        <f t="shared" si="246"/>
        <v>42265.683182870373</v>
      </c>
      <c r="S3930" s="12">
        <f t="shared" si="247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2">
        <f t="shared" si="246"/>
        <v>42601.827141203699</v>
      </c>
      <c r="S3931" s="12">
        <f t="shared" si="247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2">
        <f t="shared" si="246"/>
        <v>42433.338749999995</v>
      </c>
      <c r="S3932" s="12">
        <f t="shared" si="247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2">
        <f t="shared" si="246"/>
        <v>42228.151701388888</v>
      </c>
      <c r="S3933" s="12">
        <f t="shared" si="247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2">
        <f t="shared" si="246"/>
        <v>42415.168564814812</v>
      </c>
      <c r="S3934" s="12">
        <f t="shared" si="247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2">
        <f t="shared" si="246"/>
        <v>42538.968310185184</v>
      </c>
      <c r="S3935" s="12">
        <f t="shared" si="247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2">
        <f t="shared" si="246"/>
        <v>42233.671747685185</v>
      </c>
      <c r="S3936" s="12">
        <f t="shared" si="247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2">
        <f t="shared" si="246"/>
        <v>42221.656782407401</v>
      </c>
      <c r="S3937" s="12">
        <f t="shared" si="247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2">
        <f t="shared" si="246"/>
        <v>42675.262962962966</v>
      </c>
      <c r="S3938" s="12">
        <f t="shared" si="247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2">
        <f t="shared" si="246"/>
        <v>42534.631481481483</v>
      </c>
      <c r="S3939" s="12">
        <f t="shared" si="247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2">
        <f t="shared" si="246"/>
        <v>42151.905717592599</v>
      </c>
      <c r="S3940" s="12">
        <f t="shared" si="247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2">
        <f t="shared" si="246"/>
        <v>41915.400219907409</v>
      </c>
      <c r="S3941" s="12">
        <f t="shared" si="247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2">
        <f t="shared" si="246"/>
        <v>41961.492488425924</v>
      </c>
      <c r="S3942" s="12">
        <f t="shared" si="247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2">
        <f t="shared" si="246"/>
        <v>41940.587233796294</v>
      </c>
      <c r="S3943" s="12">
        <f t="shared" si="247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2">
        <f t="shared" si="246"/>
        <v>42111.904097222221</v>
      </c>
      <c r="S3944" s="12">
        <f t="shared" si="247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2">
        <f t="shared" si="246"/>
        <v>42279.778564814813</v>
      </c>
      <c r="S3945" s="12">
        <f t="shared" si="247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2">
        <f t="shared" si="246"/>
        <v>42213.662905092591</v>
      </c>
      <c r="S3946" s="12">
        <f t="shared" si="247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2">
        <f t="shared" si="246"/>
        <v>42109.801712962959</v>
      </c>
      <c r="S3947" s="12">
        <f t="shared" si="247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2">
        <f t="shared" si="246"/>
        <v>42031.833587962959</v>
      </c>
      <c r="S3948" s="12">
        <f t="shared" si="247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2">
        <f t="shared" si="246"/>
        <v>42615.142870370371</v>
      </c>
      <c r="S3949" s="12">
        <f t="shared" si="247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2">
        <f t="shared" si="246"/>
        <v>41829.325497685182</v>
      </c>
      <c r="S3950" s="12">
        <f t="shared" si="247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2">
        <f t="shared" si="246"/>
        <v>42016.120613425926</v>
      </c>
      <c r="S3951" s="12">
        <f t="shared" si="247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2">
        <f t="shared" si="246"/>
        <v>42439.702314814815</v>
      </c>
      <c r="S3952" s="12">
        <f t="shared" si="247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2">
        <f t="shared" si="246"/>
        <v>42433.825717592597</v>
      </c>
      <c r="S3953" s="12">
        <f t="shared" si="247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2">
        <f t="shared" si="246"/>
        <v>42243.790393518517</v>
      </c>
      <c r="S3954" s="12">
        <f t="shared" si="247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2">
        <f t="shared" si="246"/>
        <v>42550.048449074078</v>
      </c>
      <c r="S3955" s="12">
        <f t="shared" si="247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2">
        <f t="shared" si="246"/>
        <v>41774.651203703703</v>
      </c>
      <c r="S3956" s="12">
        <f t="shared" si="247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2">
        <f t="shared" si="246"/>
        <v>42306.848854166667</v>
      </c>
      <c r="S3957" s="12">
        <f t="shared" si="247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2">
        <f t="shared" si="246"/>
        <v>42457.932025462964</v>
      </c>
      <c r="S3958" s="12">
        <f t="shared" si="247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2">
        <f t="shared" si="246"/>
        <v>42513.976319444439</v>
      </c>
      <c r="S3959" s="12">
        <f t="shared" si="247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2">
        <f t="shared" si="246"/>
        <v>41816.950370370374</v>
      </c>
      <c r="S3960" s="12">
        <f t="shared" si="247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2">
        <f t="shared" si="246"/>
        <v>41880.788842592592</v>
      </c>
      <c r="S3961" s="12">
        <f t="shared" si="247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2">
        <f t="shared" si="246"/>
        <v>42342.845555555556</v>
      </c>
      <c r="S3962" s="12">
        <f t="shared" si="247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2">
        <f t="shared" si="246"/>
        <v>41745.891319444447</v>
      </c>
      <c r="S3963" s="12">
        <f t="shared" si="247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2">
        <f t="shared" si="246"/>
        <v>42311.621458333335</v>
      </c>
      <c r="S3964" s="12">
        <f t="shared" si="247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2">
        <f t="shared" si="246"/>
        <v>42296.154131944444</v>
      </c>
      <c r="S3965" s="12">
        <f t="shared" si="247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2">
        <f t="shared" si="246"/>
        <v>42053.722060185188</v>
      </c>
      <c r="S3966" s="12">
        <f t="shared" si="247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2">
        <f t="shared" si="246"/>
        <v>42414.235879629632</v>
      </c>
      <c r="S3967" s="12">
        <f t="shared" si="247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2">
        <f t="shared" si="246"/>
        <v>41801.711550925924</v>
      </c>
      <c r="S3968" s="12">
        <f t="shared" si="247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2">
        <f t="shared" si="246"/>
        <v>42770.290590277778</v>
      </c>
      <c r="S3969" s="12">
        <f t="shared" si="247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248">ROUND(E3970/D3970*100,0)</f>
        <v>11</v>
      </c>
      <c r="Q3970">
        <f t="shared" si="245"/>
        <v>47.91</v>
      </c>
      <c r="R3970" s="12">
        <f t="shared" si="246"/>
        <v>42452.815659722226</v>
      </c>
      <c r="S3970" s="12">
        <f t="shared" si="247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248"/>
        <v>7</v>
      </c>
      <c r="Q3971">
        <f t="shared" ref="Q3971:Q4034" si="249">IFERROR(ROUND(E3971/L3971,2),0)</f>
        <v>35.17</v>
      </c>
      <c r="R3971" s="12">
        <f t="shared" ref="R3971:R4034" si="250">(((J3971/60)/60)/24)+DATE(1970,1,1)</f>
        <v>42601.854699074072</v>
      </c>
      <c r="S3971" s="12">
        <f t="shared" ref="S3971:S4034" si="251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2">
        <f t="shared" si="250"/>
        <v>42447.863553240735</v>
      </c>
      <c r="S3972" s="12">
        <f t="shared" si="251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2">
        <f t="shared" si="250"/>
        <v>41811.536180555559</v>
      </c>
      <c r="S3973" s="12">
        <f t="shared" si="251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2">
        <f t="shared" si="250"/>
        <v>41981.067523148144</v>
      </c>
      <c r="S3974" s="12">
        <f t="shared" si="251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2">
        <f t="shared" si="250"/>
        <v>42469.68414351852</v>
      </c>
      <c r="S3975" s="12">
        <f t="shared" si="251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2">
        <f t="shared" si="250"/>
        <v>42493.546851851846</v>
      </c>
      <c r="S3976" s="12">
        <f t="shared" si="251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2">
        <f t="shared" si="250"/>
        <v>42534.866875</v>
      </c>
      <c r="S3977" s="12">
        <f t="shared" si="251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2">
        <f t="shared" si="250"/>
        <v>41830.858344907407</v>
      </c>
      <c r="S3978" s="12">
        <f t="shared" si="251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2">
        <f t="shared" si="250"/>
        <v>42543.788564814815</v>
      </c>
      <c r="S3979" s="12">
        <f t="shared" si="251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2">
        <f t="shared" si="250"/>
        <v>41975.642974537041</v>
      </c>
      <c r="S3980" s="12">
        <f t="shared" si="251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2">
        <f t="shared" si="250"/>
        <v>42069.903437500005</v>
      </c>
      <c r="S3981" s="12">
        <f t="shared" si="251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2">
        <f t="shared" si="250"/>
        <v>41795.598923611113</v>
      </c>
      <c r="S3982" s="12">
        <f t="shared" si="251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2">
        <f t="shared" si="250"/>
        <v>42508.179965277777</v>
      </c>
      <c r="S3983" s="12">
        <f t="shared" si="251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2">
        <f t="shared" si="250"/>
        <v>42132.809953703705</v>
      </c>
      <c r="S3984" s="12">
        <f t="shared" si="251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2">
        <f t="shared" si="250"/>
        <v>41747.86986111111</v>
      </c>
      <c r="S3985" s="12">
        <f t="shared" si="251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2">
        <f t="shared" si="250"/>
        <v>41920.963472222218</v>
      </c>
      <c r="S3986" s="12">
        <f t="shared" si="251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2">
        <f t="shared" si="250"/>
        <v>42399.707407407404</v>
      </c>
      <c r="S3987" s="12">
        <f t="shared" si="251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2">
        <f t="shared" si="250"/>
        <v>42467.548541666663</v>
      </c>
      <c r="S3988" s="12">
        <f t="shared" si="251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2">
        <f t="shared" si="250"/>
        <v>41765.92465277778</v>
      </c>
      <c r="S3989" s="12">
        <f t="shared" si="251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2">
        <f t="shared" si="250"/>
        <v>42230.08116898148</v>
      </c>
      <c r="S3990" s="12">
        <f t="shared" si="251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2">
        <f t="shared" si="250"/>
        <v>42286.749780092592</v>
      </c>
      <c r="S3991" s="12">
        <f t="shared" si="251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2">
        <f t="shared" si="250"/>
        <v>42401.672372685185</v>
      </c>
      <c r="S3992" s="12">
        <f t="shared" si="251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2">
        <f t="shared" si="250"/>
        <v>42125.644467592589</v>
      </c>
      <c r="S3993" s="12">
        <f t="shared" si="251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2">
        <f t="shared" si="250"/>
        <v>42289.94049768518</v>
      </c>
      <c r="S3994" s="12">
        <f t="shared" si="251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2">
        <f t="shared" si="250"/>
        <v>42107.864722222221</v>
      </c>
      <c r="S3995" s="12">
        <f t="shared" si="251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2">
        <f t="shared" si="250"/>
        <v>41809.389930555553</v>
      </c>
      <c r="S3996" s="12">
        <f t="shared" si="251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2">
        <f t="shared" si="250"/>
        <v>42019.683761574073</v>
      </c>
      <c r="S3997" s="12">
        <f t="shared" si="251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2">
        <f t="shared" si="250"/>
        <v>41950.26694444444</v>
      </c>
      <c r="S3998" s="12">
        <f t="shared" si="251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2">
        <f t="shared" si="250"/>
        <v>42069.391446759255</v>
      </c>
      <c r="S3999" s="12">
        <f t="shared" si="251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2">
        <f t="shared" si="250"/>
        <v>42061.963263888887</v>
      </c>
      <c r="S4000" s="12">
        <f t="shared" si="251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2">
        <f t="shared" si="250"/>
        <v>41842.828680555554</v>
      </c>
      <c r="S4001" s="12">
        <f t="shared" si="251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2">
        <f t="shared" si="250"/>
        <v>42437.64534722222</v>
      </c>
      <c r="S4002" s="12">
        <f t="shared" si="251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2">
        <f t="shared" si="250"/>
        <v>42775.964212962965</v>
      </c>
      <c r="S4003" s="12">
        <f t="shared" si="251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2">
        <f t="shared" si="250"/>
        <v>41879.043530092589</v>
      </c>
      <c r="S4004" s="12">
        <f t="shared" si="251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2">
        <f t="shared" si="250"/>
        <v>42020.587349537032</v>
      </c>
      <c r="S4005" s="12">
        <f t="shared" si="251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2">
        <f t="shared" si="250"/>
        <v>41890.16269675926</v>
      </c>
      <c r="S4006" s="12">
        <f t="shared" si="251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2">
        <f t="shared" si="250"/>
        <v>41872.807696759257</v>
      </c>
      <c r="S4007" s="12">
        <f t="shared" si="251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2">
        <f t="shared" si="250"/>
        <v>42391.772997685184</v>
      </c>
      <c r="S4008" s="12">
        <f t="shared" si="251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2">
        <f t="shared" si="250"/>
        <v>41848.772928240738</v>
      </c>
      <c r="S4009" s="12">
        <f t="shared" si="251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2">
        <f t="shared" si="250"/>
        <v>42177.964201388888</v>
      </c>
      <c r="S4010" s="12">
        <f t="shared" si="251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2">
        <f t="shared" si="250"/>
        <v>41851.700925925928</v>
      </c>
      <c r="S4011" s="12">
        <f t="shared" si="251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2">
        <f t="shared" si="250"/>
        <v>41921.770439814813</v>
      </c>
      <c r="S4012" s="12">
        <f t="shared" si="251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2">
        <f t="shared" si="250"/>
        <v>42002.54488425926</v>
      </c>
      <c r="S4013" s="12">
        <f t="shared" si="251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2">
        <f t="shared" si="250"/>
        <v>42096.544548611113</v>
      </c>
      <c r="S4014" s="12">
        <f t="shared" si="251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2">
        <f t="shared" si="250"/>
        <v>42021.301192129627</v>
      </c>
      <c r="S4015" s="12">
        <f t="shared" si="251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2">
        <f t="shared" si="250"/>
        <v>42419.246168981481</v>
      </c>
      <c r="S4016" s="12">
        <f t="shared" si="251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2">
        <f t="shared" si="250"/>
        <v>42174.780821759254</v>
      </c>
      <c r="S4017" s="12">
        <f t="shared" si="251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2">
        <f t="shared" si="250"/>
        <v>41869.872685185182</v>
      </c>
      <c r="S4018" s="12">
        <f t="shared" si="251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2">
        <f t="shared" si="250"/>
        <v>41856.672152777777</v>
      </c>
      <c r="S4019" s="12">
        <f t="shared" si="251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2">
        <f t="shared" si="250"/>
        <v>42620.91097222222</v>
      </c>
      <c r="S4020" s="12">
        <f t="shared" si="251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2">
        <f t="shared" si="250"/>
        <v>42417.675879629634</v>
      </c>
      <c r="S4021" s="12">
        <f t="shared" si="251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2">
        <f t="shared" si="250"/>
        <v>42057.190960648149</v>
      </c>
      <c r="S4022" s="12">
        <f t="shared" si="251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2">
        <f t="shared" si="250"/>
        <v>41878.911550925928</v>
      </c>
      <c r="S4023" s="12">
        <f t="shared" si="251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2">
        <f t="shared" si="250"/>
        <v>41990.584108796291</v>
      </c>
      <c r="S4024" s="12">
        <f t="shared" si="251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2">
        <f t="shared" si="250"/>
        <v>42408.999571759254</v>
      </c>
      <c r="S4025" s="12">
        <f t="shared" si="251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2">
        <f t="shared" si="250"/>
        <v>42217.670104166667</v>
      </c>
      <c r="S4026" s="12">
        <f t="shared" si="251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2">
        <f t="shared" si="250"/>
        <v>42151.237685185188</v>
      </c>
      <c r="S4027" s="12">
        <f t="shared" si="251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2">
        <f t="shared" si="250"/>
        <v>42282.655543981484</v>
      </c>
      <c r="S4028" s="12">
        <f t="shared" si="251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2">
        <f t="shared" si="250"/>
        <v>42768.97084490741</v>
      </c>
      <c r="S4029" s="12">
        <f t="shared" si="251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2">
        <f t="shared" si="250"/>
        <v>41765.938657407409</v>
      </c>
      <c r="S4030" s="12">
        <f t="shared" si="251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2">
        <f t="shared" si="250"/>
        <v>42322.025115740747</v>
      </c>
      <c r="S4031" s="12">
        <f t="shared" si="251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2">
        <f t="shared" si="250"/>
        <v>42374.655081018514</v>
      </c>
      <c r="S4032" s="12">
        <f t="shared" si="251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2">
        <f t="shared" si="250"/>
        <v>41941.585231481484</v>
      </c>
      <c r="S4033" s="12">
        <f t="shared" si="251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252">ROUND(E4034/D4034*100,0)</f>
        <v>7</v>
      </c>
      <c r="Q4034">
        <f t="shared" si="249"/>
        <v>59</v>
      </c>
      <c r="R4034" s="12">
        <f t="shared" si="250"/>
        <v>42293.809212962966</v>
      </c>
      <c r="S4034" s="12">
        <f t="shared" si="251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252"/>
        <v>26</v>
      </c>
      <c r="Q4035">
        <f t="shared" ref="Q4035:Q4098" si="253">IFERROR(ROUND(E4035/L4035,2),0)</f>
        <v>65.34</v>
      </c>
      <c r="R4035" s="12">
        <f t="shared" ref="R4035:R4098" si="254">(((J4035/60)/60)/24)+DATE(1970,1,1)</f>
        <v>42614.268796296295</v>
      </c>
      <c r="S4035" s="12">
        <f t="shared" ref="S4035:S4098" si="255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2">
        <f t="shared" si="254"/>
        <v>42067.947337962964</v>
      </c>
      <c r="S4036" s="12">
        <f t="shared" si="255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2">
        <f t="shared" si="254"/>
        <v>41903.882951388885</v>
      </c>
      <c r="S4037" s="12">
        <f t="shared" si="255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2">
        <f t="shared" si="254"/>
        <v>41804.937083333331</v>
      </c>
      <c r="S4038" s="12">
        <f t="shared" si="255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2">
        <f t="shared" si="254"/>
        <v>42497.070775462969</v>
      </c>
      <c r="S4039" s="12">
        <f t="shared" si="255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2">
        <f t="shared" si="254"/>
        <v>41869.798726851855</v>
      </c>
      <c r="S4040" s="12">
        <f t="shared" si="255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2">
        <f t="shared" si="254"/>
        <v>42305.670914351853</v>
      </c>
      <c r="S4041" s="12">
        <f t="shared" si="255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2">
        <f t="shared" si="254"/>
        <v>42144.231527777782</v>
      </c>
      <c r="S4042" s="12">
        <f t="shared" si="255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2">
        <f t="shared" si="254"/>
        <v>42559.474004629628</v>
      </c>
      <c r="S4043" s="12">
        <f t="shared" si="255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2">
        <f t="shared" si="254"/>
        <v>41995.084074074075</v>
      </c>
      <c r="S4044" s="12">
        <f t="shared" si="255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2">
        <f t="shared" si="254"/>
        <v>41948.957465277781</v>
      </c>
      <c r="S4045" s="12">
        <f t="shared" si="255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2">
        <f t="shared" si="254"/>
        <v>42074.219699074078</v>
      </c>
      <c r="S4046" s="12">
        <f t="shared" si="255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2">
        <f t="shared" si="254"/>
        <v>41842.201261574075</v>
      </c>
      <c r="S4047" s="12">
        <f t="shared" si="255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2">
        <f t="shared" si="254"/>
        <v>41904.650578703702</v>
      </c>
      <c r="S4048" s="12">
        <f t="shared" si="255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2">
        <f t="shared" si="254"/>
        <v>41991.022488425922</v>
      </c>
      <c r="S4049" s="12">
        <f t="shared" si="255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2">
        <f t="shared" si="254"/>
        <v>42436.509108796294</v>
      </c>
      <c r="S4050" s="12">
        <f t="shared" si="255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2">
        <f t="shared" si="254"/>
        <v>42169.958506944444</v>
      </c>
      <c r="S4051" s="12">
        <f t="shared" si="255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2">
        <f t="shared" si="254"/>
        <v>41905.636469907404</v>
      </c>
      <c r="S4052" s="12">
        <f t="shared" si="255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2">
        <f t="shared" si="254"/>
        <v>41761.810150462967</v>
      </c>
      <c r="S4053" s="12">
        <f t="shared" si="255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2">
        <f t="shared" si="254"/>
        <v>41865.878657407404</v>
      </c>
      <c r="S4054" s="12">
        <f t="shared" si="255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2">
        <f t="shared" si="254"/>
        <v>41928.690138888887</v>
      </c>
      <c r="S4055" s="12">
        <f t="shared" si="255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2">
        <f t="shared" si="254"/>
        <v>42613.841261574074</v>
      </c>
      <c r="S4056" s="12">
        <f t="shared" si="255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2">
        <f t="shared" si="254"/>
        <v>41779.648506944446</v>
      </c>
      <c r="S4057" s="12">
        <f t="shared" si="255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2">
        <f t="shared" si="254"/>
        <v>42534.933321759265</v>
      </c>
      <c r="S4058" s="12">
        <f t="shared" si="255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2">
        <f t="shared" si="254"/>
        <v>42310.968518518523</v>
      </c>
      <c r="S4059" s="12">
        <f t="shared" si="255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2">
        <f t="shared" si="254"/>
        <v>42446.060694444444</v>
      </c>
      <c r="S4060" s="12">
        <f t="shared" si="255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2">
        <f t="shared" si="254"/>
        <v>41866.640648148146</v>
      </c>
      <c r="S4061" s="12">
        <f t="shared" si="255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2">
        <f t="shared" si="254"/>
        <v>41779.695092592592</v>
      </c>
      <c r="S4062" s="12">
        <f t="shared" si="255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2">
        <f t="shared" si="254"/>
        <v>42421.141469907408</v>
      </c>
      <c r="S4063" s="12">
        <f t="shared" si="255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2">
        <f t="shared" si="254"/>
        <v>42523.739212962959</v>
      </c>
      <c r="S4064" s="12">
        <f t="shared" si="255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2">
        <f t="shared" si="254"/>
        <v>41787.681527777779</v>
      </c>
      <c r="S4065" s="12">
        <f t="shared" si="255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2">
        <f t="shared" si="254"/>
        <v>42093.588263888887</v>
      </c>
      <c r="S4066" s="12">
        <f t="shared" si="255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2">
        <f t="shared" si="254"/>
        <v>41833.951516203706</v>
      </c>
      <c r="S4067" s="12">
        <f t="shared" si="255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2">
        <f t="shared" si="254"/>
        <v>42479.039212962962</v>
      </c>
      <c r="S4068" s="12">
        <f t="shared" si="255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2">
        <f t="shared" si="254"/>
        <v>42235.117476851854</v>
      </c>
      <c r="S4069" s="12">
        <f t="shared" si="255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2">
        <f t="shared" si="254"/>
        <v>42718.963599537034</v>
      </c>
      <c r="S4070" s="12">
        <f t="shared" si="255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2">
        <f t="shared" si="254"/>
        <v>42022.661527777775</v>
      </c>
      <c r="S4071" s="12">
        <f t="shared" si="255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2">
        <f t="shared" si="254"/>
        <v>42031.666898148149</v>
      </c>
      <c r="S4072" s="12">
        <f t="shared" si="255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2">
        <f t="shared" si="254"/>
        <v>42700.804756944446</v>
      </c>
      <c r="S4073" s="12">
        <f t="shared" si="255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2">
        <f t="shared" si="254"/>
        <v>41812.77443287037</v>
      </c>
      <c r="S4074" s="12">
        <f t="shared" si="255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2">
        <f t="shared" si="254"/>
        <v>42078.34520833334</v>
      </c>
      <c r="S4075" s="12">
        <f t="shared" si="255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2">
        <f t="shared" si="254"/>
        <v>42283.552951388891</v>
      </c>
      <c r="S4076" s="12">
        <f t="shared" si="255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2">
        <f t="shared" si="254"/>
        <v>41779.045937499999</v>
      </c>
      <c r="S4077" s="12">
        <f t="shared" si="255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2">
        <f t="shared" si="254"/>
        <v>41905.795706018522</v>
      </c>
      <c r="S4078" s="12">
        <f t="shared" si="255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2">
        <f t="shared" si="254"/>
        <v>42695.7105787037</v>
      </c>
      <c r="S4079" s="12">
        <f t="shared" si="255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2">
        <f t="shared" si="254"/>
        <v>42732.787523148145</v>
      </c>
      <c r="S4080" s="12">
        <f t="shared" si="255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2">
        <f t="shared" si="254"/>
        <v>42510.938900462963</v>
      </c>
      <c r="S4081" s="12">
        <f t="shared" si="255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2">
        <f t="shared" si="254"/>
        <v>42511.698101851856</v>
      </c>
      <c r="S4082" s="12">
        <f t="shared" si="255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2">
        <f t="shared" si="254"/>
        <v>42041.581307870365</v>
      </c>
      <c r="S4083" s="12">
        <f t="shared" si="255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2">
        <f t="shared" si="254"/>
        <v>42307.189270833333</v>
      </c>
      <c r="S4084" s="12">
        <f t="shared" si="255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2">
        <f t="shared" si="254"/>
        <v>42353.761759259258</v>
      </c>
      <c r="S4085" s="12">
        <f t="shared" si="255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2">
        <f t="shared" si="254"/>
        <v>42622.436412037037</v>
      </c>
      <c r="S4086" s="12">
        <f t="shared" si="255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2">
        <f t="shared" si="254"/>
        <v>42058.603877314818</v>
      </c>
      <c r="S4087" s="12">
        <f t="shared" si="255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2">
        <f t="shared" si="254"/>
        <v>42304.940960648149</v>
      </c>
      <c r="S4088" s="12">
        <f t="shared" si="255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2">
        <f t="shared" si="254"/>
        <v>42538.742893518516</v>
      </c>
      <c r="S4089" s="12">
        <f t="shared" si="255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2">
        <f t="shared" si="254"/>
        <v>41990.612546296295</v>
      </c>
      <c r="S4090" s="12">
        <f t="shared" si="255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2">
        <f t="shared" si="254"/>
        <v>42122.732499999998</v>
      </c>
      <c r="S4091" s="12">
        <f t="shared" si="255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2">
        <f t="shared" si="254"/>
        <v>42209.67288194444</v>
      </c>
      <c r="S4092" s="12">
        <f t="shared" si="255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2">
        <f t="shared" si="254"/>
        <v>41990.506377314814</v>
      </c>
      <c r="S4093" s="12">
        <f t="shared" si="255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2">
        <f t="shared" si="254"/>
        <v>42039.194988425923</v>
      </c>
      <c r="S4094" s="12">
        <f t="shared" si="255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2">
        <f t="shared" si="254"/>
        <v>42178.815891203703</v>
      </c>
      <c r="S4095" s="12">
        <f t="shared" si="255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2">
        <f t="shared" si="254"/>
        <v>41890.086805555555</v>
      </c>
      <c r="S4096" s="12">
        <f t="shared" si="255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2">
        <f t="shared" si="254"/>
        <v>42693.031828703708</v>
      </c>
      <c r="S4097" s="12">
        <f t="shared" si="255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256">ROUND(E4098/D4098*100,0)</f>
        <v>11</v>
      </c>
      <c r="Q4098">
        <f t="shared" si="253"/>
        <v>80</v>
      </c>
      <c r="R4098" s="12">
        <f t="shared" si="254"/>
        <v>42750.530312499999</v>
      </c>
      <c r="S4098" s="12">
        <f t="shared" si="255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256"/>
        <v>0</v>
      </c>
      <c r="Q4099">
        <f t="shared" ref="Q4099:Q4115" si="257">IFERROR(ROUND(E4099/L4099,2),0)</f>
        <v>0</v>
      </c>
      <c r="R4099" s="12">
        <f t="shared" ref="R4099:R4115" si="258">(((J4099/60)/60)/24)+DATE(1970,1,1)</f>
        <v>42344.824502314819</v>
      </c>
      <c r="S4099" s="12">
        <f t="shared" ref="S4099:S4115" si="259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2">
        <f t="shared" si="258"/>
        <v>42495.722187499996</v>
      </c>
      <c r="S4100" s="12">
        <f t="shared" si="259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2">
        <f t="shared" si="258"/>
        <v>42570.850381944445</v>
      </c>
      <c r="S4101" s="12">
        <f t="shared" si="259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2">
        <f t="shared" si="258"/>
        <v>41927.124884259261</v>
      </c>
      <c r="S4102" s="12">
        <f t="shared" si="259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2">
        <f t="shared" si="258"/>
        <v>42730.903726851851</v>
      </c>
      <c r="S4103" s="12">
        <f t="shared" si="259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2">
        <f t="shared" si="258"/>
        <v>42475.848067129627</v>
      </c>
      <c r="S4104" s="12">
        <f t="shared" si="259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2">
        <f t="shared" si="258"/>
        <v>42188.83293981482</v>
      </c>
      <c r="S4105" s="12">
        <f t="shared" si="259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2">
        <f t="shared" si="258"/>
        <v>42640.278171296297</v>
      </c>
      <c r="S4106" s="12">
        <f t="shared" si="259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2">
        <f t="shared" si="258"/>
        <v>42697.010520833333</v>
      </c>
      <c r="S4107" s="12">
        <f t="shared" si="259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2">
        <f t="shared" si="258"/>
        <v>42053.049375000002</v>
      </c>
      <c r="S4108" s="12">
        <f t="shared" si="259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2">
        <f t="shared" si="258"/>
        <v>41883.916678240741</v>
      </c>
      <c r="S4109" s="12">
        <f t="shared" si="259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2">
        <f t="shared" si="258"/>
        <v>42767.031678240746</v>
      </c>
      <c r="S4110" s="12">
        <f t="shared" si="259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2">
        <f t="shared" si="258"/>
        <v>42307.539398148147</v>
      </c>
      <c r="S4111" s="12">
        <f t="shared" si="259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2">
        <f t="shared" si="258"/>
        <v>42512.626747685179</v>
      </c>
      <c r="S4112" s="12">
        <f t="shared" si="259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2">
        <f t="shared" si="258"/>
        <v>42029.135879629626</v>
      </c>
      <c r="S4113" s="12">
        <f t="shared" si="259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2">
        <f t="shared" si="258"/>
        <v>42400.946597222224</v>
      </c>
      <c r="S4114" s="12">
        <f t="shared" si="259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2">
        <f t="shared" si="258"/>
        <v>42358.573182870372</v>
      </c>
      <c r="S4115" s="12">
        <f t="shared" si="259"/>
        <v>42377.273611111115</v>
      </c>
    </row>
  </sheetData>
  <autoFilter ref="A1:S4115" xr:uid="{B094714D-45AC-4D24-A7C5-549AA4D07333}">
    <filterColumn colId="5">
      <filters>
        <filter val="live"/>
      </filters>
    </filterColumn>
    <filterColumn colId="14">
      <filters>
        <filter val="plays"/>
      </filters>
    </filterColumn>
  </autoFilter>
  <conditionalFormatting sqref="F1:F1048576">
    <cfRule type="cellIs" dxfId="8" priority="2" operator="equal">
      <formula>"failed"</formula>
    </cfRule>
    <cfRule type="cellIs" dxfId="7" priority="3" operator="equal">
      <formula>"canceled"</formula>
    </cfRule>
    <cfRule type="cellIs" dxfId="6" priority="4" operator="equal">
      <formula>"successful"</formula>
    </cfRule>
  </conditionalFormatting>
  <conditionalFormatting sqref="P1:P1048576 Q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D2FA4-D75C-44D5-A2A0-B9515406F414}">
  <dimension ref="A1:S414"/>
  <sheetViews>
    <sheetView workbookViewId="0">
      <selection activeCell="F1" sqref="F1"/>
    </sheetView>
  </sheetViews>
  <sheetFormatPr defaultRowHeight="15" x14ac:dyDescent="0.25"/>
  <cols>
    <col min="1" max="1" width="5" bestFit="1" customWidth="1"/>
    <col min="2" max="2" width="19.5703125" customWidth="1"/>
    <col min="3" max="3" width="34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s="17" customFormat="1" ht="60" x14ac:dyDescent="0.25">
      <c r="A2" s="17">
        <v>521</v>
      </c>
      <c r="B2" s="18" t="s">
        <v>522</v>
      </c>
      <c r="C2" s="18" t="s">
        <v>4631</v>
      </c>
      <c r="D2" s="19">
        <v>5000</v>
      </c>
      <c r="E2" s="20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8273</v>
      </c>
      <c r="O2" s="17" t="s">
        <v>8274</v>
      </c>
      <c r="P2" s="17">
        <v>105</v>
      </c>
      <c r="Q2" s="17">
        <v>93.43</v>
      </c>
      <c r="R2" s="21">
        <v>42646.092812499999</v>
      </c>
      <c r="S2" s="21">
        <v>42675.207638888889</v>
      </c>
    </row>
    <row r="3" spans="1:19" s="17" customFormat="1" ht="60" x14ac:dyDescent="0.25">
      <c r="A3" s="17">
        <v>522</v>
      </c>
      <c r="B3" s="18" t="s">
        <v>523</v>
      </c>
      <c r="C3" s="18" t="s">
        <v>4632</v>
      </c>
      <c r="D3" s="19">
        <v>3000</v>
      </c>
      <c r="E3" s="20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8273</v>
      </c>
      <c r="O3" s="17" t="s">
        <v>8274</v>
      </c>
      <c r="P3" s="17">
        <v>115</v>
      </c>
      <c r="Q3" s="17">
        <v>110.97</v>
      </c>
      <c r="R3" s="21">
        <v>42430.040798611109</v>
      </c>
      <c r="S3" s="21">
        <v>42449.999131944445</v>
      </c>
    </row>
    <row r="4" spans="1:19" s="17" customFormat="1" ht="60" x14ac:dyDescent="0.25">
      <c r="A4" s="17">
        <v>523</v>
      </c>
      <c r="B4" s="18" t="s">
        <v>524</v>
      </c>
      <c r="C4" s="18" t="s">
        <v>4633</v>
      </c>
      <c r="D4" s="19">
        <v>5000</v>
      </c>
      <c r="E4" s="20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8273</v>
      </c>
      <c r="O4" s="17" t="s">
        <v>8274</v>
      </c>
      <c r="P4" s="17">
        <v>121</v>
      </c>
      <c r="Q4" s="17">
        <v>71.790000000000006</v>
      </c>
      <c r="R4" s="21">
        <v>42238.13282407407</v>
      </c>
      <c r="S4" s="21">
        <v>42268.13282407407</v>
      </c>
    </row>
    <row r="5" spans="1:19" s="17" customFormat="1" ht="60" x14ac:dyDescent="0.25">
      <c r="A5" s="17">
        <v>525</v>
      </c>
      <c r="B5" s="18" t="s">
        <v>526</v>
      </c>
      <c r="C5" s="18" t="s">
        <v>4635</v>
      </c>
      <c r="D5" s="19">
        <v>12000</v>
      </c>
      <c r="E5" s="20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8273</v>
      </c>
      <c r="O5" s="17" t="s">
        <v>8274</v>
      </c>
      <c r="P5" s="17">
        <v>100</v>
      </c>
      <c r="Q5" s="17">
        <v>1000</v>
      </c>
      <c r="R5" s="21">
        <v>41850.400937500002</v>
      </c>
      <c r="S5" s="21">
        <v>41895.400937500002</v>
      </c>
    </row>
    <row r="6" spans="1:19" s="17" customFormat="1" ht="75" x14ac:dyDescent="0.25">
      <c r="A6" s="17">
        <v>527</v>
      </c>
      <c r="B6" s="18" t="s">
        <v>528</v>
      </c>
      <c r="C6" s="18" t="s">
        <v>4637</v>
      </c>
      <c r="D6" s="19">
        <v>10000</v>
      </c>
      <c r="E6" s="20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8273</v>
      </c>
      <c r="O6" s="17" t="s">
        <v>8274</v>
      </c>
      <c r="P6" s="17">
        <v>101</v>
      </c>
      <c r="Q6" s="17">
        <v>63.83</v>
      </c>
      <c r="R6" s="21">
        <v>42753.205625000002</v>
      </c>
      <c r="S6" s="21">
        <v>42783.670138888891</v>
      </c>
    </row>
    <row r="7" spans="1:19" s="17" customFormat="1" ht="30" x14ac:dyDescent="0.25">
      <c r="A7" s="17">
        <v>528</v>
      </c>
      <c r="B7" s="18" t="s">
        <v>529</v>
      </c>
      <c r="C7" s="18" t="s">
        <v>4638</v>
      </c>
      <c r="D7" s="19">
        <v>1150</v>
      </c>
      <c r="E7" s="20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8273</v>
      </c>
      <c r="O7" s="17" t="s">
        <v>8274</v>
      </c>
      <c r="P7" s="17">
        <v>116</v>
      </c>
      <c r="Q7" s="17">
        <v>44.33</v>
      </c>
      <c r="R7" s="21">
        <v>42155.920219907406</v>
      </c>
      <c r="S7" s="21">
        <v>42176.888888888891</v>
      </c>
    </row>
    <row r="8" spans="1:19" s="17" customFormat="1" ht="60" x14ac:dyDescent="0.25">
      <c r="A8" s="17">
        <v>530</v>
      </c>
      <c r="B8" s="18" t="s">
        <v>531</v>
      </c>
      <c r="C8" s="18" t="s">
        <v>4640</v>
      </c>
      <c r="D8" s="19">
        <v>3405</v>
      </c>
      <c r="E8" s="20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8273</v>
      </c>
      <c r="O8" s="17" t="s">
        <v>8274</v>
      </c>
      <c r="P8" s="17">
        <v>108</v>
      </c>
      <c r="Q8" s="17">
        <v>126.55</v>
      </c>
      <c r="R8" s="21">
        <v>42157.591064814813</v>
      </c>
      <c r="S8" s="21">
        <v>42179.083333333328</v>
      </c>
    </row>
    <row r="9" spans="1:19" s="17" customFormat="1" ht="75" x14ac:dyDescent="0.25">
      <c r="A9" s="17">
        <v>531</v>
      </c>
      <c r="B9" s="18" t="s">
        <v>532</v>
      </c>
      <c r="C9" s="18" t="s">
        <v>4641</v>
      </c>
      <c r="D9" s="19">
        <v>4000</v>
      </c>
      <c r="E9" s="20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8273</v>
      </c>
      <c r="O9" s="17" t="s">
        <v>8274</v>
      </c>
      <c r="P9" s="17">
        <v>100</v>
      </c>
      <c r="Q9" s="17">
        <v>129.03</v>
      </c>
      <c r="R9" s="21">
        <v>42676.065150462964</v>
      </c>
      <c r="S9" s="21">
        <v>42721.290972222225</v>
      </c>
    </row>
    <row r="10" spans="1:19" s="17" customFormat="1" ht="60" x14ac:dyDescent="0.25">
      <c r="A10" s="17">
        <v>532</v>
      </c>
      <c r="B10" s="18" t="s">
        <v>533</v>
      </c>
      <c r="C10" s="18" t="s">
        <v>4642</v>
      </c>
      <c r="D10" s="19">
        <v>10000</v>
      </c>
      <c r="E10" s="20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8273</v>
      </c>
      <c r="O10" s="17" t="s">
        <v>8274</v>
      </c>
      <c r="P10" s="17">
        <v>123</v>
      </c>
      <c r="Q10" s="17">
        <v>71.239999999999995</v>
      </c>
      <c r="R10" s="21">
        <v>42473.007037037038</v>
      </c>
      <c r="S10" s="21">
        <v>42503.007037037038</v>
      </c>
    </row>
    <row r="11" spans="1:19" s="17" customFormat="1" ht="60" x14ac:dyDescent="0.25">
      <c r="A11" s="17">
        <v>537</v>
      </c>
      <c r="B11" s="18" t="s">
        <v>538</v>
      </c>
      <c r="C11" s="18" t="s">
        <v>4647</v>
      </c>
      <c r="D11" s="19">
        <v>2000</v>
      </c>
      <c r="E11" s="20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8273</v>
      </c>
      <c r="O11" s="17" t="s">
        <v>8274</v>
      </c>
      <c r="P11" s="17">
        <v>121</v>
      </c>
      <c r="Q11" s="17">
        <v>40.85</v>
      </c>
      <c r="R11" s="21">
        <v>42282.768414351856</v>
      </c>
      <c r="S11" s="21">
        <v>42312.810081018513</v>
      </c>
    </row>
    <row r="12" spans="1:19" s="17" customFormat="1" ht="60" x14ac:dyDescent="0.25">
      <c r="A12" s="17">
        <v>538</v>
      </c>
      <c r="B12" s="18" t="s">
        <v>539</v>
      </c>
      <c r="C12" s="18" t="s">
        <v>4648</v>
      </c>
      <c r="D12" s="19">
        <v>5000</v>
      </c>
      <c r="E12" s="20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8273</v>
      </c>
      <c r="O12" s="17" t="s">
        <v>8274</v>
      </c>
      <c r="P12" s="17">
        <v>302</v>
      </c>
      <c r="Q12" s="17">
        <v>252.02</v>
      </c>
      <c r="R12" s="21">
        <v>42473.794710648144</v>
      </c>
      <c r="S12" s="21">
        <v>42503.794710648144</v>
      </c>
    </row>
    <row r="13" spans="1:19" s="17" customFormat="1" ht="60" x14ac:dyDescent="0.25">
      <c r="A13" s="17">
        <v>1284</v>
      </c>
      <c r="B13" s="18" t="s">
        <v>1285</v>
      </c>
      <c r="C13" s="18" t="s">
        <v>5394</v>
      </c>
      <c r="D13" s="19">
        <v>2000</v>
      </c>
      <c r="E13" s="20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8273</v>
      </c>
      <c r="O13" s="17" t="s">
        <v>8274</v>
      </c>
      <c r="P13" s="17">
        <v>101</v>
      </c>
      <c r="Q13" s="17">
        <v>65.16</v>
      </c>
      <c r="R13" s="21">
        <v>42712.23474537037</v>
      </c>
      <c r="S13" s="21">
        <v>42735.707638888889</v>
      </c>
    </row>
    <row r="14" spans="1:19" s="17" customFormat="1" ht="75" x14ac:dyDescent="0.25">
      <c r="A14" s="17">
        <v>1288</v>
      </c>
      <c r="B14" s="18" t="s">
        <v>1289</v>
      </c>
      <c r="C14" s="18" t="s">
        <v>5398</v>
      </c>
      <c r="D14" s="19">
        <v>4000</v>
      </c>
      <c r="E14" s="20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8273</v>
      </c>
      <c r="O14" s="17" t="s">
        <v>8274</v>
      </c>
      <c r="P14" s="17">
        <v>100</v>
      </c>
      <c r="Q14" s="17">
        <v>65.87</v>
      </c>
      <c r="R14" s="21">
        <v>42561.154664351852</v>
      </c>
      <c r="S14" s="21">
        <v>42592.166666666672</v>
      </c>
    </row>
    <row r="15" spans="1:19" s="17" customFormat="1" ht="60" x14ac:dyDescent="0.25">
      <c r="A15" s="17">
        <v>1289</v>
      </c>
      <c r="B15" s="18" t="s">
        <v>1290</v>
      </c>
      <c r="C15" s="18" t="s">
        <v>5399</v>
      </c>
      <c r="D15" s="19">
        <v>1500</v>
      </c>
      <c r="E15" s="20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8273</v>
      </c>
      <c r="O15" s="17" t="s">
        <v>8274</v>
      </c>
      <c r="P15" s="17">
        <v>125</v>
      </c>
      <c r="Q15" s="17">
        <v>36.08</v>
      </c>
      <c r="R15" s="21">
        <v>42709.134780092587</v>
      </c>
      <c r="S15" s="21">
        <v>42739.134780092587</v>
      </c>
    </row>
    <row r="16" spans="1:19" s="17" customFormat="1" ht="30" x14ac:dyDescent="0.25">
      <c r="A16" s="17">
        <v>1290</v>
      </c>
      <c r="B16" s="18" t="s">
        <v>1291</v>
      </c>
      <c r="C16" s="18" t="s">
        <v>5400</v>
      </c>
      <c r="D16" s="19">
        <v>3500</v>
      </c>
      <c r="E16" s="20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8273</v>
      </c>
      <c r="O16" s="17" t="s">
        <v>8274</v>
      </c>
      <c r="P16" s="17">
        <v>109</v>
      </c>
      <c r="Q16" s="17">
        <v>44.19</v>
      </c>
      <c r="R16" s="21">
        <v>42086.614942129629</v>
      </c>
      <c r="S16" s="21">
        <v>42117.290972222225</v>
      </c>
    </row>
    <row r="17" spans="1:19" s="17" customFormat="1" ht="60" x14ac:dyDescent="0.25">
      <c r="A17" s="17">
        <v>1291</v>
      </c>
      <c r="B17" s="18" t="s">
        <v>1292</v>
      </c>
      <c r="C17" s="18" t="s">
        <v>5401</v>
      </c>
      <c r="D17" s="19">
        <v>3000</v>
      </c>
      <c r="E17" s="20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8273</v>
      </c>
      <c r="O17" s="17" t="s">
        <v>8274</v>
      </c>
      <c r="P17" s="17">
        <v>146</v>
      </c>
      <c r="Q17" s="17">
        <v>104.07</v>
      </c>
      <c r="R17" s="21">
        <v>42064.652673611112</v>
      </c>
      <c r="S17" s="21">
        <v>42101.291666666672</v>
      </c>
    </row>
    <row r="18" spans="1:19" s="17" customFormat="1" ht="75" x14ac:dyDescent="0.25">
      <c r="A18" s="17">
        <v>1293</v>
      </c>
      <c r="B18" s="18" t="s">
        <v>1294</v>
      </c>
      <c r="C18" s="18" t="s">
        <v>5403</v>
      </c>
      <c r="D18" s="19">
        <v>15000</v>
      </c>
      <c r="E18" s="20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8273</v>
      </c>
      <c r="O18" s="17" t="s">
        <v>8274</v>
      </c>
      <c r="P18" s="17">
        <v>102</v>
      </c>
      <c r="Q18" s="17">
        <v>127.79</v>
      </c>
      <c r="R18" s="21">
        <v>42292.701053240744</v>
      </c>
      <c r="S18" s="21">
        <v>42322.742719907401</v>
      </c>
    </row>
    <row r="19" spans="1:19" s="17" customFormat="1" ht="60" x14ac:dyDescent="0.25">
      <c r="A19" s="17">
        <v>1297</v>
      </c>
      <c r="B19" s="18" t="s">
        <v>1298</v>
      </c>
      <c r="C19" s="18" t="s">
        <v>5407</v>
      </c>
      <c r="D19" s="19">
        <v>20000</v>
      </c>
      <c r="E19" s="20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8273</v>
      </c>
      <c r="O19" s="17" t="s">
        <v>8274</v>
      </c>
      <c r="P19" s="17">
        <v>110</v>
      </c>
      <c r="Q19" s="17">
        <v>92.04</v>
      </c>
      <c r="R19" s="21">
        <v>42461.747199074074</v>
      </c>
      <c r="S19" s="21">
        <v>42491.747199074074</v>
      </c>
    </row>
    <row r="20" spans="1:19" s="17" customFormat="1" ht="60" x14ac:dyDescent="0.25">
      <c r="A20" s="17">
        <v>1299</v>
      </c>
      <c r="B20" s="18" t="s">
        <v>1300</v>
      </c>
      <c r="C20" s="18" t="s">
        <v>5409</v>
      </c>
      <c r="D20" s="19">
        <v>3500</v>
      </c>
      <c r="E20" s="20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8273</v>
      </c>
      <c r="O20" s="17" t="s">
        <v>8274</v>
      </c>
      <c r="P20" s="17">
        <v>124</v>
      </c>
      <c r="Q20" s="17">
        <v>135.63</v>
      </c>
      <c r="R20" s="21">
        <v>42169.814340277779</v>
      </c>
      <c r="S20" s="21">
        <v>42199.814340277779</v>
      </c>
    </row>
    <row r="21" spans="1:19" s="17" customFormat="1" ht="60" x14ac:dyDescent="0.25">
      <c r="A21" s="17">
        <v>1300</v>
      </c>
      <c r="B21" s="18" t="s">
        <v>1301</v>
      </c>
      <c r="C21" s="18" t="s">
        <v>5410</v>
      </c>
      <c r="D21" s="19">
        <v>3000</v>
      </c>
      <c r="E21" s="20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8273</v>
      </c>
      <c r="O21" s="17" t="s">
        <v>8274</v>
      </c>
      <c r="P21" s="17">
        <v>135</v>
      </c>
      <c r="Q21" s="17">
        <v>168.75</v>
      </c>
      <c r="R21" s="21">
        <v>42483.675208333334</v>
      </c>
      <c r="S21" s="21">
        <v>42522.789583333331</v>
      </c>
    </row>
    <row r="22" spans="1:19" s="17" customFormat="1" ht="60" x14ac:dyDescent="0.25">
      <c r="A22" s="17">
        <v>1301</v>
      </c>
      <c r="B22" s="18" t="s">
        <v>1302</v>
      </c>
      <c r="C22" s="18" t="s">
        <v>5411</v>
      </c>
      <c r="D22" s="19">
        <v>2000</v>
      </c>
      <c r="E22" s="20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8273</v>
      </c>
      <c r="O22" s="17" t="s">
        <v>8274</v>
      </c>
      <c r="P22" s="17">
        <v>103</v>
      </c>
      <c r="Q22" s="17">
        <v>70.86</v>
      </c>
      <c r="R22" s="21">
        <v>42195.749745370369</v>
      </c>
      <c r="S22" s="21">
        <v>42206.125</v>
      </c>
    </row>
    <row r="23" spans="1:19" s="17" customFormat="1" ht="45" x14ac:dyDescent="0.25">
      <c r="A23" s="17">
        <v>1302</v>
      </c>
      <c r="B23" s="18" t="s">
        <v>1303</v>
      </c>
      <c r="C23" s="18" t="s">
        <v>5412</v>
      </c>
      <c r="D23" s="19">
        <v>2500</v>
      </c>
      <c r="E23" s="20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8273</v>
      </c>
      <c r="O23" s="17" t="s">
        <v>8274</v>
      </c>
      <c r="P23" s="17">
        <v>100</v>
      </c>
      <c r="Q23" s="17">
        <v>50</v>
      </c>
      <c r="R23" s="21">
        <v>42675.057997685188</v>
      </c>
      <c r="S23" s="21">
        <v>42705.099664351852</v>
      </c>
    </row>
    <row r="24" spans="1:19" s="17" customFormat="1" ht="60" x14ac:dyDescent="0.25">
      <c r="A24" s="17">
        <v>2781</v>
      </c>
      <c r="B24" s="18" t="s">
        <v>2781</v>
      </c>
      <c r="C24" s="18" t="s">
        <v>6891</v>
      </c>
      <c r="D24" s="19">
        <v>1250</v>
      </c>
      <c r="E24" s="20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8273</v>
      </c>
      <c r="O24" s="17" t="s">
        <v>8274</v>
      </c>
      <c r="P24" s="17">
        <v>105</v>
      </c>
      <c r="Q24" s="17">
        <v>47</v>
      </c>
      <c r="R24" s="21">
        <v>42018.94159722222</v>
      </c>
      <c r="S24" s="21">
        <v>42047.291666666672</v>
      </c>
    </row>
    <row r="25" spans="1:19" s="17" customFormat="1" ht="60" x14ac:dyDescent="0.25">
      <c r="A25" s="17">
        <v>2782</v>
      </c>
      <c r="B25" s="18" t="s">
        <v>2782</v>
      </c>
      <c r="C25" s="18" t="s">
        <v>6892</v>
      </c>
      <c r="D25" s="19">
        <v>1000</v>
      </c>
      <c r="E25" s="20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8273</v>
      </c>
      <c r="O25" s="17" t="s">
        <v>8274</v>
      </c>
      <c r="P25" s="17">
        <v>120</v>
      </c>
      <c r="Q25" s="17">
        <v>66.67</v>
      </c>
      <c r="R25" s="21">
        <v>42026.924976851849</v>
      </c>
      <c r="S25" s="21">
        <v>42052.207638888889</v>
      </c>
    </row>
    <row r="26" spans="1:19" s="17" customFormat="1" ht="60" x14ac:dyDescent="0.25">
      <c r="A26" s="17">
        <v>2784</v>
      </c>
      <c r="B26" s="18" t="s">
        <v>2784</v>
      </c>
      <c r="C26" s="18" t="s">
        <v>6894</v>
      </c>
      <c r="D26" s="19">
        <v>6000</v>
      </c>
      <c r="E26" s="20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8273</v>
      </c>
      <c r="O26" s="17" t="s">
        <v>8274</v>
      </c>
      <c r="P26" s="17">
        <v>119</v>
      </c>
      <c r="Q26" s="17">
        <v>66.11</v>
      </c>
      <c r="R26" s="21">
        <v>41920.787534722222</v>
      </c>
      <c r="S26" s="21">
        <v>41941.787534722222</v>
      </c>
    </row>
    <row r="27" spans="1:19" s="17" customFormat="1" ht="45" x14ac:dyDescent="0.25">
      <c r="A27" s="17">
        <v>2785</v>
      </c>
      <c r="B27" s="18" t="s">
        <v>2785</v>
      </c>
      <c r="C27" s="18" t="s">
        <v>6895</v>
      </c>
      <c r="D27" s="19">
        <v>5000</v>
      </c>
      <c r="E27" s="20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8273</v>
      </c>
      <c r="O27" s="17" t="s">
        <v>8274</v>
      </c>
      <c r="P27" s="17">
        <v>105</v>
      </c>
      <c r="Q27" s="17">
        <v>36.86</v>
      </c>
      <c r="R27" s="21">
        <v>42558.189432870371</v>
      </c>
      <c r="S27" s="21">
        <v>42587.875</v>
      </c>
    </row>
    <row r="28" spans="1:19" s="17" customFormat="1" ht="60" x14ac:dyDescent="0.25">
      <c r="A28" s="17">
        <v>2787</v>
      </c>
      <c r="B28" s="18" t="s">
        <v>2787</v>
      </c>
      <c r="C28" s="18" t="s">
        <v>6897</v>
      </c>
      <c r="D28" s="19">
        <v>1000</v>
      </c>
      <c r="E28" s="20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8273</v>
      </c>
      <c r="O28" s="17" t="s">
        <v>8274</v>
      </c>
      <c r="P28" s="17">
        <v>120</v>
      </c>
      <c r="Q28" s="17">
        <v>31.5</v>
      </c>
      <c r="R28" s="21">
        <v>41808.198518518519</v>
      </c>
      <c r="S28" s="21">
        <v>41838.198518518519</v>
      </c>
    </row>
    <row r="29" spans="1:19" s="17" customFormat="1" ht="45" x14ac:dyDescent="0.25">
      <c r="A29" s="17">
        <v>2788</v>
      </c>
      <c r="B29" s="18" t="s">
        <v>2788</v>
      </c>
      <c r="C29" s="18" t="s">
        <v>6898</v>
      </c>
      <c r="D29" s="19">
        <v>2000</v>
      </c>
      <c r="E29" s="20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8273</v>
      </c>
      <c r="O29" s="17" t="s">
        <v>8274</v>
      </c>
      <c r="P29" s="17">
        <v>103</v>
      </c>
      <c r="Q29" s="17">
        <v>102.5</v>
      </c>
      <c r="R29" s="21">
        <v>42550.701886574068</v>
      </c>
      <c r="S29" s="21">
        <v>42580.701886574068</v>
      </c>
    </row>
    <row r="30" spans="1:19" s="17" customFormat="1" ht="30" x14ac:dyDescent="0.25">
      <c r="A30" s="17">
        <v>2789</v>
      </c>
      <c r="B30" s="18" t="s">
        <v>2789</v>
      </c>
      <c r="C30" s="18" t="s">
        <v>6899</v>
      </c>
      <c r="D30" s="19">
        <v>3000</v>
      </c>
      <c r="E30" s="20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8273</v>
      </c>
      <c r="O30" s="17" t="s">
        <v>8274</v>
      </c>
      <c r="P30" s="17">
        <v>101</v>
      </c>
      <c r="Q30" s="17">
        <v>126.46</v>
      </c>
      <c r="R30" s="21">
        <v>42056.013124999998</v>
      </c>
      <c r="S30" s="21">
        <v>42075.166666666672</v>
      </c>
    </row>
    <row r="31" spans="1:19" s="17" customFormat="1" ht="60" x14ac:dyDescent="0.25">
      <c r="A31" s="17">
        <v>2790</v>
      </c>
      <c r="B31" s="18" t="s">
        <v>2790</v>
      </c>
      <c r="C31" s="18" t="s">
        <v>6900</v>
      </c>
      <c r="D31" s="19">
        <v>3000</v>
      </c>
      <c r="E31" s="20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8273</v>
      </c>
      <c r="O31" s="17" t="s">
        <v>8274</v>
      </c>
      <c r="P31" s="17">
        <v>105</v>
      </c>
      <c r="Q31" s="17">
        <v>47.88</v>
      </c>
      <c r="R31" s="21">
        <v>42016.938692129625</v>
      </c>
      <c r="S31" s="21">
        <v>42046.938692129625</v>
      </c>
    </row>
    <row r="32" spans="1:19" s="17" customFormat="1" ht="75" x14ac:dyDescent="0.25">
      <c r="A32" s="17">
        <v>2791</v>
      </c>
      <c r="B32" s="18" t="s">
        <v>2791</v>
      </c>
      <c r="C32" s="18" t="s">
        <v>6901</v>
      </c>
      <c r="D32" s="19">
        <v>2000</v>
      </c>
      <c r="E32" s="20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8273</v>
      </c>
      <c r="O32" s="17" t="s">
        <v>8274</v>
      </c>
      <c r="P32" s="17">
        <v>103</v>
      </c>
      <c r="Q32" s="17">
        <v>73.209999999999994</v>
      </c>
      <c r="R32" s="21">
        <v>42591.899988425925</v>
      </c>
      <c r="S32" s="21">
        <v>42622.166666666672</v>
      </c>
    </row>
    <row r="33" spans="1:19" s="17" customFormat="1" ht="60" x14ac:dyDescent="0.25">
      <c r="A33" s="17">
        <v>2792</v>
      </c>
      <c r="B33" s="18" t="s">
        <v>2792</v>
      </c>
      <c r="C33" s="18" t="s">
        <v>6902</v>
      </c>
      <c r="D33" s="19">
        <v>2000</v>
      </c>
      <c r="E33" s="20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8273</v>
      </c>
      <c r="O33" s="17" t="s">
        <v>8274</v>
      </c>
      <c r="P33" s="17">
        <v>108</v>
      </c>
      <c r="Q33" s="17">
        <v>89.67</v>
      </c>
      <c r="R33" s="21">
        <v>42183.231006944443</v>
      </c>
      <c r="S33" s="21">
        <v>42228.231006944443</v>
      </c>
    </row>
    <row r="34" spans="1:19" s="17" customFormat="1" ht="60" x14ac:dyDescent="0.25">
      <c r="A34" s="17">
        <v>2795</v>
      </c>
      <c r="B34" s="18" t="s">
        <v>2795</v>
      </c>
      <c r="C34" s="18" t="s">
        <v>6905</v>
      </c>
      <c r="D34" s="19">
        <v>700</v>
      </c>
      <c r="E34" s="20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8273</v>
      </c>
      <c r="O34" s="17" t="s">
        <v>8274</v>
      </c>
      <c r="P34" s="17">
        <v>104</v>
      </c>
      <c r="Q34" s="17">
        <v>36.5</v>
      </c>
      <c r="R34" s="21">
        <v>41780.525937500002</v>
      </c>
      <c r="S34" s="21">
        <v>41796.958333333336</v>
      </c>
    </row>
    <row r="35" spans="1:19" s="17" customFormat="1" ht="60" x14ac:dyDescent="0.25">
      <c r="A35" s="17">
        <v>2803</v>
      </c>
      <c r="B35" s="18" t="s">
        <v>2803</v>
      </c>
      <c r="C35" s="18" t="s">
        <v>6913</v>
      </c>
      <c r="D35" s="19">
        <v>10000</v>
      </c>
      <c r="E35" s="20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8273</v>
      </c>
      <c r="O35" s="17" t="s">
        <v>8274</v>
      </c>
      <c r="P35" s="17">
        <v>128</v>
      </c>
      <c r="Q35" s="17">
        <v>90.74</v>
      </c>
      <c r="R35" s="21">
        <v>42158.065694444449</v>
      </c>
      <c r="S35" s="21">
        <v>42201</v>
      </c>
    </row>
    <row r="36" spans="1:19" s="17" customFormat="1" ht="30" x14ac:dyDescent="0.25">
      <c r="A36" s="17">
        <v>2807</v>
      </c>
      <c r="B36" s="18" t="s">
        <v>2807</v>
      </c>
      <c r="C36" s="18" t="s">
        <v>6917</v>
      </c>
      <c r="D36" s="19">
        <v>5000</v>
      </c>
      <c r="E36" s="20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8273</v>
      </c>
      <c r="O36" s="17" t="s">
        <v>8274</v>
      </c>
      <c r="P36" s="17">
        <v>126</v>
      </c>
      <c r="Q36" s="17">
        <v>67.739999999999995</v>
      </c>
      <c r="R36" s="21">
        <v>42154.873124999998</v>
      </c>
      <c r="S36" s="21">
        <v>42184.873124999998</v>
      </c>
    </row>
    <row r="37" spans="1:19" s="17" customFormat="1" ht="60" x14ac:dyDescent="0.25">
      <c r="A37" s="17">
        <v>2808</v>
      </c>
      <c r="B37" s="18" t="s">
        <v>2808</v>
      </c>
      <c r="C37" s="18" t="s">
        <v>6918</v>
      </c>
      <c r="D37" s="19">
        <v>4500</v>
      </c>
      <c r="E37" s="20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8273</v>
      </c>
      <c r="O37" s="17" t="s">
        <v>8274</v>
      </c>
      <c r="P37" s="17">
        <v>100</v>
      </c>
      <c r="Q37" s="17">
        <v>65.38</v>
      </c>
      <c r="R37" s="21">
        <v>42208.84646990741</v>
      </c>
      <c r="S37" s="21">
        <v>42238.84646990741</v>
      </c>
    </row>
    <row r="38" spans="1:19" s="17" customFormat="1" ht="75" x14ac:dyDescent="0.25">
      <c r="A38" s="17">
        <v>2809</v>
      </c>
      <c r="B38" s="18" t="s">
        <v>2809</v>
      </c>
      <c r="C38" s="18" t="s">
        <v>6919</v>
      </c>
      <c r="D38" s="19">
        <v>2500</v>
      </c>
      <c r="E38" s="20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8273</v>
      </c>
      <c r="O38" s="17" t="s">
        <v>8274</v>
      </c>
      <c r="P38" s="17">
        <v>102</v>
      </c>
      <c r="Q38" s="17">
        <v>121.9</v>
      </c>
      <c r="R38" s="21">
        <v>42451.496817129635</v>
      </c>
      <c r="S38" s="21">
        <v>42459.610416666663</v>
      </c>
    </row>
    <row r="39" spans="1:19" s="17" customFormat="1" ht="60" x14ac:dyDescent="0.25">
      <c r="A39" s="17">
        <v>2810</v>
      </c>
      <c r="B39" s="18" t="s">
        <v>2810</v>
      </c>
      <c r="C39" s="18" t="s">
        <v>6920</v>
      </c>
      <c r="D39" s="19">
        <v>2500</v>
      </c>
      <c r="E39" s="20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8273</v>
      </c>
      <c r="O39" s="17" t="s">
        <v>8274</v>
      </c>
      <c r="P39" s="17">
        <v>108</v>
      </c>
      <c r="Q39" s="17">
        <v>47.46</v>
      </c>
      <c r="R39" s="21">
        <v>41759.13962962963</v>
      </c>
      <c r="S39" s="21">
        <v>41791.165972222225</v>
      </c>
    </row>
    <row r="40" spans="1:19" s="17" customFormat="1" ht="60" x14ac:dyDescent="0.25">
      <c r="A40" s="17">
        <v>2813</v>
      </c>
      <c r="B40" s="18" t="s">
        <v>2813</v>
      </c>
      <c r="C40" s="18" t="s">
        <v>6923</v>
      </c>
      <c r="D40" s="19">
        <v>2800</v>
      </c>
      <c r="E40" s="20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8273</v>
      </c>
      <c r="O40" s="17" t="s">
        <v>8274</v>
      </c>
      <c r="P40" s="17">
        <v>128</v>
      </c>
      <c r="Q40" s="17">
        <v>37.21</v>
      </c>
      <c r="R40" s="21">
        <v>42693.742604166662</v>
      </c>
      <c r="S40" s="21">
        <v>42718.742604166662</v>
      </c>
    </row>
    <row r="41" spans="1:19" s="17" customFormat="1" ht="60" x14ac:dyDescent="0.25">
      <c r="A41" s="17">
        <v>2818</v>
      </c>
      <c r="B41" s="18" t="s">
        <v>2818</v>
      </c>
      <c r="C41" s="18" t="s">
        <v>6928</v>
      </c>
      <c r="D41" s="19">
        <v>10000</v>
      </c>
      <c r="E41" s="20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8273</v>
      </c>
      <c r="O41" s="17" t="s">
        <v>8274</v>
      </c>
      <c r="P41" s="17">
        <v>106</v>
      </c>
      <c r="Q41" s="17">
        <v>103.95</v>
      </c>
      <c r="R41" s="21">
        <v>42250.598217592589</v>
      </c>
      <c r="S41" s="21">
        <v>42270.598217592589</v>
      </c>
    </row>
    <row r="42" spans="1:19" s="17" customFormat="1" ht="60" x14ac:dyDescent="0.25">
      <c r="A42" s="17">
        <v>2822</v>
      </c>
      <c r="B42" s="18" t="s">
        <v>2822</v>
      </c>
      <c r="C42" s="18" t="s">
        <v>6932</v>
      </c>
      <c r="D42" s="19">
        <v>6000</v>
      </c>
      <c r="E42" s="20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8273</v>
      </c>
      <c r="O42" s="17" t="s">
        <v>8274</v>
      </c>
      <c r="P42" s="17">
        <v>100</v>
      </c>
      <c r="Q42" s="17">
        <v>63.83</v>
      </c>
      <c r="R42" s="21">
        <v>42060.683935185181</v>
      </c>
      <c r="S42" s="21">
        <v>42090.642268518524</v>
      </c>
    </row>
    <row r="43" spans="1:19" s="17" customFormat="1" ht="45" x14ac:dyDescent="0.25">
      <c r="A43" s="17">
        <v>2824</v>
      </c>
      <c r="B43" s="18" t="s">
        <v>2824</v>
      </c>
      <c r="C43" s="18" t="s">
        <v>6934</v>
      </c>
      <c r="D43" s="19">
        <v>650</v>
      </c>
      <c r="E43" s="20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8273</v>
      </c>
      <c r="O43" s="17" t="s">
        <v>8274</v>
      </c>
      <c r="P43" s="17">
        <v>117</v>
      </c>
      <c r="Q43" s="17">
        <v>50.67</v>
      </c>
      <c r="R43" s="21">
        <v>42136.270787037036</v>
      </c>
      <c r="S43" s="21">
        <v>42168.071527777778</v>
      </c>
    </row>
    <row r="44" spans="1:19" s="17" customFormat="1" ht="60" x14ac:dyDescent="0.25">
      <c r="A44" s="17">
        <v>2826</v>
      </c>
      <c r="B44" s="18" t="s">
        <v>2826</v>
      </c>
      <c r="C44" s="18" t="s">
        <v>6936</v>
      </c>
      <c r="D44" s="19">
        <v>2000</v>
      </c>
      <c r="E44" s="20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8273</v>
      </c>
      <c r="O44" s="17" t="s">
        <v>8274</v>
      </c>
      <c r="P44" s="17">
        <v>108</v>
      </c>
      <c r="Q44" s="17">
        <v>113.42</v>
      </c>
      <c r="R44" s="21">
        <v>42171.034861111111</v>
      </c>
      <c r="S44" s="21">
        <v>42195.291666666672</v>
      </c>
    </row>
    <row r="45" spans="1:19" s="17" customFormat="1" ht="60" x14ac:dyDescent="0.25">
      <c r="A45" s="17">
        <v>2827</v>
      </c>
      <c r="B45" s="18" t="s">
        <v>2827</v>
      </c>
      <c r="C45" s="18" t="s">
        <v>6937</v>
      </c>
      <c r="D45" s="19">
        <v>2000</v>
      </c>
      <c r="E45" s="20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8273</v>
      </c>
      <c r="O45" s="17" t="s">
        <v>8274</v>
      </c>
      <c r="P45" s="17">
        <v>120</v>
      </c>
      <c r="Q45" s="17">
        <v>104.57</v>
      </c>
      <c r="R45" s="21">
        <v>42494.683634259258</v>
      </c>
      <c r="S45" s="21">
        <v>42524.6875</v>
      </c>
    </row>
    <row r="46" spans="1:19" s="17" customFormat="1" ht="45" x14ac:dyDescent="0.25">
      <c r="A46" s="17">
        <v>2830</v>
      </c>
      <c r="B46" s="18" t="s">
        <v>2830</v>
      </c>
      <c r="C46" s="18" t="s">
        <v>6940</v>
      </c>
      <c r="D46" s="19">
        <v>3000</v>
      </c>
      <c r="E46" s="20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8273</v>
      </c>
      <c r="O46" s="17" t="s">
        <v>8274</v>
      </c>
      <c r="P46" s="17">
        <v>100</v>
      </c>
      <c r="Q46" s="17">
        <v>272.73</v>
      </c>
      <c r="R46" s="21">
        <v>41758.839675925927</v>
      </c>
      <c r="S46" s="21">
        <v>41771.165972222225</v>
      </c>
    </row>
    <row r="47" spans="1:19" s="17" customFormat="1" ht="45" x14ac:dyDescent="0.25">
      <c r="A47" s="17">
        <v>2831</v>
      </c>
      <c r="B47" s="18" t="s">
        <v>2831</v>
      </c>
      <c r="C47" s="18" t="s">
        <v>6941</v>
      </c>
      <c r="D47" s="19">
        <v>3000</v>
      </c>
      <c r="E47" s="20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8273</v>
      </c>
      <c r="O47" s="17" t="s">
        <v>8274</v>
      </c>
      <c r="P47" s="17">
        <v>111</v>
      </c>
      <c r="Q47" s="17">
        <v>63.85</v>
      </c>
      <c r="R47" s="21">
        <v>42171.824884259258</v>
      </c>
      <c r="S47" s="21">
        <v>42201.824884259258</v>
      </c>
    </row>
    <row r="48" spans="1:19" s="17" customFormat="1" ht="30" x14ac:dyDescent="0.25">
      <c r="A48" s="17">
        <v>2833</v>
      </c>
      <c r="B48" s="18" t="s">
        <v>2833</v>
      </c>
      <c r="C48" s="18" t="s">
        <v>6943</v>
      </c>
      <c r="D48" s="19">
        <v>2700</v>
      </c>
      <c r="E48" s="20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8273</v>
      </c>
      <c r="O48" s="17" t="s">
        <v>8274</v>
      </c>
      <c r="P48" s="17">
        <v>108</v>
      </c>
      <c r="Q48" s="17">
        <v>83.51</v>
      </c>
      <c r="R48" s="21">
        <v>42268.127696759257</v>
      </c>
      <c r="S48" s="21">
        <v>42288.083333333328</v>
      </c>
    </row>
    <row r="49" spans="1:19" s="17" customFormat="1" ht="60" x14ac:dyDescent="0.25">
      <c r="A49" s="17">
        <v>2836</v>
      </c>
      <c r="B49" s="18" t="s">
        <v>2836</v>
      </c>
      <c r="C49" s="18" t="s">
        <v>6946</v>
      </c>
      <c r="D49" s="19">
        <v>450</v>
      </c>
      <c r="E49" s="20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8273</v>
      </c>
      <c r="O49" s="17" t="s">
        <v>8274</v>
      </c>
      <c r="P49" s="17">
        <v>108</v>
      </c>
      <c r="Q49" s="17">
        <v>44.09</v>
      </c>
      <c r="R49" s="21">
        <v>42746.261782407411</v>
      </c>
      <c r="S49" s="21">
        <v>42784.207638888889</v>
      </c>
    </row>
    <row r="50" spans="1:19" s="17" customFormat="1" ht="60" x14ac:dyDescent="0.25">
      <c r="A50" s="17">
        <v>2838</v>
      </c>
      <c r="B50" s="18" t="s">
        <v>2838</v>
      </c>
      <c r="C50" s="18" t="s">
        <v>6948</v>
      </c>
      <c r="D50" s="19">
        <v>2000</v>
      </c>
      <c r="E50" s="20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8273</v>
      </c>
      <c r="O50" s="17" t="s">
        <v>8274</v>
      </c>
      <c r="P50" s="17">
        <v>120</v>
      </c>
      <c r="Q50" s="17">
        <v>44.54</v>
      </c>
      <c r="R50" s="21">
        <v>41842.607592592591</v>
      </c>
      <c r="S50" s="21">
        <v>41864.916666666664</v>
      </c>
    </row>
    <row r="51" spans="1:19" s="17" customFormat="1" ht="75" x14ac:dyDescent="0.25">
      <c r="A51" s="17">
        <v>2839</v>
      </c>
      <c r="B51" s="18" t="s">
        <v>2839</v>
      </c>
      <c r="C51" s="18" t="s">
        <v>6949</v>
      </c>
      <c r="D51" s="19">
        <v>3500</v>
      </c>
      <c r="E51" s="20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8273</v>
      </c>
      <c r="O51" s="17" t="s">
        <v>8274</v>
      </c>
      <c r="P51" s="17">
        <v>111</v>
      </c>
      <c r="Q51" s="17">
        <v>125.81</v>
      </c>
      <c r="R51" s="21">
        <v>41853.240208333329</v>
      </c>
      <c r="S51" s="21">
        <v>41876.207638888889</v>
      </c>
    </row>
    <row r="52" spans="1:19" s="17" customFormat="1" ht="60" x14ac:dyDescent="0.25">
      <c r="A52" s="17">
        <v>2961</v>
      </c>
      <c r="B52" s="18" t="s">
        <v>2961</v>
      </c>
      <c r="C52" s="18" t="s">
        <v>7071</v>
      </c>
      <c r="D52" s="19">
        <v>5000</v>
      </c>
      <c r="E52" s="20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8273</v>
      </c>
      <c r="O52" s="17" t="s">
        <v>8274</v>
      </c>
      <c r="P52" s="17">
        <v>110</v>
      </c>
      <c r="Q52" s="17">
        <v>50.75</v>
      </c>
      <c r="R52" s="21">
        <v>42061.212488425925</v>
      </c>
      <c r="S52" s="21">
        <v>42089.166666666672</v>
      </c>
    </row>
    <row r="53" spans="1:19" s="17" customFormat="1" ht="60" x14ac:dyDescent="0.25">
      <c r="A53" s="17">
        <v>2962</v>
      </c>
      <c r="B53" s="18" t="s">
        <v>2962</v>
      </c>
      <c r="C53" s="18" t="s">
        <v>7072</v>
      </c>
      <c r="D53" s="19">
        <v>1000</v>
      </c>
      <c r="E53" s="20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8273</v>
      </c>
      <c r="O53" s="17" t="s">
        <v>8274</v>
      </c>
      <c r="P53" s="17">
        <v>122</v>
      </c>
      <c r="Q53" s="17">
        <v>60.9</v>
      </c>
      <c r="R53" s="21">
        <v>42036.24428240741</v>
      </c>
      <c r="S53" s="21">
        <v>42064.290972222225</v>
      </c>
    </row>
    <row r="54" spans="1:19" s="17" customFormat="1" ht="75" x14ac:dyDescent="0.25">
      <c r="A54" s="17">
        <v>2963</v>
      </c>
      <c r="B54" s="18" t="s">
        <v>2963</v>
      </c>
      <c r="C54" s="18" t="s">
        <v>7073</v>
      </c>
      <c r="D54" s="19">
        <v>10000</v>
      </c>
      <c r="E54" s="20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8273</v>
      </c>
      <c r="O54" s="17" t="s">
        <v>8274</v>
      </c>
      <c r="P54" s="17">
        <v>107</v>
      </c>
      <c r="Q54" s="17">
        <v>109.03</v>
      </c>
      <c r="R54" s="21">
        <v>42157.470185185186</v>
      </c>
      <c r="S54" s="21">
        <v>42187.470185185186</v>
      </c>
    </row>
    <row r="55" spans="1:19" s="17" customFormat="1" ht="60" x14ac:dyDescent="0.25">
      <c r="A55" s="17">
        <v>2964</v>
      </c>
      <c r="B55" s="18" t="s">
        <v>2964</v>
      </c>
      <c r="C55" s="18" t="s">
        <v>7074</v>
      </c>
      <c r="D55" s="19">
        <v>5000</v>
      </c>
      <c r="E55" s="20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8273</v>
      </c>
      <c r="O55" s="17" t="s">
        <v>8274</v>
      </c>
      <c r="P55" s="17">
        <v>101</v>
      </c>
      <c r="Q55" s="17">
        <v>25.69</v>
      </c>
      <c r="R55" s="21">
        <v>41827.909942129627</v>
      </c>
      <c r="S55" s="21">
        <v>41857.897222222222</v>
      </c>
    </row>
    <row r="56" spans="1:19" s="17" customFormat="1" ht="60" x14ac:dyDescent="0.25">
      <c r="A56" s="17">
        <v>2965</v>
      </c>
      <c r="B56" s="18" t="s">
        <v>2965</v>
      </c>
      <c r="C56" s="18" t="s">
        <v>7075</v>
      </c>
      <c r="D56" s="19">
        <v>1500</v>
      </c>
      <c r="E56" s="20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8273</v>
      </c>
      <c r="O56" s="17" t="s">
        <v>8274</v>
      </c>
      <c r="P56" s="17">
        <v>109</v>
      </c>
      <c r="Q56" s="17">
        <v>41.92</v>
      </c>
      <c r="R56" s="21">
        <v>42162.729548611111</v>
      </c>
      <c r="S56" s="21">
        <v>42192.729548611111</v>
      </c>
    </row>
    <row r="57" spans="1:19" s="17" customFormat="1" ht="60" x14ac:dyDescent="0.25">
      <c r="A57" s="17">
        <v>2966</v>
      </c>
      <c r="B57" s="18" t="s">
        <v>2966</v>
      </c>
      <c r="C57" s="18" t="s">
        <v>7076</v>
      </c>
      <c r="D57" s="19">
        <v>10000</v>
      </c>
      <c r="E57" s="20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8273</v>
      </c>
      <c r="O57" s="17" t="s">
        <v>8274</v>
      </c>
      <c r="P57" s="17">
        <v>114</v>
      </c>
      <c r="Q57" s="17">
        <v>88.77</v>
      </c>
      <c r="R57" s="21">
        <v>42233.738564814819</v>
      </c>
      <c r="S57" s="21">
        <v>42263.738564814819</v>
      </c>
    </row>
    <row r="58" spans="1:19" s="17" customFormat="1" ht="45" x14ac:dyDescent="0.25">
      <c r="A58" s="17">
        <v>2967</v>
      </c>
      <c r="B58" s="18" t="s">
        <v>2967</v>
      </c>
      <c r="C58" s="18" t="s">
        <v>7077</v>
      </c>
      <c r="D58" s="19">
        <v>5000</v>
      </c>
      <c r="E58" s="20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8273</v>
      </c>
      <c r="O58" s="17" t="s">
        <v>8274</v>
      </c>
      <c r="P58" s="17">
        <v>114</v>
      </c>
      <c r="Q58" s="17">
        <v>80.23</v>
      </c>
      <c r="R58" s="21">
        <v>42042.197824074072</v>
      </c>
      <c r="S58" s="21">
        <v>42072.156157407408</v>
      </c>
    </row>
    <row r="59" spans="1:19" s="17" customFormat="1" ht="45" x14ac:dyDescent="0.25">
      <c r="A59" s="17">
        <v>2968</v>
      </c>
      <c r="B59" s="18" t="s">
        <v>2968</v>
      </c>
      <c r="C59" s="18" t="s">
        <v>7078</v>
      </c>
      <c r="D59" s="19">
        <v>3500</v>
      </c>
      <c r="E59" s="20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8273</v>
      </c>
      <c r="O59" s="17" t="s">
        <v>8274</v>
      </c>
      <c r="P59" s="17">
        <v>106</v>
      </c>
      <c r="Q59" s="17">
        <v>78.94</v>
      </c>
      <c r="R59" s="21">
        <v>42585.523842592593</v>
      </c>
      <c r="S59" s="21">
        <v>42599.165972222225</v>
      </c>
    </row>
    <row r="60" spans="1:19" s="17" customFormat="1" ht="60" x14ac:dyDescent="0.25">
      <c r="A60" s="17">
        <v>2970</v>
      </c>
      <c r="B60" s="18" t="s">
        <v>2970</v>
      </c>
      <c r="C60" s="18" t="s">
        <v>7080</v>
      </c>
      <c r="D60" s="19">
        <v>6000</v>
      </c>
      <c r="E60" s="20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8273</v>
      </c>
      <c r="O60" s="17" t="s">
        <v>8274</v>
      </c>
      <c r="P60" s="17">
        <v>106</v>
      </c>
      <c r="Q60" s="17">
        <v>69.89</v>
      </c>
      <c r="R60" s="21">
        <v>41808.669571759259</v>
      </c>
      <c r="S60" s="21">
        <v>41838.669571759259</v>
      </c>
    </row>
    <row r="61" spans="1:19" s="17" customFormat="1" ht="75" x14ac:dyDescent="0.25">
      <c r="A61" s="17">
        <v>2971</v>
      </c>
      <c r="B61" s="18" t="s">
        <v>2971</v>
      </c>
      <c r="C61" s="18" t="s">
        <v>7081</v>
      </c>
      <c r="D61" s="19">
        <v>3200</v>
      </c>
      <c r="E61" s="20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8273</v>
      </c>
      <c r="O61" s="17" t="s">
        <v>8274</v>
      </c>
      <c r="P61" s="17">
        <v>100</v>
      </c>
      <c r="Q61" s="17">
        <v>74.53</v>
      </c>
      <c r="R61" s="21">
        <v>41852.658310185187</v>
      </c>
      <c r="S61" s="21">
        <v>41882.658310185187</v>
      </c>
    </row>
    <row r="62" spans="1:19" s="17" customFormat="1" ht="45" x14ac:dyDescent="0.25">
      <c r="A62" s="17">
        <v>2972</v>
      </c>
      <c r="B62" s="18" t="s">
        <v>2972</v>
      </c>
      <c r="C62" s="18" t="s">
        <v>7082</v>
      </c>
      <c r="D62" s="19">
        <v>2000</v>
      </c>
      <c r="E62" s="20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8273</v>
      </c>
      <c r="O62" s="17" t="s">
        <v>8274</v>
      </c>
      <c r="P62" s="17">
        <v>105</v>
      </c>
      <c r="Q62" s="17">
        <v>123.94</v>
      </c>
      <c r="R62" s="21">
        <v>42694.110185185185</v>
      </c>
      <c r="S62" s="21">
        <v>42709.041666666672</v>
      </c>
    </row>
    <row r="63" spans="1:19" s="17" customFormat="1" ht="60" x14ac:dyDescent="0.25">
      <c r="A63" s="17">
        <v>2973</v>
      </c>
      <c r="B63" s="18" t="s">
        <v>2973</v>
      </c>
      <c r="C63" s="18" t="s">
        <v>7083</v>
      </c>
      <c r="D63" s="19">
        <v>5000</v>
      </c>
      <c r="E63" s="20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8273</v>
      </c>
      <c r="O63" s="17" t="s">
        <v>8274</v>
      </c>
      <c r="P63" s="17">
        <v>175</v>
      </c>
      <c r="Q63" s="17">
        <v>264.85000000000002</v>
      </c>
      <c r="R63" s="21">
        <v>42341.818379629629</v>
      </c>
      <c r="S63" s="21">
        <v>42370.166666666672</v>
      </c>
    </row>
    <row r="64" spans="1:19" s="17" customFormat="1" ht="75" x14ac:dyDescent="0.25">
      <c r="A64" s="17">
        <v>2974</v>
      </c>
      <c r="B64" s="18" t="s">
        <v>2974</v>
      </c>
      <c r="C64" s="18" t="s">
        <v>7084</v>
      </c>
      <c r="D64" s="19">
        <v>5000</v>
      </c>
      <c r="E64" s="20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8273</v>
      </c>
      <c r="O64" s="17" t="s">
        <v>8274</v>
      </c>
      <c r="P64" s="17">
        <v>102</v>
      </c>
      <c r="Q64" s="17">
        <v>58.62</v>
      </c>
      <c r="R64" s="21">
        <v>41880.061006944445</v>
      </c>
      <c r="S64" s="21">
        <v>41908.065972222219</v>
      </c>
    </row>
    <row r="65" spans="1:19" s="17" customFormat="1" ht="60" x14ac:dyDescent="0.25">
      <c r="A65" s="17">
        <v>2975</v>
      </c>
      <c r="B65" s="18" t="s">
        <v>2975</v>
      </c>
      <c r="C65" s="18" t="s">
        <v>7085</v>
      </c>
      <c r="D65" s="19">
        <v>8000</v>
      </c>
      <c r="E65" s="20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8273</v>
      </c>
      <c r="O65" s="17" t="s">
        <v>8274</v>
      </c>
      <c r="P65" s="17">
        <v>100</v>
      </c>
      <c r="Q65" s="17">
        <v>70.88</v>
      </c>
      <c r="R65" s="21">
        <v>41941.683865740742</v>
      </c>
      <c r="S65" s="21">
        <v>41970.125</v>
      </c>
    </row>
    <row r="66" spans="1:19" s="17" customFormat="1" ht="75" x14ac:dyDescent="0.25">
      <c r="A66" s="17">
        <v>2977</v>
      </c>
      <c r="B66" s="18" t="s">
        <v>2977</v>
      </c>
      <c r="C66" s="18" t="s">
        <v>7087</v>
      </c>
      <c r="D66" s="19">
        <v>3000</v>
      </c>
      <c r="E66" s="20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8273</v>
      </c>
      <c r="O66" s="17" t="s">
        <v>8274</v>
      </c>
      <c r="P66" s="17">
        <v>114</v>
      </c>
      <c r="Q66" s="17">
        <v>113.57</v>
      </c>
      <c r="R66" s="21">
        <v>42026.88118055556</v>
      </c>
      <c r="S66" s="21">
        <v>42086.093055555553</v>
      </c>
    </row>
    <row r="67" spans="1:19" s="17" customFormat="1" ht="75" x14ac:dyDescent="0.25">
      <c r="A67" s="17">
        <v>2978</v>
      </c>
      <c r="B67" s="18" t="s">
        <v>2978</v>
      </c>
      <c r="C67" s="18" t="s">
        <v>7088</v>
      </c>
      <c r="D67" s="19">
        <v>750</v>
      </c>
      <c r="E67" s="20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8273</v>
      </c>
      <c r="O67" s="17" t="s">
        <v>8274</v>
      </c>
      <c r="P67" s="17">
        <v>129</v>
      </c>
      <c r="Q67" s="17">
        <v>60.69</v>
      </c>
      <c r="R67" s="21">
        <v>41922.640590277777</v>
      </c>
      <c r="S67" s="21">
        <v>41932.249305555553</v>
      </c>
    </row>
    <row r="68" spans="1:19" s="17" customFormat="1" ht="60" x14ac:dyDescent="0.25">
      <c r="A68" s="17">
        <v>2979</v>
      </c>
      <c r="B68" s="18" t="s">
        <v>2979</v>
      </c>
      <c r="C68" s="18" t="s">
        <v>7089</v>
      </c>
      <c r="D68" s="19">
        <v>5000</v>
      </c>
      <c r="E68" s="20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8273</v>
      </c>
      <c r="O68" s="17" t="s">
        <v>8274</v>
      </c>
      <c r="P68" s="17">
        <v>101</v>
      </c>
      <c r="Q68" s="17">
        <v>110.22</v>
      </c>
      <c r="R68" s="21">
        <v>41993.824340277773</v>
      </c>
      <c r="S68" s="21">
        <v>42010.25</v>
      </c>
    </row>
    <row r="69" spans="1:19" s="17" customFormat="1" ht="60" x14ac:dyDescent="0.25">
      <c r="A69" s="17">
        <v>2980</v>
      </c>
      <c r="B69" s="18" t="s">
        <v>2980</v>
      </c>
      <c r="C69" s="18" t="s">
        <v>7090</v>
      </c>
      <c r="D69" s="19">
        <v>3000</v>
      </c>
      <c r="E69" s="20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8273</v>
      </c>
      <c r="O69" s="17" t="s">
        <v>8274</v>
      </c>
      <c r="P69" s="17">
        <v>109</v>
      </c>
      <c r="Q69" s="17">
        <v>136.46</v>
      </c>
      <c r="R69" s="21">
        <v>42219.915856481486</v>
      </c>
      <c r="S69" s="21">
        <v>42240.083333333328</v>
      </c>
    </row>
    <row r="70" spans="1:19" s="17" customFormat="1" ht="60" x14ac:dyDescent="0.25">
      <c r="A70" s="17">
        <v>3147</v>
      </c>
      <c r="B70" s="18" t="s">
        <v>3147</v>
      </c>
      <c r="C70" s="18" t="s">
        <v>7257</v>
      </c>
      <c r="D70" s="19">
        <v>20000</v>
      </c>
      <c r="E70" s="20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8273</v>
      </c>
      <c r="O70" s="17" t="s">
        <v>8274</v>
      </c>
      <c r="P70" s="17">
        <v>118</v>
      </c>
      <c r="Q70" s="17">
        <v>110.35</v>
      </c>
      <c r="R70" s="21">
        <v>41909.969386574077</v>
      </c>
      <c r="S70" s="21">
        <v>41950.011053240742</v>
      </c>
    </row>
    <row r="71" spans="1:19" s="17" customFormat="1" ht="45" x14ac:dyDescent="0.25">
      <c r="A71" s="17">
        <v>3148</v>
      </c>
      <c r="B71" s="18" t="s">
        <v>3148</v>
      </c>
      <c r="C71" s="18" t="s">
        <v>7258</v>
      </c>
      <c r="D71" s="19">
        <v>1800</v>
      </c>
      <c r="E71" s="20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8273</v>
      </c>
      <c r="O71" s="17" t="s">
        <v>8274</v>
      </c>
      <c r="P71" s="17">
        <v>131</v>
      </c>
      <c r="Q71" s="17">
        <v>41.42</v>
      </c>
      <c r="R71" s="21">
        <v>41891.665324074071</v>
      </c>
      <c r="S71" s="21">
        <v>41913.166666666664</v>
      </c>
    </row>
    <row r="72" spans="1:19" s="17" customFormat="1" ht="75" x14ac:dyDescent="0.25">
      <c r="A72" s="17">
        <v>3149</v>
      </c>
      <c r="B72" s="18" t="s">
        <v>3149</v>
      </c>
      <c r="C72" s="18" t="s">
        <v>7259</v>
      </c>
      <c r="D72" s="19">
        <v>1250</v>
      </c>
      <c r="E72" s="20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8273</v>
      </c>
      <c r="O72" s="17" t="s">
        <v>8274</v>
      </c>
      <c r="P72" s="17">
        <v>104</v>
      </c>
      <c r="Q72" s="17">
        <v>52</v>
      </c>
      <c r="R72" s="21">
        <v>41226.017361111109</v>
      </c>
      <c r="S72" s="21">
        <v>41250.083333333336</v>
      </c>
    </row>
    <row r="73" spans="1:19" s="17" customFormat="1" ht="75" x14ac:dyDescent="0.25">
      <c r="A73" s="17">
        <v>3150</v>
      </c>
      <c r="B73" s="18" t="s">
        <v>3150</v>
      </c>
      <c r="C73" s="18" t="s">
        <v>7260</v>
      </c>
      <c r="D73" s="19">
        <v>3500</v>
      </c>
      <c r="E73" s="20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8273</v>
      </c>
      <c r="O73" s="17" t="s">
        <v>8274</v>
      </c>
      <c r="P73" s="17">
        <v>101</v>
      </c>
      <c r="Q73" s="17">
        <v>33.99</v>
      </c>
      <c r="R73" s="21">
        <v>40478.263923611114</v>
      </c>
      <c r="S73" s="21">
        <v>40568.166666666664</v>
      </c>
    </row>
    <row r="74" spans="1:19" s="17" customFormat="1" ht="45" x14ac:dyDescent="0.25">
      <c r="A74" s="17">
        <v>3151</v>
      </c>
      <c r="B74" s="18" t="s">
        <v>3151</v>
      </c>
      <c r="C74" s="18" t="s">
        <v>7261</v>
      </c>
      <c r="D74" s="19">
        <v>3500</v>
      </c>
      <c r="E74" s="20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8273</v>
      </c>
      <c r="O74" s="17" t="s">
        <v>8274</v>
      </c>
      <c r="P74" s="17">
        <v>100</v>
      </c>
      <c r="Q74" s="17">
        <v>103.35</v>
      </c>
      <c r="R74" s="21">
        <v>41862.83997685185</v>
      </c>
      <c r="S74" s="21">
        <v>41892.83997685185</v>
      </c>
    </row>
    <row r="75" spans="1:19" s="17" customFormat="1" ht="60" x14ac:dyDescent="0.25">
      <c r="A75" s="17">
        <v>3153</v>
      </c>
      <c r="B75" s="18" t="s">
        <v>3153</v>
      </c>
      <c r="C75" s="18" t="s">
        <v>7263</v>
      </c>
      <c r="D75" s="19">
        <v>3000</v>
      </c>
      <c r="E75" s="20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8273</v>
      </c>
      <c r="O75" s="17" t="s">
        <v>8274</v>
      </c>
      <c r="P75" s="17">
        <v>336</v>
      </c>
      <c r="Q75" s="17">
        <v>41.77</v>
      </c>
      <c r="R75" s="21">
        <v>40633.154363425929</v>
      </c>
      <c r="S75" s="21">
        <v>40664.207638888889</v>
      </c>
    </row>
    <row r="76" spans="1:19" s="17" customFormat="1" ht="60" x14ac:dyDescent="0.25">
      <c r="A76" s="17">
        <v>3154</v>
      </c>
      <c r="B76" s="18" t="s">
        <v>3154</v>
      </c>
      <c r="C76" s="18" t="s">
        <v>7264</v>
      </c>
      <c r="D76" s="19">
        <v>7000</v>
      </c>
      <c r="E76" s="20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8273</v>
      </c>
      <c r="O76" s="17" t="s">
        <v>8274</v>
      </c>
      <c r="P76" s="17">
        <v>113</v>
      </c>
      <c r="Q76" s="17">
        <v>64.27</v>
      </c>
      <c r="R76" s="21">
        <v>40970.875671296293</v>
      </c>
      <c r="S76" s="21">
        <v>41000.834004629629</v>
      </c>
    </row>
    <row r="77" spans="1:19" s="17" customFormat="1" ht="75" x14ac:dyDescent="0.25">
      <c r="A77" s="17">
        <v>3156</v>
      </c>
      <c r="B77" s="18" t="s">
        <v>3156</v>
      </c>
      <c r="C77" s="18" t="s">
        <v>7266</v>
      </c>
      <c r="D77" s="19">
        <v>5500</v>
      </c>
      <c r="E77" s="20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8273</v>
      </c>
      <c r="O77" s="17" t="s">
        <v>8274</v>
      </c>
      <c r="P77" s="17">
        <v>102</v>
      </c>
      <c r="Q77" s="17">
        <v>62.92</v>
      </c>
      <c r="R77" s="21">
        <v>41026.953055555554</v>
      </c>
      <c r="S77" s="21">
        <v>41061.953055555554</v>
      </c>
    </row>
    <row r="78" spans="1:19" s="17" customFormat="1" ht="30" x14ac:dyDescent="0.25">
      <c r="A78" s="17">
        <v>3157</v>
      </c>
      <c r="B78" s="18" t="s">
        <v>3157</v>
      </c>
      <c r="C78" s="18" t="s">
        <v>7267</v>
      </c>
      <c r="D78" s="19">
        <v>4000</v>
      </c>
      <c r="E78" s="20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8273</v>
      </c>
      <c r="O78" s="17" t="s">
        <v>8274</v>
      </c>
      <c r="P78" s="17">
        <v>101</v>
      </c>
      <c r="Q78" s="17">
        <v>98.54</v>
      </c>
      <c r="R78" s="21">
        <v>41829.788252314815</v>
      </c>
      <c r="S78" s="21">
        <v>41839.208333333336</v>
      </c>
    </row>
    <row r="79" spans="1:19" s="17" customFormat="1" ht="30" x14ac:dyDescent="0.25">
      <c r="A79" s="17">
        <v>3158</v>
      </c>
      <c r="B79" s="18" t="s">
        <v>3158</v>
      </c>
      <c r="C79" s="18" t="s">
        <v>7268</v>
      </c>
      <c r="D79" s="19">
        <v>5000</v>
      </c>
      <c r="E79" s="20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8273</v>
      </c>
      <c r="O79" s="17" t="s">
        <v>8274</v>
      </c>
      <c r="P79" s="17">
        <v>114</v>
      </c>
      <c r="Q79" s="17">
        <v>82.61</v>
      </c>
      <c r="R79" s="21">
        <v>41447.839722222219</v>
      </c>
      <c r="S79" s="21">
        <v>41477.839722222219</v>
      </c>
    </row>
    <row r="80" spans="1:19" s="17" customFormat="1" ht="45" x14ac:dyDescent="0.25">
      <c r="A80" s="17">
        <v>3159</v>
      </c>
      <c r="B80" s="18" t="s">
        <v>3159</v>
      </c>
      <c r="C80" s="18" t="s">
        <v>7269</v>
      </c>
      <c r="D80" s="19">
        <v>1500</v>
      </c>
      <c r="E80" s="20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8273</v>
      </c>
      <c r="O80" s="17" t="s">
        <v>8274</v>
      </c>
      <c r="P80" s="17">
        <v>133</v>
      </c>
      <c r="Q80" s="17">
        <v>38.5</v>
      </c>
      <c r="R80" s="21">
        <v>40884.066678240742</v>
      </c>
      <c r="S80" s="21">
        <v>40926.958333333336</v>
      </c>
    </row>
    <row r="81" spans="1:19" s="17" customFormat="1" ht="75" x14ac:dyDescent="0.25">
      <c r="A81" s="17">
        <v>3160</v>
      </c>
      <c r="B81" s="18" t="s">
        <v>3160</v>
      </c>
      <c r="C81" s="18" t="s">
        <v>7270</v>
      </c>
      <c r="D81" s="19">
        <v>4500</v>
      </c>
      <c r="E81" s="20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8273</v>
      </c>
      <c r="O81" s="17" t="s">
        <v>8274</v>
      </c>
      <c r="P81" s="17">
        <v>102</v>
      </c>
      <c r="Q81" s="17">
        <v>80.16</v>
      </c>
      <c r="R81" s="21">
        <v>41841.26489583333</v>
      </c>
      <c r="S81" s="21">
        <v>41864.207638888889</v>
      </c>
    </row>
    <row r="82" spans="1:19" s="17" customFormat="1" ht="60" x14ac:dyDescent="0.25">
      <c r="A82" s="17">
        <v>3162</v>
      </c>
      <c r="B82" s="18" t="s">
        <v>3162</v>
      </c>
      <c r="C82" s="18" t="s">
        <v>7272</v>
      </c>
      <c r="D82" s="19">
        <v>4000</v>
      </c>
      <c r="E82" s="20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8273</v>
      </c>
      <c r="O82" s="17" t="s">
        <v>8274</v>
      </c>
      <c r="P82" s="17">
        <v>127</v>
      </c>
      <c r="Q82" s="17">
        <v>80.73</v>
      </c>
      <c r="R82" s="21">
        <v>41799.685902777775</v>
      </c>
      <c r="S82" s="21">
        <v>41827.083333333336</v>
      </c>
    </row>
    <row r="83" spans="1:19" s="17" customFormat="1" ht="60" x14ac:dyDescent="0.25">
      <c r="A83" s="17">
        <v>3163</v>
      </c>
      <c r="B83" s="18" t="s">
        <v>3163</v>
      </c>
      <c r="C83" s="18" t="s">
        <v>7273</v>
      </c>
      <c r="D83" s="19">
        <v>13000</v>
      </c>
      <c r="E83" s="20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8273</v>
      </c>
      <c r="O83" s="17" t="s">
        <v>8274</v>
      </c>
      <c r="P83" s="17">
        <v>111</v>
      </c>
      <c r="Q83" s="17">
        <v>200.69</v>
      </c>
      <c r="R83" s="21">
        <v>41775.753761574073</v>
      </c>
      <c r="S83" s="21">
        <v>41805.753761574073</v>
      </c>
    </row>
    <row r="84" spans="1:19" s="17" customFormat="1" ht="60" x14ac:dyDescent="0.25">
      <c r="A84" s="17">
        <v>3164</v>
      </c>
      <c r="B84" s="18" t="s">
        <v>3164</v>
      </c>
      <c r="C84" s="18" t="s">
        <v>7274</v>
      </c>
      <c r="D84" s="19">
        <v>2500</v>
      </c>
      <c r="E84" s="20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8273</v>
      </c>
      <c r="O84" s="17" t="s">
        <v>8274</v>
      </c>
      <c r="P84" s="17">
        <v>107</v>
      </c>
      <c r="Q84" s="17">
        <v>37.590000000000003</v>
      </c>
      <c r="R84" s="21">
        <v>41766.80572916667</v>
      </c>
      <c r="S84" s="21">
        <v>41799.80572916667</v>
      </c>
    </row>
    <row r="85" spans="1:19" s="17" customFormat="1" ht="60" x14ac:dyDescent="0.25">
      <c r="A85" s="17">
        <v>3165</v>
      </c>
      <c r="B85" s="18" t="s">
        <v>3165</v>
      </c>
      <c r="C85" s="18" t="s">
        <v>7275</v>
      </c>
      <c r="D85" s="19">
        <v>750</v>
      </c>
      <c r="E85" s="20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8273</v>
      </c>
      <c r="O85" s="17" t="s">
        <v>8274</v>
      </c>
      <c r="P85" s="17">
        <v>163</v>
      </c>
      <c r="Q85" s="17">
        <v>58.1</v>
      </c>
      <c r="R85" s="21">
        <v>40644.159259259257</v>
      </c>
      <c r="S85" s="21">
        <v>40666.165972222225</v>
      </c>
    </row>
    <row r="86" spans="1:19" s="17" customFormat="1" ht="60" x14ac:dyDescent="0.25">
      <c r="A86" s="17">
        <v>3166</v>
      </c>
      <c r="B86" s="18" t="s">
        <v>3166</v>
      </c>
      <c r="C86" s="18" t="s">
        <v>7276</v>
      </c>
      <c r="D86" s="19">
        <v>35000</v>
      </c>
      <c r="E86" s="20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8273</v>
      </c>
      <c r="O86" s="17" t="s">
        <v>8274</v>
      </c>
      <c r="P86" s="17">
        <v>160</v>
      </c>
      <c r="Q86" s="17">
        <v>60.3</v>
      </c>
      <c r="R86" s="21">
        <v>41940.69158564815</v>
      </c>
      <c r="S86" s="21">
        <v>41969.332638888889</v>
      </c>
    </row>
    <row r="87" spans="1:19" s="17" customFormat="1" ht="45" x14ac:dyDescent="0.25">
      <c r="A87" s="17">
        <v>3167</v>
      </c>
      <c r="B87" s="18" t="s">
        <v>3167</v>
      </c>
      <c r="C87" s="18" t="s">
        <v>7277</v>
      </c>
      <c r="D87" s="19">
        <v>3000</v>
      </c>
      <c r="E87" s="20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8273</v>
      </c>
      <c r="O87" s="17" t="s">
        <v>8274</v>
      </c>
      <c r="P87" s="17">
        <v>116</v>
      </c>
      <c r="Q87" s="17">
        <v>63.36</v>
      </c>
      <c r="R87" s="21">
        <v>41839.175706018519</v>
      </c>
      <c r="S87" s="21">
        <v>41853.175706018519</v>
      </c>
    </row>
    <row r="88" spans="1:19" s="17" customFormat="1" ht="60" x14ac:dyDescent="0.25">
      <c r="A88" s="17">
        <v>3168</v>
      </c>
      <c r="B88" s="18" t="s">
        <v>3168</v>
      </c>
      <c r="C88" s="18" t="s">
        <v>7278</v>
      </c>
      <c r="D88" s="19">
        <v>2500</v>
      </c>
      <c r="E88" s="20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8273</v>
      </c>
      <c r="O88" s="17" t="s">
        <v>8274</v>
      </c>
      <c r="P88" s="17">
        <v>124</v>
      </c>
      <c r="Q88" s="17">
        <v>50.9</v>
      </c>
      <c r="R88" s="21">
        <v>41772.105937500004</v>
      </c>
      <c r="S88" s="21">
        <v>41803.916666666664</v>
      </c>
    </row>
    <row r="89" spans="1:19" s="17" customFormat="1" ht="30" x14ac:dyDescent="0.25">
      <c r="A89" s="17">
        <v>3169</v>
      </c>
      <c r="B89" s="18" t="s">
        <v>3169</v>
      </c>
      <c r="C89" s="18" t="s">
        <v>7279</v>
      </c>
      <c r="D89" s="19">
        <v>8000</v>
      </c>
      <c r="E89" s="20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8273</v>
      </c>
      <c r="O89" s="17" t="s">
        <v>8274</v>
      </c>
      <c r="P89" s="17">
        <v>103</v>
      </c>
      <c r="Q89" s="17">
        <v>100.5</v>
      </c>
      <c r="R89" s="21">
        <v>41591.737974537034</v>
      </c>
      <c r="S89" s="21">
        <v>41621.207638888889</v>
      </c>
    </row>
    <row r="90" spans="1:19" s="17" customFormat="1" ht="45" x14ac:dyDescent="0.25">
      <c r="A90" s="17">
        <v>3170</v>
      </c>
      <c r="B90" s="18" t="s">
        <v>3170</v>
      </c>
      <c r="C90" s="18" t="s">
        <v>7280</v>
      </c>
      <c r="D90" s="19">
        <v>2000</v>
      </c>
      <c r="E90" s="20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8273</v>
      </c>
      <c r="O90" s="17" t="s">
        <v>8274</v>
      </c>
      <c r="P90" s="17">
        <v>112</v>
      </c>
      <c r="Q90" s="17">
        <v>31.62</v>
      </c>
      <c r="R90" s="21">
        <v>41789.080370370371</v>
      </c>
      <c r="S90" s="21">
        <v>41822.166666666664</v>
      </c>
    </row>
    <row r="91" spans="1:19" s="17" customFormat="1" ht="60" x14ac:dyDescent="0.25">
      <c r="A91" s="17">
        <v>3172</v>
      </c>
      <c r="B91" s="18" t="s">
        <v>3172</v>
      </c>
      <c r="C91" s="18" t="s">
        <v>7282</v>
      </c>
      <c r="D91" s="19">
        <v>2000</v>
      </c>
      <c r="E91" s="20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8273</v>
      </c>
      <c r="O91" s="17" t="s">
        <v>8274</v>
      </c>
      <c r="P91" s="17">
        <v>115</v>
      </c>
      <c r="Q91" s="17">
        <v>79.31</v>
      </c>
      <c r="R91" s="21">
        <v>40923.729953703703</v>
      </c>
      <c r="S91" s="21">
        <v>40953.729953703703</v>
      </c>
    </row>
    <row r="92" spans="1:19" s="17" customFormat="1" ht="60" x14ac:dyDescent="0.25">
      <c r="A92" s="17">
        <v>3173</v>
      </c>
      <c r="B92" s="18" t="s">
        <v>3173</v>
      </c>
      <c r="C92" s="18" t="s">
        <v>7283</v>
      </c>
      <c r="D92" s="19">
        <v>10000</v>
      </c>
      <c r="E92" s="20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8273</v>
      </c>
      <c r="O92" s="17" t="s">
        <v>8274</v>
      </c>
      <c r="P92" s="17">
        <v>103</v>
      </c>
      <c r="Q92" s="17">
        <v>139.19</v>
      </c>
      <c r="R92" s="21">
        <v>41878.878379629627</v>
      </c>
      <c r="S92" s="21">
        <v>41908.878379629627</v>
      </c>
    </row>
    <row r="93" spans="1:19" s="17" customFormat="1" ht="60" x14ac:dyDescent="0.25">
      <c r="A93" s="17">
        <v>3174</v>
      </c>
      <c r="B93" s="18" t="s">
        <v>3174</v>
      </c>
      <c r="C93" s="18" t="s">
        <v>7284</v>
      </c>
      <c r="D93" s="19">
        <v>3000</v>
      </c>
      <c r="E93" s="20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8273</v>
      </c>
      <c r="O93" s="17" t="s">
        <v>8274</v>
      </c>
      <c r="P93" s="17">
        <v>101</v>
      </c>
      <c r="Q93" s="17">
        <v>131.91</v>
      </c>
      <c r="R93" s="21">
        <v>41862.864675925928</v>
      </c>
      <c r="S93" s="21">
        <v>41876.864675925928</v>
      </c>
    </row>
    <row r="94" spans="1:19" s="17" customFormat="1" ht="60" x14ac:dyDescent="0.25">
      <c r="A94" s="17">
        <v>3175</v>
      </c>
      <c r="B94" s="18" t="s">
        <v>3175</v>
      </c>
      <c r="C94" s="18" t="s">
        <v>7285</v>
      </c>
      <c r="D94" s="19">
        <v>5000</v>
      </c>
      <c r="E94" s="20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8273</v>
      </c>
      <c r="O94" s="17" t="s">
        <v>8274</v>
      </c>
      <c r="P94" s="17">
        <v>110</v>
      </c>
      <c r="Q94" s="17">
        <v>91.3</v>
      </c>
      <c r="R94" s="21">
        <v>40531.886886574073</v>
      </c>
      <c r="S94" s="21">
        <v>40591.886886574073</v>
      </c>
    </row>
    <row r="95" spans="1:19" s="17" customFormat="1" ht="60" x14ac:dyDescent="0.25">
      <c r="A95" s="17">
        <v>3176</v>
      </c>
      <c r="B95" s="18" t="s">
        <v>3176</v>
      </c>
      <c r="C95" s="18" t="s">
        <v>7286</v>
      </c>
      <c r="D95" s="19">
        <v>1900</v>
      </c>
      <c r="E95" s="20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8273</v>
      </c>
      <c r="O95" s="17" t="s">
        <v>8274</v>
      </c>
      <c r="P95" s="17">
        <v>115</v>
      </c>
      <c r="Q95" s="17">
        <v>39.67</v>
      </c>
      <c r="R95" s="21">
        <v>41477.930914351848</v>
      </c>
      <c r="S95" s="21">
        <v>41504.625</v>
      </c>
    </row>
    <row r="96" spans="1:19" s="17" customFormat="1" ht="60" x14ac:dyDescent="0.25">
      <c r="A96" s="17">
        <v>3177</v>
      </c>
      <c r="B96" s="18" t="s">
        <v>3177</v>
      </c>
      <c r="C96" s="18" t="s">
        <v>7287</v>
      </c>
      <c r="D96" s="19">
        <v>2500</v>
      </c>
      <c r="E96" s="20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8273</v>
      </c>
      <c r="O96" s="17" t="s">
        <v>8274</v>
      </c>
      <c r="P96" s="17">
        <v>117</v>
      </c>
      <c r="Q96" s="17">
        <v>57.55</v>
      </c>
      <c r="R96" s="21">
        <v>41781.666770833333</v>
      </c>
      <c r="S96" s="21">
        <v>41811.666770833333</v>
      </c>
    </row>
    <row r="97" spans="1:19" s="17" customFormat="1" ht="45" x14ac:dyDescent="0.25">
      <c r="A97" s="17">
        <v>3179</v>
      </c>
      <c r="B97" s="18" t="s">
        <v>3179</v>
      </c>
      <c r="C97" s="18" t="s">
        <v>7289</v>
      </c>
      <c r="D97" s="19">
        <v>4200</v>
      </c>
      <c r="E97" s="20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8273</v>
      </c>
      <c r="O97" s="17" t="s">
        <v>8274</v>
      </c>
      <c r="P97" s="17">
        <v>114</v>
      </c>
      <c r="Q97" s="17">
        <v>77.34</v>
      </c>
      <c r="R97" s="21">
        <v>41375.702210648145</v>
      </c>
      <c r="S97" s="21">
        <v>41400.702210648145</v>
      </c>
    </row>
    <row r="98" spans="1:19" s="17" customFormat="1" ht="75" x14ac:dyDescent="0.25">
      <c r="A98" s="17">
        <v>3182</v>
      </c>
      <c r="B98" s="18" t="s">
        <v>3182</v>
      </c>
      <c r="C98" s="18" t="s">
        <v>7292</v>
      </c>
      <c r="D98" s="19">
        <v>7000</v>
      </c>
      <c r="E98" s="20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8273</v>
      </c>
      <c r="O98" s="17" t="s">
        <v>8274</v>
      </c>
      <c r="P98" s="17">
        <v>101</v>
      </c>
      <c r="Q98" s="17">
        <v>46.77</v>
      </c>
      <c r="R98" s="21">
        <v>40883.949317129627</v>
      </c>
      <c r="S98" s="21">
        <v>40939.708333333336</v>
      </c>
    </row>
    <row r="99" spans="1:19" s="17" customFormat="1" ht="60" x14ac:dyDescent="0.25">
      <c r="A99" s="17">
        <v>3183</v>
      </c>
      <c r="B99" s="18" t="s">
        <v>3183</v>
      </c>
      <c r="C99" s="18" t="s">
        <v>7293</v>
      </c>
      <c r="D99" s="19">
        <v>2500</v>
      </c>
      <c r="E99" s="20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8273</v>
      </c>
      <c r="O99" s="17" t="s">
        <v>8274</v>
      </c>
      <c r="P99" s="17">
        <v>109</v>
      </c>
      <c r="Q99" s="17">
        <v>40.07</v>
      </c>
      <c r="R99" s="21">
        <v>41491.79478009259</v>
      </c>
      <c r="S99" s="21">
        <v>41509.79478009259</v>
      </c>
    </row>
    <row r="100" spans="1:19" s="17" customFormat="1" ht="45" x14ac:dyDescent="0.25">
      <c r="A100" s="17">
        <v>3184</v>
      </c>
      <c r="B100" s="18" t="s">
        <v>3184</v>
      </c>
      <c r="C100" s="18" t="s">
        <v>7294</v>
      </c>
      <c r="D100" s="19">
        <v>4300</v>
      </c>
      <c r="E100" s="20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8273</v>
      </c>
      <c r="O100" s="17" t="s">
        <v>8274</v>
      </c>
      <c r="P100" s="17">
        <v>107</v>
      </c>
      <c r="Q100" s="17">
        <v>100.22</v>
      </c>
      <c r="R100" s="21">
        <v>41791.993414351848</v>
      </c>
      <c r="S100" s="21">
        <v>41821.993414351848</v>
      </c>
    </row>
    <row r="101" spans="1:19" s="17" customFormat="1" ht="75" x14ac:dyDescent="0.25">
      <c r="A101" s="17">
        <v>3187</v>
      </c>
      <c r="B101" s="18" t="s">
        <v>3187</v>
      </c>
      <c r="C101" s="18" t="s">
        <v>7297</v>
      </c>
      <c r="D101" s="19">
        <v>15000</v>
      </c>
      <c r="E101" s="20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8273</v>
      </c>
      <c r="O101" s="17" t="s">
        <v>8274</v>
      </c>
      <c r="P101" s="17">
        <v>116</v>
      </c>
      <c r="Q101" s="17">
        <v>71.489999999999995</v>
      </c>
      <c r="R101" s="21">
        <v>41835.666354166664</v>
      </c>
      <c r="S101" s="21">
        <v>41855.666354166664</v>
      </c>
    </row>
    <row r="102" spans="1:19" s="17" customFormat="1" ht="60" x14ac:dyDescent="0.25">
      <c r="A102" s="17">
        <v>3208</v>
      </c>
      <c r="B102" s="18" t="s">
        <v>3208</v>
      </c>
      <c r="C102" s="18" t="s">
        <v>7318</v>
      </c>
      <c r="D102" s="19">
        <v>5000</v>
      </c>
      <c r="E102" s="20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8273</v>
      </c>
      <c r="O102" s="17" t="s">
        <v>8274</v>
      </c>
      <c r="P102" s="17">
        <v>104</v>
      </c>
      <c r="Q102" s="17">
        <v>63.11</v>
      </c>
      <c r="R102" s="21">
        <v>41827.605057870373</v>
      </c>
      <c r="S102" s="21">
        <v>41848.605057870373</v>
      </c>
    </row>
    <row r="103" spans="1:19" s="17" customFormat="1" ht="60" x14ac:dyDescent="0.25">
      <c r="A103" s="17">
        <v>3209</v>
      </c>
      <c r="B103" s="18" t="s">
        <v>3209</v>
      </c>
      <c r="C103" s="18" t="s">
        <v>7319</v>
      </c>
      <c r="D103" s="19">
        <v>9500</v>
      </c>
      <c r="E103" s="20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8273</v>
      </c>
      <c r="O103" s="17" t="s">
        <v>8274</v>
      </c>
      <c r="P103" s="17">
        <v>119</v>
      </c>
      <c r="Q103" s="17">
        <v>50.16</v>
      </c>
      <c r="R103" s="21">
        <v>41778.637245370373</v>
      </c>
      <c r="S103" s="21">
        <v>41810.958333333336</v>
      </c>
    </row>
    <row r="104" spans="1:19" s="17" customFormat="1" ht="60" x14ac:dyDescent="0.25">
      <c r="A104" s="17">
        <v>3210</v>
      </c>
      <c r="B104" s="18" t="s">
        <v>3210</v>
      </c>
      <c r="C104" s="18" t="s">
        <v>7320</v>
      </c>
      <c r="D104" s="19">
        <v>3000</v>
      </c>
      <c r="E104" s="20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8273</v>
      </c>
      <c r="O104" s="17" t="s">
        <v>8274</v>
      </c>
      <c r="P104" s="17">
        <v>126</v>
      </c>
      <c r="Q104" s="17">
        <v>62.88</v>
      </c>
      <c r="R104" s="21">
        <v>41013.936562499999</v>
      </c>
      <c r="S104" s="21">
        <v>41061.165972222225</v>
      </c>
    </row>
    <row r="105" spans="1:19" s="17" customFormat="1" ht="60" x14ac:dyDescent="0.25">
      <c r="A105" s="17">
        <v>3211</v>
      </c>
      <c r="B105" s="18" t="s">
        <v>3211</v>
      </c>
      <c r="C105" s="18" t="s">
        <v>7321</v>
      </c>
      <c r="D105" s="19">
        <v>23000</v>
      </c>
      <c r="E105" s="20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8273</v>
      </c>
      <c r="O105" s="17" t="s">
        <v>8274</v>
      </c>
      <c r="P105" s="17">
        <v>120</v>
      </c>
      <c r="Q105" s="17">
        <v>85.53</v>
      </c>
      <c r="R105" s="21">
        <v>41834.586574074077</v>
      </c>
      <c r="S105" s="21">
        <v>41866.083333333336</v>
      </c>
    </row>
    <row r="106" spans="1:19" s="17" customFormat="1" ht="45" x14ac:dyDescent="0.25">
      <c r="A106" s="17">
        <v>3212</v>
      </c>
      <c r="B106" s="18" t="s">
        <v>3212</v>
      </c>
      <c r="C106" s="18" t="s">
        <v>7322</v>
      </c>
      <c r="D106" s="19">
        <v>4000</v>
      </c>
      <c r="E106" s="20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8273</v>
      </c>
      <c r="O106" s="17" t="s">
        <v>8274</v>
      </c>
      <c r="P106" s="17">
        <v>126</v>
      </c>
      <c r="Q106" s="17">
        <v>53.72</v>
      </c>
      <c r="R106" s="21">
        <v>41829.795729166668</v>
      </c>
      <c r="S106" s="21">
        <v>41859.795729166668</v>
      </c>
    </row>
    <row r="107" spans="1:19" s="17" customFormat="1" ht="90" x14ac:dyDescent="0.25">
      <c r="A107" s="17">
        <v>3215</v>
      </c>
      <c r="B107" s="18" t="s">
        <v>3215</v>
      </c>
      <c r="C107" s="18" t="s">
        <v>7325</v>
      </c>
      <c r="D107" s="19">
        <v>35000</v>
      </c>
      <c r="E107" s="20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8273</v>
      </c>
      <c r="O107" s="17" t="s">
        <v>8274</v>
      </c>
      <c r="P107" s="17">
        <v>100</v>
      </c>
      <c r="Q107" s="17">
        <v>262.11</v>
      </c>
      <c r="R107" s="21">
        <v>42219.665173611109</v>
      </c>
      <c r="S107" s="21">
        <v>42257.165972222225</v>
      </c>
    </row>
    <row r="108" spans="1:19" s="17" customFormat="1" ht="45" x14ac:dyDescent="0.25">
      <c r="A108" s="17">
        <v>3217</v>
      </c>
      <c r="B108" s="18" t="s">
        <v>3217</v>
      </c>
      <c r="C108" s="18" t="s">
        <v>7327</v>
      </c>
      <c r="D108" s="19">
        <v>4500</v>
      </c>
      <c r="E108" s="20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8273</v>
      </c>
      <c r="O108" s="17" t="s">
        <v>8274</v>
      </c>
      <c r="P108" s="17">
        <v>116</v>
      </c>
      <c r="Q108" s="17">
        <v>50.2</v>
      </c>
      <c r="R108" s="21">
        <v>42648.546111111107</v>
      </c>
      <c r="S108" s="21">
        <v>42678.546111111107</v>
      </c>
    </row>
    <row r="109" spans="1:19" s="17" customFormat="1" ht="45" x14ac:dyDescent="0.25">
      <c r="A109" s="17">
        <v>3219</v>
      </c>
      <c r="B109" s="18" t="s">
        <v>3219</v>
      </c>
      <c r="C109" s="18" t="s">
        <v>7329</v>
      </c>
      <c r="D109" s="19">
        <v>20000</v>
      </c>
      <c r="E109" s="20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8273</v>
      </c>
      <c r="O109" s="17" t="s">
        <v>8274</v>
      </c>
      <c r="P109" s="17">
        <v>100</v>
      </c>
      <c r="Q109" s="17">
        <v>168.25</v>
      </c>
      <c r="R109" s="21">
        <v>42050.983182870375</v>
      </c>
      <c r="S109" s="21">
        <v>42085.941516203704</v>
      </c>
    </row>
    <row r="110" spans="1:19" s="17" customFormat="1" ht="30" x14ac:dyDescent="0.25">
      <c r="A110" s="17">
        <v>3220</v>
      </c>
      <c r="B110" s="18" t="s">
        <v>3220</v>
      </c>
      <c r="C110" s="18" t="s">
        <v>7330</v>
      </c>
      <c r="D110" s="19">
        <v>15000</v>
      </c>
      <c r="E110" s="20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8273</v>
      </c>
      <c r="O110" s="17" t="s">
        <v>8274</v>
      </c>
      <c r="P110" s="17">
        <v>101</v>
      </c>
      <c r="Q110" s="17">
        <v>256.37</v>
      </c>
      <c r="R110" s="21">
        <v>42772.833379629628</v>
      </c>
      <c r="S110" s="21">
        <v>42806.875</v>
      </c>
    </row>
    <row r="111" spans="1:19" s="17" customFormat="1" ht="45" x14ac:dyDescent="0.25">
      <c r="A111" s="17">
        <v>3222</v>
      </c>
      <c r="B111" s="18" t="s">
        <v>3222</v>
      </c>
      <c r="C111" s="18" t="s">
        <v>7332</v>
      </c>
      <c r="D111" s="19">
        <v>2500</v>
      </c>
      <c r="E111" s="20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8273</v>
      </c>
      <c r="O111" s="17" t="s">
        <v>8274</v>
      </c>
      <c r="P111" s="17">
        <v>125</v>
      </c>
      <c r="Q111" s="17">
        <v>37.14</v>
      </c>
      <c r="R111" s="21">
        <v>42270.582141203704</v>
      </c>
      <c r="S111" s="21">
        <v>42301.895138888889</v>
      </c>
    </row>
    <row r="112" spans="1:19" s="17" customFormat="1" ht="60" x14ac:dyDescent="0.25">
      <c r="A112" s="17">
        <v>3223</v>
      </c>
      <c r="B112" s="18" t="s">
        <v>3223</v>
      </c>
      <c r="C112" s="18" t="s">
        <v>7333</v>
      </c>
      <c r="D112" s="19">
        <v>3100</v>
      </c>
      <c r="E112" s="20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8273</v>
      </c>
      <c r="O112" s="17" t="s">
        <v>8274</v>
      </c>
      <c r="P112" s="17">
        <v>110</v>
      </c>
      <c r="Q112" s="17">
        <v>45.88</v>
      </c>
      <c r="R112" s="21">
        <v>42206.835370370376</v>
      </c>
      <c r="S112" s="21">
        <v>42236.835370370376</v>
      </c>
    </row>
    <row r="113" spans="1:19" s="17" customFormat="1" ht="60" x14ac:dyDescent="0.25">
      <c r="A113" s="17">
        <v>3224</v>
      </c>
      <c r="B113" s="18" t="s">
        <v>3224</v>
      </c>
      <c r="C113" s="18" t="s">
        <v>7334</v>
      </c>
      <c r="D113" s="19">
        <v>30000</v>
      </c>
      <c r="E113" s="20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8273</v>
      </c>
      <c r="O113" s="17" t="s">
        <v>8274</v>
      </c>
      <c r="P113" s="17">
        <v>102</v>
      </c>
      <c r="Q113" s="17">
        <v>141.71</v>
      </c>
      <c r="R113" s="21">
        <v>42697.850844907407</v>
      </c>
      <c r="S113" s="21">
        <v>42745.208333333328</v>
      </c>
    </row>
    <row r="114" spans="1:19" s="17" customFormat="1" ht="60" x14ac:dyDescent="0.25">
      <c r="A114" s="17">
        <v>3225</v>
      </c>
      <c r="B114" s="18" t="s">
        <v>3225</v>
      </c>
      <c r="C114" s="18" t="s">
        <v>7335</v>
      </c>
      <c r="D114" s="19">
        <v>2000</v>
      </c>
      <c r="E114" s="20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8273</v>
      </c>
      <c r="O114" s="17" t="s">
        <v>8274</v>
      </c>
      <c r="P114" s="17">
        <v>102</v>
      </c>
      <c r="Q114" s="17">
        <v>52.49</v>
      </c>
      <c r="R114" s="21">
        <v>42503.559467592597</v>
      </c>
      <c r="S114" s="21">
        <v>42524.875</v>
      </c>
    </row>
    <row r="115" spans="1:19" s="17" customFormat="1" ht="45" x14ac:dyDescent="0.25">
      <c r="A115" s="17">
        <v>3228</v>
      </c>
      <c r="B115" s="18" t="s">
        <v>3228</v>
      </c>
      <c r="C115" s="18" t="s">
        <v>7338</v>
      </c>
      <c r="D115" s="19">
        <v>7000</v>
      </c>
      <c r="E115" s="20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8273</v>
      </c>
      <c r="O115" s="17" t="s">
        <v>8274</v>
      </c>
      <c r="P115" s="17">
        <v>102</v>
      </c>
      <c r="Q115" s="17">
        <v>193.62</v>
      </c>
      <c r="R115" s="21">
        <v>42323.70930555556</v>
      </c>
      <c r="S115" s="21">
        <v>42355.207638888889</v>
      </c>
    </row>
    <row r="116" spans="1:19" s="17" customFormat="1" ht="60" x14ac:dyDescent="0.25">
      <c r="A116" s="17">
        <v>3229</v>
      </c>
      <c r="B116" s="18" t="s">
        <v>3229</v>
      </c>
      <c r="C116" s="18" t="s">
        <v>7339</v>
      </c>
      <c r="D116" s="19">
        <v>20000</v>
      </c>
      <c r="E116" s="20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8273</v>
      </c>
      <c r="O116" s="17" t="s">
        <v>8274</v>
      </c>
      <c r="P116" s="17">
        <v>108</v>
      </c>
      <c r="Q116" s="17">
        <v>106.8</v>
      </c>
      <c r="R116" s="21">
        <v>41933.291643518518</v>
      </c>
      <c r="S116" s="21">
        <v>41963.333310185189</v>
      </c>
    </row>
    <row r="117" spans="1:19" s="17" customFormat="1" ht="60" x14ac:dyDescent="0.25">
      <c r="A117" s="17">
        <v>3230</v>
      </c>
      <c r="B117" s="18" t="s">
        <v>3230</v>
      </c>
      <c r="C117" s="18" t="s">
        <v>7340</v>
      </c>
      <c r="D117" s="19">
        <v>2600</v>
      </c>
      <c r="E117" s="20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8273</v>
      </c>
      <c r="O117" s="17" t="s">
        <v>8274</v>
      </c>
      <c r="P117" s="17">
        <v>110</v>
      </c>
      <c r="Q117" s="17">
        <v>77.22</v>
      </c>
      <c r="R117" s="21">
        <v>41898.168125000004</v>
      </c>
      <c r="S117" s="21">
        <v>41913.165972222225</v>
      </c>
    </row>
    <row r="118" spans="1:19" s="17" customFormat="1" ht="60" x14ac:dyDescent="0.25">
      <c r="A118" s="17">
        <v>3231</v>
      </c>
      <c r="B118" s="18" t="s">
        <v>3231</v>
      </c>
      <c r="C118" s="18" t="s">
        <v>7341</v>
      </c>
      <c r="D118" s="19">
        <v>1000</v>
      </c>
      <c r="E118" s="20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8273</v>
      </c>
      <c r="O118" s="17" t="s">
        <v>8274</v>
      </c>
      <c r="P118" s="17">
        <v>161</v>
      </c>
      <c r="Q118" s="17">
        <v>57.5</v>
      </c>
      <c r="R118" s="21">
        <v>42446.943831018521</v>
      </c>
      <c r="S118" s="21">
        <v>42476.943831018521</v>
      </c>
    </row>
    <row r="119" spans="1:19" s="17" customFormat="1" ht="60" x14ac:dyDescent="0.25">
      <c r="A119" s="17">
        <v>3232</v>
      </c>
      <c r="B119" s="18" t="s">
        <v>3232</v>
      </c>
      <c r="C119" s="18" t="s">
        <v>7342</v>
      </c>
      <c r="D119" s="19">
        <v>1000</v>
      </c>
      <c r="E119" s="20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8273</v>
      </c>
      <c r="O119" s="17" t="s">
        <v>8274</v>
      </c>
      <c r="P119" s="17">
        <v>131</v>
      </c>
      <c r="Q119" s="17">
        <v>50.46</v>
      </c>
      <c r="R119" s="21">
        <v>42463.81385416667</v>
      </c>
      <c r="S119" s="21">
        <v>42494.165972222225</v>
      </c>
    </row>
    <row r="120" spans="1:19" s="17" customFormat="1" ht="60" x14ac:dyDescent="0.25">
      <c r="A120" s="17">
        <v>3233</v>
      </c>
      <c r="B120" s="18" t="s">
        <v>3233</v>
      </c>
      <c r="C120" s="18" t="s">
        <v>7343</v>
      </c>
      <c r="D120" s="19">
        <v>5000</v>
      </c>
      <c r="E120" s="20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8273</v>
      </c>
      <c r="O120" s="17" t="s">
        <v>8274</v>
      </c>
      <c r="P120" s="17">
        <v>119</v>
      </c>
      <c r="Q120" s="17">
        <v>97.38</v>
      </c>
      <c r="R120" s="21">
        <v>42766.805034722223</v>
      </c>
      <c r="S120" s="21">
        <v>42796.805034722223</v>
      </c>
    </row>
    <row r="121" spans="1:19" s="17" customFormat="1" ht="60" x14ac:dyDescent="0.25">
      <c r="A121" s="17">
        <v>3235</v>
      </c>
      <c r="B121" s="18" t="s">
        <v>3235</v>
      </c>
      <c r="C121" s="18" t="s">
        <v>7345</v>
      </c>
      <c r="D121" s="19">
        <v>15000</v>
      </c>
      <c r="E121" s="20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8273</v>
      </c>
      <c r="O121" s="17" t="s">
        <v>8274</v>
      </c>
      <c r="P121" s="17">
        <v>103</v>
      </c>
      <c r="Q121" s="17">
        <v>85.53</v>
      </c>
      <c r="R121" s="21">
        <v>42522.347812499997</v>
      </c>
      <c r="S121" s="21">
        <v>42552.347812499997</v>
      </c>
    </row>
    <row r="122" spans="1:19" s="17" customFormat="1" ht="75" x14ac:dyDescent="0.25">
      <c r="A122" s="17">
        <v>3236</v>
      </c>
      <c r="B122" s="18" t="s">
        <v>3236</v>
      </c>
      <c r="C122" s="18" t="s">
        <v>7346</v>
      </c>
      <c r="D122" s="19">
        <v>20000</v>
      </c>
      <c r="E122" s="20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8273</v>
      </c>
      <c r="O122" s="17" t="s">
        <v>8274</v>
      </c>
      <c r="P122" s="17">
        <v>101</v>
      </c>
      <c r="Q122" s="17">
        <v>182.91</v>
      </c>
      <c r="R122" s="21">
        <v>42702.917048611111</v>
      </c>
      <c r="S122" s="21">
        <v>42732.917048611111</v>
      </c>
    </row>
    <row r="123" spans="1:19" s="17" customFormat="1" ht="45" x14ac:dyDescent="0.25">
      <c r="A123" s="17">
        <v>3237</v>
      </c>
      <c r="B123" s="18" t="s">
        <v>3237</v>
      </c>
      <c r="C123" s="18" t="s">
        <v>7347</v>
      </c>
      <c r="D123" s="19">
        <v>35000</v>
      </c>
      <c r="E123" s="20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8273</v>
      </c>
      <c r="O123" s="17" t="s">
        <v>8274</v>
      </c>
      <c r="P123" s="17">
        <v>101</v>
      </c>
      <c r="Q123" s="17">
        <v>131.13999999999999</v>
      </c>
      <c r="R123" s="21">
        <v>42252.474351851852</v>
      </c>
      <c r="S123" s="21">
        <v>42276.165972222225</v>
      </c>
    </row>
    <row r="124" spans="1:19" s="17" customFormat="1" ht="75" x14ac:dyDescent="0.25">
      <c r="A124" s="17">
        <v>3241</v>
      </c>
      <c r="B124" s="18" t="s">
        <v>3241</v>
      </c>
      <c r="C124" s="18" t="s">
        <v>7351</v>
      </c>
      <c r="D124" s="19">
        <v>8500</v>
      </c>
      <c r="E124" s="20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8273</v>
      </c>
      <c r="O124" s="17" t="s">
        <v>8274</v>
      </c>
      <c r="P124" s="17">
        <v>115</v>
      </c>
      <c r="Q124" s="17">
        <v>58.69</v>
      </c>
      <c r="R124" s="21">
        <v>41893.324884259258</v>
      </c>
      <c r="S124" s="21">
        <v>41926.290972222225</v>
      </c>
    </row>
    <row r="125" spans="1:19" s="17" customFormat="1" ht="45" x14ac:dyDescent="0.25">
      <c r="A125" s="17">
        <v>3242</v>
      </c>
      <c r="B125" s="18" t="s">
        <v>3242</v>
      </c>
      <c r="C125" s="18" t="s">
        <v>7352</v>
      </c>
      <c r="D125" s="19">
        <v>10000</v>
      </c>
      <c r="E125" s="20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8273</v>
      </c>
      <c r="O125" s="17" t="s">
        <v>8274</v>
      </c>
      <c r="P125" s="17">
        <v>127</v>
      </c>
      <c r="Q125" s="17">
        <v>69.569999999999993</v>
      </c>
      <c r="R125" s="21">
        <v>41871.755694444444</v>
      </c>
      <c r="S125" s="21">
        <v>41901.755694444444</v>
      </c>
    </row>
    <row r="126" spans="1:19" s="17" customFormat="1" ht="60" x14ac:dyDescent="0.25">
      <c r="A126" s="17">
        <v>3243</v>
      </c>
      <c r="B126" s="18" t="s">
        <v>3243</v>
      </c>
      <c r="C126" s="18" t="s">
        <v>7353</v>
      </c>
      <c r="D126" s="19">
        <v>8000</v>
      </c>
      <c r="E126" s="20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8273</v>
      </c>
      <c r="O126" s="17" t="s">
        <v>8274</v>
      </c>
      <c r="P126" s="17">
        <v>103</v>
      </c>
      <c r="Q126" s="17">
        <v>115.87</v>
      </c>
      <c r="R126" s="21">
        <v>42262.096782407403</v>
      </c>
      <c r="S126" s="21">
        <v>42286</v>
      </c>
    </row>
    <row r="127" spans="1:19" s="17" customFormat="1" ht="60" x14ac:dyDescent="0.25">
      <c r="A127" s="17">
        <v>3245</v>
      </c>
      <c r="B127" s="18" t="s">
        <v>3245</v>
      </c>
      <c r="C127" s="18" t="s">
        <v>7355</v>
      </c>
      <c r="D127" s="19">
        <v>21000</v>
      </c>
      <c r="E127" s="20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8273</v>
      </c>
      <c r="O127" s="17" t="s">
        <v>8274</v>
      </c>
      <c r="P127" s="17">
        <v>104</v>
      </c>
      <c r="Q127" s="17">
        <v>81.13</v>
      </c>
      <c r="R127" s="21">
        <v>42135.60020833333</v>
      </c>
      <c r="S127" s="21">
        <v>42167.083333333328</v>
      </c>
    </row>
    <row r="128" spans="1:19" s="17" customFormat="1" ht="60" x14ac:dyDescent="0.25">
      <c r="A128" s="17">
        <v>3246</v>
      </c>
      <c r="B128" s="18" t="s">
        <v>3246</v>
      </c>
      <c r="C128" s="18" t="s">
        <v>7356</v>
      </c>
      <c r="D128" s="19">
        <v>10000</v>
      </c>
      <c r="E128" s="20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8273</v>
      </c>
      <c r="O128" s="17" t="s">
        <v>8274</v>
      </c>
      <c r="P128" s="17">
        <v>111</v>
      </c>
      <c r="Q128" s="17">
        <v>57.63</v>
      </c>
      <c r="R128" s="21">
        <v>42230.472222222219</v>
      </c>
      <c r="S128" s="21">
        <v>42259.165972222225</v>
      </c>
    </row>
    <row r="129" spans="1:19" s="17" customFormat="1" ht="45" x14ac:dyDescent="0.25">
      <c r="A129" s="17">
        <v>3248</v>
      </c>
      <c r="B129" s="18" t="s">
        <v>3248</v>
      </c>
      <c r="C129" s="18" t="s">
        <v>7358</v>
      </c>
      <c r="D129" s="19">
        <v>12000</v>
      </c>
      <c r="E129" s="20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8273</v>
      </c>
      <c r="O129" s="17" t="s">
        <v>8274</v>
      </c>
      <c r="P129" s="17">
        <v>101</v>
      </c>
      <c r="Q129" s="17">
        <v>60.48</v>
      </c>
      <c r="R129" s="21">
        <v>42068.888391203705</v>
      </c>
      <c r="S129" s="21">
        <v>42098.846724537041</v>
      </c>
    </row>
    <row r="130" spans="1:19" s="17" customFormat="1" ht="60" x14ac:dyDescent="0.25">
      <c r="A130" s="17">
        <v>3249</v>
      </c>
      <c r="B130" s="18" t="s">
        <v>3249</v>
      </c>
      <c r="C130" s="18" t="s">
        <v>7359</v>
      </c>
      <c r="D130" s="19">
        <v>5500</v>
      </c>
      <c r="E130" s="20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8273</v>
      </c>
      <c r="O130" s="17" t="s">
        <v>8274</v>
      </c>
      <c r="P130" s="17">
        <v>105</v>
      </c>
      <c r="Q130" s="17">
        <v>65.58</v>
      </c>
      <c r="R130" s="21">
        <v>42145.746689814812</v>
      </c>
      <c r="S130" s="21">
        <v>42175.746689814812</v>
      </c>
    </row>
    <row r="131" spans="1:19" s="17" customFormat="1" ht="60" x14ac:dyDescent="0.25">
      <c r="A131" s="17">
        <v>3250</v>
      </c>
      <c r="B131" s="18" t="s">
        <v>3250</v>
      </c>
      <c r="C131" s="18" t="s">
        <v>7360</v>
      </c>
      <c r="D131" s="19">
        <v>25000</v>
      </c>
      <c r="E131" s="20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8273</v>
      </c>
      <c r="O131" s="17" t="s">
        <v>8274</v>
      </c>
      <c r="P131" s="17">
        <v>102</v>
      </c>
      <c r="Q131" s="17">
        <v>119.19</v>
      </c>
      <c r="R131" s="21">
        <v>41918.742175925923</v>
      </c>
      <c r="S131" s="21">
        <v>41948.783842592595</v>
      </c>
    </row>
    <row r="132" spans="1:19" s="17" customFormat="1" ht="60" x14ac:dyDescent="0.25">
      <c r="A132" s="17">
        <v>3251</v>
      </c>
      <c r="B132" s="18" t="s">
        <v>3251</v>
      </c>
      <c r="C132" s="18" t="s">
        <v>7361</v>
      </c>
      <c r="D132" s="19">
        <v>1500</v>
      </c>
      <c r="E132" s="20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8273</v>
      </c>
      <c r="O132" s="17" t="s">
        <v>8274</v>
      </c>
      <c r="P132" s="17">
        <v>111</v>
      </c>
      <c r="Q132" s="17">
        <v>83.05</v>
      </c>
      <c r="R132" s="21">
        <v>42146.731087962966</v>
      </c>
      <c r="S132" s="21">
        <v>42176.731087962966</v>
      </c>
    </row>
    <row r="133" spans="1:19" s="17" customFormat="1" ht="45" x14ac:dyDescent="0.25">
      <c r="A133" s="17">
        <v>3253</v>
      </c>
      <c r="B133" s="18" t="s">
        <v>3253</v>
      </c>
      <c r="C133" s="18" t="s">
        <v>7363</v>
      </c>
      <c r="D133" s="19">
        <v>20000</v>
      </c>
      <c r="E133" s="20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8273</v>
      </c>
      <c r="O133" s="17" t="s">
        <v>8274</v>
      </c>
      <c r="P133" s="17">
        <v>102</v>
      </c>
      <c r="Q133" s="17">
        <v>177.09</v>
      </c>
      <c r="R133" s="21">
        <v>42602.576712962968</v>
      </c>
      <c r="S133" s="21">
        <v>42621.15625</v>
      </c>
    </row>
    <row r="134" spans="1:19" s="17" customFormat="1" ht="60" x14ac:dyDescent="0.25">
      <c r="A134" s="17">
        <v>3256</v>
      </c>
      <c r="B134" s="18" t="s">
        <v>3256</v>
      </c>
      <c r="C134" s="18" t="s">
        <v>7366</v>
      </c>
      <c r="D134" s="19">
        <v>10000</v>
      </c>
      <c r="E134" s="20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8273</v>
      </c>
      <c r="O134" s="17" t="s">
        <v>8274</v>
      </c>
      <c r="P134" s="17">
        <v>128</v>
      </c>
      <c r="Q134" s="17">
        <v>72.760000000000005</v>
      </c>
      <c r="R134" s="21">
        <v>42144.573807870373</v>
      </c>
      <c r="S134" s="21">
        <v>42166.165972222225</v>
      </c>
    </row>
    <row r="135" spans="1:19" s="17" customFormat="1" ht="45" x14ac:dyDescent="0.25">
      <c r="A135" s="17">
        <v>3258</v>
      </c>
      <c r="B135" s="18" t="s">
        <v>3258</v>
      </c>
      <c r="C135" s="18" t="s">
        <v>7368</v>
      </c>
      <c r="D135" s="19">
        <v>7000</v>
      </c>
      <c r="E135" s="20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8273</v>
      </c>
      <c r="O135" s="17" t="s">
        <v>8274</v>
      </c>
      <c r="P135" s="17">
        <v>105</v>
      </c>
      <c r="Q135" s="17">
        <v>98.2</v>
      </c>
      <c r="R135" s="21">
        <v>41982.887280092589</v>
      </c>
      <c r="S135" s="21">
        <v>42012.887280092589</v>
      </c>
    </row>
    <row r="136" spans="1:19" s="17" customFormat="1" ht="60" x14ac:dyDescent="0.25">
      <c r="A136" s="17">
        <v>3259</v>
      </c>
      <c r="B136" s="18" t="s">
        <v>3259</v>
      </c>
      <c r="C136" s="18" t="s">
        <v>7369</v>
      </c>
      <c r="D136" s="19">
        <v>23000</v>
      </c>
      <c r="E136" s="20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8273</v>
      </c>
      <c r="O136" s="17" t="s">
        <v>8274</v>
      </c>
      <c r="P136" s="17">
        <v>106</v>
      </c>
      <c r="Q136" s="17">
        <v>251.74</v>
      </c>
      <c r="R136" s="21">
        <v>42614.760937500003</v>
      </c>
      <c r="S136" s="21">
        <v>42644.165972222225</v>
      </c>
    </row>
    <row r="137" spans="1:19" s="17" customFormat="1" ht="60" x14ac:dyDescent="0.25">
      <c r="A137" s="17">
        <v>3260</v>
      </c>
      <c r="B137" s="18" t="s">
        <v>3260</v>
      </c>
      <c r="C137" s="18" t="s">
        <v>7370</v>
      </c>
      <c r="D137" s="19">
        <v>5000</v>
      </c>
      <c r="E137" s="20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8273</v>
      </c>
      <c r="O137" s="17" t="s">
        <v>8274</v>
      </c>
      <c r="P137" s="17">
        <v>109</v>
      </c>
      <c r="Q137" s="17">
        <v>74.819999999999993</v>
      </c>
      <c r="R137" s="21">
        <v>42303.672662037032</v>
      </c>
      <c r="S137" s="21">
        <v>42338.714328703703</v>
      </c>
    </row>
    <row r="138" spans="1:19" s="17" customFormat="1" ht="60" x14ac:dyDescent="0.25">
      <c r="A138" s="17">
        <v>3261</v>
      </c>
      <c r="B138" s="18" t="s">
        <v>3261</v>
      </c>
      <c r="C138" s="18" t="s">
        <v>7371</v>
      </c>
      <c r="D138" s="19">
        <v>3300</v>
      </c>
      <c r="E138" s="20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8273</v>
      </c>
      <c r="O138" s="17" t="s">
        <v>8274</v>
      </c>
      <c r="P138" s="17">
        <v>100</v>
      </c>
      <c r="Q138" s="17">
        <v>67.650000000000006</v>
      </c>
      <c r="R138" s="21">
        <v>42171.725416666668</v>
      </c>
      <c r="S138" s="21">
        <v>42201.725416666668</v>
      </c>
    </row>
    <row r="139" spans="1:19" s="17" customFormat="1" ht="45" x14ac:dyDescent="0.25">
      <c r="A139" s="17">
        <v>3262</v>
      </c>
      <c r="B139" s="18" t="s">
        <v>3262</v>
      </c>
      <c r="C139" s="18" t="s">
        <v>7372</v>
      </c>
      <c r="D139" s="19">
        <v>12200</v>
      </c>
      <c r="E139" s="20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8273</v>
      </c>
      <c r="O139" s="17" t="s">
        <v>8274</v>
      </c>
      <c r="P139" s="17">
        <v>103</v>
      </c>
      <c r="Q139" s="17">
        <v>93.81</v>
      </c>
      <c r="R139" s="21">
        <v>41964.315532407403</v>
      </c>
      <c r="S139" s="21">
        <v>41995.166666666672</v>
      </c>
    </row>
    <row r="140" spans="1:19" s="17" customFormat="1" ht="45" x14ac:dyDescent="0.25">
      <c r="A140" s="17">
        <v>3263</v>
      </c>
      <c r="B140" s="18" t="s">
        <v>3263</v>
      </c>
      <c r="C140" s="18" t="s">
        <v>7373</v>
      </c>
      <c r="D140" s="19">
        <v>2500</v>
      </c>
      <c r="E140" s="20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8273</v>
      </c>
      <c r="O140" s="17" t="s">
        <v>8274</v>
      </c>
      <c r="P140" s="17">
        <v>112</v>
      </c>
      <c r="Q140" s="17">
        <v>41.24</v>
      </c>
      <c r="R140" s="21">
        <v>42284.516064814816</v>
      </c>
      <c r="S140" s="21">
        <v>42307.875</v>
      </c>
    </row>
    <row r="141" spans="1:19" s="17" customFormat="1" ht="45" x14ac:dyDescent="0.25">
      <c r="A141" s="17">
        <v>3264</v>
      </c>
      <c r="B141" s="18" t="s">
        <v>3264</v>
      </c>
      <c r="C141" s="18" t="s">
        <v>7374</v>
      </c>
      <c r="D141" s="19">
        <v>2500</v>
      </c>
      <c r="E141" s="20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8273</v>
      </c>
      <c r="O141" s="17" t="s">
        <v>8274</v>
      </c>
      <c r="P141" s="17">
        <v>103</v>
      </c>
      <c r="Q141" s="17">
        <v>52.55</v>
      </c>
      <c r="R141" s="21">
        <v>42016.800208333334</v>
      </c>
      <c r="S141" s="21">
        <v>42032.916666666672</v>
      </c>
    </row>
    <row r="142" spans="1:19" s="17" customFormat="1" ht="60" x14ac:dyDescent="0.25">
      <c r="A142" s="17">
        <v>3266</v>
      </c>
      <c r="B142" s="18" t="s">
        <v>3266</v>
      </c>
      <c r="C142" s="18" t="s">
        <v>7376</v>
      </c>
      <c r="D142" s="19">
        <v>6000</v>
      </c>
      <c r="E142" s="20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8273</v>
      </c>
      <c r="O142" s="17" t="s">
        <v>8274</v>
      </c>
      <c r="P142" s="17">
        <v>131</v>
      </c>
      <c r="Q142" s="17">
        <v>48.33</v>
      </c>
      <c r="R142" s="21">
        <v>42136.536134259266</v>
      </c>
      <c r="S142" s="21">
        <v>42167.875</v>
      </c>
    </row>
    <row r="143" spans="1:19" s="17" customFormat="1" ht="60" x14ac:dyDescent="0.25">
      <c r="A143" s="17">
        <v>3267</v>
      </c>
      <c r="B143" s="18" t="s">
        <v>3267</v>
      </c>
      <c r="C143" s="18" t="s">
        <v>7377</v>
      </c>
      <c r="D143" s="19">
        <v>15000</v>
      </c>
      <c r="E143" s="20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8273</v>
      </c>
      <c r="O143" s="17" t="s">
        <v>8274</v>
      </c>
      <c r="P143" s="17">
        <v>102</v>
      </c>
      <c r="Q143" s="17">
        <v>53.18</v>
      </c>
      <c r="R143" s="21">
        <v>42172.757638888885</v>
      </c>
      <c r="S143" s="21">
        <v>42202.757638888885</v>
      </c>
    </row>
    <row r="144" spans="1:19" s="17" customFormat="1" ht="60" x14ac:dyDescent="0.25">
      <c r="A144" s="17">
        <v>3268</v>
      </c>
      <c r="B144" s="18" t="s">
        <v>3268</v>
      </c>
      <c r="C144" s="18" t="s">
        <v>7378</v>
      </c>
      <c r="D144" s="19">
        <v>2000</v>
      </c>
      <c r="E144" s="20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8273</v>
      </c>
      <c r="O144" s="17" t="s">
        <v>8274</v>
      </c>
      <c r="P144" s="17">
        <v>128</v>
      </c>
      <c r="Q144" s="17">
        <v>60.95</v>
      </c>
      <c r="R144" s="21">
        <v>42590.90425925926</v>
      </c>
      <c r="S144" s="21">
        <v>42606.90425925926</v>
      </c>
    </row>
    <row r="145" spans="1:19" s="17" customFormat="1" ht="60" x14ac:dyDescent="0.25">
      <c r="A145" s="17">
        <v>3272</v>
      </c>
      <c r="B145" s="18" t="s">
        <v>3272</v>
      </c>
      <c r="C145" s="18" t="s">
        <v>7382</v>
      </c>
      <c r="D145" s="19">
        <v>10000</v>
      </c>
      <c r="E145" s="20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8273</v>
      </c>
      <c r="O145" s="17" t="s">
        <v>8274</v>
      </c>
      <c r="P145" s="17">
        <v>154</v>
      </c>
      <c r="Q145" s="17">
        <v>106.5</v>
      </c>
      <c r="R145" s="21">
        <v>42284.500104166669</v>
      </c>
      <c r="S145" s="21">
        <v>42314.541770833333</v>
      </c>
    </row>
    <row r="146" spans="1:19" s="17" customFormat="1" ht="75" x14ac:dyDescent="0.25">
      <c r="A146" s="17">
        <v>3273</v>
      </c>
      <c r="B146" s="18" t="s">
        <v>3273</v>
      </c>
      <c r="C146" s="18" t="s">
        <v>7383</v>
      </c>
      <c r="D146" s="19">
        <v>4000</v>
      </c>
      <c r="E146" s="20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8273</v>
      </c>
      <c r="O146" s="17" t="s">
        <v>8274</v>
      </c>
      <c r="P146" s="17">
        <v>107</v>
      </c>
      <c r="Q146" s="17">
        <v>204.57</v>
      </c>
      <c r="R146" s="21">
        <v>42611.801412037035</v>
      </c>
      <c r="S146" s="21">
        <v>42627.791666666672</v>
      </c>
    </row>
    <row r="147" spans="1:19" s="17" customFormat="1" ht="60" x14ac:dyDescent="0.25">
      <c r="A147" s="17">
        <v>3274</v>
      </c>
      <c r="B147" s="18" t="s">
        <v>3274</v>
      </c>
      <c r="C147" s="18" t="s">
        <v>7384</v>
      </c>
      <c r="D147" s="19">
        <v>15500</v>
      </c>
      <c r="E147" s="20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8273</v>
      </c>
      <c r="O147" s="17" t="s">
        <v>8274</v>
      </c>
      <c r="P147" s="17">
        <v>101</v>
      </c>
      <c r="Q147" s="17">
        <v>54.91</v>
      </c>
      <c r="R147" s="21">
        <v>42400.704537037032</v>
      </c>
      <c r="S147" s="21">
        <v>42444.875</v>
      </c>
    </row>
    <row r="148" spans="1:19" s="17" customFormat="1" ht="60" x14ac:dyDescent="0.25">
      <c r="A148" s="17">
        <v>3275</v>
      </c>
      <c r="B148" s="18" t="s">
        <v>3275</v>
      </c>
      <c r="C148" s="18" t="s">
        <v>7385</v>
      </c>
      <c r="D148" s="19">
        <v>1800</v>
      </c>
      <c r="E148" s="20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8273</v>
      </c>
      <c r="O148" s="17" t="s">
        <v>8274</v>
      </c>
      <c r="P148" s="17">
        <v>100</v>
      </c>
      <c r="Q148" s="17">
        <v>150.41999999999999</v>
      </c>
      <c r="R148" s="21">
        <v>42017.88045138889</v>
      </c>
      <c r="S148" s="21">
        <v>42044.1875</v>
      </c>
    </row>
    <row r="149" spans="1:19" s="17" customFormat="1" ht="75" x14ac:dyDescent="0.25">
      <c r="A149" s="17">
        <v>3279</v>
      </c>
      <c r="B149" s="18" t="s">
        <v>3279</v>
      </c>
      <c r="C149" s="18" t="s">
        <v>7389</v>
      </c>
      <c r="D149" s="19">
        <v>5800</v>
      </c>
      <c r="E149" s="20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8273</v>
      </c>
      <c r="O149" s="17" t="s">
        <v>8274</v>
      </c>
      <c r="P149" s="17">
        <v>114</v>
      </c>
      <c r="Q149" s="17">
        <v>105.21</v>
      </c>
      <c r="R149" s="21">
        <v>42431.102534722217</v>
      </c>
      <c r="S149" s="21">
        <v>42461.06086805556</v>
      </c>
    </row>
    <row r="150" spans="1:19" s="17" customFormat="1" ht="75" x14ac:dyDescent="0.25">
      <c r="A150" s="17">
        <v>3280</v>
      </c>
      <c r="B150" s="18" t="s">
        <v>3280</v>
      </c>
      <c r="C150" s="18" t="s">
        <v>7390</v>
      </c>
      <c r="D150" s="19">
        <v>2000</v>
      </c>
      <c r="E150" s="20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8273</v>
      </c>
      <c r="O150" s="17" t="s">
        <v>8274</v>
      </c>
      <c r="P150" s="17">
        <v>103</v>
      </c>
      <c r="Q150" s="17">
        <v>68.67</v>
      </c>
      <c r="R150" s="21">
        <v>42121.756921296299</v>
      </c>
      <c r="S150" s="21">
        <v>42156.208333333328</v>
      </c>
    </row>
    <row r="151" spans="1:19" s="17" customFormat="1" ht="60" x14ac:dyDescent="0.25">
      <c r="A151" s="17">
        <v>3281</v>
      </c>
      <c r="B151" s="18" t="s">
        <v>3281</v>
      </c>
      <c r="C151" s="18" t="s">
        <v>7391</v>
      </c>
      <c r="D151" s="19">
        <v>5000</v>
      </c>
      <c r="E151" s="20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8273</v>
      </c>
      <c r="O151" s="17" t="s">
        <v>8274</v>
      </c>
      <c r="P151" s="17">
        <v>122</v>
      </c>
      <c r="Q151" s="17">
        <v>129.36000000000001</v>
      </c>
      <c r="R151" s="21">
        <v>42219.019733796296</v>
      </c>
      <c r="S151" s="21">
        <v>42249.019733796296</v>
      </c>
    </row>
    <row r="152" spans="1:19" s="17" customFormat="1" ht="75" x14ac:dyDescent="0.25">
      <c r="A152" s="17">
        <v>3282</v>
      </c>
      <c r="B152" s="18" t="s">
        <v>3282</v>
      </c>
      <c r="C152" s="18" t="s">
        <v>7392</v>
      </c>
      <c r="D152" s="19">
        <v>31000</v>
      </c>
      <c r="E152" s="20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8273</v>
      </c>
      <c r="O152" s="17" t="s">
        <v>8274</v>
      </c>
      <c r="P152" s="17">
        <v>103</v>
      </c>
      <c r="Q152" s="17">
        <v>134.26</v>
      </c>
      <c r="R152" s="21">
        <v>42445.19430555556</v>
      </c>
      <c r="S152" s="21">
        <v>42489.19430555556</v>
      </c>
    </row>
    <row r="153" spans="1:19" s="17" customFormat="1" ht="60" x14ac:dyDescent="0.25">
      <c r="A153" s="17">
        <v>3284</v>
      </c>
      <c r="B153" s="18" t="s">
        <v>3284</v>
      </c>
      <c r="C153" s="18" t="s">
        <v>7394</v>
      </c>
      <c r="D153" s="19">
        <v>3000</v>
      </c>
      <c r="E153" s="20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8273</v>
      </c>
      <c r="O153" s="17" t="s">
        <v>8274</v>
      </c>
      <c r="P153" s="17">
        <v>102</v>
      </c>
      <c r="Q153" s="17">
        <v>203.2</v>
      </c>
      <c r="R153" s="21">
        <v>42380.884872685187</v>
      </c>
      <c r="S153" s="21">
        <v>42398.249305555553</v>
      </c>
    </row>
    <row r="154" spans="1:19" s="17" customFormat="1" x14ac:dyDescent="0.25">
      <c r="A154" s="17">
        <v>3285</v>
      </c>
      <c r="B154" s="18" t="s">
        <v>3285</v>
      </c>
      <c r="C154" s="18" t="s">
        <v>7395</v>
      </c>
      <c r="D154" s="19">
        <v>4999</v>
      </c>
      <c r="E154" s="20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8273</v>
      </c>
      <c r="O154" s="17" t="s">
        <v>8274</v>
      </c>
      <c r="P154" s="17">
        <v>112</v>
      </c>
      <c r="Q154" s="17">
        <v>69.19</v>
      </c>
      <c r="R154" s="21">
        <v>42762.942430555559</v>
      </c>
      <c r="S154" s="21">
        <v>42794.208333333328</v>
      </c>
    </row>
    <row r="155" spans="1:19" s="17" customFormat="1" ht="60" x14ac:dyDescent="0.25">
      <c r="A155" s="17">
        <v>3286</v>
      </c>
      <c r="B155" s="18" t="s">
        <v>3286</v>
      </c>
      <c r="C155" s="18" t="s">
        <v>7396</v>
      </c>
      <c r="D155" s="19">
        <v>15000</v>
      </c>
      <c r="E155" s="20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8273</v>
      </c>
      <c r="O155" s="17" t="s">
        <v>8274</v>
      </c>
      <c r="P155" s="17">
        <v>102</v>
      </c>
      <c r="Q155" s="17">
        <v>125.12</v>
      </c>
      <c r="R155" s="21">
        <v>42567.840069444443</v>
      </c>
      <c r="S155" s="21">
        <v>42597.840069444443</v>
      </c>
    </row>
    <row r="156" spans="1:19" s="17" customFormat="1" ht="60" x14ac:dyDescent="0.25">
      <c r="A156" s="17">
        <v>3291</v>
      </c>
      <c r="B156" s="18" t="s">
        <v>3291</v>
      </c>
      <c r="C156" s="18" t="s">
        <v>7401</v>
      </c>
      <c r="D156" s="19">
        <v>500</v>
      </c>
      <c r="E156" s="20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8273</v>
      </c>
      <c r="O156" s="17" t="s">
        <v>8274</v>
      </c>
      <c r="P156" s="17">
        <v>114</v>
      </c>
      <c r="Q156" s="17">
        <v>40.71</v>
      </c>
      <c r="R156" s="21">
        <v>42232.702546296292</v>
      </c>
      <c r="S156" s="21">
        <v>42264.165972222225</v>
      </c>
    </row>
    <row r="157" spans="1:19" s="17" customFormat="1" ht="60" x14ac:dyDescent="0.25">
      <c r="A157" s="17">
        <v>3298</v>
      </c>
      <c r="B157" s="18" t="s">
        <v>3298</v>
      </c>
      <c r="C157" s="18" t="s">
        <v>7408</v>
      </c>
      <c r="D157" s="19">
        <v>10000</v>
      </c>
      <c r="E157" s="20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8273</v>
      </c>
      <c r="O157" s="17" t="s">
        <v>8274</v>
      </c>
      <c r="P157" s="17">
        <v>102</v>
      </c>
      <c r="Q157" s="17">
        <v>141.29</v>
      </c>
      <c r="R157" s="21">
        <v>42239.957962962959</v>
      </c>
      <c r="S157" s="21">
        <v>42260</v>
      </c>
    </row>
    <row r="158" spans="1:19" s="17" customFormat="1" ht="60" x14ac:dyDescent="0.25">
      <c r="A158" s="17">
        <v>3299</v>
      </c>
      <c r="B158" s="18" t="s">
        <v>3299</v>
      </c>
      <c r="C158" s="18" t="s">
        <v>7409</v>
      </c>
      <c r="D158" s="19">
        <v>3000</v>
      </c>
      <c r="E158" s="20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8273</v>
      </c>
      <c r="O158" s="17" t="s">
        <v>8274</v>
      </c>
      <c r="P158" s="17">
        <v>116</v>
      </c>
      <c r="Q158" s="17">
        <v>55.33</v>
      </c>
      <c r="R158" s="21">
        <v>42261.917395833334</v>
      </c>
      <c r="S158" s="21">
        <v>42291.917395833334</v>
      </c>
    </row>
    <row r="159" spans="1:19" s="17" customFormat="1" ht="45" x14ac:dyDescent="0.25">
      <c r="A159" s="17">
        <v>3300</v>
      </c>
      <c r="B159" s="18" t="s">
        <v>3300</v>
      </c>
      <c r="C159" s="18" t="s">
        <v>7410</v>
      </c>
      <c r="D159" s="19">
        <v>3000</v>
      </c>
      <c r="E159" s="20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8273</v>
      </c>
      <c r="O159" s="17" t="s">
        <v>8274</v>
      </c>
      <c r="P159" s="17">
        <v>136</v>
      </c>
      <c r="Q159" s="17">
        <v>46.42</v>
      </c>
      <c r="R159" s="21">
        <v>42102.743773148148</v>
      </c>
      <c r="S159" s="21">
        <v>42123.743773148148</v>
      </c>
    </row>
    <row r="160" spans="1:19" s="17" customFormat="1" ht="75" x14ac:dyDescent="0.25">
      <c r="A160" s="17">
        <v>3301</v>
      </c>
      <c r="B160" s="18" t="s">
        <v>3301</v>
      </c>
      <c r="C160" s="18" t="s">
        <v>7411</v>
      </c>
      <c r="D160" s="19">
        <v>3000</v>
      </c>
      <c r="E160" s="20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8273</v>
      </c>
      <c r="O160" s="17" t="s">
        <v>8274</v>
      </c>
      <c r="P160" s="17">
        <v>133</v>
      </c>
      <c r="Q160" s="17">
        <v>57.2</v>
      </c>
      <c r="R160" s="21">
        <v>42538.73583333334</v>
      </c>
      <c r="S160" s="21">
        <v>42583.290972222225</v>
      </c>
    </row>
    <row r="161" spans="1:19" s="17" customFormat="1" ht="60" x14ac:dyDescent="0.25">
      <c r="A161" s="17">
        <v>3303</v>
      </c>
      <c r="B161" s="18" t="s">
        <v>3303</v>
      </c>
      <c r="C161" s="18" t="s">
        <v>7413</v>
      </c>
      <c r="D161" s="19">
        <v>1800</v>
      </c>
      <c r="E161" s="20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8273</v>
      </c>
      <c r="O161" s="17" t="s">
        <v>8274</v>
      </c>
      <c r="P161" s="17">
        <v>116</v>
      </c>
      <c r="Q161" s="17">
        <v>59.6</v>
      </c>
      <c r="R161" s="21">
        <v>42056.65143518518</v>
      </c>
      <c r="S161" s="21">
        <v>42091.609768518523</v>
      </c>
    </row>
    <row r="162" spans="1:19" s="17" customFormat="1" ht="60" x14ac:dyDescent="0.25">
      <c r="A162" s="17">
        <v>3304</v>
      </c>
      <c r="B162" s="18" t="s">
        <v>3304</v>
      </c>
      <c r="C162" s="18" t="s">
        <v>7414</v>
      </c>
      <c r="D162" s="19">
        <v>15000</v>
      </c>
      <c r="E162" s="20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8273</v>
      </c>
      <c r="O162" s="17" t="s">
        <v>8274</v>
      </c>
      <c r="P162" s="17">
        <v>105</v>
      </c>
      <c r="Q162" s="17">
        <v>89.59</v>
      </c>
      <c r="R162" s="21">
        <v>42696.624444444446</v>
      </c>
      <c r="S162" s="21">
        <v>42726.624444444446</v>
      </c>
    </row>
    <row r="163" spans="1:19" s="17" customFormat="1" ht="60" x14ac:dyDescent="0.25">
      <c r="A163" s="17">
        <v>3305</v>
      </c>
      <c r="B163" s="18" t="s">
        <v>3305</v>
      </c>
      <c r="C163" s="18" t="s">
        <v>7415</v>
      </c>
      <c r="D163" s="19">
        <v>4000</v>
      </c>
      <c r="E163" s="20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8273</v>
      </c>
      <c r="O163" s="17" t="s">
        <v>8274</v>
      </c>
      <c r="P163" s="17">
        <v>102</v>
      </c>
      <c r="Q163" s="17">
        <v>204.05</v>
      </c>
      <c r="R163" s="21">
        <v>42186.855879629627</v>
      </c>
      <c r="S163" s="21">
        <v>42216.855879629627</v>
      </c>
    </row>
    <row r="164" spans="1:19" s="17" customFormat="1" ht="75" x14ac:dyDescent="0.25">
      <c r="A164" s="17">
        <v>3306</v>
      </c>
      <c r="B164" s="18" t="s">
        <v>3306</v>
      </c>
      <c r="C164" s="18" t="s">
        <v>7416</v>
      </c>
      <c r="D164" s="19">
        <v>1500</v>
      </c>
      <c r="E164" s="20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8273</v>
      </c>
      <c r="O164" s="17" t="s">
        <v>8274</v>
      </c>
      <c r="P164" s="17">
        <v>175</v>
      </c>
      <c r="Q164" s="17">
        <v>48.7</v>
      </c>
      <c r="R164" s="21">
        <v>42493.219236111108</v>
      </c>
      <c r="S164" s="21">
        <v>42531.125</v>
      </c>
    </row>
    <row r="165" spans="1:19" s="17" customFormat="1" ht="60" x14ac:dyDescent="0.25">
      <c r="A165" s="17">
        <v>3307</v>
      </c>
      <c r="B165" s="18" t="s">
        <v>3307</v>
      </c>
      <c r="C165" s="18" t="s">
        <v>7417</v>
      </c>
      <c r="D165" s="19">
        <v>1000</v>
      </c>
      <c r="E165" s="20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8273</v>
      </c>
      <c r="O165" s="17" t="s">
        <v>8274</v>
      </c>
      <c r="P165" s="17">
        <v>107</v>
      </c>
      <c r="Q165" s="17">
        <v>53.34</v>
      </c>
      <c r="R165" s="21">
        <v>42475.057164351849</v>
      </c>
      <c r="S165" s="21">
        <v>42505.057164351849</v>
      </c>
    </row>
    <row r="166" spans="1:19" s="17" customFormat="1" ht="60" x14ac:dyDescent="0.25">
      <c r="A166" s="17">
        <v>3308</v>
      </c>
      <c r="B166" s="18" t="s">
        <v>3308</v>
      </c>
      <c r="C166" s="18" t="s">
        <v>7418</v>
      </c>
      <c r="D166" s="19">
        <v>3500</v>
      </c>
      <c r="E166" s="20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8273</v>
      </c>
      <c r="O166" s="17" t="s">
        <v>8274</v>
      </c>
      <c r="P166" s="17">
        <v>122</v>
      </c>
      <c r="Q166" s="17">
        <v>75.09</v>
      </c>
      <c r="R166" s="21">
        <v>42452.876909722225</v>
      </c>
      <c r="S166" s="21">
        <v>42473.876909722225</v>
      </c>
    </row>
    <row r="167" spans="1:19" s="17" customFormat="1" ht="45" x14ac:dyDescent="0.25">
      <c r="A167" s="17">
        <v>3310</v>
      </c>
      <c r="B167" s="18" t="s">
        <v>3310</v>
      </c>
      <c r="C167" s="18" t="s">
        <v>7420</v>
      </c>
      <c r="D167" s="19">
        <v>6500</v>
      </c>
      <c r="E167" s="20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8273</v>
      </c>
      <c r="O167" s="17" t="s">
        <v>8274</v>
      </c>
      <c r="P167" s="17">
        <v>100</v>
      </c>
      <c r="Q167" s="17">
        <v>209.84</v>
      </c>
      <c r="R167" s="21">
        <v>42253.928530092591</v>
      </c>
      <c r="S167" s="21">
        <v>42283.928530092591</v>
      </c>
    </row>
    <row r="168" spans="1:19" s="17" customFormat="1" ht="60" x14ac:dyDescent="0.25">
      <c r="A168" s="17">
        <v>3311</v>
      </c>
      <c r="B168" s="18" t="s">
        <v>3311</v>
      </c>
      <c r="C168" s="18" t="s">
        <v>7421</v>
      </c>
      <c r="D168" s="19">
        <v>2500</v>
      </c>
      <c r="E168" s="20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8273</v>
      </c>
      <c r="O168" s="17" t="s">
        <v>8274</v>
      </c>
      <c r="P168" s="17">
        <v>110</v>
      </c>
      <c r="Q168" s="17">
        <v>61.02</v>
      </c>
      <c r="R168" s="21">
        <v>42264.29178240741</v>
      </c>
      <c r="S168" s="21">
        <v>42294.29178240741</v>
      </c>
    </row>
    <row r="169" spans="1:19" s="17" customFormat="1" ht="60" x14ac:dyDescent="0.25">
      <c r="A169" s="17">
        <v>3312</v>
      </c>
      <c r="B169" s="18" t="s">
        <v>3312</v>
      </c>
      <c r="C169" s="18" t="s">
        <v>7422</v>
      </c>
      <c r="D169" s="19">
        <v>2500</v>
      </c>
      <c r="E169" s="20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8273</v>
      </c>
      <c r="O169" s="17" t="s">
        <v>8274</v>
      </c>
      <c r="P169" s="17">
        <v>100</v>
      </c>
      <c r="Q169" s="17">
        <v>61</v>
      </c>
      <c r="R169" s="21">
        <v>42664.809560185182</v>
      </c>
      <c r="S169" s="21">
        <v>42685.916666666672</v>
      </c>
    </row>
    <row r="170" spans="1:19" s="17" customFormat="1" ht="60" x14ac:dyDescent="0.25">
      <c r="A170" s="17">
        <v>3313</v>
      </c>
      <c r="B170" s="18" t="s">
        <v>3313</v>
      </c>
      <c r="C170" s="18" t="s">
        <v>7423</v>
      </c>
      <c r="D170" s="19">
        <v>2000</v>
      </c>
      <c r="E170" s="20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8273</v>
      </c>
      <c r="O170" s="17" t="s">
        <v>8274</v>
      </c>
      <c r="P170" s="17">
        <v>116</v>
      </c>
      <c r="Q170" s="17">
        <v>80.03</v>
      </c>
      <c r="R170" s="21">
        <v>42382.244409722218</v>
      </c>
      <c r="S170" s="21">
        <v>42396.041666666672</v>
      </c>
    </row>
    <row r="171" spans="1:19" s="17" customFormat="1" ht="75" x14ac:dyDescent="0.25">
      <c r="A171" s="17">
        <v>3316</v>
      </c>
      <c r="B171" s="18" t="s">
        <v>3316</v>
      </c>
      <c r="C171" s="18" t="s">
        <v>7426</v>
      </c>
      <c r="D171" s="19">
        <v>11737</v>
      </c>
      <c r="E171" s="20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8273</v>
      </c>
      <c r="O171" s="17" t="s">
        <v>8274</v>
      </c>
      <c r="P171" s="17">
        <v>100</v>
      </c>
      <c r="Q171" s="17">
        <v>93.98</v>
      </c>
      <c r="R171" s="21">
        <v>41826.871238425927</v>
      </c>
      <c r="S171" s="21">
        <v>41859.57916666667</v>
      </c>
    </row>
    <row r="172" spans="1:19" s="17" customFormat="1" ht="60" x14ac:dyDescent="0.25">
      <c r="A172" s="17">
        <v>3317</v>
      </c>
      <c r="B172" s="18" t="s">
        <v>3317</v>
      </c>
      <c r="C172" s="18" t="s">
        <v>7427</v>
      </c>
      <c r="D172" s="19">
        <v>1050</v>
      </c>
      <c r="E172" s="20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8273</v>
      </c>
      <c r="O172" s="17" t="s">
        <v>8274</v>
      </c>
      <c r="P172" s="17">
        <v>106</v>
      </c>
      <c r="Q172" s="17">
        <v>61.94</v>
      </c>
      <c r="R172" s="21">
        <v>42499.039629629624</v>
      </c>
      <c r="S172" s="21">
        <v>42529.039629629624</v>
      </c>
    </row>
    <row r="173" spans="1:19" s="17" customFormat="1" ht="60" x14ac:dyDescent="0.25">
      <c r="A173" s="17">
        <v>3320</v>
      </c>
      <c r="B173" s="18" t="s">
        <v>3320</v>
      </c>
      <c r="C173" s="18" t="s">
        <v>7430</v>
      </c>
      <c r="D173" s="19">
        <v>2500</v>
      </c>
      <c r="E173" s="20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8273</v>
      </c>
      <c r="O173" s="17" t="s">
        <v>8274</v>
      </c>
      <c r="P173" s="17">
        <v>101</v>
      </c>
      <c r="Q173" s="17">
        <v>66.45</v>
      </c>
      <c r="R173" s="21">
        <v>42513.045798611114</v>
      </c>
      <c r="S173" s="21">
        <v>42543.045798611114</v>
      </c>
    </row>
    <row r="174" spans="1:19" s="17" customFormat="1" ht="60" x14ac:dyDescent="0.25">
      <c r="A174" s="17">
        <v>3321</v>
      </c>
      <c r="B174" s="18" t="s">
        <v>3321</v>
      </c>
      <c r="C174" s="18" t="s">
        <v>7431</v>
      </c>
      <c r="D174" s="19">
        <v>500</v>
      </c>
      <c r="E174" s="20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8273</v>
      </c>
      <c r="O174" s="17" t="s">
        <v>8274</v>
      </c>
      <c r="P174" s="17">
        <v>107</v>
      </c>
      <c r="Q174" s="17">
        <v>35.799999999999997</v>
      </c>
      <c r="R174" s="21">
        <v>41914.100289351853</v>
      </c>
      <c r="S174" s="21">
        <v>41928.165972222225</v>
      </c>
    </row>
    <row r="175" spans="1:19" s="17" customFormat="1" ht="60" x14ac:dyDescent="0.25">
      <c r="A175" s="17">
        <v>3322</v>
      </c>
      <c r="B175" s="18" t="s">
        <v>3322</v>
      </c>
      <c r="C175" s="18" t="s">
        <v>7432</v>
      </c>
      <c r="D175" s="19">
        <v>3300</v>
      </c>
      <c r="E175" s="20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8273</v>
      </c>
      <c r="O175" s="17" t="s">
        <v>8274</v>
      </c>
      <c r="P175" s="17">
        <v>102</v>
      </c>
      <c r="Q175" s="17">
        <v>145.65</v>
      </c>
      <c r="R175" s="21">
        <v>42521.010370370372</v>
      </c>
      <c r="S175" s="21">
        <v>42543.163194444445</v>
      </c>
    </row>
    <row r="176" spans="1:19" s="17" customFormat="1" ht="60" x14ac:dyDescent="0.25">
      <c r="A176" s="17">
        <v>3326</v>
      </c>
      <c r="B176" s="18" t="s">
        <v>3326</v>
      </c>
      <c r="C176" s="18" t="s">
        <v>7436</v>
      </c>
      <c r="D176" s="19">
        <v>8000</v>
      </c>
      <c r="E176" s="20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8273</v>
      </c>
      <c r="O176" s="17" t="s">
        <v>8274</v>
      </c>
      <c r="P176" s="17">
        <v>101</v>
      </c>
      <c r="Q176" s="17">
        <v>142.28</v>
      </c>
      <c r="R176" s="21">
        <v>42041.714178240742</v>
      </c>
      <c r="S176" s="21">
        <v>42071.67251157407</v>
      </c>
    </row>
    <row r="177" spans="1:19" s="17" customFormat="1" ht="60" x14ac:dyDescent="0.25">
      <c r="A177" s="17">
        <v>3328</v>
      </c>
      <c r="B177" s="18" t="s">
        <v>3328</v>
      </c>
      <c r="C177" s="18" t="s">
        <v>7438</v>
      </c>
      <c r="D177" s="19">
        <v>1800</v>
      </c>
      <c r="E177" s="20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8273</v>
      </c>
      <c r="O177" s="17" t="s">
        <v>8274</v>
      </c>
      <c r="P177" s="17">
        <v>146</v>
      </c>
      <c r="Q177" s="17">
        <v>292.77999999999997</v>
      </c>
      <c r="R177" s="21">
        <v>41822.57503472222</v>
      </c>
      <c r="S177" s="21">
        <v>41825.041666666664</v>
      </c>
    </row>
    <row r="178" spans="1:19" s="17" customFormat="1" ht="60" x14ac:dyDescent="0.25">
      <c r="A178" s="17">
        <v>3331</v>
      </c>
      <c r="B178" s="18" t="s">
        <v>3331</v>
      </c>
      <c r="C178" s="18" t="s">
        <v>7441</v>
      </c>
      <c r="D178" s="19">
        <v>5000</v>
      </c>
      <c r="E178" s="20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8273</v>
      </c>
      <c r="O178" s="17" t="s">
        <v>8274</v>
      </c>
      <c r="P178" s="17">
        <v>105</v>
      </c>
      <c r="Q178" s="17">
        <v>80.400000000000006</v>
      </c>
      <c r="R178" s="21">
        <v>42248.697754629626</v>
      </c>
      <c r="S178" s="21">
        <v>42283.697754629626</v>
      </c>
    </row>
    <row r="179" spans="1:19" s="17" customFormat="1" ht="60" x14ac:dyDescent="0.25">
      <c r="A179" s="17">
        <v>3332</v>
      </c>
      <c r="B179" s="18" t="s">
        <v>3332</v>
      </c>
      <c r="C179" s="18" t="s">
        <v>7442</v>
      </c>
      <c r="D179" s="19">
        <v>6000</v>
      </c>
      <c r="E179" s="20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8273</v>
      </c>
      <c r="O179" s="17" t="s">
        <v>8274</v>
      </c>
      <c r="P179" s="17">
        <v>100</v>
      </c>
      <c r="Q179" s="17">
        <v>72.290000000000006</v>
      </c>
      <c r="R179" s="21">
        <v>41809.860300925924</v>
      </c>
      <c r="S179" s="21">
        <v>41839.860300925924</v>
      </c>
    </row>
    <row r="180" spans="1:19" s="17" customFormat="1" ht="60" x14ac:dyDescent="0.25">
      <c r="A180" s="17">
        <v>3333</v>
      </c>
      <c r="B180" s="18" t="s">
        <v>3333</v>
      </c>
      <c r="C180" s="18" t="s">
        <v>7443</v>
      </c>
      <c r="D180" s="19">
        <v>3500</v>
      </c>
      <c r="E180" s="20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8273</v>
      </c>
      <c r="O180" s="17" t="s">
        <v>8274</v>
      </c>
      <c r="P180" s="17">
        <v>105</v>
      </c>
      <c r="Q180" s="17">
        <v>32.97</v>
      </c>
      <c r="R180" s="21">
        <v>42148.676851851851</v>
      </c>
      <c r="S180" s="21">
        <v>42170.676851851851</v>
      </c>
    </row>
    <row r="181" spans="1:19" s="17" customFormat="1" ht="45" x14ac:dyDescent="0.25">
      <c r="A181" s="17">
        <v>3334</v>
      </c>
      <c r="B181" s="18" t="s">
        <v>3334</v>
      </c>
      <c r="C181" s="18" t="s">
        <v>7444</v>
      </c>
      <c r="D181" s="19">
        <v>3871</v>
      </c>
      <c r="E181" s="20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8273</v>
      </c>
      <c r="O181" s="17" t="s">
        <v>8274</v>
      </c>
      <c r="P181" s="17">
        <v>139</v>
      </c>
      <c r="Q181" s="17">
        <v>116.65</v>
      </c>
      <c r="R181" s="21">
        <v>42185.521087962959</v>
      </c>
      <c r="S181" s="21">
        <v>42215.521087962959</v>
      </c>
    </row>
    <row r="182" spans="1:19" s="17" customFormat="1" ht="45" x14ac:dyDescent="0.25">
      <c r="A182" s="17">
        <v>3338</v>
      </c>
      <c r="B182" s="18" t="s">
        <v>3338</v>
      </c>
      <c r="C182" s="18" t="s">
        <v>7448</v>
      </c>
      <c r="D182" s="19">
        <v>15000</v>
      </c>
      <c r="E182" s="20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8273</v>
      </c>
      <c r="O182" s="17" t="s">
        <v>8274</v>
      </c>
      <c r="P182" s="17">
        <v>102</v>
      </c>
      <c r="Q182" s="17">
        <v>136.85</v>
      </c>
      <c r="R182" s="21">
        <v>42769.574999999997</v>
      </c>
      <c r="S182" s="21">
        <v>42790.574999999997</v>
      </c>
    </row>
    <row r="183" spans="1:19" s="17" customFormat="1" ht="60" x14ac:dyDescent="0.25">
      <c r="A183" s="17">
        <v>3339</v>
      </c>
      <c r="B183" s="18" t="s">
        <v>3339</v>
      </c>
      <c r="C183" s="18" t="s">
        <v>7449</v>
      </c>
      <c r="D183" s="19">
        <v>8000</v>
      </c>
      <c r="E183" s="20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8273</v>
      </c>
      <c r="O183" s="17" t="s">
        <v>8274</v>
      </c>
      <c r="P183" s="17">
        <v>104</v>
      </c>
      <c r="Q183" s="17">
        <v>177.62</v>
      </c>
      <c r="R183" s="21">
        <v>42549.665717592594</v>
      </c>
      <c r="S183" s="21">
        <v>42579.665717592594</v>
      </c>
    </row>
    <row r="184" spans="1:19" s="17" customFormat="1" ht="75" x14ac:dyDescent="0.25">
      <c r="A184" s="17">
        <v>3340</v>
      </c>
      <c r="B184" s="18" t="s">
        <v>3340</v>
      </c>
      <c r="C184" s="18" t="s">
        <v>7450</v>
      </c>
      <c r="D184" s="19">
        <v>3000</v>
      </c>
      <c r="E184" s="20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8273</v>
      </c>
      <c r="O184" s="17" t="s">
        <v>8274</v>
      </c>
      <c r="P184" s="17">
        <v>138</v>
      </c>
      <c r="Q184" s="17">
        <v>109.08</v>
      </c>
      <c r="R184" s="21">
        <v>42685.974004629628</v>
      </c>
      <c r="S184" s="21">
        <v>42710.974004629628</v>
      </c>
    </row>
    <row r="185" spans="1:19" s="17" customFormat="1" ht="45" x14ac:dyDescent="0.25">
      <c r="A185" s="17">
        <v>3342</v>
      </c>
      <c r="B185" s="18" t="s">
        <v>3342</v>
      </c>
      <c r="C185" s="18" t="s">
        <v>7452</v>
      </c>
      <c r="D185" s="19">
        <v>6000</v>
      </c>
      <c r="E185" s="20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8273</v>
      </c>
      <c r="O185" s="17" t="s">
        <v>8274</v>
      </c>
      <c r="P185" s="17">
        <v>102</v>
      </c>
      <c r="Q185" s="17">
        <v>78.209999999999994</v>
      </c>
      <c r="R185" s="21">
        <v>42062.296412037031</v>
      </c>
      <c r="S185" s="21">
        <v>42095.207638888889</v>
      </c>
    </row>
    <row r="186" spans="1:19" s="17" customFormat="1" ht="60" x14ac:dyDescent="0.25">
      <c r="A186" s="17">
        <v>3344</v>
      </c>
      <c r="B186" s="18" t="s">
        <v>3344</v>
      </c>
      <c r="C186" s="18" t="s">
        <v>7454</v>
      </c>
      <c r="D186" s="19">
        <v>4500</v>
      </c>
      <c r="E186" s="20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8273</v>
      </c>
      <c r="O186" s="17" t="s">
        <v>8274</v>
      </c>
      <c r="P186" s="17">
        <v>101</v>
      </c>
      <c r="Q186" s="17">
        <v>114.13</v>
      </c>
      <c r="R186" s="21">
        <v>41851.200150462959</v>
      </c>
      <c r="S186" s="21">
        <v>41881.200150462959</v>
      </c>
    </row>
    <row r="187" spans="1:19" s="17" customFormat="1" ht="60" x14ac:dyDescent="0.25">
      <c r="A187" s="17">
        <v>3345</v>
      </c>
      <c r="B187" s="18" t="s">
        <v>3345</v>
      </c>
      <c r="C187" s="18" t="s">
        <v>7455</v>
      </c>
      <c r="D187" s="19">
        <v>500</v>
      </c>
      <c r="E187" s="20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8273</v>
      </c>
      <c r="O187" s="17" t="s">
        <v>8274</v>
      </c>
      <c r="P187" s="17">
        <v>130</v>
      </c>
      <c r="Q187" s="17">
        <v>50</v>
      </c>
      <c r="R187" s="21">
        <v>42053.106111111112</v>
      </c>
      <c r="S187" s="21">
        <v>42112.025694444441</v>
      </c>
    </row>
    <row r="188" spans="1:19" s="17" customFormat="1" ht="60" x14ac:dyDescent="0.25">
      <c r="A188" s="17">
        <v>3346</v>
      </c>
      <c r="B188" s="18" t="s">
        <v>3346</v>
      </c>
      <c r="C188" s="18" t="s">
        <v>7456</v>
      </c>
      <c r="D188" s="19">
        <v>1500</v>
      </c>
      <c r="E188" s="20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8273</v>
      </c>
      <c r="O188" s="17" t="s">
        <v>8274</v>
      </c>
      <c r="P188" s="17">
        <v>110</v>
      </c>
      <c r="Q188" s="17">
        <v>91.67</v>
      </c>
      <c r="R188" s="21">
        <v>42054.024421296301</v>
      </c>
      <c r="S188" s="21">
        <v>42061.024421296301</v>
      </c>
    </row>
    <row r="189" spans="1:19" s="17" customFormat="1" ht="75" x14ac:dyDescent="0.25">
      <c r="A189" s="17">
        <v>3348</v>
      </c>
      <c r="B189" s="18" t="s">
        <v>3266</v>
      </c>
      <c r="C189" s="18" t="s">
        <v>7458</v>
      </c>
      <c r="D189" s="19">
        <v>5500</v>
      </c>
      <c r="E189" s="20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8273</v>
      </c>
      <c r="O189" s="17" t="s">
        <v>8274</v>
      </c>
      <c r="P189" s="17">
        <v>100</v>
      </c>
      <c r="Q189" s="17">
        <v>69.819999999999993</v>
      </c>
      <c r="R189" s="21">
        <v>42466.558796296296</v>
      </c>
      <c r="S189" s="21">
        <v>42490.165972222225</v>
      </c>
    </row>
    <row r="190" spans="1:19" s="17" customFormat="1" ht="60" x14ac:dyDescent="0.25">
      <c r="A190" s="17">
        <v>3349</v>
      </c>
      <c r="B190" s="18" t="s">
        <v>3348</v>
      </c>
      <c r="C190" s="18" t="s">
        <v>7459</v>
      </c>
      <c r="D190" s="19">
        <v>1000</v>
      </c>
      <c r="E190" s="20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8273</v>
      </c>
      <c r="O190" s="17" t="s">
        <v>8274</v>
      </c>
      <c r="P190" s="17">
        <v>153</v>
      </c>
      <c r="Q190" s="17">
        <v>109.57</v>
      </c>
      <c r="R190" s="21">
        <v>42513.110787037032</v>
      </c>
      <c r="S190" s="21">
        <v>42534.708333333328</v>
      </c>
    </row>
    <row r="191" spans="1:19" s="17" customFormat="1" ht="45" x14ac:dyDescent="0.25">
      <c r="A191" s="17">
        <v>3354</v>
      </c>
      <c r="B191" s="18" t="s">
        <v>3353</v>
      </c>
      <c r="C191" s="18" t="s">
        <v>7464</v>
      </c>
      <c r="D191" s="19">
        <v>3000</v>
      </c>
      <c r="E191" s="20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8273</v>
      </c>
      <c r="O191" s="17" t="s">
        <v>8274</v>
      </c>
      <c r="P191" s="17">
        <v>102</v>
      </c>
      <c r="Q191" s="17">
        <v>55.6</v>
      </c>
      <c r="R191" s="21">
        <v>42270.7269212963</v>
      </c>
      <c r="S191" s="21">
        <v>42306.167361111111</v>
      </c>
    </row>
    <row r="192" spans="1:19" s="17" customFormat="1" ht="60" x14ac:dyDescent="0.25">
      <c r="A192" s="17">
        <v>3358</v>
      </c>
      <c r="B192" s="18" t="s">
        <v>3357</v>
      </c>
      <c r="C192" s="18" t="s">
        <v>7468</v>
      </c>
      <c r="D192" s="19">
        <v>10000</v>
      </c>
      <c r="E192" s="20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8273</v>
      </c>
      <c r="O192" s="17" t="s">
        <v>8274</v>
      </c>
      <c r="P192" s="17">
        <v>103</v>
      </c>
      <c r="Q192" s="17">
        <v>63.57</v>
      </c>
      <c r="R192" s="21">
        <v>41932.311099537037</v>
      </c>
      <c r="S192" s="21">
        <v>41962.352766203709</v>
      </c>
    </row>
    <row r="193" spans="1:19" s="17" customFormat="1" ht="45" x14ac:dyDescent="0.25">
      <c r="A193" s="17">
        <v>3359</v>
      </c>
      <c r="B193" s="18" t="s">
        <v>3358</v>
      </c>
      <c r="C193" s="18" t="s">
        <v>7469</v>
      </c>
      <c r="D193" s="19">
        <v>4000</v>
      </c>
      <c r="E193" s="20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8273</v>
      </c>
      <c r="O193" s="17" t="s">
        <v>8274</v>
      </c>
      <c r="P193" s="17">
        <v>106</v>
      </c>
      <c r="Q193" s="17">
        <v>184.78</v>
      </c>
      <c r="R193" s="21">
        <v>42746.057106481487</v>
      </c>
      <c r="S193" s="21">
        <v>42791.057106481487</v>
      </c>
    </row>
    <row r="194" spans="1:19" s="17" customFormat="1" ht="75" x14ac:dyDescent="0.25">
      <c r="A194" s="17">
        <v>3361</v>
      </c>
      <c r="B194" s="18" t="s">
        <v>3360</v>
      </c>
      <c r="C194" s="18" t="s">
        <v>7471</v>
      </c>
      <c r="D194" s="19">
        <v>5000</v>
      </c>
      <c r="E194" s="20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8273</v>
      </c>
      <c r="O194" s="17" t="s">
        <v>8274</v>
      </c>
      <c r="P194" s="17">
        <v>113</v>
      </c>
      <c r="Q194" s="17">
        <v>83.43</v>
      </c>
      <c r="R194" s="21">
        <v>41866.025347222225</v>
      </c>
      <c r="S194" s="21">
        <v>41883.665972222225</v>
      </c>
    </row>
    <row r="195" spans="1:19" s="17" customFormat="1" ht="60" x14ac:dyDescent="0.25">
      <c r="A195" s="17">
        <v>3362</v>
      </c>
      <c r="B195" s="18" t="s">
        <v>3361</v>
      </c>
      <c r="C195" s="18" t="s">
        <v>7472</v>
      </c>
      <c r="D195" s="19">
        <v>500</v>
      </c>
      <c r="E195" s="20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8273</v>
      </c>
      <c r="O195" s="17" t="s">
        <v>8274</v>
      </c>
      <c r="P195" s="17">
        <v>218</v>
      </c>
      <c r="Q195" s="17">
        <v>54.5</v>
      </c>
      <c r="R195" s="21">
        <v>42056.091631944444</v>
      </c>
      <c r="S195" s="21">
        <v>42070.204861111109</v>
      </c>
    </row>
    <row r="196" spans="1:19" s="17" customFormat="1" ht="60" x14ac:dyDescent="0.25">
      <c r="A196" s="17">
        <v>3363</v>
      </c>
      <c r="B196" s="18" t="s">
        <v>3362</v>
      </c>
      <c r="C196" s="18" t="s">
        <v>7473</v>
      </c>
      <c r="D196" s="19">
        <v>7750</v>
      </c>
      <c r="E196" s="20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8273</v>
      </c>
      <c r="O196" s="17" t="s">
        <v>8274</v>
      </c>
      <c r="P196" s="17">
        <v>101</v>
      </c>
      <c r="Q196" s="17">
        <v>302.31</v>
      </c>
      <c r="R196" s="21">
        <v>41851.771354166667</v>
      </c>
      <c r="S196" s="21">
        <v>41870.666666666664</v>
      </c>
    </row>
    <row r="197" spans="1:19" s="17" customFormat="1" ht="60" x14ac:dyDescent="0.25">
      <c r="A197" s="17">
        <v>3365</v>
      </c>
      <c r="B197" s="18" t="s">
        <v>3364</v>
      </c>
      <c r="C197" s="18" t="s">
        <v>7475</v>
      </c>
      <c r="D197" s="19">
        <v>2500</v>
      </c>
      <c r="E197" s="20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8273</v>
      </c>
      <c r="O197" s="17" t="s">
        <v>8274</v>
      </c>
      <c r="P197" s="17">
        <v>104</v>
      </c>
      <c r="Q197" s="17">
        <v>866.67</v>
      </c>
      <c r="R197" s="21">
        <v>42321.101759259262</v>
      </c>
      <c r="S197" s="21">
        <v>42351.101759259262</v>
      </c>
    </row>
    <row r="198" spans="1:19" s="17" customFormat="1" ht="60" x14ac:dyDescent="0.25">
      <c r="A198" s="17">
        <v>3366</v>
      </c>
      <c r="B198" s="18" t="s">
        <v>3365</v>
      </c>
      <c r="C198" s="18" t="s">
        <v>7476</v>
      </c>
      <c r="D198" s="19">
        <v>500</v>
      </c>
      <c r="E198" s="20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8273</v>
      </c>
      <c r="O198" s="17" t="s">
        <v>8274</v>
      </c>
      <c r="P198" s="17">
        <v>221</v>
      </c>
      <c r="Q198" s="17">
        <v>61.39</v>
      </c>
      <c r="R198" s="21">
        <v>42107.067557870367</v>
      </c>
      <c r="S198" s="21">
        <v>42137.067557870367</v>
      </c>
    </row>
    <row r="199" spans="1:19" s="17" customFormat="1" ht="60" x14ac:dyDescent="0.25">
      <c r="A199" s="17">
        <v>3368</v>
      </c>
      <c r="B199" s="18" t="s">
        <v>3367</v>
      </c>
      <c r="C199" s="18" t="s">
        <v>7478</v>
      </c>
      <c r="D199" s="19">
        <v>1000</v>
      </c>
      <c r="E199" s="20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8273</v>
      </c>
      <c r="O199" s="17" t="s">
        <v>8274</v>
      </c>
      <c r="P199" s="17">
        <v>105</v>
      </c>
      <c r="Q199" s="17">
        <v>45.48</v>
      </c>
      <c r="R199" s="21">
        <v>41969.199756944443</v>
      </c>
      <c r="S199" s="21">
        <v>42005.208333333328</v>
      </c>
    </row>
    <row r="200" spans="1:19" s="17" customFormat="1" ht="60" x14ac:dyDescent="0.25">
      <c r="A200" s="17">
        <v>3370</v>
      </c>
      <c r="B200" s="18" t="s">
        <v>3369</v>
      </c>
      <c r="C200" s="18" t="s">
        <v>7480</v>
      </c>
      <c r="D200" s="19">
        <v>1500</v>
      </c>
      <c r="E200" s="20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8273</v>
      </c>
      <c r="O200" s="17" t="s">
        <v>8274</v>
      </c>
      <c r="P200" s="17">
        <v>118</v>
      </c>
      <c r="Q200" s="17">
        <v>67.92</v>
      </c>
      <c r="R200" s="21">
        <v>42690.334317129629</v>
      </c>
      <c r="S200" s="21">
        <v>42721.333333333328</v>
      </c>
    </row>
    <row r="201" spans="1:19" s="17" customFormat="1" ht="45" x14ac:dyDescent="0.25">
      <c r="A201" s="17">
        <v>3371</v>
      </c>
      <c r="B201" s="18" t="s">
        <v>3370</v>
      </c>
      <c r="C201" s="18" t="s">
        <v>7481</v>
      </c>
      <c r="D201" s="19">
        <v>200</v>
      </c>
      <c r="E201" s="20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8273</v>
      </c>
      <c r="O201" s="17" t="s">
        <v>8274</v>
      </c>
      <c r="P201" s="17">
        <v>139</v>
      </c>
      <c r="Q201" s="17">
        <v>30.78</v>
      </c>
      <c r="R201" s="21">
        <v>42312.874594907407</v>
      </c>
      <c r="S201" s="21">
        <v>42340.874594907407</v>
      </c>
    </row>
    <row r="202" spans="1:19" s="17" customFormat="1" ht="60" x14ac:dyDescent="0.25">
      <c r="A202" s="17">
        <v>3372</v>
      </c>
      <c r="B202" s="18" t="s">
        <v>3371</v>
      </c>
      <c r="C202" s="18" t="s">
        <v>7482</v>
      </c>
      <c r="D202" s="19">
        <v>1000</v>
      </c>
      <c r="E202" s="20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8273</v>
      </c>
      <c r="O202" s="17" t="s">
        <v>8274</v>
      </c>
      <c r="P202" s="17">
        <v>104</v>
      </c>
      <c r="Q202" s="17">
        <v>38.33</v>
      </c>
      <c r="R202" s="21">
        <v>41855.548101851848</v>
      </c>
      <c r="S202" s="21">
        <v>41876.207638888889</v>
      </c>
    </row>
    <row r="203" spans="1:19" s="17" customFormat="1" ht="75" x14ac:dyDescent="0.25">
      <c r="A203" s="17">
        <v>3376</v>
      </c>
      <c r="B203" s="18" t="s">
        <v>3375</v>
      </c>
      <c r="C203" s="18" t="s">
        <v>7486</v>
      </c>
      <c r="D203" s="19">
        <v>8000</v>
      </c>
      <c r="E203" s="20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8273</v>
      </c>
      <c r="O203" s="17" t="s">
        <v>8274</v>
      </c>
      <c r="P203" s="17">
        <v>100</v>
      </c>
      <c r="Q203" s="17">
        <v>421.11</v>
      </c>
      <c r="R203" s="21">
        <v>42059.701319444444</v>
      </c>
      <c r="S203" s="21">
        <v>42119.659652777773</v>
      </c>
    </row>
    <row r="204" spans="1:19" s="17" customFormat="1" ht="60" x14ac:dyDescent="0.25">
      <c r="A204" s="17">
        <v>3380</v>
      </c>
      <c r="B204" s="18" t="s">
        <v>3379</v>
      </c>
      <c r="C204" s="18" t="s">
        <v>7490</v>
      </c>
      <c r="D204" s="19">
        <v>3000</v>
      </c>
      <c r="E204" s="20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8273</v>
      </c>
      <c r="O204" s="17" t="s">
        <v>8274</v>
      </c>
      <c r="P204" s="17">
        <v>104</v>
      </c>
      <c r="Q204" s="17">
        <v>111.89</v>
      </c>
      <c r="R204" s="21">
        <v>41937.95344907407</v>
      </c>
      <c r="S204" s="21">
        <v>41972.995115740734</v>
      </c>
    </row>
    <row r="205" spans="1:19" s="17" customFormat="1" ht="60" x14ac:dyDescent="0.25">
      <c r="A205" s="17">
        <v>3381</v>
      </c>
      <c r="B205" s="18" t="s">
        <v>3380</v>
      </c>
      <c r="C205" s="18" t="s">
        <v>7491</v>
      </c>
      <c r="D205" s="19">
        <v>4000</v>
      </c>
      <c r="E205" s="20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8273</v>
      </c>
      <c r="O205" s="17" t="s">
        <v>8274</v>
      </c>
      <c r="P205" s="17">
        <v>102</v>
      </c>
      <c r="Q205" s="17">
        <v>85.21</v>
      </c>
      <c r="R205" s="21">
        <v>42044.184988425928</v>
      </c>
      <c r="S205" s="21">
        <v>42074.143321759257</v>
      </c>
    </row>
    <row r="206" spans="1:19" s="17" customFormat="1" ht="60" x14ac:dyDescent="0.25">
      <c r="A206" s="17">
        <v>3383</v>
      </c>
      <c r="B206" s="18" t="s">
        <v>3382</v>
      </c>
      <c r="C206" s="18" t="s">
        <v>7493</v>
      </c>
      <c r="D206" s="19">
        <v>1750</v>
      </c>
      <c r="E206" s="20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8273</v>
      </c>
      <c r="O206" s="17" t="s">
        <v>8274</v>
      </c>
      <c r="P206" s="17">
        <v>112</v>
      </c>
      <c r="Q206" s="17">
        <v>65.17</v>
      </c>
      <c r="R206" s="21">
        <v>42524.782638888893</v>
      </c>
      <c r="S206" s="21">
        <v>42544.782638888893</v>
      </c>
    </row>
    <row r="207" spans="1:19" s="17" customFormat="1" ht="60" x14ac:dyDescent="0.25">
      <c r="A207" s="17">
        <v>3384</v>
      </c>
      <c r="B207" s="18" t="s">
        <v>3383</v>
      </c>
      <c r="C207" s="18" t="s">
        <v>7494</v>
      </c>
      <c r="D207" s="19">
        <v>6000</v>
      </c>
      <c r="E207" s="20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8273</v>
      </c>
      <c r="O207" s="17" t="s">
        <v>8274</v>
      </c>
      <c r="P207" s="17">
        <v>100</v>
      </c>
      <c r="Q207" s="17">
        <v>93.76</v>
      </c>
      <c r="R207" s="21">
        <v>42292.087592592594</v>
      </c>
      <c r="S207" s="21">
        <v>42329.125</v>
      </c>
    </row>
    <row r="208" spans="1:19" s="17" customFormat="1" ht="60" x14ac:dyDescent="0.25">
      <c r="A208" s="17">
        <v>3385</v>
      </c>
      <c r="B208" s="18" t="s">
        <v>3384</v>
      </c>
      <c r="C208" s="18" t="s">
        <v>7495</v>
      </c>
      <c r="D208" s="19">
        <v>2000</v>
      </c>
      <c r="E208" s="20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8273</v>
      </c>
      <c r="O208" s="17" t="s">
        <v>8274</v>
      </c>
      <c r="P208" s="17">
        <v>100</v>
      </c>
      <c r="Q208" s="17">
        <v>133.33000000000001</v>
      </c>
      <c r="R208" s="21">
        <v>41953.8675</v>
      </c>
      <c r="S208" s="21">
        <v>41983.8675</v>
      </c>
    </row>
    <row r="209" spans="1:19" s="17" customFormat="1" ht="60" x14ac:dyDescent="0.25">
      <c r="A209" s="17">
        <v>3386</v>
      </c>
      <c r="B209" s="18" t="s">
        <v>3385</v>
      </c>
      <c r="C209" s="18" t="s">
        <v>7496</v>
      </c>
      <c r="D209" s="19">
        <v>2000</v>
      </c>
      <c r="E209" s="20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8273</v>
      </c>
      <c r="O209" s="17" t="s">
        <v>8274</v>
      </c>
      <c r="P209" s="17">
        <v>105</v>
      </c>
      <c r="Q209" s="17">
        <v>51.22</v>
      </c>
      <c r="R209" s="21">
        <v>41946.644745370373</v>
      </c>
      <c r="S209" s="21">
        <v>41976.644745370373</v>
      </c>
    </row>
    <row r="210" spans="1:19" s="17" customFormat="1" ht="75" x14ac:dyDescent="0.25">
      <c r="A210" s="17">
        <v>3387</v>
      </c>
      <c r="B210" s="18" t="s">
        <v>3386</v>
      </c>
      <c r="C210" s="18" t="s">
        <v>7497</v>
      </c>
      <c r="D210" s="19">
        <v>3000</v>
      </c>
      <c r="E210" s="20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8273</v>
      </c>
      <c r="O210" s="17" t="s">
        <v>8274</v>
      </c>
      <c r="P210" s="17">
        <v>117</v>
      </c>
      <c r="Q210" s="17">
        <v>100.17</v>
      </c>
      <c r="R210" s="21">
        <v>41947.762592592589</v>
      </c>
      <c r="S210" s="21">
        <v>41987.762592592597</v>
      </c>
    </row>
    <row r="211" spans="1:19" s="17" customFormat="1" ht="60" x14ac:dyDescent="0.25">
      <c r="A211" s="17">
        <v>3389</v>
      </c>
      <c r="B211" s="18" t="s">
        <v>3388</v>
      </c>
      <c r="C211" s="18" t="s">
        <v>7499</v>
      </c>
      <c r="D211" s="19">
        <v>10000</v>
      </c>
      <c r="E211" s="20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8273</v>
      </c>
      <c r="O211" s="17" t="s">
        <v>8274</v>
      </c>
      <c r="P211" s="17">
        <v>115</v>
      </c>
      <c r="Q211" s="17">
        <v>184.68</v>
      </c>
      <c r="R211" s="21">
        <v>42494.563449074078</v>
      </c>
      <c r="S211" s="21">
        <v>42524.563449074078</v>
      </c>
    </row>
    <row r="212" spans="1:19" s="17" customFormat="1" ht="60" x14ac:dyDescent="0.25">
      <c r="A212" s="17">
        <v>3390</v>
      </c>
      <c r="B212" s="18" t="s">
        <v>3389</v>
      </c>
      <c r="C212" s="18" t="s">
        <v>7500</v>
      </c>
      <c r="D212" s="19">
        <v>1500</v>
      </c>
      <c r="E212" s="20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8273</v>
      </c>
      <c r="O212" s="17" t="s">
        <v>8274</v>
      </c>
      <c r="P212" s="17">
        <v>102</v>
      </c>
      <c r="Q212" s="17">
        <v>69.819999999999993</v>
      </c>
      <c r="R212" s="21">
        <v>41815.774826388886</v>
      </c>
      <c r="S212" s="21">
        <v>41830.774826388886</v>
      </c>
    </row>
    <row r="213" spans="1:19" s="17" customFormat="1" ht="60" x14ac:dyDescent="0.25">
      <c r="A213" s="17">
        <v>3391</v>
      </c>
      <c r="B213" s="18" t="s">
        <v>3390</v>
      </c>
      <c r="C213" s="18" t="s">
        <v>7501</v>
      </c>
      <c r="D213" s="19">
        <v>500</v>
      </c>
      <c r="E213" s="20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8273</v>
      </c>
      <c r="O213" s="17" t="s">
        <v>8274</v>
      </c>
      <c r="P213" s="17">
        <v>223</v>
      </c>
      <c r="Q213" s="17">
        <v>61.94</v>
      </c>
      <c r="R213" s="21">
        <v>41830.545694444445</v>
      </c>
      <c r="S213" s="21">
        <v>41859.936111111114</v>
      </c>
    </row>
    <row r="214" spans="1:19" s="17" customFormat="1" ht="60" x14ac:dyDescent="0.25">
      <c r="A214" s="17">
        <v>3393</v>
      </c>
      <c r="B214" s="18" t="s">
        <v>3392</v>
      </c>
      <c r="C214" s="18" t="s">
        <v>7503</v>
      </c>
      <c r="D214" s="19">
        <v>1500</v>
      </c>
      <c r="E214" s="20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8273</v>
      </c>
      <c r="O214" s="17" t="s">
        <v>8274</v>
      </c>
      <c r="P214" s="17">
        <v>106</v>
      </c>
      <c r="Q214" s="17">
        <v>36.07</v>
      </c>
      <c r="R214" s="21">
        <v>41923.921643518523</v>
      </c>
      <c r="S214" s="21">
        <v>41949.031944444447</v>
      </c>
    </row>
    <row r="215" spans="1:19" s="17" customFormat="1" ht="60" x14ac:dyDescent="0.25">
      <c r="A215" s="17">
        <v>3396</v>
      </c>
      <c r="B215" s="18" t="s">
        <v>3395</v>
      </c>
      <c r="C215" s="18" t="s">
        <v>7506</v>
      </c>
      <c r="D215" s="19">
        <v>1500</v>
      </c>
      <c r="E215" s="20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8273</v>
      </c>
      <c r="O215" s="17" t="s">
        <v>8274</v>
      </c>
      <c r="P215" s="17">
        <v>104</v>
      </c>
      <c r="Q215" s="17">
        <v>55.89</v>
      </c>
      <c r="R215" s="21">
        <v>41764.44663194444</v>
      </c>
      <c r="S215" s="21">
        <v>41791.165972222225</v>
      </c>
    </row>
    <row r="216" spans="1:19" s="17" customFormat="1" ht="75" x14ac:dyDescent="0.25">
      <c r="A216" s="17">
        <v>3398</v>
      </c>
      <c r="B216" s="18" t="s">
        <v>3397</v>
      </c>
      <c r="C216" s="18" t="s">
        <v>7508</v>
      </c>
      <c r="D216" s="19">
        <v>4000</v>
      </c>
      <c r="E216" s="20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8273</v>
      </c>
      <c r="O216" s="17" t="s">
        <v>8274</v>
      </c>
      <c r="P216" s="17">
        <v>111</v>
      </c>
      <c r="Q216" s="17">
        <v>68.349999999999994</v>
      </c>
      <c r="R216" s="21">
        <v>41941.75203703704</v>
      </c>
      <c r="S216" s="21">
        <v>41964.708333333328</v>
      </c>
    </row>
    <row r="217" spans="1:19" s="17" customFormat="1" ht="60" x14ac:dyDescent="0.25">
      <c r="A217" s="17">
        <v>3400</v>
      </c>
      <c r="B217" s="18" t="s">
        <v>3399</v>
      </c>
      <c r="C217" s="18" t="s">
        <v>7510</v>
      </c>
      <c r="D217" s="19">
        <v>10000</v>
      </c>
      <c r="E217" s="20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8273</v>
      </c>
      <c r="O217" s="17" t="s">
        <v>8274</v>
      </c>
      <c r="P217" s="17">
        <v>100</v>
      </c>
      <c r="Q217" s="17">
        <v>118.13</v>
      </c>
      <c r="R217" s="21">
        <v>41834.953865740739</v>
      </c>
      <c r="S217" s="21">
        <v>41879.953865740739</v>
      </c>
    </row>
    <row r="218" spans="1:19" s="17" customFormat="1" ht="60" x14ac:dyDescent="0.25">
      <c r="A218" s="17">
        <v>3402</v>
      </c>
      <c r="B218" s="18" t="s">
        <v>3401</v>
      </c>
      <c r="C218" s="18" t="s">
        <v>7512</v>
      </c>
      <c r="D218" s="19">
        <v>15000</v>
      </c>
      <c r="E218" s="20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8273</v>
      </c>
      <c r="O218" s="17" t="s">
        <v>8274</v>
      </c>
      <c r="P218" s="17">
        <v>110</v>
      </c>
      <c r="Q218" s="17">
        <v>99.79</v>
      </c>
      <c r="R218" s="21">
        <v>42290.61855324074</v>
      </c>
      <c r="S218" s="21">
        <v>42320.104861111111</v>
      </c>
    </row>
    <row r="219" spans="1:19" s="17" customFormat="1" ht="75" x14ac:dyDescent="0.25">
      <c r="A219" s="17">
        <v>3404</v>
      </c>
      <c r="B219" s="18" t="s">
        <v>3403</v>
      </c>
      <c r="C219" s="18" t="s">
        <v>7514</v>
      </c>
      <c r="D219" s="19">
        <v>500</v>
      </c>
      <c r="E219" s="20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8273</v>
      </c>
      <c r="O219" s="17" t="s">
        <v>8274</v>
      </c>
      <c r="P219" s="17">
        <v>122</v>
      </c>
      <c r="Q219" s="17">
        <v>203.33</v>
      </c>
      <c r="R219" s="21">
        <v>42152.503495370373</v>
      </c>
      <c r="S219" s="21">
        <v>42172.503495370373</v>
      </c>
    </row>
    <row r="220" spans="1:19" s="17" customFormat="1" ht="45" x14ac:dyDescent="0.25">
      <c r="A220" s="17">
        <v>3406</v>
      </c>
      <c r="B220" s="18" t="s">
        <v>3405</v>
      </c>
      <c r="C220" s="18" t="s">
        <v>7516</v>
      </c>
      <c r="D220" s="19">
        <v>10000</v>
      </c>
      <c r="E220" s="20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8273</v>
      </c>
      <c r="O220" s="17" t="s">
        <v>8274</v>
      </c>
      <c r="P220" s="17">
        <v>100</v>
      </c>
      <c r="Q220" s="17">
        <v>110.23</v>
      </c>
      <c r="R220" s="21">
        <v>41791.492777777778</v>
      </c>
      <c r="S220" s="21">
        <v>41836.492777777778</v>
      </c>
    </row>
    <row r="221" spans="1:19" s="17" customFormat="1" ht="60" x14ac:dyDescent="0.25">
      <c r="A221" s="17">
        <v>3408</v>
      </c>
      <c r="B221" s="18" t="s">
        <v>3407</v>
      </c>
      <c r="C221" s="18" t="s">
        <v>7518</v>
      </c>
      <c r="D221" s="19">
        <v>500</v>
      </c>
      <c r="E221" s="20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8273</v>
      </c>
      <c r="O221" s="17" t="s">
        <v>8274</v>
      </c>
      <c r="P221" s="17">
        <v>211</v>
      </c>
      <c r="Q221" s="17">
        <v>58.61</v>
      </c>
      <c r="R221" s="21">
        <v>41808.991944444446</v>
      </c>
      <c r="S221" s="21">
        <v>41838.991944444446</v>
      </c>
    </row>
    <row r="222" spans="1:19" s="17" customFormat="1" ht="60" x14ac:dyDescent="0.25">
      <c r="A222" s="17">
        <v>3410</v>
      </c>
      <c r="B222" s="18" t="s">
        <v>3409</v>
      </c>
      <c r="C222" s="18" t="s">
        <v>7520</v>
      </c>
      <c r="D222" s="19">
        <v>3000</v>
      </c>
      <c r="E222" s="20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8273</v>
      </c>
      <c r="O222" s="17" t="s">
        <v>8274</v>
      </c>
      <c r="P222" s="17">
        <v>109</v>
      </c>
      <c r="Q222" s="17">
        <v>81.38</v>
      </c>
      <c r="R222" s="21">
        <v>42500.041550925926</v>
      </c>
      <c r="S222" s="21">
        <v>42527.291666666672</v>
      </c>
    </row>
    <row r="223" spans="1:19" s="17" customFormat="1" ht="60" x14ac:dyDescent="0.25">
      <c r="A223" s="17">
        <v>3411</v>
      </c>
      <c r="B223" s="18" t="s">
        <v>3410</v>
      </c>
      <c r="C223" s="18" t="s">
        <v>7521</v>
      </c>
      <c r="D223" s="19">
        <v>15000</v>
      </c>
      <c r="E223" s="20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8273</v>
      </c>
      <c r="O223" s="17" t="s">
        <v>8274</v>
      </c>
      <c r="P223" s="17">
        <v>104</v>
      </c>
      <c r="Q223" s="17">
        <v>199.17</v>
      </c>
      <c r="R223" s="21">
        <v>42265.022824074069</v>
      </c>
      <c r="S223" s="21">
        <v>42285.022824074069</v>
      </c>
    </row>
    <row r="224" spans="1:19" s="17" customFormat="1" ht="60" x14ac:dyDescent="0.25">
      <c r="A224" s="17">
        <v>3413</v>
      </c>
      <c r="B224" s="18" t="s">
        <v>3412</v>
      </c>
      <c r="C224" s="18" t="s">
        <v>7523</v>
      </c>
      <c r="D224" s="19">
        <v>500</v>
      </c>
      <c r="E224" s="20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8273</v>
      </c>
      <c r="O224" s="17" t="s">
        <v>8274</v>
      </c>
      <c r="P224" s="17">
        <v>130</v>
      </c>
      <c r="Q224" s="17">
        <v>46.43</v>
      </c>
      <c r="R224" s="21">
        <v>42053.733078703706</v>
      </c>
      <c r="S224" s="21">
        <v>42063.207638888889</v>
      </c>
    </row>
    <row r="225" spans="1:19" s="17" customFormat="1" ht="60" x14ac:dyDescent="0.25">
      <c r="A225" s="17">
        <v>3414</v>
      </c>
      <c r="B225" s="18" t="s">
        <v>3413</v>
      </c>
      <c r="C225" s="18" t="s">
        <v>7524</v>
      </c>
      <c r="D225" s="19">
        <v>3000</v>
      </c>
      <c r="E225" s="20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8273</v>
      </c>
      <c r="O225" s="17" t="s">
        <v>8274</v>
      </c>
      <c r="P225" s="17">
        <v>104</v>
      </c>
      <c r="Q225" s="17">
        <v>70.569999999999993</v>
      </c>
      <c r="R225" s="21">
        <v>42675.832465277781</v>
      </c>
      <c r="S225" s="21">
        <v>42705.332638888889</v>
      </c>
    </row>
    <row r="226" spans="1:19" s="17" customFormat="1" ht="45" x14ac:dyDescent="0.25">
      <c r="A226" s="17">
        <v>3415</v>
      </c>
      <c r="B226" s="18" t="s">
        <v>3414</v>
      </c>
      <c r="C226" s="18" t="s">
        <v>7525</v>
      </c>
      <c r="D226" s="19">
        <v>200</v>
      </c>
      <c r="E226" s="20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8273</v>
      </c>
      <c r="O226" s="17" t="s">
        <v>8274</v>
      </c>
      <c r="P226" s="17">
        <v>100</v>
      </c>
      <c r="Q226" s="17">
        <v>22.22</v>
      </c>
      <c r="R226" s="21">
        <v>42467.144166666665</v>
      </c>
      <c r="S226" s="21">
        <v>42477.979166666672</v>
      </c>
    </row>
    <row r="227" spans="1:19" s="17" customFormat="1" ht="60" x14ac:dyDescent="0.25">
      <c r="A227" s="17">
        <v>3417</v>
      </c>
      <c r="B227" s="18" t="s">
        <v>3416</v>
      </c>
      <c r="C227" s="18" t="s">
        <v>7527</v>
      </c>
      <c r="D227" s="19">
        <v>1700</v>
      </c>
      <c r="E227" s="20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8273</v>
      </c>
      <c r="O227" s="17" t="s">
        <v>8274</v>
      </c>
      <c r="P227" s="17">
        <v>100</v>
      </c>
      <c r="Q227" s="17">
        <v>37.78</v>
      </c>
      <c r="R227" s="21">
        <v>41894.91375</v>
      </c>
      <c r="S227" s="21">
        <v>41938.029861111114</v>
      </c>
    </row>
    <row r="228" spans="1:19" s="17" customFormat="1" ht="60" x14ac:dyDescent="0.25">
      <c r="A228" s="17">
        <v>3418</v>
      </c>
      <c r="B228" s="18" t="s">
        <v>3417</v>
      </c>
      <c r="C228" s="18" t="s">
        <v>7528</v>
      </c>
      <c r="D228" s="19">
        <v>4000</v>
      </c>
      <c r="E228" s="20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8273</v>
      </c>
      <c r="O228" s="17" t="s">
        <v>8274</v>
      </c>
      <c r="P228" s="17">
        <v>101</v>
      </c>
      <c r="Q228" s="17">
        <v>72.05</v>
      </c>
      <c r="R228" s="21">
        <v>41752.83457175926</v>
      </c>
      <c r="S228" s="21">
        <v>41782.83457175926</v>
      </c>
    </row>
    <row r="229" spans="1:19" s="17" customFormat="1" ht="75" x14ac:dyDescent="0.25">
      <c r="A229" s="17">
        <v>3421</v>
      </c>
      <c r="B229" s="18" t="s">
        <v>3420</v>
      </c>
      <c r="C229" s="18" t="s">
        <v>7531</v>
      </c>
      <c r="D229" s="19">
        <v>10000</v>
      </c>
      <c r="E229" s="20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8273</v>
      </c>
      <c r="O229" s="17" t="s">
        <v>8274</v>
      </c>
      <c r="P229" s="17">
        <v>101</v>
      </c>
      <c r="Q229" s="17">
        <v>103.21</v>
      </c>
      <c r="R229" s="21">
        <v>42037.791238425925</v>
      </c>
      <c r="S229" s="21">
        <v>42067.791238425925</v>
      </c>
    </row>
    <row r="230" spans="1:19" s="17" customFormat="1" ht="60" x14ac:dyDescent="0.25">
      <c r="A230" s="17">
        <v>3423</v>
      </c>
      <c r="B230" s="18" t="s">
        <v>3422</v>
      </c>
      <c r="C230" s="18" t="s">
        <v>7533</v>
      </c>
      <c r="D230" s="19">
        <v>250</v>
      </c>
      <c r="E230" s="20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8273</v>
      </c>
      <c r="O230" s="17" t="s">
        <v>8274</v>
      </c>
      <c r="P230" s="17">
        <v>140</v>
      </c>
      <c r="Q230" s="17">
        <v>35</v>
      </c>
      <c r="R230" s="21">
        <v>42088.911354166667</v>
      </c>
      <c r="S230" s="21">
        <v>42118.911354166667</v>
      </c>
    </row>
    <row r="231" spans="1:19" s="17" customFormat="1" ht="60" x14ac:dyDescent="0.25">
      <c r="A231" s="17">
        <v>3424</v>
      </c>
      <c r="B231" s="18" t="s">
        <v>3423</v>
      </c>
      <c r="C231" s="18" t="s">
        <v>7534</v>
      </c>
      <c r="D231" s="19">
        <v>6000</v>
      </c>
      <c r="E231" s="20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8273</v>
      </c>
      <c r="O231" s="17" t="s">
        <v>8274</v>
      </c>
      <c r="P231" s="17">
        <v>104</v>
      </c>
      <c r="Q231" s="17">
        <v>81.78</v>
      </c>
      <c r="R231" s="21">
        <v>42018.676898148144</v>
      </c>
      <c r="S231" s="21">
        <v>42040.290972222225</v>
      </c>
    </row>
    <row r="232" spans="1:19" s="17" customFormat="1" ht="60" x14ac:dyDescent="0.25">
      <c r="A232" s="17">
        <v>3425</v>
      </c>
      <c r="B232" s="18" t="s">
        <v>3424</v>
      </c>
      <c r="C232" s="18" t="s">
        <v>7535</v>
      </c>
      <c r="D232" s="19">
        <v>30000</v>
      </c>
      <c r="E232" s="20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8273</v>
      </c>
      <c r="O232" s="17" t="s">
        <v>8274</v>
      </c>
      <c r="P232" s="17">
        <v>103</v>
      </c>
      <c r="Q232" s="17">
        <v>297.02999999999997</v>
      </c>
      <c r="R232" s="21">
        <v>41884.617314814815</v>
      </c>
      <c r="S232" s="21">
        <v>41916.617314814815</v>
      </c>
    </row>
    <row r="233" spans="1:19" s="17" customFormat="1" ht="60" x14ac:dyDescent="0.25">
      <c r="A233" s="17">
        <v>3426</v>
      </c>
      <c r="B233" s="18" t="s">
        <v>3425</v>
      </c>
      <c r="C233" s="18" t="s">
        <v>7536</v>
      </c>
      <c r="D233" s="19">
        <v>3750</v>
      </c>
      <c r="E233" s="20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8273</v>
      </c>
      <c r="O233" s="17" t="s">
        <v>8274</v>
      </c>
      <c r="P233" s="17">
        <v>108</v>
      </c>
      <c r="Q233" s="17">
        <v>46.61</v>
      </c>
      <c r="R233" s="21">
        <v>41884.056747685187</v>
      </c>
      <c r="S233" s="21">
        <v>41903.083333333336</v>
      </c>
    </row>
    <row r="234" spans="1:19" s="17" customFormat="1" ht="60" x14ac:dyDescent="0.25">
      <c r="A234" s="17">
        <v>3431</v>
      </c>
      <c r="B234" s="18" t="s">
        <v>3430</v>
      </c>
      <c r="C234" s="18" t="s">
        <v>7541</v>
      </c>
      <c r="D234" s="19">
        <v>2000</v>
      </c>
      <c r="E234" s="20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8273</v>
      </c>
      <c r="O234" s="17" t="s">
        <v>8274</v>
      </c>
      <c r="P234" s="17">
        <v>100</v>
      </c>
      <c r="Q234" s="17">
        <v>95.24</v>
      </c>
      <c r="R234" s="21">
        <v>41839.730937500004</v>
      </c>
      <c r="S234" s="21">
        <v>41869.730937500004</v>
      </c>
    </row>
    <row r="235" spans="1:19" s="17" customFormat="1" ht="60" x14ac:dyDescent="0.25">
      <c r="A235" s="17">
        <v>3432</v>
      </c>
      <c r="B235" s="18" t="s">
        <v>3431</v>
      </c>
      <c r="C235" s="18" t="s">
        <v>7542</v>
      </c>
      <c r="D235" s="19">
        <v>2000</v>
      </c>
      <c r="E235" s="20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8273</v>
      </c>
      <c r="O235" s="17" t="s">
        <v>8274</v>
      </c>
      <c r="P235" s="17">
        <v>110</v>
      </c>
      <c r="Q235" s="17">
        <v>52.21</v>
      </c>
      <c r="R235" s="21">
        <v>42380.581180555557</v>
      </c>
      <c r="S235" s="21">
        <v>42405.916666666672</v>
      </c>
    </row>
    <row r="236" spans="1:19" s="17" customFormat="1" ht="45" x14ac:dyDescent="0.25">
      <c r="A236" s="17">
        <v>3433</v>
      </c>
      <c r="B236" s="18" t="s">
        <v>3432</v>
      </c>
      <c r="C236" s="18" t="s">
        <v>7543</v>
      </c>
      <c r="D236" s="19">
        <v>9500</v>
      </c>
      <c r="E236" s="20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8273</v>
      </c>
      <c r="O236" s="17" t="s">
        <v>8274</v>
      </c>
      <c r="P236" s="17">
        <v>100</v>
      </c>
      <c r="Q236" s="17">
        <v>134.15</v>
      </c>
      <c r="R236" s="21">
        <v>41776.063136574077</v>
      </c>
      <c r="S236" s="21">
        <v>41807.125</v>
      </c>
    </row>
    <row r="237" spans="1:19" s="17" customFormat="1" ht="75" x14ac:dyDescent="0.25">
      <c r="A237" s="17">
        <v>3434</v>
      </c>
      <c r="B237" s="18" t="s">
        <v>3433</v>
      </c>
      <c r="C237" s="18" t="s">
        <v>7544</v>
      </c>
      <c r="D237" s="19">
        <v>10000</v>
      </c>
      <c r="E237" s="20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8273</v>
      </c>
      <c r="O237" s="17" t="s">
        <v>8274</v>
      </c>
      <c r="P237" s="17">
        <v>106</v>
      </c>
      <c r="Q237" s="17">
        <v>62.83</v>
      </c>
      <c r="R237" s="21">
        <v>41800.380428240744</v>
      </c>
      <c r="S237" s="21">
        <v>41830.380428240744</v>
      </c>
    </row>
    <row r="238" spans="1:19" s="17" customFormat="1" ht="60" x14ac:dyDescent="0.25">
      <c r="A238" s="17">
        <v>3435</v>
      </c>
      <c r="B238" s="18" t="s">
        <v>3434</v>
      </c>
      <c r="C238" s="18" t="s">
        <v>7545</v>
      </c>
      <c r="D238" s="19">
        <v>1000</v>
      </c>
      <c r="E238" s="20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8273</v>
      </c>
      <c r="O238" s="17" t="s">
        <v>8274</v>
      </c>
      <c r="P238" s="17">
        <v>112</v>
      </c>
      <c r="Q238" s="17">
        <v>58.95</v>
      </c>
      <c r="R238" s="21">
        <v>42572.61681712963</v>
      </c>
      <c r="S238" s="21">
        <v>42589.125</v>
      </c>
    </row>
    <row r="239" spans="1:19" s="17" customFormat="1" ht="60" x14ac:dyDescent="0.25">
      <c r="A239" s="17">
        <v>3436</v>
      </c>
      <c r="B239" s="18" t="s">
        <v>3435</v>
      </c>
      <c r="C239" s="18" t="s">
        <v>7546</v>
      </c>
      <c r="D239" s="19">
        <v>5000</v>
      </c>
      <c r="E239" s="20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8273</v>
      </c>
      <c r="O239" s="17" t="s">
        <v>8274</v>
      </c>
      <c r="P239" s="17">
        <v>106</v>
      </c>
      <c r="Q239" s="17">
        <v>143.11000000000001</v>
      </c>
      <c r="R239" s="21">
        <v>41851.541585648149</v>
      </c>
      <c r="S239" s="21">
        <v>41872.686111111114</v>
      </c>
    </row>
    <row r="240" spans="1:19" s="17" customFormat="1" ht="75" x14ac:dyDescent="0.25">
      <c r="A240" s="17">
        <v>3437</v>
      </c>
      <c r="B240" s="18" t="s">
        <v>3436</v>
      </c>
      <c r="C240" s="18" t="s">
        <v>7547</v>
      </c>
      <c r="D240" s="19">
        <v>3000</v>
      </c>
      <c r="E240" s="20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8273</v>
      </c>
      <c r="O240" s="17" t="s">
        <v>8274</v>
      </c>
      <c r="P240" s="17">
        <v>101</v>
      </c>
      <c r="Q240" s="17">
        <v>84.17</v>
      </c>
      <c r="R240" s="21">
        <v>42205.710879629631</v>
      </c>
      <c r="S240" s="21">
        <v>42235.710879629631</v>
      </c>
    </row>
    <row r="241" spans="1:19" s="17" customFormat="1" ht="45" x14ac:dyDescent="0.25">
      <c r="A241" s="17">
        <v>3439</v>
      </c>
      <c r="B241" s="18" t="s">
        <v>3438</v>
      </c>
      <c r="C241" s="18" t="s">
        <v>7549</v>
      </c>
      <c r="D241" s="19">
        <v>1200</v>
      </c>
      <c r="E241" s="20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8273</v>
      </c>
      <c r="O241" s="17" t="s">
        <v>8274</v>
      </c>
      <c r="P241" s="17">
        <v>135</v>
      </c>
      <c r="Q241" s="17">
        <v>89.79</v>
      </c>
      <c r="R241" s="21">
        <v>42374.911226851851</v>
      </c>
      <c r="S241" s="21">
        <v>42388.207638888889</v>
      </c>
    </row>
    <row r="242" spans="1:19" s="17" customFormat="1" ht="60" x14ac:dyDescent="0.25">
      <c r="A242" s="17">
        <v>3440</v>
      </c>
      <c r="B242" s="18" t="s">
        <v>3439</v>
      </c>
      <c r="C242" s="18" t="s">
        <v>7550</v>
      </c>
      <c r="D242" s="19">
        <v>5000</v>
      </c>
      <c r="E242" s="20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8273</v>
      </c>
      <c r="O242" s="17" t="s">
        <v>8274</v>
      </c>
      <c r="P242" s="17">
        <v>105</v>
      </c>
      <c r="Q242" s="17">
        <v>64.16</v>
      </c>
      <c r="R242" s="21">
        <v>41809.12300925926</v>
      </c>
      <c r="S242" s="21">
        <v>41831.677083333336</v>
      </c>
    </row>
    <row r="243" spans="1:19" s="17" customFormat="1" ht="60" x14ac:dyDescent="0.25">
      <c r="A243" s="17">
        <v>3441</v>
      </c>
      <c r="B243" s="18" t="s">
        <v>3440</v>
      </c>
      <c r="C243" s="18" t="s">
        <v>7551</v>
      </c>
      <c r="D243" s="19">
        <v>2500</v>
      </c>
      <c r="E243" s="20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8273</v>
      </c>
      <c r="O243" s="17" t="s">
        <v>8274</v>
      </c>
      <c r="P243" s="17">
        <v>103</v>
      </c>
      <c r="Q243" s="17">
        <v>59.65</v>
      </c>
      <c r="R243" s="21">
        <v>42294.429641203707</v>
      </c>
      <c r="S243" s="21">
        <v>42321.845138888893</v>
      </c>
    </row>
    <row r="244" spans="1:19" s="17" customFormat="1" ht="60" x14ac:dyDescent="0.25">
      <c r="A244" s="17">
        <v>3442</v>
      </c>
      <c r="B244" s="18" t="s">
        <v>3441</v>
      </c>
      <c r="C244" s="18" t="s">
        <v>7552</v>
      </c>
      <c r="D244" s="19">
        <v>250</v>
      </c>
      <c r="E244" s="20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8273</v>
      </c>
      <c r="O244" s="17" t="s">
        <v>8274</v>
      </c>
      <c r="P244" s="17">
        <v>100</v>
      </c>
      <c r="Q244" s="17">
        <v>31.25</v>
      </c>
      <c r="R244" s="21">
        <v>42124.841111111105</v>
      </c>
      <c r="S244" s="21">
        <v>42154.841111111105</v>
      </c>
    </row>
    <row r="245" spans="1:19" s="17" customFormat="1" ht="60" x14ac:dyDescent="0.25">
      <c r="A245" s="17">
        <v>3443</v>
      </c>
      <c r="B245" s="18" t="s">
        <v>3442</v>
      </c>
      <c r="C245" s="18" t="s">
        <v>7553</v>
      </c>
      <c r="D245" s="19">
        <v>1000</v>
      </c>
      <c r="E245" s="20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8273</v>
      </c>
      <c r="O245" s="17" t="s">
        <v>8274</v>
      </c>
      <c r="P245" s="17">
        <v>186</v>
      </c>
      <c r="Q245" s="17">
        <v>41.22</v>
      </c>
      <c r="R245" s="21">
        <v>41861.524837962963</v>
      </c>
      <c r="S245" s="21">
        <v>41891.524837962963</v>
      </c>
    </row>
    <row r="246" spans="1:19" s="17" customFormat="1" ht="45" x14ac:dyDescent="0.25">
      <c r="A246" s="17">
        <v>3447</v>
      </c>
      <c r="B246" s="18" t="s">
        <v>3446</v>
      </c>
      <c r="C246" s="18" t="s">
        <v>7557</v>
      </c>
      <c r="D246" s="19">
        <v>1000</v>
      </c>
      <c r="E246" s="20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8273</v>
      </c>
      <c r="O246" s="17" t="s">
        <v>8274</v>
      </c>
      <c r="P246" s="17">
        <v>108</v>
      </c>
      <c r="Q246" s="17">
        <v>77</v>
      </c>
      <c r="R246" s="21">
        <v>42402.889027777783</v>
      </c>
      <c r="S246" s="21">
        <v>42447.847361111111</v>
      </c>
    </row>
    <row r="247" spans="1:19" s="17" customFormat="1" ht="60" x14ac:dyDescent="0.25">
      <c r="A247" s="17">
        <v>3448</v>
      </c>
      <c r="B247" s="18" t="s">
        <v>3447</v>
      </c>
      <c r="C247" s="18" t="s">
        <v>7558</v>
      </c>
      <c r="D247" s="19">
        <v>2100</v>
      </c>
      <c r="E247" s="20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8273</v>
      </c>
      <c r="O247" s="17" t="s">
        <v>8274</v>
      </c>
      <c r="P247" s="17">
        <v>110</v>
      </c>
      <c r="Q247" s="17">
        <v>51.22</v>
      </c>
      <c r="R247" s="21">
        <v>41960.119085648148</v>
      </c>
      <c r="S247" s="21">
        <v>41990.119085648148</v>
      </c>
    </row>
    <row r="248" spans="1:19" s="17" customFormat="1" ht="60" x14ac:dyDescent="0.25">
      <c r="A248" s="17">
        <v>3449</v>
      </c>
      <c r="B248" s="18" t="s">
        <v>3448</v>
      </c>
      <c r="C248" s="18" t="s">
        <v>7559</v>
      </c>
      <c r="D248" s="19">
        <v>800</v>
      </c>
      <c r="E248" s="20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8273</v>
      </c>
      <c r="O248" s="17" t="s">
        <v>8274</v>
      </c>
      <c r="P248" s="17">
        <v>171</v>
      </c>
      <c r="Q248" s="17">
        <v>68.25</v>
      </c>
      <c r="R248" s="21">
        <v>42532.052523148144</v>
      </c>
      <c r="S248" s="21">
        <v>42560.166666666672</v>
      </c>
    </row>
    <row r="249" spans="1:19" s="17" customFormat="1" ht="60" x14ac:dyDescent="0.25">
      <c r="A249" s="17">
        <v>3451</v>
      </c>
      <c r="B249" s="18" t="s">
        <v>3450</v>
      </c>
      <c r="C249" s="18" t="s">
        <v>7561</v>
      </c>
      <c r="D249" s="19">
        <v>650</v>
      </c>
      <c r="E249" s="20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8273</v>
      </c>
      <c r="O249" s="17" t="s">
        <v>8274</v>
      </c>
      <c r="P249" s="17">
        <v>101</v>
      </c>
      <c r="Q249" s="17">
        <v>41.13</v>
      </c>
      <c r="R249" s="21">
        <v>42088.723692129628</v>
      </c>
      <c r="S249" s="21">
        <v>42115.723692129628</v>
      </c>
    </row>
    <row r="250" spans="1:19" s="17" customFormat="1" ht="75" x14ac:dyDescent="0.25">
      <c r="A250" s="17">
        <v>3452</v>
      </c>
      <c r="B250" s="18" t="s">
        <v>3451</v>
      </c>
      <c r="C250" s="18" t="s">
        <v>7562</v>
      </c>
      <c r="D250" s="19">
        <v>1000</v>
      </c>
      <c r="E250" s="20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8273</v>
      </c>
      <c r="O250" s="17" t="s">
        <v>8274</v>
      </c>
      <c r="P250" s="17">
        <v>153</v>
      </c>
      <c r="Q250" s="17">
        <v>41.41</v>
      </c>
      <c r="R250" s="21">
        <v>41820.639189814814</v>
      </c>
      <c r="S250" s="21">
        <v>41843.165972222225</v>
      </c>
    </row>
    <row r="251" spans="1:19" s="17" customFormat="1" ht="60" x14ac:dyDescent="0.25">
      <c r="A251" s="17">
        <v>3455</v>
      </c>
      <c r="B251" s="18" t="s">
        <v>3454</v>
      </c>
      <c r="C251" s="18" t="s">
        <v>7565</v>
      </c>
      <c r="D251" s="19">
        <v>10000</v>
      </c>
      <c r="E251" s="20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8273</v>
      </c>
      <c r="O251" s="17" t="s">
        <v>8274</v>
      </c>
      <c r="P251" s="17">
        <v>101</v>
      </c>
      <c r="Q251" s="17">
        <v>145.87</v>
      </c>
      <c r="R251" s="21">
        <v>42626.7503125</v>
      </c>
      <c r="S251" s="21">
        <v>42656.7503125</v>
      </c>
    </row>
    <row r="252" spans="1:19" s="17" customFormat="1" ht="60" x14ac:dyDescent="0.25">
      <c r="A252" s="17">
        <v>3456</v>
      </c>
      <c r="B252" s="18" t="s">
        <v>3455</v>
      </c>
      <c r="C252" s="18" t="s">
        <v>7566</v>
      </c>
      <c r="D252" s="19">
        <v>3000</v>
      </c>
      <c r="E252" s="20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8273</v>
      </c>
      <c r="O252" s="17" t="s">
        <v>8274</v>
      </c>
      <c r="P252" s="17">
        <v>191</v>
      </c>
      <c r="Q252" s="17">
        <v>358.69</v>
      </c>
      <c r="R252" s="21">
        <v>41821.205636574072</v>
      </c>
      <c r="S252" s="21">
        <v>41852.290972222225</v>
      </c>
    </row>
    <row r="253" spans="1:19" s="17" customFormat="1" ht="45" x14ac:dyDescent="0.25">
      <c r="A253" s="17">
        <v>3457</v>
      </c>
      <c r="B253" s="18" t="s">
        <v>3456</v>
      </c>
      <c r="C253" s="18" t="s">
        <v>7567</v>
      </c>
      <c r="D253" s="19">
        <v>2000</v>
      </c>
      <c r="E253" s="20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8273</v>
      </c>
      <c r="O253" s="17" t="s">
        <v>8274</v>
      </c>
      <c r="P253" s="17">
        <v>140</v>
      </c>
      <c r="Q253" s="17">
        <v>50.98</v>
      </c>
      <c r="R253" s="21">
        <v>42016.706678240742</v>
      </c>
      <c r="S253" s="21">
        <v>42047.249305555553</v>
      </c>
    </row>
    <row r="254" spans="1:19" s="17" customFormat="1" ht="60" x14ac:dyDescent="0.25">
      <c r="A254" s="17">
        <v>3458</v>
      </c>
      <c r="B254" s="18" t="s">
        <v>3457</v>
      </c>
      <c r="C254" s="18" t="s">
        <v>7568</v>
      </c>
      <c r="D254" s="19">
        <v>978</v>
      </c>
      <c r="E254" s="20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8273</v>
      </c>
      <c r="O254" s="17" t="s">
        <v>8274</v>
      </c>
      <c r="P254" s="17">
        <v>124</v>
      </c>
      <c r="Q254" s="17">
        <v>45.04</v>
      </c>
      <c r="R254" s="21">
        <v>42011.202581018515</v>
      </c>
      <c r="S254" s="21">
        <v>42038.185416666667</v>
      </c>
    </row>
    <row r="255" spans="1:19" s="17" customFormat="1" ht="60" x14ac:dyDescent="0.25">
      <c r="A255" s="17">
        <v>3461</v>
      </c>
      <c r="B255" s="18" t="s">
        <v>3460</v>
      </c>
      <c r="C255" s="18" t="s">
        <v>7571</v>
      </c>
      <c r="D255" s="19">
        <v>500</v>
      </c>
      <c r="E255" s="20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8273</v>
      </c>
      <c r="O255" s="17" t="s">
        <v>8274</v>
      </c>
      <c r="P255" s="17">
        <v>139</v>
      </c>
      <c r="Q255" s="17">
        <v>57.92</v>
      </c>
      <c r="R255" s="21">
        <v>42643.632858796293</v>
      </c>
      <c r="S255" s="21">
        <v>42672.125</v>
      </c>
    </row>
    <row r="256" spans="1:19" s="17" customFormat="1" ht="60" x14ac:dyDescent="0.25">
      <c r="A256" s="17">
        <v>3462</v>
      </c>
      <c r="B256" s="18" t="s">
        <v>3461</v>
      </c>
      <c r="C256" s="18" t="s">
        <v>7572</v>
      </c>
      <c r="D256" s="19">
        <v>250</v>
      </c>
      <c r="E256" s="20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8273</v>
      </c>
      <c r="O256" s="17" t="s">
        <v>8274</v>
      </c>
      <c r="P256" s="17">
        <v>202</v>
      </c>
      <c r="Q256" s="17">
        <v>29.71</v>
      </c>
      <c r="R256" s="21">
        <v>42179.898472222223</v>
      </c>
      <c r="S256" s="21">
        <v>42195.75</v>
      </c>
    </row>
    <row r="257" spans="1:19" s="17" customFormat="1" ht="75" x14ac:dyDescent="0.25">
      <c r="A257" s="17">
        <v>3464</v>
      </c>
      <c r="B257" s="18" t="s">
        <v>3463</v>
      </c>
      <c r="C257" s="18" t="s">
        <v>7574</v>
      </c>
      <c r="D257" s="19">
        <v>5000</v>
      </c>
      <c r="E257" s="20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8273</v>
      </c>
      <c r="O257" s="17" t="s">
        <v>8274</v>
      </c>
      <c r="P257" s="17">
        <v>102</v>
      </c>
      <c r="Q257" s="17">
        <v>55.01</v>
      </c>
      <c r="R257" s="21">
        <v>42575.130057870367</v>
      </c>
      <c r="S257" s="21">
        <v>42605.130057870367</v>
      </c>
    </row>
    <row r="258" spans="1:19" s="17" customFormat="1" ht="45" x14ac:dyDescent="0.25">
      <c r="A258" s="17">
        <v>3466</v>
      </c>
      <c r="B258" s="18" t="s">
        <v>3465</v>
      </c>
      <c r="C258" s="18" t="s">
        <v>7576</v>
      </c>
      <c r="D258" s="19">
        <v>3500</v>
      </c>
      <c r="E258" s="20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8273</v>
      </c>
      <c r="O258" s="17" t="s">
        <v>8274</v>
      </c>
      <c r="P258" s="17">
        <v>127</v>
      </c>
      <c r="Q258" s="17">
        <v>72.95</v>
      </c>
      <c r="R258" s="21">
        <v>42420.019097222219</v>
      </c>
      <c r="S258" s="21">
        <v>42479.977430555555</v>
      </c>
    </row>
    <row r="259" spans="1:19" s="17" customFormat="1" ht="30" x14ac:dyDescent="0.25">
      <c r="A259" s="17">
        <v>3467</v>
      </c>
      <c r="B259" s="18" t="s">
        <v>3466</v>
      </c>
      <c r="C259" s="18" t="s">
        <v>7577</v>
      </c>
      <c r="D259" s="19">
        <v>3000</v>
      </c>
      <c r="E259" s="20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8273</v>
      </c>
      <c r="O259" s="17" t="s">
        <v>8274</v>
      </c>
      <c r="P259" s="17">
        <v>101</v>
      </c>
      <c r="Q259" s="17">
        <v>64.47</v>
      </c>
      <c r="R259" s="21">
        <v>42053.671666666662</v>
      </c>
      <c r="S259" s="21">
        <v>42083.630000000005</v>
      </c>
    </row>
    <row r="260" spans="1:19" s="17" customFormat="1" ht="45" x14ac:dyDescent="0.25">
      <c r="A260" s="17">
        <v>3468</v>
      </c>
      <c r="B260" s="18" t="s">
        <v>3467</v>
      </c>
      <c r="C260" s="18" t="s">
        <v>7578</v>
      </c>
      <c r="D260" s="19">
        <v>10000</v>
      </c>
      <c r="E260" s="20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8273</v>
      </c>
      <c r="O260" s="17" t="s">
        <v>8274</v>
      </c>
      <c r="P260" s="17">
        <v>122</v>
      </c>
      <c r="Q260" s="17">
        <v>716.35</v>
      </c>
      <c r="R260" s="21">
        <v>42605.765381944439</v>
      </c>
      <c r="S260" s="21">
        <v>42634.125</v>
      </c>
    </row>
    <row r="261" spans="1:19" s="17" customFormat="1" ht="60" x14ac:dyDescent="0.25">
      <c r="A261" s="17">
        <v>3469</v>
      </c>
      <c r="B261" s="18" t="s">
        <v>3468</v>
      </c>
      <c r="C261" s="18" t="s">
        <v>7579</v>
      </c>
      <c r="D261" s="19">
        <v>2800</v>
      </c>
      <c r="E261" s="20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8273</v>
      </c>
      <c r="O261" s="17" t="s">
        <v>8274</v>
      </c>
      <c r="P261" s="17">
        <v>113</v>
      </c>
      <c r="Q261" s="17">
        <v>50.4</v>
      </c>
      <c r="R261" s="21">
        <v>42458.641724537039</v>
      </c>
      <c r="S261" s="21">
        <v>42488.641724537039</v>
      </c>
    </row>
    <row r="262" spans="1:19" s="17" customFormat="1" ht="45" x14ac:dyDescent="0.25">
      <c r="A262" s="17">
        <v>3470</v>
      </c>
      <c r="B262" s="18" t="s">
        <v>3469</v>
      </c>
      <c r="C262" s="18" t="s">
        <v>7580</v>
      </c>
      <c r="D262" s="19">
        <v>250</v>
      </c>
      <c r="E262" s="20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8273</v>
      </c>
      <c r="O262" s="17" t="s">
        <v>8274</v>
      </c>
      <c r="P262" s="17">
        <v>150</v>
      </c>
      <c r="Q262" s="17">
        <v>41.67</v>
      </c>
      <c r="R262" s="21">
        <v>42529.022013888884</v>
      </c>
      <c r="S262" s="21">
        <v>42566.901388888888</v>
      </c>
    </row>
    <row r="263" spans="1:19" s="17" customFormat="1" ht="75" x14ac:dyDescent="0.25">
      <c r="A263" s="17">
        <v>3472</v>
      </c>
      <c r="B263" s="18" t="s">
        <v>3471</v>
      </c>
      <c r="C263" s="18" t="s">
        <v>7582</v>
      </c>
      <c r="D263" s="19">
        <v>2000</v>
      </c>
      <c r="E263" s="20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8273</v>
      </c>
      <c r="O263" s="17" t="s">
        <v>8274</v>
      </c>
      <c r="P263" s="17">
        <v>102</v>
      </c>
      <c r="Q263" s="17">
        <v>88.74</v>
      </c>
      <c r="R263" s="21">
        <v>41928.170497685183</v>
      </c>
      <c r="S263" s="21">
        <v>41949.249305555553</v>
      </c>
    </row>
    <row r="264" spans="1:19" s="17" customFormat="1" ht="75" x14ac:dyDescent="0.25">
      <c r="A264" s="17">
        <v>3473</v>
      </c>
      <c r="B264" s="18" t="s">
        <v>3472</v>
      </c>
      <c r="C264" s="18" t="s">
        <v>7583</v>
      </c>
      <c r="D264" s="19">
        <v>4900</v>
      </c>
      <c r="E264" s="20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8273</v>
      </c>
      <c r="O264" s="17" t="s">
        <v>8274</v>
      </c>
      <c r="P264" s="17">
        <v>100</v>
      </c>
      <c r="Q264" s="17">
        <v>148.47999999999999</v>
      </c>
      <c r="R264" s="21">
        <v>42062.834444444445</v>
      </c>
      <c r="S264" s="21">
        <v>42083.852083333331</v>
      </c>
    </row>
    <row r="265" spans="1:19" s="17" customFormat="1" ht="60" x14ac:dyDescent="0.25">
      <c r="A265" s="17">
        <v>3476</v>
      </c>
      <c r="B265" s="18" t="s">
        <v>3475</v>
      </c>
      <c r="C265" s="18" t="s">
        <v>7586</v>
      </c>
      <c r="D265" s="19">
        <v>300</v>
      </c>
      <c r="E265" s="20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8273</v>
      </c>
      <c r="O265" s="17" t="s">
        <v>8274</v>
      </c>
      <c r="P265" s="17">
        <v>104</v>
      </c>
      <c r="Q265" s="17">
        <v>52</v>
      </c>
      <c r="R265" s="21">
        <v>41921.279976851853</v>
      </c>
      <c r="S265" s="21">
        <v>41939.125</v>
      </c>
    </row>
    <row r="266" spans="1:19" s="17" customFormat="1" ht="60" x14ac:dyDescent="0.25">
      <c r="A266" s="17">
        <v>3477</v>
      </c>
      <c r="B266" s="18" t="s">
        <v>3476</v>
      </c>
      <c r="C266" s="18" t="s">
        <v>7587</v>
      </c>
      <c r="D266" s="19">
        <v>1800</v>
      </c>
      <c r="E266" s="20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8273</v>
      </c>
      <c r="O266" s="17" t="s">
        <v>8274</v>
      </c>
      <c r="P266" s="17">
        <v>115</v>
      </c>
      <c r="Q266" s="17">
        <v>53.23</v>
      </c>
      <c r="R266" s="21">
        <v>42128.736608796295</v>
      </c>
      <c r="S266" s="21">
        <v>42141.125</v>
      </c>
    </row>
    <row r="267" spans="1:19" s="17" customFormat="1" ht="60" x14ac:dyDescent="0.25">
      <c r="A267" s="17">
        <v>3478</v>
      </c>
      <c r="B267" s="18" t="s">
        <v>3477</v>
      </c>
      <c r="C267" s="18" t="s">
        <v>7588</v>
      </c>
      <c r="D267" s="19">
        <v>2000</v>
      </c>
      <c r="E267" s="20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8273</v>
      </c>
      <c r="O267" s="17" t="s">
        <v>8274</v>
      </c>
      <c r="P267" s="17">
        <v>113</v>
      </c>
      <c r="Q267" s="17">
        <v>39.6</v>
      </c>
      <c r="R267" s="21">
        <v>42053.916921296302</v>
      </c>
      <c r="S267" s="21">
        <v>42079.875</v>
      </c>
    </row>
    <row r="268" spans="1:19" s="17" customFormat="1" ht="60" x14ac:dyDescent="0.25">
      <c r="A268" s="17">
        <v>3480</v>
      </c>
      <c r="B268" s="18" t="s">
        <v>3479</v>
      </c>
      <c r="C268" s="18" t="s">
        <v>7590</v>
      </c>
      <c r="D268" s="19">
        <v>1500</v>
      </c>
      <c r="E268" s="20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8273</v>
      </c>
      <c r="O268" s="17" t="s">
        <v>8274</v>
      </c>
      <c r="P268" s="17">
        <v>143</v>
      </c>
      <c r="Q268" s="17">
        <v>164.62</v>
      </c>
      <c r="R268" s="21">
        <v>42171.317442129628</v>
      </c>
      <c r="S268" s="21">
        <v>42195.875</v>
      </c>
    </row>
    <row r="269" spans="1:19" s="17" customFormat="1" ht="60" x14ac:dyDescent="0.25">
      <c r="A269" s="17">
        <v>3483</v>
      </c>
      <c r="B269" s="18" t="s">
        <v>3482</v>
      </c>
      <c r="C269" s="18" t="s">
        <v>7593</v>
      </c>
      <c r="D269" s="19">
        <v>3350</v>
      </c>
      <c r="E269" s="20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8273</v>
      </c>
      <c r="O269" s="17" t="s">
        <v>8274</v>
      </c>
      <c r="P269" s="17">
        <v>160</v>
      </c>
      <c r="Q269" s="17">
        <v>40.29</v>
      </c>
      <c r="R269" s="21">
        <v>41793.668761574074</v>
      </c>
      <c r="S269" s="21">
        <v>41823.668761574074</v>
      </c>
    </row>
    <row r="270" spans="1:19" s="17" customFormat="1" ht="75" x14ac:dyDescent="0.25">
      <c r="A270" s="17">
        <v>3484</v>
      </c>
      <c r="B270" s="18" t="s">
        <v>3483</v>
      </c>
      <c r="C270" s="18" t="s">
        <v>7594</v>
      </c>
      <c r="D270" s="19">
        <v>2500</v>
      </c>
      <c r="E270" s="20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8273</v>
      </c>
      <c r="O270" s="17" t="s">
        <v>8274</v>
      </c>
      <c r="P270" s="17">
        <v>114</v>
      </c>
      <c r="Q270" s="17">
        <v>64.91</v>
      </c>
      <c r="R270" s="21">
        <v>42506.760405092587</v>
      </c>
      <c r="S270" s="21">
        <v>42536.760405092587</v>
      </c>
    </row>
    <row r="271" spans="1:19" s="17" customFormat="1" ht="60" x14ac:dyDescent="0.25">
      <c r="A271" s="17">
        <v>3485</v>
      </c>
      <c r="B271" s="18" t="s">
        <v>3484</v>
      </c>
      <c r="C271" s="18" t="s">
        <v>7595</v>
      </c>
      <c r="D271" s="19">
        <v>1650</v>
      </c>
      <c r="E271" s="20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8273</v>
      </c>
      <c r="O271" s="17" t="s">
        <v>8274</v>
      </c>
      <c r="P271" s="17">
        <v>101</v>
      </c>
      <c r="Q271" s="17">
        <v>55.33</v>
      </c>
      <c r="R271" s="21">
        <v>42372.693055555559</v>
      </c>
      <c r="S271" s="21">
        <v>42402.693055555559</v>
      </c>
    </row>
    <row r="272" spans="1:19" s="17" customFormat="1" ht="60" x14ac:dyDescent="0.25">
      <c r="A272" s="17">
        <v>3486</v>
      </c>
      <c r="B272" s="18" t="s">
        <v>3485</v>
      </c>
      <c r="C272" s="18" t="s">
        <v>7596</v>
      </c>
      <c r="D272" s="19">
        <v>3000</v>
      </c>
      <c r="E272" s="20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8273</v>
      </c>
      <c r="O272" s="17" t="s">
        <v>8274</v>
      </c>
      <c r="P272" s="17">
        <v>155</v>
      </c>
      <c r="Q272" s="17">
        <v>83.14</v>
      </c>
      <c r="R272" s="21">
        <v>42126.87501157407</v>
      </c>
      <c r="S272" s="21">
        <v>42158.290972222225</v>
      </c>
    </row>
    <row r="273" spans="1:19" s="17" customFormat="1" ht="60" x14ac:dyDescent="0.25">
      <c r="A273" s="17">
        <v>3488</v>
      </c>
      <c r="B273" s="18" t="s">
        <v>3487</v>
      </c>
      <c r="C273" s="18" t="s">
        <v>7598</v>
      </c>
      <c r="D273" s="19">
        <v>3000</v>
      </c>
      <c r="E273" s="20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8273</v>
      </c>
      <c r="O273" s="17" t="s">
        <v>8274</v>
      </c>
      <c r="P273" s="17">
        <v>121</v>
      </c>
      <c r="Q273" s="17">
        <v>125.38</v>
      </c>
      <c r="R273" s="21">
        <v>42087.768055555556</v>
      </c>
      <c r="S273" s="21">
        <v>42111.666666666672</v>
      </c>
    </row>
    <row r="274" spans="1:19" s="17" customFormat="1" ht="60" x14ac:dyDescent="0.25">
      <c r="A274" s="17">
        <v>3490</v>
      </c>
      <c r="B274" s="18" t="s">
        <v>3489</v>
      </c>
      <c r="C274" s="18" t="s">
        <v>7600</v>
      </c>
      <c r="D274" s="19">
        <v>1000</v>
      </c>
      <c r="E274" s="20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8273</v>
      </c>
      <c r="O274" s="17" t="s">
        <v>8274</v>
      </c>
      <c r="P274" s="17">
        <v>128</v>
      </c>
      <c r="Q274" s="17">
        <v>47.22</v>
      </c>
      <c r="R274" s="21">
        <v>42443.802361111113</v>
      </c>
      <c r="S274" s="21">
        <v>42473.802361111113</v>
      </c>
    </row>
    <row r="275" spans="1:19" s="17" customFormat="1" ht="75" x14ac:dyDescent="0.25">
      <c r="A275" s="17">
        <v>3491</v>
      </c>
      <c r="B275" s="18" t="s">
        <v>3490</v>
      </c>
      <c r="C275" s="18" t="s">
        <v>7601</v>
      </c>
      <c r="D275" s="19">
        <v>500</v>
      </c>
      <c r="E275" s="20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8273</v>
      </c>
      <c r="O275" s="17" t="s">
        <v>8274</v>
      </c>
      <c r="P275" s="17">
        <v>158</v>
      </c>
      <c r="Q275" s="17">
        <v>79.099999999999994</v>
      </c>
      <c r="R275" s="21">
        <v>42121.249814814815</v>
      </c>
      <c r="S275" s="21">
        <v>42142.249814814815</v>
      </c>
    </row>
    <row r="276" spans="1:19" s="17" customFormat="1" ht="60" x14ac:dyDescent="0.25">
      <c r="A276" s="17">
        <v>3492</v>
      </c>
      <c r="B276" s="18" t="s">
        <v>3491</v>
      </c>
      <c r="C276" s="18" t="s">
        <v>7602</v>
      </c>
      <c r="D276" s="19">
        <v>3800</v>
      </c>
      <c r="E276" s="20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8273</v>
      </c>
      <c r="O276" s="17" t="s">
        <v>8274</v>
      </c>
      <c r="P276" s="17">
        <v>105</v>
      </c>
      <c r="Q276" s="17">
        <v>114.29</v>
      </c>
      <c r="R276" s="21">
        <v>42268.009224537032</v>
      </c>
      <c r="S276" s="21">
        <v>42303.009224537032</v>
      </c>
    </row>
    <row r="277" spans="1:19" s="17" customFormat="1" ht="75" x14ac:dyDescent="0.25">
      <c r="A277" s="17">
        <v>3493</v>
      </c>
      <c r="B277" s="18" t="s">
        <v>3492</v>
      </c>
      <c r="C277" s="18" t="s">
        <v>7603</v>
      </c>
      <c r="D277" s="19">
        <v>1500</v>
      </c>
      <c r="E277" s="20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8273</v>
      </c>
      <c r="O277" s="17" t="s">
        <v>8274</v>
      </c>
      <c r="P277" s="17">
        <v>100</v>
      </c>
      <c r="Q277" s="17">
        <v>51.72</v>
      </c>
      <c r="R277" s="21">
        <v>41848.866157407407</v>
      </c>
      <c r="S277" s="21">
        <v>41868.21597222222</v>
      </c>
    </row>
    <row r="278" spans="1:19" s="17" customFormat="1" ht="60" x14ac:dyDescent="0.25">
      <c r="A278" s="17">
        <v>3494</v>
      </c>
      <c r="B278" s="18" t="s">
        <v>3493</v>
      </c>
      <c r="C278" s="18" t="s">
        <v>7604</v>
      </c>
      <c r="D278" s="19">
        <v>400</v>
      </c>
      <c r="E278" s="20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8273</v>
      </c>
      <c r="O278" s="17" t="s">
        <v>8274</v>
      </c>
      <c r="P278" s="17">
        <v>100</v>
      </c>
      <c r="Q278" s="17">
        <v>30.77</v>
      </c>
      <c r="R278" s="21">
        <v>42689.214988425927</v>
      </c>
      <c r="S278" s="21">
        <v>42700.25</v>
      </c>
    </row>
    <row r="279" spans="1:19" s="17" customFormat="1" ht="75" x14ac:dyDescent="0.25">
      <c r="A279" s="17">
        <v>3496</v>
      </c>
      <c r="B279" s="18" t="s">
        <v>3495</v>
      </c>
      <c r="C279" s="18" t="s">
        <v>7606</v>
      </c>
      <c r="D279" s="19">
        <v>3000</v>
      </c>
      <c r="E279" s="20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8273</v>
      </c>
      <c r="O279" s="17" t="s">
        <v>8274</v>
      </c>
      <c r="P279" s="17">
        <v>124</v>
      </c>
      <c r="Q279" s="17">
        <v>47.85</v>
      </c>
      <c r="R279" s="21">
        <v>42584.846828703703</v>
      </c>
      <c r="S279" s="21">
        <v>42624.846828703703</v>
      </c>
    </row>
    <row r="280" spans="1:19" s="17" customFormat="1" ht="60" x14ac:dyDescent="0.25">
      <c r="A280" s="17">
        <v>3497</v>
      </c>
      <c r="B280" s="18" t="s">
        <v>3496</v>
      </c>
      <c r="C280" s="18" t="s">
        <v>7607</v>
      </c>
      <c r="D280" s="19">
        <v>1551</v>
      </c>
      <c r="E280" s="20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8273</v>
      </c>
      <c r="O280" s="17" t="s">
        <v>8274</v>
      </c>
      <c r="P280" s="17">
        <v>109</v>
      </c>
      <c r="Q280" s="17">
        <v>34.409999999999997</v>
      </c>
      <c r="R280" s="21">
        <v>42511.741944444439</v>
      </c>
      <c r="S280" s="21">
        <v>42523.916666666672</v>
      </c>
    </row>
    <row r="281" spans="1:19" s="17" customFormat="1" ht="60" x14ac:dyDescent="0.25">
      <c r="A281" s="17">
        <v>3499</v>
      </c>
      <c r="B281" s="18" t="s">
        <v>3498</v>
      </c>
      <c r="C281" s="18" t="s">
        <v>7609</v>
      </c>
      <c r="D281" s="19">
        <v>2000</v>
      </c>
      <c r="E281" s="20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8273</v>
      </c>
      <c r="O281" s="17" t="s">
        <v>8274</v>
      </c>
      <c r="P281" s="17">
        <v>106</v>
      </c>
      <c r="Q281" s="17">
        <v>60.29</v>
      </c>
      <c r="R281" s="21">
        <v>42132.036168981482</v>
      </c>
      <c r="S281" s="21">
        <v>42186.290972222225</v>
      </c>
    </row>
    <row r="282" spans="1:19" s="17" customFormat="1" ht="75" x14ac:dyDescent="0.25">
      <c r="A282" s="17">
        <v>3500</v>
      </c>
      <c r="B282" s="18" t="s">
        <v>3499</v>
      </c>
      <c r="C282" s="18" t="s">
        <v>7610</v>
      </c>
      <c r="D282" s="19">
        <v>1000</v>
      </c>
      <c r="E282" s="20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8273</v>
      </c>
      <c r="O282" s="17" t="s">
        <v>8274</v>
      </c>
      <c r="P282" s="17">
        <v>106</v>
      </c>
      <c r="Q282" s="17">
        <v>25.31</v>
      </c>
      <c r="R282" s="21">
        <v>42419.91942129629</v>
      </c>
      <c r="S282" s="21">
        <v>42436.207638888889</v>
      </c>
    </row>
    <row r="283" spans="1:19" s="17" customFormat="1" ht="60" x14ac:dyDescent="0.25">
      <c r="A283" s="17">
        <v>3502</v>
      </c>
      <c r="B283" s="18" t="s">
        <v>3501</v>
      </c>
      <c r="C283" s="18" t="s">
        <v>7612</v>
      </c>
      <c r="D283" s="19">
        <v>4000</v>
      </c>
      <c r="E283" s="20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8273</v>
      </c>
      <c r="O283" s="17" t="s">
        <v>8274</v>
      </c>
      <c r="P283" s="17">
        <v>105</v>
      </c>
      <c r="Q283" s="17">
        <v>136</v>
      </c>
      <c r="R283" s="21">
        <v>42430.839398148149</v>
      </c>
      <c r="S283" s="21">
        <v>42445.165972222225</v>
      </c>
    </row>
    <row r="284" spans="1:19" s="17" customFormat="1" ht="75" x14ac:dyDescent="0.25">
      <c r="A284" s="17">
        <v>3504</v>
      </c>
      <c r="B284" s="18" t="s">
        <v>3503</v>
      </c>
      <c r="C284" s="18" t="s">
        <v>7614</v>
      </c>
      <c r="D284" s="19">
        <v>1000</v>
      </c>
      <c r="E284" s="20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8273</v>
      </c>
      <c r="O284" s="17" t="s">
        <v>8274</v>
      </c>
      <c r="P284" s="17">
        <v>100</v>
      </c>
      <c r="Q284" s="17">
        <v>125</v>
      </c>
      <c r="R284" s="21">
        <v>42297.748738425929</v>
      </c>
      <c r="S284" s="21">
        <v>42327.790405092594</v>
      </c>
    </row>
    <row r="285" spans="1:19" s="17" customFormat="1" ht="105" x14ac:dyDescent="0.25">
      <c r="A285" s="17">
        <v>3505</v>
      </c>
      <c r="B285" s="18" t="s">
        <v>3504</v>
      </c>
      <c r="C285" s="18" t="s">
        <v>7615</v>
      </c>
      <c r="D285" s="19">
        <v>2500</v>
      </c>
      <c r="E285" s="20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8273</v>
      </c>
      <c r="O285" s="17" t="s">
        <v>8274</v>
      </c>
      <c r="P285" s="17">
        <v>104</v>
      </c>
      <c r="Q285" s="17">
        <v>66.510000000000005</v>
      </c>
      <c r="R285" s="21">
        <v>41760.935706018521</v>
      </c>
      <c r="S285" s="21">
        <v>41772.166666666664</v>
      </c>
    </row>
    <row r="286" spans="1:19" s="17" customFormat="1" ht="60" x14ac:dyDescent="0.25">
      <c r="A286" s="17">
        <v>3506</v>
      </c>
      <c r="B286" s="18" t="s">
        <v>3505</v>
      </c>
      <c r="C286" s="18" t="s">
        <v>7616</v>
      </c>
      <c r="D286" s="19">
        <v>3000</v>
      </c>
      <c r="E286" s="20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8273</v>
      </c>
      <c r="O286" s="17" t="s">
        <v>8274</v>
      </c>
      <c r="P286" s="17">
        <v>102</v>
      </c>
      <c r="Q286" s="17">
        <v>105</v>
      </c>
      <c r="R286" s="21">
        <v>41829.734259259261</v>
      </c>
      <c r="S286" s="21">
        <v>41874.734259259261</v>
      </c>
    </row>
    <row r="287" spans="1:19" s="17" customFormat="1" ht="45" x14ac:dyDescent="0.25">
      <c r="A287" s="17">
        <v>3507</v>
      </c>
      <c r="B287" s="18" t="s">
        <v>3506</v>
      </c>
      <c r="C287" s="18" t="s">
        <v>7617</v>
      </c>
      <c r="D287" s="19">
        <v>10000</v>
      </c>
      <c r="E287" s="20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8273</v>
      </c>
      <c r="O287" s="17" t="s">
        <v>8274</v>
      </c>
      <c r="P287" s="17">
        <v>104</v>
      </c>
      <c r="Q287" s="17">
        <v>145</v>
      </c>
      <c r="R287" s="21">
        <v>42491.92288194444</v>
      </c>
      <c r="S287" s="21">
        <v>42521.92288194444</v>
      </c>
    </row>
    <row r="288" spans="1:19" s="17" customFormat="1" ht="60" x14ac:dyDescent="0.25">
      <c r="A288" s="17">
        <v>3509</v>
      </c>
      <c r="B288" s="18" t="s">
        <v>3508</v>
      </c>
      <c r="C288" s="18" t="s">
        <v>7619</v>
      </c>
      <c r="D288" s="19">
        <v>3000</v>
      </c>
      <c r="E288" s="20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8273</v>
      </c>
      <c r="O288" s="17" t="s">
        <v>8274</v>
      </c>
      <c r="P288" s="17">
        <v>106</v>
      </c>
      <c r="Q288" s="17">
        <v>96.67</v>
      </c>
      <c r="R288" s="21">
        <v>41950.859560185185</v>
      </c>
      <c r="S288" s="21">
        <v>41964.204861111109</v>
      </c>
    </row>
    <row r="289" spans="1:19" s="17" customFormat="1" ht="60" x14ac:dyDescent="0.25">
      <c r="A289" s="17">
        <v>3510</v>
      </c>
      <c r="B289" s="18" t="s">
        <v>3509</v>
      </c>
      <c r="C289" s="18" t="s">
        <v>7620</v>
      </c>
      <c r="D289" s="19">
        <v>900</v>
      </c>
      <c r="E289" s="20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8273</v>
      </c>
      <c r="O289" s="17" t="s">
        <v>8274</v>
      </c>
      <c r="P289" s="17">
        <v>101</v>
      </c>
      <c r="Q289" s="17">
        <v>60.33</v>
      </c>
      <c r="R289" s="21">
        <v>41802.62090277778</v>
      </c>
      <c r="S289" s="21">
        <v>41822.62090277778</v>
      </c>
    </row>
    <row r="290" spans="1:19" s="17" customFormat="1" ht="75" x14ac:dyDescent="0.25">
      <c r="A290" s="17">
        <v>3513</v>
      </c>
      <c r="B290" s="18" t="s">
        <v>3512</v>
      </c>
      <c r="C290" s="18" t="s">
        <v>7623</v>
      </c>
      <c r="D290" s="19">
        <v>2800</v>
      </c>
      <c r="E290" s="20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8273</v>
      </c>
      <c r="O290" s="17" t="s">
        <v>8274</v>
      </c>
      <c r="P290" s="17">
        <v>118</v>
      </c>
      <c r="Q290" s="17">
        <v>75.34</v>
      </c>
      <c r="R290" s="21">
        <v>41781.096203703702</v>
      </c>
      <c r="S290" s="21">
        <v>41794.207638888889</v>
      </c>
    </row>
    <row r="291" spans="1:19" s="17" customFormat="1" ht="60" x14ac:dyDescent="0.25">
      <c r="A291" s="17">
        <v>3514</v>
      </c>
      <c r="B291" s="18" t="s">
        <v>3513</v>
      </c>
      <c r="C291" s="18" t="s">
        <v>7624</v>
      </c>
      <c r="D291" s="19">
        <v>500</v>
      </c>
      <c r="E291" s="20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8273</v>
      </c>
      <c r="O291" s="17" t="s">
        <v>8274</v>
      </c>
      <c r="P291" s="17">
        <v>110</v>
      </c>
      <c r="Q291" s="17">
        <v>55</v>
      </c>
      <c r="R291" s="21">
        <v>42020.846666666665</v>
      </c>
      <c r="S291" s="21">
        <v>42037.207638888889</v>
      </c>
    </row>
    <row r="292" spans="1:19" s="17" customFormat="1" ht="60" x14ac:dyDescent="0.25">
      <c r="A292" s="17">
        <v>3515</v>
      </c>
      <c r="B292" s="18" t="s">
        <v>3514</v>
      </c>
      <c r="C292" s="18" t="s">
        <v>7625</v>
      </c>
      <c r="D292" s="19">
        <v>3000</v>
      </c>
      <c r="E292" s="20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8273</v>
      </c>
      <c r="O292" s="17" t="s">
        <v>8274</v>
      </c>
      <c r="P292" s="17">
        <v>103</v>
      </c>
      <c r="Q292" s="17">
        <v>66.959999999999994</v>
      </c>
      <c r="R292" s="21">
        <v>42125.772812499999</v>
      </c>
      <c r="S292" s="21">
        <v>42155.772812499999</v>
      </c>
    </row>
    <row r="293" spans="1:19" s="17" customFormat="1" ht="60" x14ac:dyDescent="0.25">
      <c r="A293" s="17">
        <v>3516</v>
      </c>
      <c r="B293" s="18" t="s">
        <v>3515</v>
      </c>
      <c r="C293" s="18" t="s">
        <v>7626</v>
      </c>
      <c r="D293" s="19">
        <v>2500</v>
      </c>
      <c r="E293" s="20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8273</v>
      </c>
      <c r="O293" s="17" t="s">
        <v>8274</v>
      </c>
      <c r="P293" s="17">
        <v>100</v>
      </c>
      <c r="Q293" s="17">
        <v>227.27</v>
      </c>
      <c r="R293" s="21">
        <v>41856.010069444441</v>
      </c>
      <c r="S293" s="21">
        <v>41890.125</v>
      </c>
    </row>
    <row r="294" spans="1:19" s="17" customFormat="1" ht="60" x14ac:dyDescent="0.25">
      <c r="A294" s="17">
        <v>3518</v>
      </c>
      <c r="B294" s="18" t="s">
        <v>3517</v>
      </c>
      <c r="C294" s="18" t="s">
        <v>7628</v>
      </c>
      <c r="D294" s="19">
        <v>1500</v>
      </c>
      <c r="E294" s="20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8273</v>
      </c>
      <c r="O294" s="17" t="s">
        <v>8274</v>
      </c>
      <c r="P294" s="17">
        <v>110</v>
      </c>
      <c r="Q294" s="17">
        <v>50.02</v>
      </c>
      <c r="R294" s="21">
        <v>41893.783553240741</v>
      </c>
      <c r="S294" s="21">
        <v>41914.597916666666</v>
      </c>
    </row>
    <row r="295" spans="1:19" s="17" customFormat="1" ht="60" x14ac:dyDescent="0.25">
      <c r="A295" s="17">
        <v>3521</v>
      </c>
      <c r="B295" s="18" t="s">
        <v>3520</v>
      </c>
      <c r="C295" s="18" t="s">
        <v>7631</v>
      </c>
      <c r="D295" s="19">
        <v>350</v>
      </c>
      <c r="E295" s="20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8273</v>
      </c>
      <c r="O295" s="17" t="s">
        <v>8274</v>
      </c>
      <c r="P295" s="17">
        <v>169</v>
      </c>
      <c r="Q295" s="17">
        <v>45.62</v>
      </c>
      <c r="R295" s="21">
        <v>41881.361342592594</v>
      </c>
      <c r="S295" s="21">
        <v>41911.361342592594</v>
      </c>
    </row>
    <row r="296" spans="1:19" s="17" customFormat="1" ht="60" x14ac:dyDescent="0.25">
      <c r="A296" s="17">
        <v>3524</v>
      </c>
      <c r="B296" s="18" t="s">
        <v>3523</v>
      </c>
      <c r="C296" s="18" t="s">
        <v>7634</v>
      </c>
      <c r="D296" s="19">
        <v>10000</v>
      </c>
      <c r="E296" s="20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8273</v>
      </c>
      <c r="O296" s="17" t="s">
        <v>8274</v>
      </c>
      <c r="P296" s="17">
        <v>102</v>
      </c>
      <c r="Q296" s="17">
        <v>137.24</v>
      </c>
      <c r="R296" s="21">
        <v>41880.76357638889</v>
      </c>
      <c r="S296" s="21">
        <v>41895.166666666664</v>
      </c>
    </row>
    <row r="297" spans="1:19" s="17" customFormat="1" ht="60" x14ac:dyDescent="0.25">
      <c r="A297" s="17">
        <v>3525</v>
      </c>
      <c r="B297" s="18" t="s">
        <v>3524</v>
      </c>
      <c r="C297" s="18" t="s">
        <v>7635</v>
      </c>
      <c r="D297" s="19">
        <v>500</v>
      </c>
      <c r="E297" s="20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8273</v>
      </c>
      <c r="O297" s="17" t="s">
        <v>8274</v>
      </c>
      <c r="P297" s="17">
        <v>106</v>
      </c>
      <c r="Q297" s="17">
        <v>75.709999999999994</v>
      </c>
      <c r="R297" s="21">
        <v>42214.6956712963</v>
      </c>
      <c r="S297" s="21">
        <v>42225.666666666672</v>
      </c>
    </row>
    <row r="298" spans="1:19" s="17" customFormat="1" ht="60" x14ac:dyDescent="0.25">
      <c r="A298" s="17">
        <v>3526</v>
      </c>
      <c r="B298" s="18" t="s">
        <v>3525</v>
      </c>
      <c r="C298" s="18" t="s">
        <v>7636</v>
      </c>
      <c r="D298" s="19">
        <v>3300</v>
      </c>
      <c r="E298" s="20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8273</v>
      </c>
      <c r="O298" s="17" t="s">
        <v>8274</v>
      </c>
      <c r="P298" s="17">
        <v>102</v>
      </c>
      <c r="Q298" s="17">
        <v>99</v>
      </c>
      <c r="R298" s="21">
        <v>42460.335312499999</v>
      </c>
      <c r="S298" s="21">
        <v>42488.249305555553</v>
      </c>
    </row>
    <row r="299" spans="1:19" s="17" customFormat="1" ht="75" x14ac:dyDescent="0.25">
      <c r="A299" s="17">
        <v>3527</v>
      </c>
      <c r="B299" s="18" t="s">
        <v>3526</v>
      </c>
      <c r="C299" s="18" t="s">
        <v>7637</v>
      </c>
      <c r="D299" s="19">
        <v>6000</v>
      </c>
      <c r="E299" s="20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8273</v>
      </c>
      <c r="O299" s="17" t="s">
        <v>8274</v>
      </c>
      <c r="P299" s="17">
        <v>117</v>
      </c>
      <c r="Q299" s="17">
        <v>81.569999999999993</v>
      </c>
      <c r="R299" s="21">
        <v>42167.023206018523</v>
      </c>
      <c r="S299" s="21">
        <v>42196.165972222225</v>
      </c>
    </row>
    <row r="300" spans="1:19" s="17" customFormat="1" ht="75" x14ac:dyDescent="0.25">
      <c r="A300" s="17">
        <v>3529</v>
      </c>
      <c r="B300" s="18" t="s">
        <v>3528</v>
      </c>
      <c r="C300" s="18" t="s">
        <v>7639</v>
      </c>
      <c r="D300" s="19">
        <v>500</v>
      </c>
      <c r="E300" s="20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8273</v>
      </c>
      <c r="O300" s="17" t="s">
        <v>8274</v>
      </c>
      <c r="P300" s="17">
        <v>132</v>
      </c>
      <c r="Q300" s="17">
        <v>36.67</v>
      </c>
      <c r="R300" s="21">
        <v>42177.761782407411</v>
      </c>
      <c r="S300" s="21">
        <v>42198.041666666672</v>
      </c>
    </row>
    <row r="301" spans="1:19" s="17" customFormat="1" ht="30" x14ac:dyDescent="0.25">
      <c r="A301" s="17">
        <v>3531</v>
      </c>
      <c r="B301" s="18" t="s">
        <v>3530</v>
      </c>
      <c r="C301" s="18" t="s">
        <v>7641</v>
      </c>
      <c r="D301" s="19">
        <v>1000</v>
      </c>
      <c r="E301" s="20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8273</v>
      </c>
      <c r="O301" s="17" t="s">
        <v>8274</v>
      </c>
      <c r="P301" s="17">
        <v>128</v>
      </c>
      <c r="Q301" s="17">
        <v>49.23</v>
      </c>
      <c r="R301" s="21">
        <v>42521.654328703706</v>
      </c>
      <c r="S301" s="21">
        <v>42551.654328703706</v>
      </c>
    </row>
    <row r="302" spans="1:19" s="17" customFormat="1" ht="75" x14ac:dyDescent="0.25">
      <c r="A302" s="17">
        <v>3532</v>
      </c>
      <c r="B302" s="18" t="s">
        <v>3531</v>
      </c>
      <c r="C302" s="18" t="s">
        <v>7642</v>
      </c>
      <c r="D302" s="19">
        <v>960</v>
      </c>
      <c r="E302" s="20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8273</v>
      </c>
      <c r="O302" s="17" t="s">
        <v>8274</v>
      </c>
      <c r="P302" s="17">
        <v>119</v>
      </c>
      <c r="Q302" s="17">
        <v>42.3</v>
      </c>
      <c r="R302" s="21">
        <v>41884.599849537037</v>
      </c>
      <c r="S302" s="21">
        <v>41900.165972222225</v>
      </c>
    </row>
    <row r="303" spans="1:19" s="17" customFormat="1" ht="75" x14ac:dyDescent="0.25">
      <c r="A303" s="17">
        <v>3533</v>
      </c>
      <c r="B303" s="18" t="s">
        <v>3532</v>
      </c>
      <c r="C303" s="18" t="s">
        <v>7643</v>
      </c>
      <c r="D303" s="19">
        <v>500</v>
      </c>
      <c r="E303" s="20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8273</v>
      </c>
      <c r="O303" s="17" t="s">
        <v>8274</v>
      </c>
      <c r="P303" s="17">
        <v>126</v>
      </c>
      <c r="Q303" s="17">
        <v>78.88</v>
      </c>
      <c r="R303" s="21">
        <v>42289.761192129634</v>
      </c>
      <c r="S303" s="21">
        <v>42319.802858796291</v>
      </c>
    </row>
    <row r="304" spans="1:19" s="17" customFormat="1" ht="60" x14ac:dyDescent="0.25">
      <c r="A304" s="17">
        <v>3534</v>
      </c>
      <c r="B304" s="18" t="s">
        <v>3533</v>
      </c>
      <c r="C304" s="18" t="s">
        <v>7644</v>
      </c>
      <c r="D304" s="19">
        <v>5000</v>
      </c>
      <c r="E304" s="20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8273</v>
      </c>
      <c r="O304" s="17" t="s">
        <v>8274</v>
      </c>
      <c r="P304" s="17">
        <v>156</v>
      </c>
      <c r="Q304" s="17">
        <v>38.28</v>
      </c>
      <c r="R304" s="21">
        <v>42243.6252662037</v>
      </c>
      <c r="S304" s="21">
        <v>42278.6252662037</v>
      </c>
    </row>
    <row r="305" spans="1:19" s="17" customFormat="1" ht="60" x14ac:dyDescent="0.25">
      <c r="A305" s="17">
        <v>3539</v>
      </c>
      <c r="B305" s="18" t="s">
        <v>3538</v>
      </c>
      <c r="C305" s="18" t="s">
        <v>7649</v>
      </c>
      <c r="D305" s="19">
        <v>600</v>
      </c>
      <c r="E305" s="20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8273</v>
      </c>
      <c r="O305" s="17" t="s">
        <v>8274</v>
      </c>
      <c r="P305" s="17">
        <v>120</v>
      </c>
      <c r="Q305" s="17">
        <v>55.23</v>
      </c>
      <c r="R305" s="21">
        <v>42600.756041666667</v>
      </c>
      <c r="S305" s="21">
        <v>42621.756041666667</v>
      </c>
    </row>
    <row r="306" spans="1:19" s="17" customFormat="1" ht="60" x14ac:dyDescent="0.25">
      <c r="A306" s="17">
        <v>3542</v>
      </c>
      <c r="B306" s="18" t="s">
        <v>3541</v>
      </c>
      <c r="C306" s="18" t="s">
        <v>7652</v>
      </c>
      <c r="D306" s="19">
        <v>5500</v>
      </c>
      <c r="E306" s="20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8273</v>
      </c>
      <c r="O306" s="17" t="s">
        <v>8274</v>
      </c>
      <c r="P306" s="17">
        <v>102</v>
      </c>
      <c r="Q306" s="17">
        <v>66.150000000000006</v>
      </c>
      <c r="R306" s="21">
        <v>41829.599791666667</v>
      </c>
      <c r="S306" s="21">
        <v>41889.599791666667</v>
      </c>
    </row>
    <row r="307" spans="1:19" s="17" customFormat="1" ht="45" x14ac:dyDescent="0.25">
      <c r="A307" s="17">
        <v>3544</v>
      </c>
      <c r="B307" s="18" t="s">
        <v>3543</v>
      </c>
      <c r="C307" s="18" t="s">
        <v>7654</v>
      </c>
      <c r="D307" s="19">
        <v>2500</v>
      </c>
      <c r="E307" s="20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8273</v>
      </c>
      <c r="O307" s="17" t="s">
        <v>8274</v>
      </c>
      <c r="P307" s="17">
        <v>100</v>
      </c>
      <c r="Q307" s="17">
        <v>104.17</v>
      </c>
      <c r="R307" s="21">
        <v>42040.831678240742</v>
      </c>
      <c r="S307" s="21">
        <v>42070.831678240742</v>
      </c>
    </row>
    <row r="308" spans="1:19" s="17" customFormat="1" ht="75" x14ac:dyDescent="0.25">
      <c r="A308" s="17">
        <v>3545</v>
      </c>
      <c r="B308" s="18" t="s">
        <v>3544</v>
      </c>
      <c r="C308" s="18" t="s">
        <v>7655</v>
      </c>
      <c r="D308" s="19">
        <v>250</v>
      </c>
      <c r="E308" s="20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8273</v>
      </c>
      <c r="O308" s="17" t="s">
        <v>8274</v>
      </c>
      <c r="P308" s="17">
        <v>100</v>
      </c>
      <c r="Q308" s="17">
        <v>31.38</v>
      </c>
      <c r="R308" s="21">
        <v>42075.807395833333</v>
      </c>
      <c r="S308" s="21">
        <v>42105.807395833333</v>
      </c>
    </row>
    <row r="309" spans="1:19" s="17" customFormat="1" ht="60" x14ac:dyDescent="0.25">
      <c r="A309" s="17">
        <v>3546</v>
      </c>
      <c r="B309" s="18" t="s">
        <v>3545</v>
      </c>
      <c r="C309" s="18" t="s">
        <v>7656</v>
      </c>
      <c r="D309" s="19">
        <v>1100</v>
      </c>
      <c r="E309" s="20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8273</v>
      </c>
      <c r="O309" s="17" t="s">
        <v>8274</v>
      </c>
      <c r="P309" s="17">
        <v>102</v>
      </c>
      <c r="Q309" s="17">
        <v>59.21</v>
      </c>
      <c r="R309" s="21">
        <v>42073.660694444443</v>
      </c>
      <c r="S309" s="21">
        <v>42095.165972222225</v>
      </c>
    </row>
    <row r="310" spans="1:19" s="17" customFormat="1" ht="60" x14ac:dyDescent="0.25">
      <c r="A310" s="17">
        <v>3547</v>
      </c>
      <c r="B310" s="18" t="s">
        <v>3546</v>
      </c>
      <c r="C310" s="18" t="s">
        <v>7657</v>
      </c>
      <c r="D310" s="19">
        <v>35000</v>
      </c>
      <c r="E310" s="20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8273</v>
      </c>
      <c r="O310" s="17" t="s">
        <v>8274</v>
      </c>
      <c r="P310" s="17">
        <v>114</v>
      </c>
      <c r="Q310" s="17">
        <v>119.18</v>
      </c>
      <c r="R310" s="21">
        <v>42480.078715277778</v>
      </c>
      <c r="S310" s="21">
        <v>42504.165972222225</v>
      </c>
    </row>
    <row r="311" spans="1:19" s="17" customFormat="1" ht="60" x14ac:dyDescent="0.25">
      <c r="A311" s="17">
        <v>3548</v>
      </c>
      <c r="B311" s="18" t="s">
        <v>3547</v>
      </c>
      <c r="C311" s="18" t="s">
        <v>7658</v>
      </c>
      <c r="D311" s="19">
        <v>2100</v>
      </c>
      <c r="E311" s="20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8273</v>
      </c>
      <c r="O311" s="17" t="s">
        <v>8274</v>
      </c>
      <c r="P311" s="17">
        <v>102</v>
      </c>
      <c r="Q311" s="17">
        <v>164.62</v>
      </c>
      <c r="R311" s="21">
        <v>42411.942291666666</v>
      </c>
      <c r="S311" s="21">
        <v>42434.041666666672</v>
      </c>
    </row>
    <row r="312" spans="1:19" s="17" customFormat="1" ht="60" x14ac:dyDescent="0.25">
      <c r="A312" s="17">
        <v>3551</v>
      </c>
      <c r="B312" s="18" t="s">
        <v>3550</v>
      </c>
      <c r="C312" s="18" t="s">
        <v>7661</v>
      </c>
      <c r="D312" s="19">
        <v>1500</v>
      </c>
      <c r="E312" s="20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8273</v>
      </c>
      <c r="O312" s="17" t="s">
        <v>8274</v>
      </c>
      <c r="P312" s="17">
        <v>102</v>
      </c>
      <c r="Q312" s="17">
        <v>61.1</v>
      </c>
      <c r="R312" s="21">
        <v>41753.515856481477</v>
      </c>
      <c r="S312" s="21">
        <v>41781.921527777777</v>
      </c>
    </row>
    <row r="313" spans="1:19" s="17" customFormat="1" ht="60" x14ac:dyDescent="0.25">
      <c r="A313" s="17">
        <v>3553</v>
      </c>
      <c r="B313" s="18" t="s">
        <v>3552</v>
      </c>
      <c r="C313" s="18" t="s">
        <v>7663</v>
      </c>
      <c r="D313" s="19">
        <v>5500</v>
      </c>
      <c r="E313" s="20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8273</v>
      </c>
      <c r="O313" s="17" t="s">
        <v>8274</v>
      </c>
      <c r="P313" s="17">
        <v>106</v>
      </c>
      <c r="Q313" s="17">
        <v>56.2</v>
      </c>
      <c r="R313" s="21">
        <v>42196.028703703705</v>
      </c>
      <c r="S313" s="21">
        <v>42228</v>
      </c>
    </row>
    <row r="314" spans="1:19" s="17" customFormat="1" ht="60" x14ac:dyDescent="0.25">
      <c r="A314" s="17">
        <v>3554</v>
      </c>
      <c r="B314" s="18" t="s">
        <v>3553</v>
      </c>
      <c r="C314" s="18" t="s">
        <v>7664</v>
      </c>
      <c r="D314" s="19">
        <v>5000</v>
      </c>
      <c r="E314" s="20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8273</v>
      </c>
      <c r="O314" s="17" t="s">
        <v>8274</v>
      </c>
      <c r="P314" s="17">
        <v>113</v>
      </c>
      <c r="Q314" s="17">
        <v>107</v>
      </c>
      <c r="R314" s="21">
        <v>42016.050451388888</v>
      </c>
      <c r="S314" s="21">
        <v>42046.708333333328</v>
      </c>
    </row>
    <row r="315" spans="1:19" s="17" customFormat="1" ht="60" x14ac:dyDescent="0.25">
      <c r="A315" s="17">
        <v>3557</v>
      </c>
      <c r="B315" s="18" t="s">
        <v>3556</v>
      </c>
      <c r="C315" s="18" t="s">
        <v>7667</v>
      </c>
      <c r="D315" s="19">
        <v>100000</v>
      </c>
      <c r="E315" s="20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8273</v>
      </c>
      <c r="O315" s="17" t="s">
        <v>8274</v>
      </c>
      <c r="P315" s="17">
        <v>100</v>
      </c>
      <c r="Q315" s="17">
        <v>179.28</v>
      </c>
      <c r="R315" s="21">
        <v>41730.276747685188</v>
      </c>
      <c r="S315" s="21">
        <v>41764.276747685188</v>
      </c>
    </row>
    <row r="316" spans="1:19" s="17" customFormat="1" ht="120" x14ac:dyDescent="0.25">
      <c r="A316" s="17">
        <v>3561</v>
      </c>
      <c r="B316" s="18" t="s">
        <v>3560</v>
      </c>
      <c r="C316" s="18" t="s">
        <v>7671</v>
      </c>
      <c r="D316" s="19">
        <v>2500</v>
      </c>
      <c r="E316" s="20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8273</v>
      </c>
      <c r="O316" s="17" t="s">
        <v>8274</v>
      </c>
      <c r="P316" s="17">
        <v>102</v>
      </c>
      <c r="Q316" s="17">
        <v>47.41</v>
      </c>
      <c r="R316" s="21">
        <v>42203.680300925931</v>
      </c>
      <c r="S316" s="21">
        <v>42221.774999999994</v>
      </c>
    </row>
    <row r="317" spans="1:19" s="17" customFormat="1" ht="75" x14ac:dyDescent="0.25">
      <c r="A317" s="17">
        <v>3565</v>
      </c>
      <c r="B317" s="18" t="s">
        <v>3564</v>
      </c>
      <c r="C317" s="18" t="s">
        <v>7675</v>
      </c>
      <c r="D317" s="19">
        <v>900</v>
      </c>
      <c r="E317" s="20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8273</v>
      </c>
      <c r="O317" s="17" t="s">
        <v>8274</v>
      </c>
      <c r="P317" s="17">
        <v>131</v>
      </c>
      <c r="Q317" s="17">
        <v>97.92</v>
      </c>
      <c r="R317" s="21">
        <v>41974.743148148147</v>
      </c>
      <c r="S317" s="21">
        <v>42004.743148148147</v>
      </c>
    </row>
    <row r="318" spans="1:19" s="17" customFormat="1" ht="75" x14ac:dyDescent="0.25">
      <c r="A318" s="17">
        <v>3568</v>
      </c>
      <c r="B318" s="18" t="s">
        <v>3567</v>
      </c>
      <c r="C318" s="18" t="s">
        <v>7678</v>
      </c>
      <c r="D318" s="19">
        <v>1000</v>
      </c>
      <c r="E318" s="20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8273</v>
      </c>
      <c r="O318" s="17" t="s">
        <v>8274</v>
      </c>
      <c r="P318" s="17">
        <v>111</v>
      </c>
      <c r="Q318" s="17">
        <v>58.42</v>
      </c>
      <c r="R318" s="21">
        <v>41869.740671296298</v>
      </c>
      <c r="S318" s="21">
        <v>41899.740671296298</v>
      </c>
    </row>
    <row r="319" spans="1:19" s="17" customFormat="1" ht="60" x14ac:dyDescent="0.25">
      <c r="A319" s="17">
        <v>3569</v>
      </c>
      <c r="B319" s="18" t="s">
        <v>3568</v>
      </c>
      <c r="C319" s="18" t="s">
        <v>7679</v>
      </c>
      <c r="D319" s="19">
        <v>5000</v>
      </c>
      <c r="E319" s="20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8273</v>
      </c>
      <c r="O319" s="17" t="s">
        <v>8274</v>
      </c>
      <c r="P319" s="17">
        <v>100</v>
      </c>
      <c r="Q319" s="17">
        <v>122.54</v>
      </c>
      <c r="R319" s="21">
        <v>41982.688611111109</v>
      </c>
      <c r="S319" s="21">
        <v>42012.688611111109</v>
      </c>
    </row>
    <row r="320" spans="1:19" s="17" customFormat="1" ht="60" x14ac:dyDescent="0.25">
      <c r="A320" s="17">
        <v>3570</v>
      </c>
      <c r="B320" s="18" t="s">
        <v>3569</v>
      </c>
      <c r="C320" s="18" t="s">
        <v>7680</v>
      </c>
      <c r="D320" s="19">
        <v>2000</v>
      </c>
      <c r="E320" s="20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8273</v>
      </c>
      <c r="O320" s="17" t="s">
        <v>8274</v>
      </c>
      <c r="P320" s="17">
        <v>114</v>
      </c>
      <c r="Q320" s="17">
        <v>87.96</v>
      </c>
      <c r="R320" s="21">
        <v>41976.331979166673</v>
      </c>
      <c r="S320" s="21">
        <v>42004.291666666672</v>
      </c>
    </row>
    <row r="321" spans="1:19" s="17" customFormat="1" ht="60" x14ac:dyDescent="0.25">
      <c r="A321" s="17">
        <v>3574</v>
      </c>
      <c r="B321" s="18" t="s">
        <v>3573</v>
      </c>
      <c r="C321" s="18" t="s">
        <v>7684</v>
      </c>
      <c r="D321" s="19">
        <v>5800</v>
      </c>
      <c r="E321" s="20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8273</v>
      </c>
      <c r="O321" s="17" t="s">
        <v>8274</v>
      </c>
      <c r="P321" s="17">
        <v>106</v>
      </c>
      <c r="Q321" s="17">
        <v>136.78</v>
      </c>
      <c r="R321" s="21">
        <v>41926.942685185182</v>
      </c>
      <c r="S321" s="21">
        <v>41956.984351851846</v>
      </c>
    </row>
    <row r="322" spans="1:19" s="17" customFormat="1" ht="60" x14ac:dyDescent="0.25">
      <c r="A322" s="17">
        <v>3575</v>
      </c>
      <c r="B322" s="18" t="s">
        <v>3574</v>
      </c>
      <c r="C322" s="18" t="s">
        <v>7685</v>
      </c>
      <c r="D322" s="19">
        <v>10000</v>
      </c>
      <c r="E322" s="20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8273</v>
      </c>
      <c r="O322" s="17" t="s">
        <v>8274</v>
      </c>
      <c r="P322" s="17">
        <v>101</v>
      </c>
      <c r="Q322" s="17">
        <v>99.34</v>
      </c>
      <c r="R322" s="21">
        <v>42561.783877314811</v>
      </c>
      <c r="S322" s="21">
        <v>42593.165972222225</v>
      </c>
    </row>
    <row r="323" spans="1:19" s="17" customFormat="1" ht="60" x14ac:dyDescent="0.25">
      <c r="A323" s="17">
        <v>3576</v>
      </c>
      <c r="B323" s="18" t="s">
        <v>3575</v>
      </c>
      <c r="C323" s="18" t="s">
        <v>7686</v>
      </c>
      <c r="D323" s="19">
        <v>100</v>
      </c>
      <c r="E323" s="20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8273</v>
      </c>
      <c r="O323" s="17" t="s">
        <v>8274</v>
      </c>
      <c r="P323" s="17">
        <v>100</v>
      </c>
      <c r="Q323" s="17">
        <v>20</v>
      </c>
      <c r="R323" s="21">
        <v>42649.54923611111</v>
      </c>
      <c r="S323" s="21">
        <v>42709.590902777782</v>
      </c>
    </row>
    <row r="324" spans="1:19" s="17" customFormat="1" ht="60" x14ac:dyDescent="0.25">
      <c r="A324" s="17">
        <v>3577</v>
      </c>
      <c r="B324" s="18" t="s">
        <v>3576</v>
      </c>
      <c r="C324" s="18" t="s">
        <v>7687</v>
      </c>
      <c r="D324" s="19">
        <v>600</v>
      </c>
      <c r="E324" s="20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8273</v>
      </c>
      <c r="O324" s="17" t="s">
        <v>8274</v>
      </c>
      <c r="P324" s="17">
        <v>130</v>
      </c>
      <c r="Q324" s="17">
        <v>28.89</v>
      </c>
      <c r="R324" s="21">
        <v>42093.786840277782</v>
      </c>
      <c r="S324" s="21">
        <v>42120.26944444445</v>
      </c>
    </row>
    <row r="325" spans="1:19" s="17" customFormat="1" ht="60" x14ac:dyDescent="0.25">
      <c r="A325" s="17">
        <v>3580</v>
      </c>
      <c r="B325" s="18" t="s">
        <v>3579</v>
      </c>
      <c r="C325" s="18" t="s">
        <v>7690</v>
      </c>
      <c r="D325" s="19">
        <v>900</v>
      </c>
      <c r="E325" s="20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8273</v>
      </c>
      <c r="O325" s="17" t="s">
        <v>8274</v>
      </c>
      <c r="P325" s="17">
        <v>114</v>
      </c>
      <c r="Q325" s="17">
        <v>37.96</v>
      </c>
      <c r="R325" s="21">
        <v>42026.176180555558</v>
      </c>
      <c r="S325" s="21">
        <v>42064.207638888889</v>
      </c>
    </row>
    <row r="326" spans="1:19" s="17" customFormat="1" ht="60" x14ac:dyDescent="0.25">
      <c r="A326" s="17">
        <v>3582</v>
      </c>
      <c r="B326" s="18" t="s">
        <v>3581</v>
      </c>
      <c r="C326" s="18" t="s">
        <v>7692</v>
      </c>
      <c r="D326" s="19">
        <v>1000</v>
      </c>
      <c r="E326" s="20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8273</v>
      </c>
      <c r="O326" s="17" t="s">
        <v>8274</v>
      </c>
      <c r="P326" s="17">
        <v>287</v>
      </c>
      <c r="Q326" s="17">
        <v>58.57</v>
      </c>
      <c r="R326" s="21">
        <v>42451.095856481479</v>
      </c>
      <c r="S326" s="21">
        <v>42465.095856481479</v>
      </c>
    </row>
    <row r="327" spans="1:19" s="17" customFormat="1" ht="60" x14ac:dyDescent="0.25">
      <c r="A327" s="17">
        <v>3583</v>
      </c>
      <c r="B327" s="18" t="s">
        <v>3582</v>
      </c>
      <c r="C327" s="18" t="s">
        <v>7693</v>
      </c>
      <c r="D327" s="19">
        <v>3000</v>
      </c>
      <c r="E327" s="20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8273</v>
      </c>
      <c r="O327" s="17" t="s">
        <v>8274</v>
      </c>
      <c r="P327" s="17">
        <v>109</v>
      </c>
      <c r="Q327" s="17">
        <v>135.63</v>
      </c>
      <c r="R327" s="21">
        <v>42418.425983796296</v>
      </c>
      <c r="S327" s="21">
        <v>42478.384317129632</v>
      </c>
    </row>
    <row r="328" spans="1:19" s="17" customFormat="1" ht="60" x14ac:dyDescent="0.25">
      <c r="A328" s="17">
        <v>3585</v>
      </c>
      <c r="B328" s="18" t="s">
        <v>3584</v>
      </c>
      <c r="C328" s="18" t="s">
        <v>7695</v>
      </c>
      <c r="D328" s="19">
        <v>3400</v>
      </c>
      <c r="E328" s="20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8273</v>
      </c>
      <c r="O328" s="17" t="s">
        <v>8274</v>
      </c>
      <c r="P328" s="17">
        <v>119</v>
      </c>
      <c r="Q328" s="17">
        <v>176.09</v>
      </c>
      <c r="R328" s="21">
        <v>41964.716319444444</v>
      </c>
      <c r="S328" s="21">
        <v>41994.716319444444</v>
      </c>
    </row>
    <row r="329" spans="1:19" s="17" customFormat="1" ht="45" x14ac:dyDescent="0.25">
      <c r="A329" s="17">
        <v>3586</v>
      </c>
      <c r="B329" s="18" t="s">
        <v>3585</v>
      </c>
      <c r="C329" s="18" t="s">
        <v>7696</v>
      </c>
      <c r="D329" s="19">
        <v>7500</v>
      </c>
      <c r="E329" s="20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8273</v>
      </c>
      <c r="O329" s="17" t="s">
        <v>8274</v>
      </c>
      <c r="P329" s="17">
        <v>109</v>
      </c>
      <c r="Q329" s="17">
        <v>151.97999999999999</v>
      </c>
      <c r="R329" s="21">
        <v>42576.697569444441</v>
      </c>
      <c r="S329" s="21">
        <v>42636.697569444441</v>
      </c>
    </row>
    <row r="330" spans="1:19" s="17" customFormat="1" ht="60" x14ac:dyDescent="0.25">
      <c r="A330" s="17">
        <v>3589</v>
      </c>
      <c r="B330" s="18" t="s">
        <v>3588</v>
      </c>
      <c r="C330" s="18" t="s">
        <v>7699</v>
      </c>
      <c r="D330" s="19">
        <v>4000</v>
      </c>
      <c r="E330" s="20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8273</v>
      </c>
      <c r="O330" s="17" t="s">
        <v>8274</v>
      </c>
      <c r="P330" s="17">
        <v>128</v>
      </c>
      <c r="Q330" s="17">
        <v>82.26</v>
      </c>
      <c r="R330" s="21">
        <v>42125.647534722222</v>
      </c>
      <c r="S330" s="21">
        <v>42150.647534722222</v>
      </c>
    </row>
    <row r="331" spans="1:19" s="17" customFormat="1" ht="60" x14ac:dyDescent="0.25">
      <c r="A331" s="17">
        <v>3591</v>
      </c>
      <c r="B331" s="18" t="s">
        <v>3590</v>
      </c>
      <c r="C331" s="18" t="s">
        <v>7701</v>
      </c>
      <c r="D331" s="19">
        <v>700</v>
      </c>
      <c r="E331" s="20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8273</v>
      </c>
      <c r="O331" s="17" t="s">
        <v>8274</v>
      </c>
      <c r="P331" s="17">
        <v>175</v>
      </c>
      <c r="Q331" s="17">
        <v>68.06</v>
      </c>
      <c r="R331" s="21">
        <v>42003.948425925926</v>
      </c>
      <c r="S331" s="21">
        <v>42028.207638888889</v>
      </c>
    </row>
    <row r="332" spans="1:19" s="17" customFormat="1" ht="60" x14ac:dyDescent="0.25">
      <c r="A332" s="17">
        <v>3592</v>
      </c>
      <c r="B332" s="18" t="s">
        <v>3591</v>
      </c>
      <c r="C332" s="18" t="s">
        <v>7702</v>
      </c>
      <c r="D332" s="19">
        <v>2000</v>
      </c>
      <c r="E332" s="20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8273</v>
      </c>
      <c r="O332" s="17" t="s">
        <v>8274</v>
      </c>
      <c r="P332" s="17">
        <v>127</v>
      </c>
      <c r="Q332" s="17">
        <v>72.709999999999994</v>
      </c>
      <c r="R332" s="21">
        <v>41988.829942129625</v>
      </c>
      <c r="S332" s="21">
        <v>42046.207638888889</v>
      </c>
    </row>
    <row r="333" spans="1:19" s="17" customFormat="1" ht="60" x14ac:dyDescent="0.25">
      <c r="A333" s="17">
        <v>3593</v>
      </c>
      <c r="B333" s="18" t="s">
        <v>3592</v>
      </c>
      <c r="C333" s="18" t="s">
        <v>7703</v>
      </c>
      <c r="D333" s="19">
        <v>3000</v>
      </c>
      <c r="E333" s="20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8273</v>
      </c>
      <c r="O333" s="17" t="s">
        <v>8274</v>
      </c>
      <c r="P333" s="17">
        <v>111</v>
      </c>
      <c r="Q333" s="17">
        <v>77.19</v>
      </c>
      <c r="R333" s="21">
        <v>41974.898599537039</v>
      </c>
      <c r="S333" s="21">
        <v>42009.851388888885</v>
      </c>
    </row>
    <row r="334" spans="1:19" s="17" customFormat="1" ht="75" x14ac:dyDescent="0.25">
      <c r="A334" s="17">
        <v>3594</v>
      </c>
      <c r="B334" s="18" t="s">
        <v>3593</v>
      </c>
      <c r="C334" s="18" t="s">
        <v>7704</v>
      </c>
      <c r="D334" s="19">
        <v>1600</v>
      </c>
      <c r="E334" s="20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8273</v>
      </c>
      <c r="O334" s="17" t="s">
        <v>8274</v>
      </c>
      <c r="P334" s="17">
        <v>126</v>
      </c>
      <c r="Q334" s="17">
        <v>55.97</v>
      </c>
      <c r="R334" s="21">
        <v>42592.066921296297</v>
      </c>
      <c r="S334" s="21">
        <v>42617.066921296297</v>
      </c>
    </row>
    <row r="335" spans="1:19" s="17" customFormat="1" ht="30" x14ac:dyDescent="0.25">
      <c r="A335" s="17">
        <v>3595</v>
      </c>
      <c r="B335" s="18" t="s">
        <v>3594</v>
      </c>
      <c r="C335" s="18" t="s">
        <v>7705</v>
      </c>
      <c r="D335" s="19">
        <v>2600</v>
      </c>
      <c r="E335" s="20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8273</v>
      </c>
      <c r="O335" s="17" t="s">
        <v>8274</v>
      </c>
      <c r="P335" s="17">
        <v>119</v>
      </c>
      <c r="Q335" s="17">
        <v>49.69</v>
      </c>
      <c r="R335" s="21">
        <v>42050.008368055554</v>
      </c>
      <c r="S335" s="21">
        <v>42076.290972222225</v>
      </c>
    </row>
    <row r="336" spans="1:19" s="17" customFormat="1" ht="45" x14ac:dyDescent="0.25">
      <c r="A336" s="17">
        <v>3597</v>
      </c>
      <c r="B336" s="18" t="s">
        <v>3596</v>
      </c>
      <c r="C336" s="18" t="s">
        <v>7707</v>
      </c>
      <c r="D336" s="19">
        <v>2500</v>
      </c>
      <c r="E336" s="20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8273</v>
      </c>
      <c r="O336" s="17" t="s">
        <v>8274</v>
      </c>
      <c r="P336" s="17">
        <v>103</v>
      </c>
      <c r="Q336" s="17">
        <v>77.73</v>
      </c>
      <c r="R336" s="21">
        <v>42417.585532407407</v>
      </c>
      <c r="S336" s="21">
        <v>42432.249305555553</v>
      </c>
    </row>
    <row r="337" spans="1:19" s="17" customFormat="1" ht="45" x14ac:dyDescent="0.25">
      <c r="A337" s="17">
        <v>3598</v>
      </c>
      <c r="B337" s="18" t="s">
        <v>3597</v>
      </c>
      <c r="C337" s="18" t="s">
        <v>7708</v>
      </c>
      <c r="D337" s="19">
        <v>1000</v>
      </c>
      <c r="E337" s="20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8273</v>
      </c>
      <c r="O337" s="17" t="s">
        <v>8274</v>
      </c>
      <c r="P337" s="17">
        <v>110</v>
      </c>
      <c r="Q337" s="17">
        <v>40.78</v>
      </c>
      <c r="R337" s="21">
        <v>41866.79886574074</v>
      </c>
      <c r="S337" s="21">
        <v>41885.207638888889</v>
      </c>
    </row>
    <row r="338" spans="1:19" s="17" customFormat="1" ht="60" x14ac:dyDescent="0.25">
      <c r="A338" s="17">
        <v>3599</v>
      </c>
      <c r="B338" s="18" t="s">
        <v>3598</v>
      </c>
      <c r="C338" s="18" t="s">
        <v>7709</v>
      </c>
      <c r="D338" s="19">
        <v>500</v>
      </c>
      <c r="E338" s="20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8273</v>
      </c>
      <c r="O338" s="17" t="s">
        <v>8274</v>
      </c>
      <c r="P338" s="17">
        <v>202</v>
      </c>
      <c r="Q338" s="17">
        <v>59.41</v>
      </c>
      <c r="R338" s="21">
        <v>42220.79487268519</v>
      </c>
      <c r="S338" s="21">
        <v>42246</v>
      </c>
    </row>
    <row r="339" spans="1:19" s="17" customFormat="1" ht="30" x14ac:dyDescent="0.25">
      <c r="A339" s="17">
        <v>3600</v>
      </c>
      <c r="B339" s="18" t="s">
        <v>3599</v>
      </c>
      <c r="C339" s="18" t="s">
        <v>7710</v>
      </c>
      <c r="D339" s="19">
        <v>10</v>
      </c>
      <c r="E339" s="20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8273</v>
      </c>
      <c r="O339" s="17" t="s">
        <v>8274</v>
      </c>
      <c r="P339" s="17">
        <v>130</v>
      </c>
      <c r="Q339" s="17">
        <v>3.25</v>
      </c>
      <c r="R339" s="21">
        <v>42628.849120370374</v>
      </c>
      <c r="S339" s="21">
        <v>42656.849120370374</v>
      </c>
    </row>
    <row r="340" spans="1:19" s="17" customFormat="1" ht="75" x14ac:dyDescent="0.25">
      <c r="A340" s="17">
        <v>3602</v>
      </c>
      <c r="B340" s="18" t="s">
        <v>3601</v>
      </c>
      <c r="C340" s="18" t="s">
        <v>7712</v>
      </c>
      <c r="D340" s="19">
        <v>4000</v>
      </c>
      <c r="E340" s="20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8273</v>
      </c>
      <c r="O340" s="17" t="s">
        <v>8274</v>
      </c>
      <c r="P340" s="17">
        <v>100</v>
      </c>
      <c r="Q340" s="17">
        <v>81.67</v>
      </c>
      <c r="R340" s="21">
        <v>42447.894432870366</v>
      </c>
      <c r="S340" s="21">
        <v>42507.894432870366</v>
      </c>
    </row>
    <row r="341" spans="1:19" s="17" customFormat="1" ht="60" x14ac:dyDescent="0.25">
      <c r="A341" s="17">
        <v>3603</v>
      </c>
      <c r="B341" s="18" t="s">
        <v>3602</v>
      </c>
      <c r="C341" s="18" t="s">
        <v>7713</v>
      </c>
      <c r="D341" s="19">
        <v>1500</v>
      </c>
      <c r="E341" s="20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8273</v>
      </c>
      <c r="O341" s="17" t="s">
        <v>8274</v>
      </c>
      <c r="P341" s="17">
        <v>171</v>
      </c>
      <c r="Q341" s="17">
        <v>44.91</v>
      </c>
      <c r="R341" s="21">
        <v>42283.864351851851</v>
      </c>
      <c r="S341" s="21">
        <v>42313.906018518523</v>
      </c>
    </row>
    <row r="342" spans="1:19" s="17" customFormat="1" ht="75" x14ac:dyDescent="0.25">
      <c r="A342" s="17">
        <v>3604</v>
      </c>
      <c r="B342" s="18" t="s">
        <v>3603</v>
      </c>
      <c r="C342" s="18" t="s">
        <v>7714</v>
      </c>
      <c r="D342" s="19">
        <v>3000</v>
      </c>
      <c r="E342" s="20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8273</v>
      </c>
      <c r="O342" s="17" t="s">
        <v>8274</v>
      </c>
      <c r="P342" s="17">
        <v>113</v>
      </c>
      <c r="Q342" s="17">
        <v>49.06</v>
      </c>
      <c r="R342" s="21">
        <v>42483.015694444446</v>
      </c>
      <c r="S342" s="21">
        <v>42489.290972222225</v>
      </c>
    </row>
    <row r="343" spans="1:19" s="17" customFormat="1" ht="45" x14ac:dyDescent="0.25">
      <c r="A343" s="17">
        <v>3613</v>
      </c>
      <c r="B343" s="18" t="s">
        <v>3612</v>
      </c>
      <c r="C343" s="18" t="s">
        <v>7723</v>
      </c>
      <c r="D343" s="19">
        <v>1250</v>
      </c>
      <c r="E343" s="20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8273</v>
      </c>
      <c r="O343" s="17" t="s">
        <v>8274</v>
      </c>
      <c r="P343" s="17">
        <v>100</v>
      </c>
      <c r="Q343" s="17">
        <v>62.5</v>
      </c>
      <c r="R343" s="21">
        <v>41788.58997685185</v>
      </c>
      <c r="S343" s="21">
        <v>41818.58997685185</v>
      </c>
    </row>
    <row r="344" spans="1:19" s="17" customFormat="1" ht="60" x14ac:dyDescent="0.25">
      <c r="A344" s="17">
        <v>3614</v>
      </c>
      <c r="B344" s="18" t="s">
        <v>3439</v>
      </c>
      <c r="C344" s="18" t="s">
        <v>7724</v>
      </c>
      <c r="D344" s="19">
        <v>2500</v>
      </c>
      <c r="E344" s="20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8273</v>
      </c>
      <c r="O344" s="17" t="s">
        <v>8274</v>
      </c>
      <c r="P344" s="17">
        <v>101</v>
      </c>
      <c r="Q344" s="17">
        <v>35.49</v>
      </c>
      <c r="R344" s="21">
        <v>42144.041851851856</v>
      </c>
      <c r="S344" s="21">
        <v>42174.041851851856</v>
      </c>
    </row>
    <row r="345" spans="1:19" s="17" customFormat="1" ht="60" x14ac:dyDescent="0.25">
      <c r="A345" s="17">
        <v>3619</v>
      </c>
      <c r="B345" s="18" t="s">
        <v>3617</v>
      </c>
      <c r="C345" s="18" t="s">
        <v>7729</v>
      </c>
      <c r="D345" s="19">
        <v>1000</v>
      </c>
      <c r="E345" s="20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8273</v>
      </c>
      <c r="O345" s="17" t="s">
        <v>8274</v>
      </c>
      <c r="P345" s="17">
        <v>113</v>
      </c>
      <c r="Q345" s="17">
        <v>66.47</v>
      </c>
      <c r="R345" s="21">
        <v>42661.132245370376</v>
      </c>
      <c r="S345" s="21">
        <v>42693.916666666672</v>
      </c>
    </row>
    <row r="346" spans="1:19" s="17" customFormat="1" ht="60" x14ac:dyDescent="0.25">
      <c r="A346" s="17">
        <v>3620</v>
      </c>
      <c r="B346" s="18" t="s">
        <v>3618</v>
      </c>
      <c r="C346" s="18" t="s">
        <v>7730</v>
      </c>
      <c r="D346" s="19">
        <v>10500</v>
      </c>
      <c r="E346" s="20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8273</v>
      </c>
      <c r="O346" s="17" t="s">
        <v>8274</v>
      </c>
      <c r="P346" s="17">
        <v>105</v>
      </c>
      <c r="Q346" s="17">
        <v>56.07</v>
      </c>
      <c r="R346" s="21">
        <v>42037.938206018516</v>
      </c>
      <c r="S346" s="21">
        <v>42068.166666666672</v>
      </c>
    </row>
    <row r="347" spans="1:19" s="17" customFormat="1" ht="60" x14ac:dyDescent="0.25">
      <c r="A347" s="17">
        <v>3621</v>
      </c>
      <c r="B347" s="18" t="s">
        <v>3619</v>
      </c>
      <c r="C347" s="18" t="s">
        <v>7731</v>
      </c>
      <c r="D347" s="19">
        <v>3000</v>
      </c>
      <c r="E347" s="20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8273</v>
      </c>
      <c r="O347" s="17" t="s">
        <v>8274</v>
      </c>
      <c r="P347" s="17">
        <v>110</v>
      </c>
      <c r="Q347" s="17">
        <v>47.03</v>
      </c>
      <c r="R347" s="21">
        <v>42619.935694444444</v>
      </c>
      <c r="S347" s="21">
        <v>42643.875</v>
      </c>
    </row>
    <row r="348" spans="1:19" s="17" customFormat="1" ht="45" x14ac:dyDescent="0.25">
      <c r="A348" s="17">
        <v>3622</v>
      </c>
      <c r="B348" s="18" t="s">
        <v>3620</v>
      </c>
      <c r="C348" s="18" t="s">
        <v>7732</v>
      </c>
      <c r="D348" s="19">
        <v>1000</v>
      </c>
      <c r="E348" s="20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8273</v>
      </c>
      <c r="O348" s="17" t="s">
        <v>8274</v>
      </c>
      <c r="P348" s="17">
        <v>100</v>
      </c>
      <c r="Q348" s="17">
        <v>47.67</v>
      </c>
      <c r="R348" s="21">
        <v>41877.221886574072</v>
      </c>
      <c r="S348" s="21">
        <v>41910.140972222223</v>
      </c>
    </row>
    <row r="349" spans="1:19" s="17" customFormat="1" ht="45" x14ac:dyDescent="0.25">
      <c r="A349" s="17">
        <v>3623</v>
      </c>
      <c r="B349" s="18" t="s">
        <v>3621</v>
      </c>
      <c r="C349" s="18" t="s">
        <v>7733</v>
      </c>
      <c r="D349" s="19">
        <v>2500</v>
      </c>
      <c r="E349" s="20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8273</v>
      </c>
      <c r="O349" s="17" t="s">
        <v>8274</v>
      </c>
      <c r="P349" s="17">
        <v>120</v>
      </c>
      <c r="Q349" s="17">
        <v>88.24</v>
      </c>
      <c r="R349" s="21">
        <v>41828.736921296295</v>
      </c>
      <c r="S349" s="21">
        <v>41846.291666666664</v>
      </c>
    </row>
    <row r="350" spans="1:19" s="17" customFormat="1" ht="75" x14ac:dyDescent="0.25">
      <c r="A350" s="17">
        <v>3624</v>
      </c>
      <c r="B350" s="18" t="s">
        <v>3622</v>
      </c>
      <c r="C350" s="18" t="s">
        <v>7734</v>
      </c>
      <c r="D350" s="19">
        <v>3000</v>
      </c>
      <c r="E350" s="20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8273</v>
      </c>
      <c r="O350" s="17" t="s">
        <v>8274</v>
      </c>
      <c r="P350" s="17">
        <v>105</v>
      </c>
      <c r="Q350" s="17">
        <v>80.72</v>
      </c>
      <c r="R350" s="21">
        <v>42545.774189814809</v>
      </c>
      <c r="S350" s="21">
        <v>42605.774189814809</v>
      </c>
    </row>
    <row r="351" spans="1:19" s="17" customFormat="1" ht="60" x14ac:dyDescent="0.25">
      <c r="A351" s="17">
        <v>3627</v>
      </c>
      <c r="B351" s="18" t="s">
        <v>3625</v>
      </c>
      <c r="C351" s="18" t="s">
        <v>7737</v>
      </c>
      <c r="D351" s="19">
        <v>2000</v>
      </c>
      <c r="E351" s="20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8273</v>
      </c>
      <c r="O351" s="17" t="s">
        <v>8274</v>
      </c>
      <c r="P351" s="17">
        <v>100</v>
      </c>
      <c r="Q351" s="17">
        <v>68.97</v>
      </c>
      <c r="R351" s="21">
        <v>42460.741747685184</v>
      </c>
      <c r="S351" s="21">
        <v>42511.165972222225</v>
      </c>
    </row>
    <row r="352" spans="1:19" s="17" customFormat="1" ht="45" x14ac:dyDescent="0.25">
      <c r="A352" s="17">
        <v>3648</v>
      </c>
      <c r="B352" s="18" t="s">
        <v>3646</v>
      </c>
      <c r="C352" s="18" t="s">
        <v>7758</v>
      </c>
      <c r="D352" s="19">
        <v>40000</v>
      </c>
      <c r="E352" s="20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8273</v>
      </c>
      <c r="O352" s="17" t="s">
        <v>8274</v>
      </c>
      <c r="P352" s="17">
        <v>100</v>
      </c>
      <c r="Q352" s="17">
        <v>550.04</v>
      </c>
      <c r="R352" s="21">
        <v>41887.292187500003</v>
      </c>
      <c r="S352" s="21">
        <v>41917.292187500003</v>
      </c>
    </row>
    <row r="353" spans="1:19" s="17" customFormat="1" ht="45" x14ac:dyDescent="0.25">
      <c r="A353" s="17">
        <v>3651</v>
      </c>
      <c r="B353" s="18" t="s">
        <v>3649</v>
      </c>
      <c r="C353" s="18" t="s">
        <v>7761</v>
      </c>
      <c r="D353" s="19">
        <v>500</v>
      </c>
      <c r="E353" s="20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8273</v>
      </c>
      <c r="O353" s="17" t="s">
        <v>8274</v>
      </c>
      <c r="P353" s="17">
        <v>104</v>
      </c>
      <c r="Q353" s="17">
        <v>57.78</v>
      </c>
      <c r="R353" s="21">
        <v>41828.646319444444</v>
      </c>
      <c r="S353" s="21">
        <v>41861.665972222225</v>
      </c>
    </row>
    <row r="354" spans="1:19" s="17" customFormat="1" ht="60" x14ac:dyDescent="0.25">
      <c r="A354" s="17">
        <v>3655</v>
      </c>
      <c r="B354" s="18" t="s">
        <v>3652</v>
      </c>
      <c r="C354" s="18" t="s">
        <v>7765</v>
      </c>
      <c r="D354" s="19">
        <v>5000</v>
      </c>
      <c r="E354" s="20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8273</v>
      </c>
      <c r="O354" s="17" t="s">
        <v>8274</v>
      </c>
      <c r="P354" s="17">
        <v>116</v>
      </c>
      <c r="Q354" s="17">
        <v>73.58</v>
      </c>
      <c r="R354" s="21">
        <v>42173.803217592591</v>
      </c>
      <c r="S354" s="21">
        <v>42203.290972222225</v>
      </c>
    </row>
    <row r="355" spans="1:19" s="17" customFormat="1" ht="45" x14ac:dyDescent="0.25">
      <c r="A355" s="17">
        <v>3658</v>
      </c>
      <c r="B355" s="18" t="s">
        <v>3655</v>
      </c>
      <c r="C355" s="18" t="s">
        <v>7768</v>
      </c>
      <c r="D355" s="19">
        <v>1500</v>
      </c>
      <c r="E355" s="20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8273</v>
      </c>
      <c r="O355" s="17" t="s">
        <v>8274</v>
      </c>
      <c r="P355" s="17">
        <v>101</v>
      </c>
      <c r="Q355" s="17">
        <v>75.5</v>
      </c>
      <c r="R355" s="21">
        <v>41775.858564814815</v>
      </c>
      <c r="S355" s="21">
        <v>41822.165972222225</v>
      </c>
    </row>
    <row r="356" spans="1:19" s="17" customFormat="1" ht="60" x14ac:dyDescent="0.25">
      <c r="A356" s="17">
        <v>3659</v>
      </c>
      <c r="B356" s="18" t="s">
        <v>3656</v>
      </c>
      <c r="C356" s="18" t="s">
        <v>7769</v>
      </c>
      <c r="D356" s="19">
        <v>3000</v>
      </c>
      <c r="E356" s="20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8273</v>
      </c>
      <c r="O356" s="17" t="s">
        <v>8274</v>
      </c>
      <c r="P356" s="17">
        <v>102</v>
      </c>
      <c r="Q356" s="17">
        <v>235.46</v>
      </c>
      <c r="R356" s="21">
        <v>42055.277199074073</v>
      </c>
      <c r="S356" s="21">
        <v>42082.610416666663</v>
      </c>
    </row>
    <row r="357" spans="1:19" s="17" customFormat="1" ht="60" x14ac:dyDescent="0.25">
      <c r="A357" s="17">
        <v>3661</v>
      </c>
      <c r="B357" s="18" t="s">
        <v>3658</v>
      </c>
      <c r="C357" s="18" t="s">
        <v>7771</v>
      </c>
      <c r="D357" s="19">
        <v>3000</v>
      </c>
      <c r="E357" s="20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8273</v>
      </c>
      <c r="O357" s="17" t="s">
        <v>8274</v>
      </c>
      <c r="P357" s="17">
        <v>111</v>
      </c>
      <c r="Q357" s="17">
        <v>92.5</v>
      </c>
      <c r="R357" s="21">
        <v>42447.896666666667</v>
      </c>
      <c r="S357" s="21">
        <v>42470.166666666672</v>
      </c>
    </row>
    <row r="358" spans="1:19" s="17" customFormat="1" ht="60" x14ac:dyDescent="0.25">
      <c r="A358" s="17">
        <v>3664</v>
      </c>
      <c r="B358" s="18" t="s">
        <v>3661</v>
      </c>
      <c r="C358" s="18" t="s">
        <v>7774</v>
      </c>
      <c r="D358" s="19">
        <v>800</v>
      </c>
      <c r="E358" s="20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8273</v>
      </c>
      <c r="O358" s="17" t="s">
        <v>8274</v>
      </c>
      <c r="P358" s="17">
        <v>109</v>
      </c>
      <c r="Q358" s="17">
        <v>46.05</v>
      </c>
      <c r="R358" s="21">
        <v>42523.248715277776</v>
      </c>
      <c r="S358" s="21">
        <v>42537.248715277776</v>
      </c>
    </row>
    <row r="359" spans="1:19" s="17" customFormat="1" ht="45" x14ac:dyDescent="0.25">
      <c r="A359" s="17">
        <v>3666</v>
      </c>
      <c r="B359" s="18" t="s">
        <v>3663</v>
      </c>
      <c r="C359" s="18" t="s">
        <v>7776</v>
      </c>
      <c r="D359" s="19">
        <v>1200</v>
      </c>
      <c r="E359" s="20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8273</v>
      </c>
      <c r="O359" s="17" t="s">
        <v>8274</v>
      </c>
      <c r="P359" s="17">
        <v>100</v>
      </c>
      <c r="Q359" s="17">
        <v>31.58</v>
      </c>
      <c r="R359" s="21">
        <v>41822.90488425926</v>
      </c>
      <c r="S359" s="21">
        <v>41844.291666666664</v>
      </c>
    </row>
    <row r="360" spans="1:19" s="17" customFormat="1" ht="60" x14ac:dyDescent="0.25">
      <c r="A360" s="17">
        <v>3668</v>
      </c>
      <c r="B360" s="18" t="s">
        <v>3665</v>
      </c>
      <c r="C360" s="18" t="s">
        <v>7778</v>
      </c>
      <c r="D360" s="19">
        <v>1000</v>
      </c>
      <c r="E360" s="20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8273</v>
      </c>
      <c r="O360" s="17" t="s">
        <v>8274</v>
      </c>
      <c r="P360" s="17">
        <v>104</v>
      </c>
      <c r="Q360" s="17">
        <v>36.96</v>
      </c>
      <c r="R360" s="21">
        <v>42185.556157407409</v>
      </c>
      <c r="S360" s="21">
        <v>42208.772916666669</v>
      </c>
    </row>
    <row r="361" spans="1:19" s="17" customFormat="1" ht="75" x14ac:dyDescent="0.25">
      <c r="A361" s="17">
        <v>3671</v>
      </c>
      <c r="B361" s="18" t="s">
        <v>3668</v>
      </c>
      <c r="C361" s="18" t="s">
        <v>7781</v>
      </c>
      <c r="D361" s="19">
        <v>3500</v>
      </c>
      <c r="E361" s="20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8273</v>
      </c>
      <c r="O361" s="17" t="s">
        <v>8274</v>
      </c>
      <c r="P361" s="17">
        <v>101</v>
      </c>
      <c r="Q361" s="17">
        <v>88.25</v>
      </c>
      <c r="R361" s="21">
        <v>41820.62809027778</v>
      </c>
      <c r="S361" s="21">
        <v>41841.165972222225</v>
      </c>
    </row>
    <row r="362" spans="1:19" s="17" customFormat="1" ht="60" x14ac:dyDescent="0.25">
      <c r="A362" s="17">
        <v>3676</v>
      </c>
      <c r="B362" s="18" t="s">
        <v>3673</v>
      </c>
      <c r="C362" s="18" t="s">
        <v>7786</v>
      </c>
      <c r="D362" s="19">
        <v>800</v>
      </c>
      <c r="E362" s="20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8273</v>
      </c>
      <c r="O362" s="17" t="s">
        <v>8274</v>
      </c>
      <c r="P362" s="17">
        <v>129</v>
      </c>
      <c r="Q362" s="17">
        <v>64.38</v>
      </c>
      <c r="R362" s="21">
        <v>41876.815787037034</v>
      </c>
      <c r="S362" s="21">
        <v>41894.815787037034</v>
      </c>
    </row>
    <row r="363" spans="1:19" s="17" customFormat="1" ht="45" x14ac:dyDescent="0.25">
      <c r="A363" s="17">
        <v>3677</v>
      </c>
      <c r="B363" s="18" t="s">
        <v>3674</v>
      </c>
      <c r="C363" s="18" t="s">
        <v>7787</v>
      </c>
      <c r="D363" s="19">
        <v>12000</v>
      </c>
      <c r="E363" s="20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8273</v>
      </c>
      <c r="O363" s="17" t="s">
        <v>8274</v>
      </c>
      <c r="P363" s="17">
        <v>103</v>
      </c>
      <c r="Q363" s="17">
        <v>62.05</v>
      </c>
      <c r="R363" s="21">
        <v>41802.574282407404</v>
      </c>
      <c r="S363" s="21">
        <v>41823.165972222225</v>
      </c>
    </row>
    <row r="364" spans="1:19" s="17" customFormat="1" ht="60" x14ac:dyDescent="0.25">
      <c r="A364" s="17">
        <v>3679</v>
      </c>
      <c r="B364" s="18" t="s">
        <v>3676</v>
      </c>
      <c r="C364" s="18" t="s">
        <v>7789</v>
      </c>
      <c r="D364" s="19">
        <v>2000</v>
      </c>
      <c r="E364" s="20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8273</v>
      </c>
      <c r="O364" s="17" t="s">
        <v>8274</v>
      </c>
      <c r="P364" s="17">
        <v>110</v>
      </c>
      <c r="Q364" s="17">
        <v>73.400000000000006</v>
      </c>
      <c r="R364" s="21">
        <v>41786.761354166665</v>
      </c>
      <c r="S364" s="21">
        <v>41821.207638888889</v>
      </c>
    </row>
    <row r="365" spans="1:19" s="17" customFormat="1" ht="60" x14ac:dyDescent="0.25">
      <c r="A365" s="17">
        <v>3680</v>
      </c>
      <c r="B365" s="18" t="s">
        <v>3677</v>
      </c>
      <c r="C365" s="18" t="s">
        <v>7790</v>
      </c>
      <c r="D365" s="19">
        <v>3000</v>
      </c>
      <c r="E365" s="20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8273</v>
      </c>
      <c r="O365" s="17" t="s">
        <v>8274</v>
      </c>
      <c r="P365" s="17">
        <v>113</v>
      </c>
      <c r="Q365" s="17">
        <v>99.5</v>
      </c>
      <c r="R365" s="21">
        <v>42627.454097222217</v>
      </c>
      <c r="S365" s="21">
        <v>42648.454097222217</v>
      </c>
    </row>
    <row r="366" spans="1:19" s="17" customFormat="1" ht="75" x14ac:dyDescent="0.25">
      <c r="A366" s="17">
        <v>3681</v>
      </c>
      <c r="B366" s="18" t="s">
        <v>3678</v>
      </c>
      <c r="C366" s="18" t="s">
        <v>7791</v>
      </c>
      <c r="D366" s="19">
        <v>1000</v>
      </c>
      <c r="E366" s="20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8273</v>
      </c>
      <c r="O366" s="17" t="s">
        <v>8274</v>
      </c>
      <c r="P366" s="17">
        <v>112</v>
      </c>
      <c r="Q366" s="17">
        <v>62.17</v>
      </c>
      <c r="R366" s="21">
        <v>42374.651504629626</v>
      </c>
      <c r="S366" s="21">
        <v>42384.651504629626</v>
      </c>
    </row>
    <row r="367" spans="1:19" s="17" customFormat="1" ht="60" x14ac:dyDescent="0.25">
      <c r="A367" s="17">
        <v>3682</v>
      </c>
      <c r="B367" s="18" t="s">
        <v>3679</v>
      </c>
      <c r="C367" s="18" t="s">
        <v>7792</v>
      </c>
      <c r="D367" s="19">
        <v>3000</v>
      </c>
      <c r="E367" s="20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8273</v>
      </c>
      <c r="O367" s="17" t="s">
        <v>8274</v>
      </c>
      <c r="P367" s="17">
        <v>139</v>
      </c>
      <c r="Q367" s="17">
        <v>62.33</v>
      </c>
      <c r="R367" s="21">
        <v>41772.685393518521</v>
      </c>
      <c r="S367" s="21">
        <v>41806.290972222225</v>
      </c>
    </row>
    <row r="368" spans="1:19" s="17" customFormat="1" ht="60" x14ac:dyDescent="0.25">
      <c r="A368" s="17">
        <v>3683</v>
      </c>
      <c r="B368" s="18" t="s">
        <v>3680</v>
      </c>
      <c r="C368" s="18" t="s">
        <v>7793</v>
      </c>
      <c r="D368" s="19">
        <v>3500</v>
      </c>
      <c r="E368" s="20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8273</v>
      </c>
      <c r="O368" s="17" t="s">
        <v>8274</v>
      </c>
      <c r="P368" s="17">
        <v>111</v>
      </c>
      <c r="Q368" s="17">
        <v>58.79</v>
      </c>
      <c r="R368" s="21">
        <v>42633.116851851853</v>
      </c>
      <c r="S368" s="21">
        <v>42663.116851851853</v>
      </c>
    </row>
    <row r="369" spans="1:19" s="17" customFormat="1" ht="75" x14ac:dyDescent="0.25">
      <c r="A369" s="17">
        <v>3684</v>
      </c>
      <c r="B369" s="18" t="s">
        <v>3681</v>
      </c>
      <c r="C369" s="18" t="s">
        <v>7794</v>
      </c>
      <c r="D369" s="19">
        <v>750</v>
      </c>
      <c r="E369" s="20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8273</v>
      </c>
      <c r="O369" s="17" t="s">
        <v>8274</v>
      </c>
      <c r="P369" s="17">
        <v>139</v>
      </c>
      <c r="Q369" s="17">
        <v>45.35</v>
      </c>
      <c r="R369" s="21">
        <v>42219.180393518516</v>
      </c>
      <c r="S369" s="21">
        <v>42249.180393518516</v>
      </c>
    </row>
    <row r="370" spans="1:19" s="17" customFormat="1" ht="75" x14ac:dyDescent="0.25">
      <c r="A370" s="17">
        <v>3685</v>
      </c>
      <c r="B370" s="18" t="s">
        <v>3682</v>
      </c>
      <c r="C370" s="18" t="s">
        <v>7795</v>
      </c>
      <c r="D370" s="19">
        <v>5000</v>
      </c>
      <c r="E370" s="20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8273</v>
      </c>
      <c r="O370" s="17" t="s">
        <v>8274</v>
      </c>
      <c r="P370" s="17">
        <v>106</v>
      </c>
      <c r="Q370" s="17">
        <v>41.94</v>
      </c>
      <c r="R370" s="21">
        <v>41753.593275462961</v>
      </c>
      <c r="S370" s="21">
        <v>41778.875</v>
      </c>
    </row>
    <row r="371" spans="1:19" s="17" customFormat="1" ht="60" x14ac:dyDescent="0.25">
      <c r="A371" s="17">
        <v>3686</v>
      </c>
      <c r="B371" s="18" t="s">
        <v>3683</v>
      </c>
      <c r="C371" s="18" t="s">
        <v>7796</v>
      </c>
      <c r="D371" s="19">
        <v>350</v>
      </c>
      <c r="E371" s="20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8273</v>
      </c>
      <c r="O371" s="17" t="s">
        <v>8274</v>
      </c>
      <c r="P371" s="17">
        <v>101</v>
      </c>
      <c r="Q371" s="17">
        <v>59.17</v>
      </c>
      <c r="R371" s="21">
        <v>42230.662731481483</v>
      </c>
      <c r="S371" s="21">
        <v>42245.165972222225</v>
      </c>
    </row>
    <row r="372" spans="1:19" s="17" customFormat="1" ht="75" x14ac:dyDescent="0.25">
      <c r="A372" s="17">
        <v>3687</v>
      </c>
      <c r="B372" s="18" t="s">
        <v>3684</v>
      </c>
      <c r="C372" s="18" t="s">
        <v>7797</v>
      </c>
      <c r="D372" s="19">
        <v>5000</v>
      </c>
      <c r="E372" s="20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8273</v>
      </c>
      <c r="O372" s="17" t="s">
        <v>8274</v>
      </c>
      <c r="P372" s="17">
        <v>100</v>
      </c>
      <c r="Q372" s="17">
        <v>200.49</v>
      </c>
      <c r="R372" s="21">
        <v>41787.218229166669</v>
      </c>
      <c r="S372" s="21">
        <v>41817.218229166669</v>
      </c>
    </row>
    <row r="373" spans="1:19" s="17" customFormat="1" ht="60" x14ac:dyDescent="0.25">
      <c r="A373" s="17">
        <v>3689</v>
      </c>
      <c r="B373" s="18" t="s">
        <v>3686</v>
      </c>
      <c r="C373" s="18" t="s">
        <v>7799</v>
      </c>
      <c r="D373" s="19">
        <v>3000</v>
      </c>
      <c r="E373" s="20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8273</v>
      </c>
      <c r="O373" s="17" t="s">
        <v>8274</v>
      </c>
      <c r="P373" s="17">
        <v>118</v>
      </c>
      <c r="Q373" s="17">
        <v>57.26</v>
      </c>
      <c r="R373" s="21">
        <v>42147.826840277776</v>
      </c>
      <c r="S373" s="21">
        <v>42176.934027777781</v>
      </c>
    </row>
    <row r="374" spans="1:19" s="17" customFormat="1" ht="60" x14ac:dyDescent="0.25">
      <c r="A374" s="17">
        <v>3690</v>
      </c>
      <c r="B374" s="18" t="s">
        <v>3687</v>
      </c>
      <c r="C374" s="18" t="s">
        <v>7800</v>
      </c>
      <c r="D374" s="19">
        <v>1500</v>
      </c>
      <c r="E374" s="20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8273</v>
      </c>
      <c r="O374" s="17" t="s">
        <v>8274</v>
      </c>
      <c r="P374" s="17">
        <v>120</v>
      </c>
      <c r="Q374" s="17">
        <v>58.06</v>
      </c>
      <c r="R374" s="21">
        <v>41940.598182870373</v>
      </c>
      <c r="S374" s="21">
        <v>41970.639849537038</v>
      </c>
    </row>
    <row r="375" spans="1:19" s="17" customFormat="1" ht="60" x14ac:dyDescent="0.25">
      <c r="A375" s="17">
        <v>3691</v>
      </c>
      <c r="B375" s="18" t="s">
        <v>3688</v>
      </c>
      <c r="C375" s="18" t="s">
        <v>7801</v>
      </c>
      <c r="D375" s="19">
        <v>40000</v>
      </c>
      <c r="E375" s="20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8273</v>
      </c>
      <c r="O375" s="17" t="s">
        <v>8274</v>
      </c>
      <c r="P375" s="17">
        <v>128</v>
      </c>
      <c r="Q375" s="17">
        <v>186.8</v>
      </c>
      <c r="R375" s="21">
        <v>42020.700567129628</v>
      </c>
      <c r="S375" s="21">
        <v>42065.207638888889</v>
      </c>
    </row>
    <row r="376" spans="1:19" s="17" customFormat="1" ht="45" x14ac:dyDescent="0.25">
      <c r="A376" s="17">
        <v>3692</v>
      </c>
      <c r="B376" s="18" t="s">
        <v>3689</v>
      </c>
      <c r="C376" s="18" t="s">
        <v>7802</v>
      </c>
      <c r="D376" s="19">
        <v>1000</v>
      </c>
      <c r="E376" s="20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8273</v>
      </c>
      <c r="O376" s="17" t="s">
        <v>8274</v>
      </c>
      <c r="P376" s="17">
        <v>126</v>
      </c>
      <c r="Q376" s="17">
        <v>74.12</v>
      </c>
      <c r="R376" s="21">
        <v>41891.96503472222</v>
      </c>
      <c r="S376" s="21">
        <v>41901</v>
      </c>
    </row>
    <row r="377" spans="1:19" s="17" customFormat="1" ht="60" x14ac:dyDescent="0.25">
      <c r="A377" s="17">
        <v>3694</v>
      </c>
      <c r="B377" s="18" t="s">
        <v>3691</v>
      </c>
      <c r="C377" s="18" t="s">
        <v>7804</v>
      </c>
      <c r="D377" s="19">
        <v>3500</v>
      </c>
      <c r="E377" s="20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8273</v>
      </c>
      <c r="O377" s="17" t="s">
        <v>8274</v>
      </c>
      <c r="P377" s="17">
        <v>107</v>
      </c>
      <c r="Q377" s="17">
        <v>62.67</v>
      </c>
      <c r="R377" s="21">
        <v>42490.133877314816</v>
      </c>
      <c r="S377" s="21">
        <v>42527.083333333328</v>
      </c>
    </row>
    <row r="378" spans="1:19" s="17" customFormat="1" ht="75" x14ac:dyDescent="0.25">
      <c r="A378" s="17">
        <v>3695</v>
      </c>
      <c r="B378" s="18" t="s">
        <v>3692</v>
      </c>
      <c r="C378" s="18" t="s">
        <v>7805</v>
      </c>
      <c r="D378" s="19">
        <v>4000</v>
      </c>
      <c r="E378" s="20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8273</v>
      </c>
      <c r="O378" s="17" t="s">
        <v>8274</v>
      </c>
      <c r="P378" s="17">
        <v>100</v>
      </c>
      <c r="Q378" s="17">
        <v>121.36</v>
      </c>
      <c r="R378" s="21">
        <v>41995.870486111111</v>
      </c>
      <c r="S378" s="21">
        <v>42015.870486111111</v>
      </c>
    </row>
    <row r="379" spans="1:19" s="17" customFormat="1" ht="45" x14ac:dyDescent="0.25">
      <c r="A379" s="17">
        <v>3698</v>
      </c>
      <c r="B379" s="18" t="s">
        <v>3695</v>
      </c>
      <c r="C379" s="18" t="s">
        <v>7808</v>
      </c>
      <c r="D379" s="19">
        <v>5000</v>
      </c>
      <c r="E379" s="20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8273</v>
      </c>
      <c r="O379" s="17" t="s">
        <v>8274</v>
      </c>
      <c r="P379" s="17">
        <v>111</v>
      </c>
      <c r="Q379" s="17">
        <v>40.630000000000003</v>
      </c>
      <c r="R379" s="21">
        <v>42401.806562500002</v>
      </c>
      <c r="S379" s="21">
        <v>42431.806562500002</v>
      </c>
    </row>
    <row r="380" spans="1:19" s="17" customFormat="1" ht="60" x14ac:dyDescent="0.25">
      <c r="A380" s="17">
        <v>3699</v>
      </c>
      <c r="B380" s="18" t="s">
        <v>3696</v>
      </c>
      <c r="C380" s="18" t="s">
        <v>7809</v>
      </c>
      <c r="D380" s="19">
        <v>2500</v>
      </c>
      <c r="E380" s="20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8273</v>
      </c>
      <c r="O380" s="17" t="s">
        <v>8274</v>
      </c>
      <c r="P380" s="17">
        <v>101</v>
      </c>
      <c r="Q380" s="17">
        <v>63</v>
      </c>
      <c r="R380" s="21">
        <v>41897.602037037039</v>
      </c>
      <c r="S380" s="21">
        <v>41927.602037037039</v>
      </c>
    </row>
    <row r="381" spans="1:19" s="17" customFormat="1" ht="30" x14ac:dyDescent="0.25">
      <c r="A381" s="17">
        <v>3700</v>
      </c>
      <c r="B381" s="18" t="s">
        <v>3697</v>
      </c>
      <c r="C381" s="18" t="s">
        <v>7810</v>
      </c>
      <c r="D381" s="19">
        <v>500</v>
      </c>
      <c r="E381" s="20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8273</v>
      </c>
      <c r="O381" s="17" t="s">
        <v>8274</v>
      </c>
      <c r="P381" s="17">
        <v>121</v>
      </c>
      <c r="Q381" s="17">
        <v>33.67</v>
      </c>
      <c r="R381" s="21">
        <v>41882.585648148146</v>
      </c>
      <c r="S381" s="21">
        <v>41912.666666666664</v>
      </c>
    </row>
    <row r="382" spans="1:19" s="17" customFormat="1" ht="75" x14ac:dyDescent="0.25">
      <c r="A382" s="17">
        <v>3703</v>
      </c>
      <c r="B382" s="18" t="s">
        <v>3700</v>
      </c>
      <c r="C382" s="18" t="s">
        <v>7813</v>
      </c>
      <c r="D382" s="19">
        <v>1050</v>
      </c>
      <c r="E382" s="20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8273</v>
      </c>
      <c r="O382" s="17" t="s">
        <v>8274</v>
      </c>
      <c r="P382" s="17">
        <v>123</v>
      </c>
      <c r="Q382" s="17">
        <v>43.2</v>
      </c>
      <c r="R382" s="21">
        <v>42556.504490740743</v>
      </c>
      <c r="S382" s="21">
        <v>42595.290972222225</v>
      </c>
    </row>
    <row r="383" spans="1:19" s="17" customFormat="1" ht="60" x14ac:dyDescent="0.25">
      <c r="A383" s="17">
        <v>3705</v>
      </c>
      <c r="B383" s="18" t="s">
        <v>3702</v>
      </c>
      <c r="C383" s="18" t="s">
        <v>7815</v>
      </c>
      <c r="D383" s="19">
        <v>2827</v>
      </c>
      <c r="E383" s="20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8273</v>
      </c>
      <c r="O383" s="17" t="s">
        <v>8274</v>
      </c>
      <c r="P383" s="17">
        <v>103</v>
      </c>
      <c r="Q383" s="17">
        <v>83.57</v>
      </c>
      <c r="R383" s="21">
        <v>41792.542986111112</v>
      </c>
      <c r="S383" s="21">
        <v>41813.75</v>
      </c>
    </row>
    <row r="384" spans="1:19" s="17" customFormat="1" ht="60" x14ac:dyDescent="0.25">
      <c r="A384" s="17">
        <v>3706</v>
      </c>
      <c r="B384" s="18" t="s">
        <v>3703</v>
      </c>
      <c r="C384" s="18" t="s">
        <v>7816</v>
      </c>
      <c r="D384" s="19">
        <v>1500</v>
      </c>
      <c r="E384" s="20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8273</v>
      </c>
      <c r="O384" s="17" t="s">
        <v>8274</v>
      </c>
      <c r="P384" s="17">
        <v>121</v>
      </c>
      <c r="Q384" s="17">
        <v>140</v>
      </c>
      <c r="R384" s="21">
        <v>41879.913761574076</v>
      </c>
      <c r="S384" s="21">
        <v>41894.913761574076</v>
      </c>
    </row>
    <row r="385" spans="1:19" s="17" customFormat="1" ht="45" x14ac:dyDescent="0.25">
      <c r="A385" s="17">
        <v>3707</v>
      </c>
      <c r="B385" s="18" t="s">
        <v>3704</v>
      </c>
      <c r="C385" s="18" t="s">
        <v>7817</v>
      </c>
      <c r="D385" s="19">
        <v>1000</v>
      </c>
      <c r="E385" s="20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8273</v>
      </c>
      <c r="O385" s="17" t="s">
        <v>8274</v>
      </c>
      <c r="P385" s="17">
        <v>186</v>
      </c>
      <c r="Q385" s="17">
        <v>80.87</v>
      </c>
      <c r="R385" s="21">
        <v>42552.048356481479</v>
      </c>
      <c r="S385" s="21">
        <v>42573.226388888885</v>
      </c>
    </row>
    <row r="386" spans="1:19" s="17" customFormat="1" ht="60" x14ac:dyDescent="0.25">
      <c r="A386" s="17">
        <v>3708</v>
      </c>
      <c r="B386" s="18" t="s">
        <v>3705</v>
      </c>
      <c r="C386" s="18" t="s">
        <v>7818</v>
      </c>
      <c r="D386" s="19">
        <v>700</v>
      </c>
      <c r="E386" s="20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8273</v>
      </c>
      <c r="O386" s="17" t="s">
        <v>8274</v>
      </c>
      <c r="P386" s="17">
        <v>300</v>
      </c>
      <c r="Q386" s="17">
        <v>53.85</v>
      </c>
      <c r="R386" s="21">
        <v>41810.142199074071</v>
      </c>
      <c r="S386" s="21">
        <v>41824.142199074071</v>
      </c>
    </row>
    <row r="387" spans="1:19" s="17" customFormat="1" ht="45" x14ac:dyDescent="0.25">
      <c r="A387" s="17">
        <v>3710</v>
      </c>
      <c r="B387" s="18" t="s">
        <v>3707</v>
      </c>
      <c r="C387" s="18" t="s">
        <v>7820</v>
      </c>
      <c r="D387" s="19">
        <v>1300</v>
      </c>
      <c r="E387" s="20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8273</v>
      </c>
      <c r="O387" s="17" t="s">
        <v>8274</v>
      </c>
      <c r="P387" s="17">
        <v>141</v>
      </c>
      <c r="Q387" s="17">
        <v>67.959999999999994</v>
      </c>
      <c r="R387" s="21">
        <v>42072.576249999998</v>
      </c>
      <c r="S387" s="21">
        <v>42097.576249999998</v>
      </c>
    </row>
    <row r="388" spans="1:19" s="17" customFormat="1" ht="45" x14ac:dyDescent="0.25">
      <c r="A388" s="17">
        <v>3711</v>
      </c>
      <c r="B388" s="18" t="s">
        <v>3708</v>
      </c>
      <c r="C388" s="18" t="s">
        <v>7821</v>
      </c>
      <c r="D388" s="19">
        <v>500</v>
      </c>
      <c r="E388" s="20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8273</v>
      </c>
      <c r="O388" s="17" t="s">
        <v>8274</v>
      </c>
      <c r="P388" s="17">
        <v>114</v>
      </c>
      <c r="Q388" s="17">
        <v>27.14</v>
      </c>
      <c r="R388" s="21">
        <v>41779.724224537036</v>
      </c>
      <c r="S388" s="21">
        <v>41805.666666666664</v>
      </c>
    </row>
    <row r="389" spans="1:19" s="17" customFormat="1" ht="60" x14ac:dyDescent="0.25">
      <c r="A389" s="17">
        <v>3712</v>
      </c>
      <c r="B389" s="18" t="s">
        <v>3709</v>
      </c>
      <c r="C389" s="18" t="s">
        <v>7822</v>
      </c>
      <c r="D389" s="19">
        <v>7500</v>
      </c>
      <c r="E389" s="20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8273</v>
      </c>
      <c r="O389" s="17" t="s">
        <v>8274</v>
      </c>
      <c r="P389" s="17">
        <v>154</v>
      </c>
      <c r="Q389" s="17">
        <v>110.87</v>
      </c>
      <c r="R389" s="21">
        <v>42134.172071759262</v>
      </c>
      <c r="S389" s="21">
        <v>42155.290972222225</v>
      </c>
    </row>
    <row r="390" spans="1:19" s="17" customFormat="1" ht="60" x14ac:dyDescent="0.25">
      <c r="A390" s="17">
        <v>3713</v>
      </c>
      <c r="B390" s="18" t="s">
        <v>3710</v>
      </c>
      <c r="C390" s="18" t="s">
        <v>7823</v>
      </c>
      <c r="D390" s="19">
        <v>2000</v>
      </c>
      <c r="E390" s="20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8273</v>
      </c>
      <c r="O390" s="17" t="s">
        <v>8274</v>
      </c>
      <c r="P390" s="17">
        <v>102</v>
      </c>
      <c r="Q390" s="17">
        <v>106.84</v>
      </c>
      <c r="R390" s="21">
        <v>42505.738032407404</v>
      </c>
      <c r="S390" s="21">
        <v>42525.738032407404</v>
      </c>
    </row>
    <row r="391" spans="1:19" s="17" customFormat="1" ht="60" x14ac:dyDescent="0.25">
      <c r="A391" s="17">
        <v>3714</v>
      </c>
      <c r="B391" s="18" t="s">
        <v>3711</v>
      </c>
      <c r="C391" s="18" t="s">
        <v>7824</v>
      </c>
      <c r="D391" s="19">
        <v>10000</v>
      </c>
      <c r="E391" s="20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8273</v>
      </c>
      <c r="O391" s="17" t="s">
        <v>8274</v>
      </c>
      <c r="P391" s="17">
        <v>102</v>
      </c>
      <c r="Q391" s="17">
        <v>105.52</v>
      </c>
      <c r="R391" s="21">
        <v>42118.556331018524</v>
      </c>
      <c r="S391" s="21">
        <v>42150.165972222225</v>
      </c>
    </row>
    <row r="392" spans="1:19" s="17" customFormat="1" ht="60" x14ac:dyDescent="0.25">
      <c r="A392" s="17">
        <v>3716</v>
      </c>
      <c r="B392" s="18" t="s">
        <v>3713</v>
      </c>
      <c r="C392" s="18" t="s">
        <v>7826</v>
      </c>
      <c r="D392" s="19">
        <v>800</v>
      </c>
      <c r="E392" s="20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8273</v>
      </c>
      <c r="O392" s="17" t="s">
        <v>8274</v>
      </c>
      <c r="P392" s="17">
        <v>156</v>
      </c>
      <c r="Q392" s="17">
        <v>51.92</v>
      </c>
      <c r="R392" s="21">
        <v>42360.887835648144</v>
      </c>
      <c r="S392" s="21">
        <v>42390.887835648144</v>
      </c>
    </row>
    <row r="393" spans="1:19" s="17" customFormat="1" ht="30" x14ac:dyDescent="0.25">
      <c r="A393" s="17">
        <v>3720</v>
      </c>
      <c r="B393" s="18" t="s">
        <v>3717</v>
      </c>
      <c r="C393" s="18" t="s">
        <v>7830</v>
      </c>
      <c r="D393" s="19">
        <v>3300</v>
      </c>
      <c r="E393" s="20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8273</v>
      </c>
      <c r="O393" s="17" t="s">
        <v>8274</v>
      </c>
      <c r="P393" s="17">
        <v>105</v>
      </c>
      <c r="Q393" s="17">
        <v>86.23</v>
      </c>
      <c r="R393" s="21">
        <v>42165.993125000001</v>
      </c>
      <c r="S393" s="21">
        <v>42187.993125000001</v>
      </c>
    </row>
    <row r="394" spans="1:19" s="17" customFormat="1" ht="75" x14ac:dyDescent="0.25">
      <c r="A394" s="17">
        <v>3721</v>
      </c>
      <c r="B394" s="18" t="s">
        <v>3718</v>
      </c>
      <c r="C394" s="18" t="s">
        <v>7831</v>
      </c>
      <c r="D394" s="19">
        <v>5000</v>
      </c>
      <c r="E394" s="20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8273</v>
      </c>
      <c r="O394" s="17" t="s">
        <v>8274</v>
      </c>
      <c r="P394" s="17">
        <v>101</v>
      </c>
      <c r="Q394" s="17">
        <v>114.55</v>
      </c>
      <c r="R394" s="21">
        <v>41927.936157407406</v>
      </c>
      <c r="S394" s="21">
        <v>41948.977824074071</v>
      </c>
    </row>
    <row r="395" spans="1:19" s="17" customFormat="1" ht="60" x14ac:dyDescent="0.25">
      <c r="A395" s="17">
        <v>3726</v>
      </c>
      <c r="B395" s="18" t="s">
        <v>3723</v>
      </c>
      <c r="C395" s="18" t="s">
        <v>7836</v>
      </c>
      <c r="D395" s="19">
        <v>850</v>
      </c>
      <c r="E395" s="20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8273</v>
      </c>
      <c r="O395" s="17" t="s">
        <v>8274</v>
      </c>
      <c r="P395" s="17">
        <v>339</v>
      </c>
      <c r="Q395" s="17">
        <v>62.59</v>
      </c>
      <c r="R395" s="21">
        <v>42462.140868055561</v>
      </c>
      <c r="S395" s="21">
        <v>42489.875</v>
      </c>
    </row>
    <row r="396" spans="1:19" s="17" customFormat="1" ht="60" x14ac:dyDescent="0.25">
      <c r="A396" s="17">
        <v>3727</v>
      </c>
      <c r="B396" s="18" t="s">
        <v>3724</v>
      </c>
      <c r="C396" s="18" t="s">
        <v>7837</v>
      </c>
      <c r="D396" s="19">
        <v>2000</v>
      </c>
      <c r="E396" s="20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8273</v>
      </c>
      <c r="O396" s="17" t="s">
        <v>8274</v>
      </c>
      <c r="P396" s="17">
        <v>101</v>
      </c>
      <c r="Q396" s="17">
        <v>61.06</v>
      </c>
      <c r="R396" s="21">
        <v>42632.348310185189</v>
      </c>
      <c r="S396" s="21">
        <v>42663.204861111109</v>
      </c>
    </row>
    <row r="397" spans="1:19" s="17" customFormat="1" ht="60" x14ac:dyDescent="0.25">
      <c r="A397" s="17">
        <v>3810</v>
      </c>
      <c r="B397" s="18" t="s">
        <v>3807</v>
      </c>
      <c r="C397" s="18" t="s">
        <v>7920</v>
      </c>
      <c r="D397" s="19">
        <v>1500</v>
      </c>
      <c r="E397" s="20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8273</v>
      </c>
      <c r="O397" s="17" t="s">
        <v>8274</v>
      </c>
      <c r="P397" s="17">
        <v>122</v>
      </c>
      <c r="Q397" s="17">
        <v>70.23</v>
      </c>
      <c r="R397" s="21">
        <v>42054.849050925928</v>
      </c>
      <c r="S397" s="21">
        <v>42084.807384259257</v>
      </c>
    </row>
    <row r="398" spans="1:19" s="17" customFormat="1" ht="75" x14ac:dyDescent="0.25">
      <c r="A398" s="17">
        <v>3813</v>
      </c>
      <c r="B398" s="18" t="s">
        <v>3810</v>
      </c>
      <c r="C398" s="18" t="s">
        <v>7923</v>
      </c>
      <c r="D398" s="19">
        <v>2100</v>
      </c>
      <c r="E398" s="20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8273</v>
      </c>
      <c r="O398" s="17" t="s">
        <v>8274</v>
      </c>
      <c r="P398" s="17">
        <v>101</v>
      </c>
      <c r="Q398" s="17">
        <v>78.52</v>
      </c>
      <c r="R398" s="21">
        <v>42497.275706018518</v>
      </c>
      <c r="S398" s="21">
        <v>42535.904861111107</v>
      </c>
    </row>
    <row r="399" spans="1:19" s="17" customFormat="1" ht="60" x14ac:dyDescent="0.25">
      <c r="A399" s="17">
        <v>3814</v>
      </c>
      <c r="B399" s="18" t="s">
        <v>3811</v>
      </c>
      <c r="C399" s="18" t="s">
        <v>7924</v>
      </c>
      <c r="D399" s="19">
        <v>1500</v>
      </c>
      <c r="E399" s="20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8273</v>
      </c>
      <c r="O399" s="17" t="s">
        <v>8274</v>
      </c>
      <c r="P399" s="17">
        <v>140</v>
      </c>
      <c r="Q399" s="17">
        <v>61.82</v>
      </c>
      <c r="R399" s="21">
        <v>42058.904074074075</v>
      </c>
      <c r="S399" s="21">
        <v>42095.165972222225</v>
      </c>
    </row>
    <row r="400" spans="1:19" s="17" customFormat="1" ht="60" x14ac:dyDescent="0.25">
      <c r="A400" s="17">
        <v>3816</v>
      </c>
      <c r="B400" s="18" t="s">
        <v>3813</v>
      </c>
      <c r="C400" s="18" t="s">
        <v>7926</v>
      </c>
      <c r="D400" s="19">
        <v>1500</v>
      </c>
      <c r="E400" s="20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8273</v>
      </c>
      <c r="O400" s="17" t="s">
        <v>8274</v>
      </c>
      <c r="P400" s="17">
        <v>119</v>
      </c>
      <c r="Q400" s="17">
        <v>48.34</v>
      </c>
      <c r="R400" s="21">
        <v>41807.690081018518</v>
      </c>
      <c r="S400" s="21">
        <v>41837.690081018518</v>
      </c>
    </row>
    <row r="401" spans="1:19" s="17" customFormat="1" ht="60" x14ac:dyDescent="0.25">
      <c r="A401" s="17">
        <v>3817</v>
      </c>
      <c r="B401" s="18" t="s">
        <v>3814</v>
      </c>
      <c r="C401" s="18" t="s">
        <v>7927</v>
      </c>
      <c r="D401" s="19">
        <v>2000</v>
      </c>
      <c r="E401" s="20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8273</v>
      </c>
      <c r="O401" s="17" t="s">
        <v>8274</v>
      </c>
      <c r="P401" s="17">
        <v>107</v>
      </c>
      <c r="Q401" s="17">
        <v>107.25</v>
      </c>
      <c r="R401" s="21">
        <v>42284.69694444444</v>
      </c>
      <c r="S401" s="21">
        <v>42301.165972222225</v>
      </c>
    </row>
    <row r="402" spans="1:19" s="17" customFormat="1" ht="60" x14ac:dyDescent="0.25">
      <c r="A402" s="17">
        <v>3818</v>
      </c>
      <c r="B402" s="18" t="s">
        <v>3815</v>
      </c>
      <c r="C402" s="18" t="s">
        <v>7928</v>
      </c>
      <c r="D402" s="19">
        <v>250</v>
      </c>
      <c r="E402" s="20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8273</v>
      </c>
      <c r="O402" s="17" t="s">
        <v>8274</v>
      </c>
      <c r="P402" s="17">
        <v>228</v>
      </c>
      <c r="Q402" s="17">
        <v>57</v>
      </c>
      <c r="R402" s="21">
        <v>42045.84238425926</v>
      </c>
      <c r="S402" s="21">
        <v>42075.800717592589</v>
      </c>
    </row>
    <row r="403" spans="1:19" s="17" customFormat="1" ht="45" x14ac:dyDescent="0.25">
      <c r="A403" s="17">
        <v>3819</v>
      </c>
      <c r="B403" s="18" t="s">
        <v>3816</v>
      </c>
      <c r="C403" s="18" t="s">
        <v>7817</v>
      </c>
      <c r="D403" s="19">
        <v>1000</v>
      </c>
      <c r="E403" s="20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8273</v>
      </c>
      <c r="O403" s="17" t="s">
        <v>8274</v>
      </c>
      <c r="P403" s="17">
        <v>106</v>
      </c>
      <c r="Q403" s="17">
        <v>40.92</v>
      </c>
      <c r="R403" s="21">
        <v>42184.209537037037</v>
      </c>
      <c r="S403" s="21">
        <v>42202.876388888893</v>
      </c>
    </row>
    <row r="404" spans="1:19" s="17" customFormat="1" ht="60" x14ac:dyDescent="0.25">
      <c r="A404" s="17">
        <v>3821</v>
      </c>
      <c r="B404" s="18" t="s">
        <v>3818</v>
      </c>
      <c r="C404" s="18" t="s">
        <v>7930</v>
      </c>
      <c r="D404" s="19">
        <v>3500</v>
      </c>
      <c r="E404" s="20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8273</v>
      </c>
      <c r="O404" s="17" t="s">
        <v>8274</v>
      </c>
      <c r="P404" s="17">
        <v>105</v>
      </c>
      <c r="Q404" s="17">
        <v>79.540000000000006</v>
      </c>
      <c r="R404" s="21">
        <v>42341.180636574078</v>
      </c>
      <c r="S404" s="21">
        <v>42373.180636574078</v>
      </c>
    </row>
    <row r="405" spans="1:19" s="17" customFormat="1" ht="60" x14ac:dyDescent="0.25">
      <c r="A405" s="17">
        <v>3823</v>
      </c>
      <c r="B405" s="18" t="s">
        <v>3820</v>
      </c>
      <c r="C405" s="18" t="s">
        <v>7932</v>
      </c>
      <c r="D405" s="19">
        <v>2500</v>
      </c>
      <c r="E405" s="20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8273</v>
      </c>
      <c r="O405" s="17" t="s">
        <v>8274</v>
      </c>
      <c r="P405" s="17">
        <v>106</v>
      </c>
      <c r="Q405" s="17">
        <v>64.63</v>
      </c>
      <c r="R405" s="21">
        <v>42170.910231481481</v>
      </c>
      <c r="S405" s="21">
        <v>42205.165972222225</v>
      </c>
    </row>
    <row r="406" spans="1:19" s="17" customFormat="1" ht="60" x14ac:dyDescent="0.25">
      <c r="A406" s="17">
        <v>3825</v>
      </c>
      <c r="B406" s="18" t="s">
        <v>3822</v>
      </c>
      <c r="C406" s="18" t="s">
        <v>7934</v>
      </c>
      <c r="D406" s="19">
        <v>5000</v>
      </c>
      <c r="E406" s="20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8273</v>
      </c>
      <c r="O406" s="17" t="s">
        <v>8274</v>
      </c>
      <c r="P406" s="17">
        <v>105</v>
      </c>
      <c r="Q406" s="17">
        <v>107.57</v>
      </c>
      <c r="R406" s="21">
        <v>42151.069606481484</v>
      </c>
      <c r="S406" s="21">
        <v>42172.069606481484</v>
      </c>
    </row>
    <row r="407" spans="1:19" s="17" customFormat="1" ht="60" x14ac:dyDescent="0.25">
      <c r="A407" s="17">
        <v>3828</v>
      </c>
      <c r="B407" s="18" t="s">
        <v>3825</v>
      </c>
      <c r="C407" s="18" t="s">
        <v>7937</v>
      </c>
      <c r="D407" s="19">
        <v>5000</v>
      </c>
      <c r="E407" s="20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8273</v>
      </c>
      <c r="O407" s="17" t="s">
        <v>8274</v>
      </c>
      <c r="P407" s="17">
        <v>100</v>
      </c>
      <c r="Q407" s="17">
        <v>178.57</v>
      </c>
      <c r="R407" s="21">
        <v>41944.527627314819</v>
      </c>
      <c r="S407" s="21">
        <v>42004.569293981483</v>
      </c>
    </row>
    <row r="408" spans="1:19" s="17" customFormat="1" ht="60" x14ac:dyDescent="0.25">
      <c r="A408" s="17">
        <v>3829</v>
      </c>
      <c r="B408" s="18" t="s">
        <v>3826</v>
      </c>
      <c r="C408" s="18" t="s">
        <v>7938</v>
      </c>
      <c r="D408" s="19">
        <v>500</v>
      </c>
      <c r="E408" s="20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8273</v>
      </c>
      <c r="O408" s="17" t="s">
        <v>8274</v>
      </c>
      <c r="P408" s="17">
        <v>100</v>
      </c>
      <c r="Q408" s="17">
        <v>62.63</v>
      </c>
      <c r="R408" s="21">
        <v>42593.865405092598</v>
      </c>
      <c r="S408" s="21">
        <v>42613.865405092598</v>
      </c>
    </row>
    <row r="409" spans="1:19" s="17" customFormat="1" ht="60" x14ac:dyDescent="0.25">
      <c r="A409" s="17">
        <v>3830</v>
      </c>
      <c r="B409" s="18" t="s">
        <v>3827</v>
      </c>
      <c r="C409" s="18" t="s">
        <v>7939</v>
      </c>
      <c r="D409" s="19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8273</v>
      </c>
      <c r="O409" s="17" t="s">
        <v>8274</v>
      </c>
      <c r="P409" s="17">
        <v>225</v>
      </c>
      <c r="Q409" s="17">
        <v>75</v>
      </c>
      <c r="R409" s="21">
        <v>42503.740868055553</v>
      </c>
      <c r="S409" s="21">
        <v>42517.740868055553</v>
      </c>
    </row>
    <row r="410" spans="1:19" s="17" customFormat="1" ht="75" x14ac:dyDescent="0.25">
      <c r="A410" s="17">
        <v>3831</v>
      </c>
      <c r="B410" s="18" t="s">
        <v>3828</v>
      </c>
      <c r="C410" s="18" t="s">
        <v>7940</v>
      </c>
      <c r="D410" s="19">
        <v>500</v>
      </c>
      <c r="E410" s="20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8273</v>
      </c>
      <c r="O410" s="17" t="s">
        <v>8274</v>
      </c>
      <c r="P410" s="17">
        <v>106</v>
      </c>
      <c r="Q410" s="17">
        <v>58.9</v>
      </c>
      <c r="R410" s="21">
        <v>41927.848900462966</v>
      </c>
      <c r="S410" s="21">
        <v>41948.890567129631</v>
      </c>
    </row>
    <row r="411" spans="1:19" s="17" customFormat="1" ht="60" x14ac:dyDescent="0.25">
      <c r="A411" s="17">
        <v>3832</v>
      </c>
      <c r="B411" s="18" t="s">
        <v>3829</v>
      </c>
      <c r="C411" s="18" t="s">
        <v>7941</v>
      </c>
      <c r="D411" s="19">
        <v>1200</v>
      </c>
      <c r="E411" s="20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8273</v>
      </c>
      <c r="O411" s="17" t="s">
        <v>8274</v>
      </c>
      <c r="P411" s="17">
        <v>105</v>
      </c>
      <c r="Q411" s="17">
        <v>139.56</v>
      </c>
      <c r="R411" s="21">
        <v>42375.114988425921</v>
      </c>
      <c r="S411" s="21">
        <v>42420.114988425921</v>
      </c>
    </row>
    <row r="412" spans="1:19" s="17" customFormat="1" ht="45" x14ac:dyDescent="0.25">
      <c r="A412" s="17">
        <v>3836</v>
      </c>
      <c r="B412" s="18" t="s">
        <v>3833</v>
      </c>
      <c r="C412" s="18" t="s">
        <v>7945</v>
      </c>
      <c r="D412" s="19">
        <v>800</v>
      </c>
      <c r="E412" s="20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8273</v>
      </c>
      <c r="O412" s="17" t="s">
        <v>8274</v>
      </c>
      <c r="P412" s="17">
        <v>113</v>
      </c>
      <c r="Q412" s="17">
        <v>64.290000000000006</v>
      </c>
      <c r="R412" s="21">
        <v>42553.926527777774</v>
      </c>
      <c r="S412" s="21">
        <v>42585.172916666663</v>
      </c>
    </row>
    <row r="413" spans="1:19" s="17" customFormat="1" ht="60" x14ac:dyDescent="0.25">
      <c r="A413" s="17">
        <v>3839</v>
      </c>
      <c r="B413" s="18" t="s">
        <v>3836</v>
      </c>
      <c r="C413" s="18" t="s">
        <v>7948</v>
      </c>
      <c r="D413" s="19">
        <v>2000</v>
      </c>
      <c r="E413" s="20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8273</v>
      </c>
      <c r="O413" s="17" t="s">
        <v>8274</v>
      </c>
      <c r="P413" s="17">
        <v>101</v>
      </c>
      <c r="Q413" s="17">
        <v>63.28</v>
      </c>
      <c r="R413" s="21">
        <v>42155.142638888887</v>
      </c>
      <c r="S413" s="21">
        <v>42215.142638888887</v>
      </c>
    </row>
    <row r="414" spans="1:19" s="17" customFormat="1" x14ac:dyDescent="0.25"/>
  </sheetData>
  <conditionalFormatting sqref="F1:F413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"successful"</formula>
    </cfRule>
  </conditionalFormatting>
  <conditionalFormatting sqref="P2:P413 P1:S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2E684-2954-4D7F-9B6F-5A1FAAD8E447}">
  <dimension ref="A1:S251"/>
  <sheetViews>
    <sheetView workbookViewId="0"/>
  </sheetViews>
  <sheetFormatPr defaultRowHeight="15" x14ac:dyDescent="0.25"/>
  <cols>
    <col min="1" max="1" width="5" style="17" bestFit="1" customWidth="1"/>
    <col min="2" max="2" width="20.28515625" style="17" customWidth="1"/>
    <col min="3" max="3" width="33.28515625" style="17" customWidth="1"/>
    <col min="4" max="4" width="12.5703125" style="17" bestFit="1" customWidth="1"/>
    <col min="5" max="5" width="10.140625" style="17" bestFit="1" customWidth="1"/>
    <col min="6" max="6" width="9.7109375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4" width="8.85546875" style="17" bestFit="1" customWidth="1"/>
    <col min="15" max="15" width="11.85546875" style="17" bestFit="1" customWidth="1"/>
    <col min="16" max="16" width="18.42578125" style="17" bestFit="1" customWidth="1"/>
    <col min="17" max="17" width="17" style="17" bestFit="1" customWidth="1"/>
    <col min="18" max="18" width="12.5703125" style="17" bestFit="1" customWidth="1"/>
    <col min="19" max="19" width="11.140625" style="17" bestFit="1" customWidth="1"/>
    <col min="20" max="16384" width="9.140625" style="17"/>
  </cols>
  <sheetData>
    <row r="1" spans="1:19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8317</v>
      </c>
      <c r="O1" s="22" t="s">
        <v>8316</v>
      </c>
      <c r="P1" s="22" t="s">
        <v>8264</v>
      </c>
      <c r="Q1" s="22" t="s">
        <v>8265</v>
      </c>
      <c r="R1" s="22" t="s">
        <v>8323</v>
      </c>
      <c r="S1" s="22" t="s">
        <v>8324</v>
      </c>
    </row>
    <row r="2" spans="1:19" ht="60" x14ac:dyDescent="0.25">
      <c r="A2" s="17">
        <v>2843</v>
      </c>
      <c r="B2" s="18" t="s">
        <v>2843</v>
      </c>
      <c r="C2" s="18" t="s">
        <v>6953</v>
      </c>
      <c r="D2" s="19">
        <v>1200</v>
      </c>
      <c r="E2" s="20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8273</v>
      </c>
      <c r="O2" s="17" t="s">
        <v>8274</v>
      </c>
      <c r="P2" s="17">
        <v>0</v>
      </c>
      <c r="Q2" s="17">
        <v>0</v>
      </c>
      <c r="R2" s="21">
        <v>42492.737847222219</v>
      </c>
      <c r="S2" s="21">
        <v>42534.166666666672</v>
      </c>
    </row>
    <row r="3" spans="1:19" ht="60" x14ac:dyDescent="0.25">
      <c r="A3" s="17">
        <v>2845</v>
      </c>
      <c r="B3" s="18" t="s">
        <v>2845</v>
      </c>
      <c r="C3" s="18" t="s">
        <v>6955</v>
      </c>
      <c r="D3" s="19">
        <v>7500</v>
      </c>
      <c r="E3" s="20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8273</v>
      </c>
      <c r="O3" s="17" t="s">
        <v>8274</v>
      </c>
      <c r="P3" s="17">
        <v>32</v>
      </c>
      <c r="Q3" s="17">
        <v>60.67</v>
      </c>
      <c r="R3" s="21">
        <v>42103.016585648147</v>
      </c>
      <c r="S3" s="21">
        <v>42163.016585648147</v>
      </c>
    </row>
    <row r="4" spans="1:19" ht="75" x14ac:dyDescent="0.25">
      <c r="A4" s="17">
        <v>2846</v>
      </c>
      <c r="B4" s="18" t="s">
        <v>2846</v>
      </c>
      <c r="C4" s="18" t="s">
        <v>6956</v>
      </c>
      <c r="D4" s="19">
        <v>8000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8273</v>
      </c>
      <c r="O4" s="17" t="s">
        <v>8274</v>
      </c>
      <c r="P4" s="17">
        <v>0</v>
      </c>
      <c r="Q4" s="17">
        <v>0</v>
      </c>
      <c r="R4" s="21">
        <v>42108.692060185189</v>
      </c>
      <c r="S4" s="21">
        <v>42153.692060185189</v>
      </c>
    </row>
    <row r="5" spans="1:19" ht="60" x14ac:dyDescent="0.25">
      <c r="A5" s="17">
        <v>2847</v>
      </c>
      <c r="B5" s="18" t="s">
        <v>2847</v>
      </c>
      <c r="C5" s="18" t="s">
        <v>6957</v>
      </c>
      <c r="D5" s="19">
        <v>2000</v>
      </c>
      <c r="E5" s="20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8273</v>
      </c>
      <c r="O5" s="17" t="s">
        <v>8274</v>
      </c>
      <c r="P5" s="17">
        <v>0</v>
      </c>
      <c r="Q5" s="17">
        <v>0</v>
      </c>
      <c r="R5" s="21">
        <v>42453.806307870371</v>
      </c>
      <c r="S5" s="21">
        <v>42513.806307870371</v>
      </c>
    </row>
    <row r="6" spans="1:19" ht="75" x14ac:dyDescent="0.25">
      <c r="A6" s="17">
        <v>2848</v>
      </c>
      <c r="B6" s="18" t="s">
        <v>2848</v>
      </c>
      <c r="C6" s="18" t="s">
        <v>6958</v>
      </c>
      <c r="D6" s="19">
        <v>35000</v>
      </c>
      <c r="E6" s="20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8273</v>
      </c>
      <c r="O6" s="17" t="s">
        <v>8274</v>
      </c>
      <c r="P6" s="17">
        <v>0</v>
      </c>
      <c r="Q6" s="17">
        <v>23.33</v>
      </c>
      <c r="R6" s="21">
        <v>42123.648831018523</v>
      </c>
      <c r="S6" s="21">
        <v>42153.648831018523</v>
      </c>
    </row>
    <row r="7" spans="1:19" ht="60" x14ac:dyDescent="0.25">
      <c r="A7" s="17">
        <v>2850</v>
      </c>
      <c r="B7" s="18" t="s">
        <v>2850</v>
      </c>
      <c r="C7" s="18" t="s">
        <v>6960</v>
      </c>
      <c r="D7" s="19">
        <v>8000</v>
      </c>
      <c r="E7" s="20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8273</v>
      </c>
      <c r="O7" s="17" t="s">
        <v>8274</v>
      </c>
      <c r="P7" s="17">
        <v>4</v>
      </c>
      <c r="Q7" s="17">
        <v>23.92</v>
      </c>
      <c r="R7" s="21">
        <v>41858.007071759261</v>
      </c>
      <c r="S7" s="21">
        <v>41888.007071759261</v>
      </c>
    </row>
    <row r="8" spans="1:19" ht="60" x14ac:dyDescent="0.25">
      <c r="A8" s="17">
        <v>2852</v>
      </c>
      <c r="B8" s="18" t="s">
        <v>2852</v>
      </c>
      <c r="C8" s="18" t="s">
        <v>6962</v>
      </c>
      <c r="D8" s="19">
        <v>5000</v>
      </c>
      <c r="E8" s="20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8273</v>
      </c>
      <c r="O8" s="17" t="s">
        <v>8274</v>
      </c>
      <c r="P8" s="17">
        <v>2</v>
      </c>
      <c r="Q8" s="17">
        <v>15.83</v>
      </c>
      <c r="R8" s="21">
        <v>41781.045173611114</v>
      </c>
      <c r="S8" s="21">
        <v>41811.045173611114</v>
      </c>
    </row>
    <row r="9" spans="1:19" ht="75" x14ac:dyDescent="0.25">
      <c r="A9" s="17">
        <v>2855</v>
      </c>
      <c r="B9" s="18" t="s">
        <v>2855</v>
      </c>
      <c r="C9" s="18" t="s">
        <v>6965</v>
      </c>
      <c r="D9" s="19">
        <v>600</v>
      </c>
      <c r="E9" s="20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8273</v>
      </c>
      <c r="O9" s="17" t="s">
        <v>8274</v>
      </c>
      <c r="P9" s="17">
        <v>50</v>
      </c>
      <c r="Q9" s="17">
        <v>60</v>
      </c>
      <c r="R9" s="21">
        <v>42370.007766203707</v>
      </c>
      <c r="S9" s="21">
        <v>42398.981944444444</v>
      </c>
    </row>
    <row r="10" spans="1:19" ht="60" x14ac:dyDescent="0.25">
      <c r="A10" s="17">
        <v>2856</v>
      </c>
      <c r="B10" s="18" t="s">
        <v>2856</v>
      </c>
      <c r="C10" s="18" t="s">
        <v>6966</v>
      </c>
      <c r="D10" s="19">
        <v>3000</v>
      </c>
      <c r="E10" s="20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8273</v>
      </c>
      <c r="O10" s="17" t="s">
        <v>8274</v>
      </c>
      <c r="P10" s="17">
        <v>5</v>
      </c>
      <c r="Q10" s="17">
        <v>24.33</v>
      </c>
      <c r="R10" s="21">
        <v>42165.037581018521</v>
      </c>
      <c r="S10" s="21">
        <v>42224.898611111115</v>
      </c>
    </row>
    <row r="11" spans="1:19" ht="60" x14ac:dyDescent="0.25">
      <c r="A11" s="17">
        <v>2860</v>
      </c>
      <c r="B11" s="18" t="s">
        <v>2860</v>
      </c>
      <c r="C11" s="18" t="s">
        <v>6970</v>
      </c>
      <c r="D11" s="19">
        <v>4000</v>
      </c>
      <c r="E11" s="20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8273</v>
      </c>
      <c r="O11" s="17" t="s">
        <v>8274</v>
      </c>
      <c r="P11" s="17">
        <v>7</v>
      </c>
      <c r="Q11" s="17">
        <v>29.56</v>
      </c>
      <c r="R11" s="21">
        <v>42480.800648148142</v>
      </c>
      <c r="S11" s="21">
        <v>42540.800648148142</v>
      </c>
    </row>
    <row r="12" spans="1:19" ht="60" x14ac:dyDescent="0.25">
      <c r="A12" s="17">
        <v>2862</v>
      </c>
      <c r="B12" s="18" t="s">
        <v>2862</v>
      </c>
      <c r="C12" s="18" t="s">
        <v>6972</v>
      </c>
      <c r="D12" s="19">
        <v>12700</v>
      </c>
      <c r="E12" s="20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8273</v>
      </c>
      <c r="O12" s="17" t="s">
        <v>8274</v>
      </c>
      <c r="P12" s="17">
        <v>0</v>
      </c>
      <c r="Q12" s="17">
        <v>18.329999999999998</v>
      </c>
      <c r="R12" s="21">
        <v>41784.789687500001</v>
      </c>
      <c r="S12" s="21">
        <v>41814.789687500001</v>
      </c>
    </row>
    <row r="13" spans="1:19" ht="75" x14ac:dyDescent="0.25">
      <c r="A13" s="17">
        <v>2863</v>
      </c>
      <c r="B13" s="18" t="s">
        <v>2863</v>
      </c>
      <c r="C13" s="18" t="s">
        <v>6973</v>
      </c>
      <c r="D13" s="19">
        <v>50000</v>
      </c>
      <c r="E13" s="20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8273</v>
      </c>
      <c r="O13" s="17" t="s">
        <v>8274</v>
      </c>
      <c r="P13" s="17">
        <v>0</v>
      </c>
      <c r="Q13" s="17">
        <v>20</v>
      </c>
      <c r="R13" s="21">
        <v>41831.675034722226</v>
      </c>
      <c r="S13" s="21">
        <v>41891.675034722226</v>
      </c>
    </row>
    <row r="14" spans="1:19" ht="60" x14ac:dyDescent="0.25">
      <c r="A14" s="17">
        <v>2865</v>
      </c>
      <c r="B14" s="18" t="s">
        <v>2865</v>
      </c>
      <c r="C14" s="18" t="s">
        <v>6975</v>
      </c>
      <c r="D14" s="19">
        <v>2888</v>
      </c>
      <c r="E14" s="20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8273</v>
      </c>
      <c r="O14" s="17" t="s">
        <v>8274</v>
      </c>
      <c r="P14" s="17">
        <v>0</v>
      </c>
      <c r="Q14" s="17">
        <v>0</v>
      </c>
      <c r="R14" s="21">
        <v>41950.114108796297</v>
      </c>
      <c r="S14" s="21">
        <v>42010.114108796297</v>
      </c>
    </row>
    <row r="15" spans="1:19" ht="60" x14ac:dyDescent="0.25">
      <c r="A15" s="17">
        <v>2866</v>
      </c>
      <c r="B15" s="18" t="s">
        <v>2866</v>
      </c>
      <c r="C15" s="18" t="s">
        <v>6976</v>
      </c>
      <c r="D15" s="19">
        <v>5000</v>
      </c>
      <c r="E15" s="20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8273</v>
      </c>
      <c r="O15" s="17" t="s">
        <v>8274</v>
      </c>
      <c r="P15" s="17">
        <v>1</v>
      </c>
      <c r="Q15" s="17">
        <v>22.5</v>
      </c>
      <c r="R15" s="21">
        <v>42627.955104166671</v>
      </c>
      <c r="S15" s="21">
        <v>42657.916666666672</v>
      </c>
    </row>
    <row r="16" spans="1:19" ht="75" x14ac:dyDescent="0.25">
      <c r="A16" s="17">
        <v>2867</v>
      </c>
      <c r="B16" s="18" t="s">
        <v>2867</v>
      </c>
      <c r="C16" s="18" t="s">
        <v>6977</v>
      </c>
      <c r="D16" s="19">
        <v>2500</v>
      </c>
      <c r="E16" s="20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8273</v>
      </c>
      <c r="O16" s="17" t="s">
        <v>8274</v>
      </c>
      <c r="P16" s="17">
        <v>20</v>
      </c>
      <c r="Q16" s="17">
        <v>50.4</v>
      </c>
      <c r="R16" s="21">
        <v>42531.195277777777</v>
      </c>
      <c r="S16" s="21">
        <v>42555.166666666672</v>
      </c>
    </row>
    <row r="17" spans="1:19" ht="75" x14ac:dyDescent="0.25">
      <c r="A17" s="17">
        <v>2868</v>
      </c>
      <c r="B17" s="18" t="s">
        <v>2868</v>
      </c>
      <c r="C17" s="18" t="s">
        <v>6978</v>
      </c>
      <c r="D17" s="19">
        <v>15000</v>
      </c>
      <c r="E17" s="20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8273</v>
      </c>
      <c r="O17" s="17" t="s">
        <v>8274</v>
      </c>
      <c r="P17" s="17">
        <v>42</v>
      </c>
      <c r="Q17" s="17">
        <v>105.03</v>
      </c>
      <c r="R17" s="21">
        <v>42618.827013888891</v>
      </c>
      <c r="S17" s="21">
        <v>42648.827013888891</v>
      </c>
    </row>
    <row r="18" spans="1:19" ht="75" x14ac:dyDescent="0.25">
      <c r="A18" s="17">
        <v>2869</v>
      </c>
      <c r="B18" s="18" t="s">
        <v>2869</v>
      </c>
      <c r="C18" s="18" t="s">
        <v>6979</v>
      </c>
      <c r="D18" s="19">
        <v>20000</v>
      </c>
      <c r="E18" s="20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8273</v>
      </c>
      <c r="O18" s="17" t="s">
        <v>8274</v>
      </c>
      <c r="P18" s="17">
        <v>1</v>
      </c>
      <c r="Q18" s="17">
        <v>35.4</v>
      </c>
      <c r="R18" s="21">
        <v>42540.593530092592</v>
      </c>
      <c r="S18" s="21">
        <v>42570.593530092592</v>
      </c>
    </row>
    <row r="19" spans="1:19" ht="60" x14ac:dyDescent="0.25">
      <c r="A19" s="17">
        <v>2870</v>
      </c>
      <c r="B19" s="18" t="s">
        <v>2870</v>
      </c>
      <c r="C19" s="18" t="s">
        <v>6980</v>
      </c>
      <c r="D19" s="19">
        <v>5000</v>
      </c>
      <c r="E19" s="20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8273</v>
      </c>
      <c r="O19" s="17" t="s">
        <v>8274</v>
      </c>
      <c r="P19" s="17">
        <v>15</v>
      </c>
      <c r="Q19" s="17">
        <v>83.33</v>
      </c>
      <c r="R19" s="21">
        <v>41746.189409722225</v>
      </c>
      <c r="S19" s="21">
        <v>41776.189409722225</v>
      </c>
    </row>
    <row r="20" spans="1:19" ht="60" x14ac:dyDescent="0.25">
      <c r="A20" s="17">
        <v>2871</v>
      </c>
      <c r="B20" s="18" t="s">
        <v>2871</v>
      </c>
      <c r="C20" s="18" t="s">
        <v>6981</v>
      </c>
      <c r="D20" s="19">
        <v>10000</v>
      </c>
      <c r="E20" s="20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8273</v>
      </c>
      <c r="O20" s="17" t="s">
        <v>8274</v>
      </c>
      <c r="P20" s="17">
        <v>5</v>
      </c>
      <c r="Q20" s="17">
        <v>35.92</v>
      </c>
      <c r="R20" s="21">
        <v>41974.738576388889</v>
      </c>
      <c r="S20" s="21">
        <v>41994.738576388889</v>
      </c>
    </row>
    <row r="21" spans="1:19" ht="45" x14ac:dyDescent="0.25">
      <c r="A21" s="17">
        <v>2872</v>
      </c>
      <c r="B21" s="18" t="s">
        <v>2872</v>
      </c>
      <c r="C21" s="18" t="s">
        <v>6982</v>
      </c>
      <c r="D21" s="19">
        <v>3000</v>
      </c>
      <c r="E21" s="20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8273</v>
      </c>
      <c r="O21" s="17" t="s">
        <v>8274</v>
      </c>
      <c r="P21" s="17">
        <v>0</v>
      </c>
      <c r="Q21" s="17">
        <v>0</v>
      </c>
      <c r="R21" s="21">
        <v>42115.11618055556</v>
      </c>
      <c r="S21" s="21">
        <v>42175.11618055556</v>
      </c>
    </row>
    <row r="22" spans="1:19" ht="75" x14ac:dyDescent="0.25">
      <c r="A22" s="17">
        <v>2873</v>
      </c>
      <c r="B22" s="18" t="s">
        <v>2873</v>
      </c>
      <c r="C22" s="18" t="s">
        <v>6983</v>
      </c>
      <c r="D22" s="19">
        <v>2500</v>
      </c>
      <c r="E22" s="20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8273</v>
      </c>
      <c r="O22" s="17" t="s">
        <v>8274</v>
      </c>
      <c r="P22" s="17">
        <v>38</v>
      </c>
      <c r="Q22" s="17">
        <v>119.13</v>
      </c>
      <c r="R22" s="21">
        <v>42002.817488425921</v>
      </c>
      <c r="S22" s="21">
        <v>42032.817488425921</v>
      </c>
    </row>
    <row r="23" spans="1:19" ht="60" x14ac:dyDescent="0.25">
      <c r="A23" s="17">
        <v>2874</v>
      </c>
      <c r="B23" s="18" t="s">
        <v>2874</v>
      </c>
      <c r="C23" s="18" t="s">
        <v>6984</v>
      </c>
      <c r="D23" s="19">
        <v>5000</v>
      </c>
      <c r="E23" s="20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8273</v>
      </c>
      <c r="O23" s="17" t="s">
        <v>8274</v>
      </c>
      <c r="P23" s="17">
        <v>5</v>
      </c>
      <c r="Q23" s="17">
        <v>90.33</v>
      </c>
      <c r="R23" s="21">
        <v>42722.84474537037</v>
      </c>
      <c r="S23" s="21">
        <v>42752.84474537037</v>
      </c>
    </row>
    <row r="24" spans="1:19" ht="75" x14ac:dyDescent="0.25">
      <c r="A24" s="17">
        <v>2875</v>
      </c>
      <c r="B24" s="18" t="s">
        <v>2875</v>
      </c>
      <c r="C24" s="18" t="s">
        <v>6985</v>
      </c>
      <c r="D24" s="19">
        <v>20000</v>
      </c>
      <c r="E24" s="20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8273</v>
      </c>
      <c r="O24" s="17" t="s">
        <v>8274</v>
      </c>
      <c r="P24" s="17">
        <v>0</v>
      </c>
      <c r="Q24" s="17">
        <v>2.33</v>
      </c>
      <c r="R24" s="21">
        <v>42465.128391203703</v>
      </c>
      <c r="S24" s="21">
        <v>42495.128391203703</v>
      </c>
    </row>
    <row r="25" spans="1:19" ht="60" x14ac:dyDescent="0.25">
      <c r="A25" s="17">
        <v>2876</v>
      </c>
      <c r="B25" s="18" t="s">
        <v>2876</v>
      </c>
      <c r="C25" s="18" t="s">
        <v>6986</v>
      </c>
      <c r="D25" s="19">
        <v>150000</v>
      </c>
      <c r="E25" s="20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8273</v>
      </c>
      <c r="O25" s="17" t="s">
        <v>8274</v>
      </c>
      <c r="P25" s="17">
        <v>0</v>
      </c>
      <c r="Q25" s="17">
        <v>0</v>
      </c>
      <c r="R25" s="21">
        <v>42171.743969907402</v>
      </c>
      <c r="S25" s="21">
        <v>42201.743969907402</v>
      </c>
    </row>
    <row r="26" spans="1:19" ht="75" x14ac:dyDescent="0.25">
      <c r="A26" s="17">
        <v>2877</v>
      </c>
      <c r="B26" s="18" t="s">
        <v>2877</v>
      </c>
      <c r="C26" s="18" t="s">
        <v>6987</v>
      </c>
      <c r="D26" s="19">
        <v>6000</v>
      </c>
      <c r="E26" s="20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8273</v>
      </c>
      <c r="O26" s="17" t="s">
        <v>8274</v>
      </c>
      <c r="P26" s="17">
        <v>11</v>
      </c>
      <c r="Q26" s="17">
        <v>108.33</v>
      </c>
      <c r="R26" s="21">
        <v>42672.955138888887</v>
      </c>
      <c r="S26" s="21">
        <v>42704.708333333328</v>
      </c>
    </row>
    <row r="27" spans="1:19" ht="60" x14ac:dyDescent="0.25">
      <c r="A27" s="17">
        <v>2879</v>
      </c>
      <c r="B27" s="18" t="s">
        <v>2879</v>
      </c>
      <c r="C27" s="18" t="s">
        <v>6989</v>
      </c>
      <c r="D27" s="19">
        <v>11200</v>
      </c>
      <c r="E27" s="20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8273</v>
      </c>
      <c r="O27" s="17" t="s">
        <v>8274</v>
      </c>
      <c r="P27" s="17">
        <v>0</v>
      </c>
      <c r="Q27" s="17">
        <v>29</v>
      </c>
      <c r="R27" s="21">
        <v>42359.725243055553</v>
      </c>
      <c r="S27" s="21">
        <v>42389.725243055553</v>
      </c>
    </row>
    <row r="28" spans="1:19" ht="60" x14ac:dyDescent="0.25">
      <c r="A28" s="17">
        <v>2880</v>
      </c>
      <c r="B28" s="18" t="s">
        <v>2880</v>
      </c>
      <c r="C28" s="18" t="s">
        <v>6990</v>
      </c>
      <c r="D28" s="19">
        <v>12000</v>
      </c>
      <c r="E28" s="20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8273</v>
      </c>
      <c r="O28" s="17" t="s">
        <v>8274</v>
      </c>
      <c r="P28" s="17">
        <v>23</v>
      </c>
      <c r="Q28" s="17">
        <v>96.55</v>
      </c>
      <c r="R28" s="21">
        <v>42192.905694444446</v>
      </c>
      <c r="S28" s="21">
        <v>42236.711805555555</v>
      </c>
    </row>
    <row r="29" spans="1:19" ht="60" x14ac:dyDescent="0.25">
      <c r="A29" s="17">
        <v>2881</v>
      </c>
      <c r="B29" s="18" t="s">
        <v>2881</v>
      </c>
      <c r="C29" s="18" t="s">
        <v>6991</v>
      </c>
      <c r="D29" s="19">
        <v>5500</v>
      </c>
      <c r="E29" s="20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8273</v>
      </c>
      <c r="O29" s="17" t="s">
        <v>8274</v>
      </c>
      <c r="P29" s="17">
        <v>0</v>
      </c>
      <c r="Q29" s="17">
        <v>0</v>
      </c>
      <c r="R29" s="21">
        <v>41916.597638888888</v>
      </c>
      <c r="S29" s="21">
        <v>41976.639305555553</v>
      </c>
    </row>
    <row r="30" spans="1:19" ht="60" x14ac:dyDescent="0.25">
      <c r="A30" s="17">
        <v>2882</v>
      </c>
      <c r="B30" s="18" t="s">
        <v>2882</v>
      </c>
      <c r="C30" s="18" t="s">
        <v>6992</v>
      </c>
      <c r="D30" s="19">
        <v>750</v>
      </c>
      <c r="E30" s="20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8273</v>
      </c>
      <c r="O30" s="17" t="s">
        <v>8274</v>
      </c>
      <c r="P30" s="17">
        <v>34</v>
      </c>
      <c r="Q30" s="17">
        <v>63</v>
      </c>
      <c r="R30" s="21">
        <v>42461.596273148149</v>
      </c>
      <c r="S30" s="21">
        <v>42491.596273148149</v>
      </c>
    </row>
    <row r="31" spans="1:19" ht="75" x14ac:dyDescent="0.25">
      <c r="A31" s="17">
        <v>2883</v>
      </c>
      <c r="B31" s="18" t="s">
        <v>2883</v>
      </c>
      <c r="C31" s="18" t="s">
        <v>6993</v>
      </c>
      <c r="D31" s="19">
        <v>10000</v>
      </c>
      <c r="E31" s="20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8273</v>
      </c>
      <c r="O31" s="17" t="s">
        <v>8274</v>
      </c>
      <c r="P31" s="17">
        <v>19</v>
      </c>
      <c r="Q31" s="17">
        <v>381.6</v>
      </c>
      <c r="R31" s="21">
        <v>42370.90320601852</v>
      </c>
      <c r="S31" s="21">
        <v>42406.207638888889</v>
      </c>
    </row>
    <row r="32" spans="1:19" ht="45" x14ac:dyDescent="0.25">
      <c r="A32" s="17">
        <v>2884</v>
      </c>
      <c r="B32" s="18" t="s">
        <v>2884</v>
      </c>
      <c r="C32" s="18" t="s">
        <v>6994</v>
      </c>
      <c r="D32" s="19">
        <v>45000</v>
      </c>
      <c r="E32" s="20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8273</v>
      </c>
      <c r="O32" s="17" t="s">
        <v>8274</v>
      </c>
      <c r="P32" s="17">
        <v>0</v>
      </c>
      <c r="Q32" s="17">
        <v>46.25</v>
      </c>
      <c r="R32" s="21">
        <v>41948.727256944447</v>
      </c>
      <c r="S32" s="21">
        <v>41978.727256944447</v>
      </c>
    </row>
    <row r="33" spans="1:19" ht="45" x14ac:dyDescent="0.25">
      <c r="A33" s="17">
        <v>2885</v>
      </c>
      <c r="B33" s="18" t="s">
        <v>2885</v>
      </c>
      <c r="C33" s="18" t="s">
        <v>6995</v>
      </c>
      <c r="D33" s="19">
        <v>400</v>
      </c>
      <c r="E33" s="20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8273</v>
      </c>
      <c r="O33" s="17" t="s">
        <v>8274</v>
      </c>
      <c r="P33" s="17">
        <v>33</v>
      </c>
      <c r="Q33" s="17">
        <v>26</v>
      </c>
      <c r="R33" s="21">
        <v>42047.07640046296</v>
      </c>
      <c r="S33" s="21">
        <v>42077.034733796296</v>
      </c>
    </row>
    <row r="34" spans="1:19" ht="60" x14ac:dyDescent="0.25">
      <c r="A34" s="17">
        <v>2886</v>
      </c>
      <c r="B34" s="18" t="s">
        <v>2886</v>
      </c>
      <c r="C34" s="18" t="s">
        <v>6996</v>
      </c>
      <c r="D34" s="19">
        <v>200</v>
      </c>
      <c r="E34" s="20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8273</v>
      </c>
      <c r="O34" s="17" t="s">
        <v>8274</v>
      </c>
      <c r="P34" s="17">
        <v>5</v>
      </c>
      <c r="Q34" s="17">
        <v>10</v>
      </c>
      <c r="R34" s="21">
        <v>42261.632916666669</v>
      </c>
      <c r="S34" s="21">
        <v>42266.165972222225</v>
      </c>
    </row>
    <row r="35" spans="1:19" ht="60" x14ac:dyDescent="0.25">
      <c r="A35" s="17">
        <v>2887</v>
      </c>
      <c r="B35" s="18" t="s">
        <v>2887</v>
      </c>
      <c r="C35" s="18" t="s">
        <v>6997</v>
      </c>
      <c r="D35" s="19">
        <v>3000</v>
      </c>
      <c r="E35" s="20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8273</v>
      </c>
      <c r="O35" s="17" t="s">
        <v>8274</v>
      </c>
      <c r="P35" s="17">
        <v>0</v>
      </c>
      <c r="Q35" s="17">
        <v>5</v>
      </c>
      <c r="R35" s="21">
        <v>41985.427361111113</v>
      </c>
      <c r="S35" s="21">
        <v>42015.427361111113</v>
      </c>
    </row>
    <row r="36" spans="1:19" ht="75" x14ac:dyDescent="0.25">
      <c r="A36" s="17">
        <v>2888</v>
      </c>
      <c r="B36" s="18" t="s">
        <v>2888</v>
      </c>
      <c r="C36" s="18" t="s">
        <v>6998</v>
      </c>
      <c r="D36" s="19">
        <v>30000</v>
      </c>
      <c r="E36" s="20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8273</v>
      </c>
      <c r="O36" s="17" t="s">
        <v>8274</v>
      </c>
      <c r="P36" s="17">
        <v>0</v>
      </c>
      <c r="Q36" s="17">
        <v>0</v>
      </c>
      <c r="R36" s="21">
        <v>41922.535185185188</v>
      </c>
      <c r="S36" s="21">
        <v>41930.207638888889</v>
      </c>
    </row>
    <row r="37" spans="1:19" ht="60" x14ac:dyDescent="0.25">
      <c r="A37" s="17">
        <v>2889</v>
      </c>
      <c r="B37" s="18" t="s">
        <v>2889</v>
      </c>
      <c r="C37" s="18" t="s">
        <v>6999</v>
      </c>
      <c r="D37" s="19">
        <v>3000</v>
      </c>
      <c r="E37" s="20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8273</v>
      </c>
      <c r="O37" s="17" t="s">
        <v>8274</v>
      </c>
      <c r="P37" s="17">
        <v>38</v>
      </c>
      <c r="Q37" s="17">
        <v>81.569999999999993</v>
      </c>
      <c r="R37" s="21">
        <v>41850.863252314812</v>
      </c>
      <c r="S37" s="21">
        <v>41880.863252314812</v>
      </c>
    </row>
    <row r="38" spans="1:19" ht="60" x14ac:dyDescent="0.25">
      <c r="A38" s="17">
        <v>2890</v>
      </c>
      <c r="B38" s="18" t="s">
        <v>2890</v>
      </c>
      <c r="C38" s="18" t="s">
        <v>7000</v>
      </c>
      <c r="D38" s="19">
        <v>2000</v>
      </c>
      <c r="E38" s="20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8273</v>
      </c>
      <c r="O38" s="17" t="s">
        <v>8274</v>
      </c>
      <c r="P38" s="17">
        <v>1</v>
      </c>
      <c r="Q38" s="17">
        <v>7</v>
      </c>
      <c r="R38" s="21">
        <v>41831.742962962962</v>
      </c>
      <c r="S38" s="21">
        <v>41860.125</v>
      </c>
    </row>
    <row r="39" spans="1:19" ht="60" x14ac:dyDescent="0.25">
      <c r="A39" s="17">
        <v>2891</v>
      </c>
      <c r="B39" s="18" t="s">
        <v>2891</v>
      </c>
      <c r="C39" s="18" t="s">
        <v>7001</v>
      </c>
      <c r="D39" s="19">
        <v>10000</v>
      </c>
      <c r="E39" s="20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8273</v>
      </c>
      <c r="O39" s="17" t="s">
        <v>8274</v>
      </c>
      <c r="P39" s="17">
        <v>3</v>
      </c>
      <c r="Q39" s="17">
        <v>27.3</v>
      </c>
      <c r="R39" s="21">
        <v>42415.883425925931</v>
      </c>
      <c r="S39" s="21">
        <v>42475.84175925926</v>
      </c>
    </row>
    <row r="40" spans="1:19" ht="60" x14ac:dyDescent="0.25">
      <c r="A40" s="17">
        <v>2892</v>
      </c>
      <c r="B40" s="18" t="s">
        <v>2892</v>
      </c>
      <c r="C40" s="18" t="s">
        <v>7002</v>
      </c>
      <c r="D40" s="19">
        <v>5500</v>
      </c>
      <c r="E40" s="20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8273</v>
      </c>
      <c r="O40" s="17" t="s">
        <v>8274</v>
      </c>
      <c r="P40" s="17">
        <v>9</v>
      </c>
      <c r="Q40" s="17">
        <v>29.41</v>
      </c>
      <c r="R40" s="21">
        <v>41869.714166666665</v>
      </c>
      <c r="S40" s="21">
        <v>41876.875</v>
      </c>
    </row>
    <row r="41" spans="1:19" ht="30" x14ac:dyDescent="0.25">
      <c r="A41" s="17">
        <v>2893</v>
      </c>
      <c r="B41" s="18" t="s">
        <v>2893</v>
      </c>
      <c r="C41" s="18" t="s">
        <v>7003</v>
      </c>
      <c r="D41" s="19">
        <v>5000</v>
      </c>
      <c r="E41" s="20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8273</v>
      </c>
      <c r="O41" s="17" t="s">
        <v>8274</v>
      </c>
      <c r="P41" s="17">
        <v>1</v>
      </c>
      <c r="Q41" s="17">
        <v>12.5</v>
      </c>
      <c r="R41" s="21">
        <v>41953.773090277777</v>
      </c>
      <c r="S41" s="21">
        <v>42013.083333333328</v>
      </c>
    </row>
    <row r="42" spans="1:19" ht="45" x14ac:dyDescent="0.25">
      <c r="A42" s="17">
        <v>2894</v>
      </c>
      <c r="B42" s="18" t="s">
        <v>2894</v>
      </c>
      <c r="C42" s="18" t="s">
        <v>7004</v>
      </c>
      <c r="D42" s="19">
        <v>50000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8273</v>
      </c>
      <c r="O42" s="17" t="s">
        <v>8274</v>
      </c>
      <c r="P42" s="17">
        <v>0</v>
      </c>
      <c r="Q42" s="17">
        <v>0</v>
      </c>
      <c r="R42" s="21">
        <v>42037.986284722225</v>
      </c>
      <c r="S42" s="21">
        <v>42097.944618055553</v>
      </c>
    </row>
    <row r="43" spans="1:19" ht="60" x14ac:dyDescent="0.25">
      <c r="A43" s="17">
        <v>2895</v>
      </c>
      <c r="B43" s="18" t="s">
        <v>2895</v>
      </c>
      <c r="C43" s="18" t="s">
        <v>7005</v>
      </c>
      <c r="D43" s="19">
        <v>500</v>
      </c>
      <c r="E43" s="20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8273</v>
      </c>
      <c r="O43" s="17" t="s">
        <v>8274</v>
      </c>
      <c r="P43" s="17">
        <v>5</v>
      </c>
      <c r="Q43" s="17">
        <v>5.75</v>
      </c>
      <c r="R43" s="21">
        <v>41811.555462962962</v>
      </c>
      <c r="S43" s="21">
        <v>41812.875</v>
      </c>
    </row>
    <row r="44" spans="1:19" ht="45" x14ac:dyDescent="0.25">
      <c r="A44" s="17">
        <v>2896</v>
      </c>
      <c r="B44" s="18" t="s">
        <v>2896</v>
      </c>
      <c r="C44" s="18" t="s">
        <v>7006</v>
      </c>
      <c r="D44" s="19">
        <v>3000</v>
      </c>
      <c r="E44" s="20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8273</v>
      </c>
      <c r="O44" s="17" t="s">
        <v>8274</v>
      </c>
      <c r="P44" s="17">
        <v>21</v>
      </c>
      <c r="Q44" s="17">
        <v>52.08</v>
      </c>
      <c r="R44" s="21">
        <v>42701.908807870372</v>
      </c>
      <c r="S44" s="21">
        <v>42716.25</v>
      </c>
    </row>
    <row r="45" spans="1:19" ht="60" x14ac:dyDescent="0.25">
      <c r="A45" s="17">
        <v>2897</v>
      </c>
      <c r="B45" s="18" t="s">
        <v>2897</v>
      </c>
      <c r="C45" s="18" t="s">
        <v>7007</v>
      </c>
      <c r="D45" s="19">
        <v>12000</v>
      </c>
      <c r="E45" s="20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8273</v>
      </c>
      <c r="O45" s="17" t="s">
        <v>8274</v>
      </c>
      <c r="P45" s="17">
        <v>5</v>
      </c>
      <c r="Q45" s="17">
        <v>183.33</v>
      </c>
      <c r="R45" s="21">
        <v>42258.646504629629</v>
      </c>
      <c r="S45" s="21">
        <v>42288.645196759258</v>
      </c>
    </row>
    <row r="46" spans="1:19" ht="60" x14ac:dyDescent="0.25">
      <c r="A46" s="17">
        <v>2898</v>
      </c>
      <c r="B46" s="18" t="s">
        <v>2898</v>
      </c>
      <c r="C46" s="18" t="s">
        <v>7008</v>
      </c>
      <c r="D46" s="19">
        <v>7500</v>
      </c>
      <c r="E46" s="20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8273</v>
      </c>
      <c r="O46" s="17" t="s">
        <v>8274</v>
      </c>
      <c r="P46" s="17">
        <v>4</v>
      </c>
      <c r="Q46" s="17">
        <v>26.33</v>
      </c>
      <c r="R46" s="21">
        <v>42278.664965277778</v>
      </c>
      <c r="S46" s="21">
        <v>42308.664965277778</v>
      </c>
    </row>
    <row r="47" spans="1:19" ht="60" x14ac:dyDescent="0.25">
      <c r="A47" s="17">
        <v>2899</v>
      </c>
      <c r="B47" s="18" t="s">
        <v>2899</v>
      </c>
      <c r="C47" s="18" t="s">
        <v>7009</v>
      </c>
      <c r="D47" s="19">
        <v>10000</v>
      </c>
      <c r="E47" s="20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8273</v>
      </c>
      <c r="O47" s="17" t="s">
        <v>8274</v>
      </c>
      <c r="P47" s="17">
        <v>0</v>
      </c>
      <c r="Q47" s="17">
        <v>0</v>
      </c>
      <c r="R47" s="21">
        <v>42515.078217592592</v>
      </c>
      <c r="S47" s="21">
        <v>42575.078217592592</v>
      </c>
    </row>
    <row r="48" spans="1:19" ht="75" x14ac:dyDescent="0.25">
      <c r="A48" s="17">
        <v>2900</v>
      </c>
      <c r="B48" s="18" t="s">
        <v>2900</v>
      </c>
      <c r="C48" s="18" t="s">
        <v>7010</v>
      </c>
      <c r="D48" s="19">
        <v>5500</v>
      </c>
      <c r="E48" s="20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8273</v>
      </c>
      <c r="O48" s="17" t="s">
        <v>8274</v>
      </c>
      <c r="P48" s="17">
        <v>62</v>
      </c>
      <c r="Q48" s="17">
        <v>486.43</v>
      </c>
      <c r="R48" s="21">
        <v>41830.234166666669</v>
      </c>
      <c r="S48" s="21">
        <v>41860.234166666669</v>
      </c>
    </row>
    <row r="49" spans="1:19" ht="60" x14ac:dyDescent="0.25">
      <c r="A49" s="17">
        <v>2901</v>
      </c>
      <c r="B49" s="18" t="s">
        <v>2901</v>
      </c>
      <c r="C49" s="18" t="s">
        <v>7011</v>
      </c>
      <c r="D49" s="19">
        <v>750</v>
      </c>
      <c r="E49" s="20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8273</v>
      </c>
      <c r="O49" s="17" t="s">
        <v>8274</v>
      </c>
      <c r="P49" s="17">
        <v>1</v>
      </c>
      <c r="Q49" s="17">
        <v>3</v>
      </c>
      <c r="R49" s="21">
        <v>41982.904386574075</v>
      </c>
      <c r="S49" s="21">
        <v>42042.904386574075</v>
      </c>
    </row>
    <row r="50" spans="1:19" ht="45" x14ac:dyDescent="0.25">
      <c r="A50" s="17">
        <v>2902</v>
      </c>
      <c r="B50" s="18" t="s">
        <v>2902</v>
      </c>
      <c r="C50" s="18" t="s">
        <v>7012</v>
      </c>
      <c r="D50" s="19">
        <v>150000</v>
      </c>
      <c r="E50" s="20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8273</v>
      </c>
      <c r="O50" s="17" t="s">
        <v>8274</v>
      </c>
      <c r="P50" s="17">
        <v>0</v>
      </c>
      <c r="Q50" s="17">
        <v>25</v>
      </c>
      <c r="R50" s="21">
        <v>42210.439768518518</v>
      </c>
      <c r="S50" s="21">
        <v>42240.439768518518</v>
      </c>
    </row>
    <row r="51" spans="1:19" ht="75" x14ac:dyDescent="0.25">
      <c r="A51" s="17">
        <v>2903</v>
      </c>
      <c r="B51" s="18" t="s">
        <v>2903</v>
      </c>
      <c r="C51" s="18" t="s">
        <v>7013</v>
      </c>
      <c r="D51" s="19">
        <v>5000</v>
      </c>
      <c r="E51" s="20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8273</v>
      </c>
      <c r="O51" s="17" t="s">
        <v>8274</v>
      </c>
      <c r="P51" s="17">
        <v>1</v>
      </c>
      <c r="Q51" s="17">
        <v>9.75</v>
      </c>
      <c r="R51" s="21">
        <v>42196.166874999995</v>
      </c>
      <c r="S51" s="21">
        <v>42256.166874999995</v>
      </c>
    </row>
    <row r="52" spans="1:19" ht="60" x14ac:dyDescent="0.25">
      <c r="A52" s="17">
        <v>2905</v>
      </c>
      <c r="B52" s="18" t="s">
        <v>2905</v>
      </c>
      <c r="C52" s="18" t="s">
        <v>7015</v>
      </c>
      <c r="D52" s="19">
        <v>3500</v>
      </c>
      <c r="E52" s="20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8273</v>
      </c>
      <c r="O52" s="17" t="s">
        <v>8274</v>
      </c>
      <c r="P52" s="17">
        <v>18</v>
      </c>
      <c r="Q52" s="17">
        <v>36.590000000000003</v>
      </c>
      <c r="R52" s="21">
        <v>42606.056863425925</v>
      </c>
      <c r="S52" s="21">
        <v>42620.056863425925</v>
      </c>
    </row>
    <row r="53" spans="1:19" ht="75" x14ac:dyDescent="0.25">
      <c r="A53" s="17">
        <v>2906</v>
      </c>
      <c r="B53" s="18" t="s">
        <v>2906</v>
      </c>
      <c r="C53" s="18" t="s">
        <v>7016</v>
      </c>
      <c r="D53" s="19">
        <v>6000</v>
      </c>
      <c r="E53" s="20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8273</v>
      </c>
      <c r="O53" s="17" t="s">
        <v>8274</v>
      </c>
      <c r="P53" s="17">
        <v>9</v>
      </c>
      <c r="Q53" s="17">
        <v>80.709999999999994</v>
      </c>
      <c r="R53" s="21">
        <v>42199.648912037039</v>
      </c>
      <c r="S53" s="21">
        <v>42217.041666666672</v>
      </c>
    </row>
    <row r="54" spans="1:19" ht="60" x14ac:dyDescent="0.25">
      <c r="A54" s="17">
        <v>2907</v>
      </c>
      <c r="B54" s="18" t="s">
        <v>2907</v>
      </c>
      <c r="C54" s="18" t="s">
        <v>7017</v>
      </c>
      <c r="D54" s="19">
        <v>2500</v>
      </c>
      <c r="E54" s="20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8273</v>
      </c>
      <c r="O54" s="17" t="s">
        <v>8274</v>
      </c>
      <c r="P54" s="17">
        <v>0</v>
      </c>
      <c r="Q54" s="17">
        <v>1</v>
      </c>
      <c r="R54" s="21">
        <v>42444.877743055549</v>
      </c>
      <c r="S54" s="21">
        <v>42504.877743055549</v>
      </c>
    </row>
    <row r="55" spans="1:19" ht="60" x14ac:dyDescent="0.25">
      <c r="A55" s="17">
        <v>2908</v>
      </c>
      <c r="B55" s="18" t="s">
        <v>2908</v>
      </c>
      <c r="C55" s="18" t="s">
        <v>7018</v>
      </c>
      <c r="D55" s="19">
        <v>9600</v>
      </c>
      <c r="E55" s="20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8273</v>
      </c>
      <c r="O55" s="17" t="s">
        <v>8274</v>
      </c>
      <c r="P55" s="17">
        <v>3</v>
      </c>
      <c r="Q55" s="17">
        <v>52.8</v>
      </c>
      <c r="R55" s="21">
        <v>42499.731701388882</v>
      </c>
      <c r="S55" s="21">
        <v>42529.731701388882</v>
      </c>
    </row>
    <row r="56" spans="1:19" ht="75" x14ac:dyDescent="0.25">
      <c r="A56" s="17">
        <v>2909</v>
      </c>
      <c r="B56" s="18" t="s">
        <v>2909</v>
      </c>
      <c r="C56" s="18" t="s">
        <v>7019</v>
      </c>
      <c r="D56" s="19">
        <v>180000</v>
      </c>
      <c r="E56" s="20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8273</v>
      </c>
      <c r="O56" s="17" t="s">
        <v>8274</v>
      </c>
      <c r="P56" s="17">
        <v>0</v>
      </c>
      <c r="Q56" s="17">
        <v>20</v>
      </c>
      <c r="R56" s="21">
        <v>41929.266215277778</v>
      </c>
      <c r="S56" s="21">
        <v>41968.823611111111</v>
      </c>
    </row>
    <row r="57" spans="1:19" ht="60" x14ac:dyDescent="0.25">
      <c r="A57" s="17">
        <v>2911</v>
      </c>
      <c r="B57" s="18" t="s">
        <v>2911</v>
      </c>
      <c r="C57" s="18" t="s">
        <v>7021</v>
      </c>
      <c r="D57" s="19">
        <v>1800</v>
      </c>
      <c r="E57" s="20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8273</v>
      </c>
      <c r="O57" s="17" t="s">
        <v>8274</v>
      </c>
      <c r="P57" s="17">
        <v>37</v>
      </c>
      <c r="Q57" s="17">
        <v>46.93</v>
      </c>
      <c r="R57" s="21">
        <v>42142.768819444449</v>
      </c>
      <c r="S57" s="21">
        <v>42182.768819444449</v>
      </c>
    </row>
    <row r="58" spans="1:19" ht="60" x14ac:dyDescent="0.25">
      <c r="A58" s="17">
        <v>2912</v>
      </c>
      <c r="B58" s="18" t="s">
        <v>2912</v>
      </c>
      <c r="C58" s="18" t="s">
        <v>7022</v>
      </c>
      <c r="D58" s="19">
        <v>14440</v>
      </c>
      <c r="E58" s="20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8273</v>
      </c>
      <c r="O58" s="17" t="s">
        <v>8274</v>
      </c>
      <c r="P58" s="17">
        <v>14</v>
      </c>
      <c r="Q58" s="17">
        <v>78.08</v>
      </c>
      <c r="R58" s="21">
        <v>42354.131643518514</v>
      </c>
      <c r="S58" s="21">
        <v>42384.131643518514</v>
      </c>
    </row>
    <row r="59" spans="1:19" ht="60" x14ac:dyDescent="0.25">
      <c r="A59" s="17">
        <v>2913</v>
      </c>
      <c r="B59" s="18" t="s">
        <v>2913</v>
      </c>
      <c r="C59" s="18" t="s">
        <v>7023</v>
      </c>
      <c r="D59" s="19">
        <v>10000</v>
      </c>
      <c r="E59" s="20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8273</v>
      </c>
      <c r="O59" s="17" t="s">
        <v>8274</v>
      </c>
      <c r="P59" s="17">
        <v>0</v>
      </c>
      <c r="Q59" s="17">
        <v>1</v>
      </c>
      <c r="R59" s="21">
        <v>41828.922905092593</v>
      </c>
      <c r="S59" s="21">
        <v>41888.922905092593</v>
      </c>
    </row>
    <row r="60" spans="1:19" ht="60" x14ac:dyDescent="0.25">
      <c r="A60" s="17">
        <v>2917</v>
      </c>
      <c r="B60" s="18" t="s">
        <v>2917</v>
      </c>
      <c r="C60" s="18" t="s">
        <v>7027</v>
      </c>
      <c r="D60" s="19">
        <v>2000</v>
      </c>
      <c r="E60" s="20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8273</v>
      </c>
      <c r="O60" s="17" t="s">
        <v>8274</v>
      </c>
      <c r="P60" s="17">
        <v>22</v>
      </c>
      <c r="Q60" s="17">
        <v>48.56</v>
      </c>
      <c r="R60" s="21">
        <v>42245.234340277777</v>
      </c>
      <c r="S60" s="21">
        <v>42263.234340277777</v>
      </c>
    </row>
    <row r="61" spans="1:19" ht="60" x14ac:dyDescent="0.25">
      <c r="A61" s="17">
        <v>2918</v>
      </c>
      <c r="B61" s="18" t="s">
        <v>2918</v>
      </c>
      <c r="C61" s="18" t="s">
        <v>7028</v>
      </c>
      <c r="D61" s="19">
        <v>5000</v>
      </c>
      <c r="E61" s="20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8273</v>
      </c>
      <c r="O61" s="17" t="s">
        <v>8274</v>
      </c>
      <c r="P61" s="17">
        <v>27</v>
      </c>
      <c r="Q61" s="17">
        <v>68.099999999999994</v>
      </c>
      <c r="R61" s="21">
        <v>42278.629710648151</v>
      </c>
      <c r="S61" s="21">
        <v>42306.629710648151</v>
      </c>
    </row>
    <row r="62" spans="1:19" ht="60" x14ac:dyDescent="0.25">
      <c r="A62" s="17">
        <v>2919</v>
      </c>
      <c r="B62" s="18" t="s">
        <v>2919</v>
      </c>
      <c r="C62" s="18" t="s">
        <v>7029</v>
      </c>
      <c r="D62" s="19">
        <v>600</v>
      </c>
      <c r="E62" s="20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8273</v>
      </c>
      <c r="O62" s="17" t="s">
        <v>8274</v>
      </c>
      <c r="P62" s="17">
        <v>9</v>
      </c>
      <c r="Q62" s="17">
        <v>8.5</v>
      </c>
      <c r="R62" s="21">
        <v>41826.61954861111</v>
      </c>
      <c r="S62" s="21">
        <v>41856.61954861111</v>
      </c>
    </row>
    <row r="63" spans="1:19" ht="45" x14ac:dyDescent="0.25">
      <c r="A63" s="17">
        <v>3728</v>
      </c>
      <c r="B63" s="18" t="s">
        <v>3725</v>
      </c>
      <c r="C63" s="18" t="s">
        <v>7838</v>
      </c>
      <c r="D63" s="19">
        <v>20000</v>
      </c>
      <c r="E63" s="20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8273</v>
      </c>
      <c r="O63" s="17" t="s">
        <v>8274</v>
      </c>
      <c r="P63" s="17">
        <v>9</v>
      </c>
      <c r="Q63" s="17">
        <v>60.06</v>
      </c>
      <c r="R63" s="21">
        <v>42205.171018518522</v>
      </c>
      <c r="S63" s="21">
        <v>42235.171018518522</v>
      </c>
    </row>
    <row r="64" spans="1:19" ht="60" x14ac:dyDescent="0.25">
      <c r="A64" s="17">
        <v>3729</v>
      </c>
      <c r="B64" s="18" t="s">
        <v>3726</v>
      </c>
      <c r="C64" s="18" t="s">
        <v>7839</v>
      </c>
      <c r="D64" s="19">
        <v>5000</v>
      </c>
      <c r="E64" s="20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8273</v>
      </c>
      <c r="O64" s="17" t="s">
        <v>8274</v>
      </c>
      <c r="P64" s="17">
        <v>7</v>
      </c>
      <c r="Q64" s="17">
        <v>72.400000000000006</v>
      </c>
      <c r="R64" s="21">
        <v>42041.205000000002</v>
      </c>
      <c r="S64" s="21">
        <v>42086.16333333333</v>
      </c>
    </row>
    <row r="65" spans="1:19" ht="60" x14ac:dyDescent="0.25">
      <c r="A65" s="17">
        <v>3730</v>
      </c>
      <c r="B65" s="18" t="s">
        <v>3727</v>
      </c>
      <c r="C65" s="18" t="s">
        <v>7840</v>
      </c>
      <c r="D65" s="19">
        <v>1000</v>
      </c>
      <c r="E65" s="20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8273</v>
      </c>
      <c r="O65" s="17" t="s">
        <v>8274</v>
      </c>
      <c r="P65" s="17">
        <v>10</v>
      </c>
      <c r="Q65" s="17">
        <v>100</v>
      </c>
      <c r="R65" s="21">
        <v>42203.677766203706</v>
      </c>
      <c r="S65" s="21">
        <v>42233.677766203706</v>
      </c>
    </row>
    <row r="66" spans="1:19" ht="60" x14ac:dyDescent="0.25">
      <c r="A66" s="17">
        <v>3731</v>
      </c>
      <c r="B66" s="18" t="s">
        <v>3728</v>
      </c>
      <c r="C66" s="18" t="s">
        <v>7841</v>
      </c>
      <c r="D66" s="19">
        <v>5500</v>
      </c>
      <c r="E66" s="20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8273</v>
      </c>
      <c r="O66" s="17" t="s">
        <v>8274</v>
      </c>
      <c r="P66" s="17">
        <v>11</v>
      </c>
      <c r="Q66" s="17">
        <v>51.67</v>
      </c>
      <c r="R66" s="21">
        <v>41983.752847222218</v>
      </c>
      <c r="S66" s="21">
        <v>42014.140972222223</v>
      </c>
    </row>
    <row r="67" spans="1:19" ht="45" x14ac:dyDescent="0.25">
      <c r="A67" s="17">
        <v>3733</v>
      </c>
      <c r="B67" s="18" t="s">
        <v>3730</v>
      </c>
      <c r="C67" s="18" t="s">
        <v>7843</v>
      </c>
      <c r="D67" s="19">
        <v>1500</v>
      </c>
      <c r="E67" s="20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8273</v>
      </c>
      <c r="O67" s="17" t="s">
        <v>8274</v>
      </c>
      <c r="P67" s="17">
        <v>0</v>
      </c>
      <c r="Q67" s="17">
        <v>0</v>
      </c>
      <c r="R67" s="21">
        <v>42103.024398148147</v>
      </c>
      <c r="S67" s="21">
        <v>42112.9375</v>
      </c>
    </row>
    <row r="68" spans="1:19" ht="75" x14ac:dyDescent="0.25">
      <c r="A68" s="17">
        <v>3734</v>
      </c>
      <c r="B68" s="18" t="s">
        <v>3731</v>
      </c>
      <c r="C68" s="18" t="s">
        <v>7844</v>
      </c>
      <c r="D68" s="19">
        <v>1500</v>
      </c>
      <c r="E68" s="20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8273</v>
      </c>
      <c r="O68" s="17" t="s">
        <v>8274</v>
      </c>
      <c r="P68" s="17">
        <v>28</v>
      </c>
      <c r="Q68" s="17">
        <v>61</v>
      </c>
      <c r="R68" s="21">
        <v>42089.901574074072</v>
      </c>
      <c r="S68" s="21">
        <v>42149.901574074072</v>
      </c>
    </row>
    <row r="69" spans="1:19" ht="45" x14ac:dyDescent="0.25">
      <c r="A69" s="17">
        <v>3737</v>
      </c>
      <c r="B69" s="18" t="s">
        <v>3734</v>
      </c>
      <c r="C69" s="18" t="s">
        <v>7847</v>
      </c>
      <c r="D69" s="19">
        <v>700</v>
      </c>
      <c r="E69" s="20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8273</v>
      </c>
      <c r="O69" s="17" t="s">
        <v>8274</v>
      </c>
      <c r="P69" s="17">
        <v>21</v>
      </c>
      <c r="Q69" s="17">
        <v>37.5</v>
      </c>
      <c r="R69" s="21">
        <v>42297.691006944442</v>
      </c>
      <c r="S69" s="21">
        <v>42320.290972222225</v>
      </c>
    </row>
    <row r="70" spans="1:19" ht="75" x14ac:dyDescent="0.25">
      <c r="A70" s="17">
        <v>3740</v>
      </c>
      <c r="B70" s="18" t="s">
        <v>3737</v>
      </c>
      <c r="C70" s="18" t="s">
        <v>7850</v>
      </c>
      <c r="D70" s="19">
        <v>2000</v>
      </c>
      <c r="E70" s="20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8273</v>
      </c>
      <c r="O70" s="17" t="s">
        <v>8274</v>
      </c>
      <c r="P70" s="17">
        <v>18</v>
      </c>
      <c r="Q70" s="17">
        <v>25.57</v>
      </c>
      <c r="R70" s="21">
        <v>41833.089756944442</v>
      </c>
      <c r="S70" s="21">
        <v>41863.079143518517</v>
      </c>
    </row>
    <row r="71" spans="1:19" ht="60" x14ac:dyDescent="0.25">
      <c r="A71" s="17">
        <v>3741</v>
      </c>
      <c r="B71" s="18" t="s">
        <v>3738</v>
      </c>
      <c r="C71" s="18" t="s">
        <v>7851</v>
      </c>
      <c r="D71" s="19">
        <v>20000</v>
      </c>
      <c r="E71" s="20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8273</v>
      </c>
      <c r="O71" s="17" t="s">
        <v>8274</v>
      </c>
      <c r="P71" s="17">
        <v>0</v>
      </c>
      <c r="Q71" s="17">
        <v>0</v>
      </c>
      <c r="R71" s="21">
        <v>42325.920717592591</v>
      </c>
      <c r="S71" s="21">
        <v>42355.920717592591</v>
      </c>
    </row>
    <row r="72" spans="1:19" ht="75" x14ac:dyDescent="0.25">
      <c r="A72" s="17">
        <v>3742</v>
      </c>
      <c r="B72" s="18" t="s">
        <v>3739</v>
      </c>
      <c r="C72" s="18" t="s">
        <v>7852</v>
      </c>
      <c r="D72" s="19">
        <v>5000</v>
      </c>
      <c r="E72" s="20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8273</v>
      </c>
      <c r="O72" s="17" t="s">
        <v>8274</v>
      </c>
      <c r="P72" s="17">
        <v>2</v>
      </c>
      <c r="Q72" s="17">
        <v>25</v>
      </c>
      <c r="R72" s="21">
        <v>41858.214629629627</v>
      </c>
      <c r="S72" s="21">
        <v>41888.214629629627</v>
      </c>
    </row>
    <row r="73" spans="1:19" ht="45" x14ac:dyDescent="0.25">
      <c r="A73" s="17">
        <v>3743</v>
      </c>
      <c r="B73" s="18" t="s">
        <v>3740</v>
      </c>
      <c r="C73" s="18" t="s">
        <v>7853</v>
      </c>
      <c r="D73" s="19">
        <v>2200</v>
      </c>
      <c r="E73" s="20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8273</v>
      </c>
      <c r="O73" s="17" t="s">
        <v>8274</v>
      </c>
      <c r="P73" s="17">
        <v>0</v>
      </c>
      <c r="Q73" s="17">
        <v>0</v>
      </c>
      <c r="R73" s="21">
        <v>41793.710231481484</v>
      </c>
      <c r="S73" s="21">
        <v>41823.710231481484</v>
      </c>
    </row>
    <row r="74" spans="1:19" ht="60" x14ac:dyDescent="0.25">
      <c r="A74" s="17">
        <v>3744</v>
      </c>
      <c r="B74" s="18" t="s">
        <v>3741</v>
      </c>
      <c r="C74" s="18" t="s">
        <v>7854</v>
      </c>
      <c r="D74" s="19">
        <v>1200</v>
      </c>
      <c r="E74" s="20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8273</v>
      </c>
      <c r="O74" s="17" t="s">
        <v>8274</v>
      </c>
      <c r="P74" s="17">
        <v>0</v>
      </c>
      <c r="Q74" s="17">
        <v>0</v>
      </c>
      <c r="R74" s="21">
        <v>41793.814259259263</v>
      </c>
      <c r="S74" s="21">
        <v>41825.165972222225</v>
      </c>
    </row>
    <row r="75" spans="1:19" ht="45" x14ac:dyDescent="0.25">
      <c r="A75" s="17">
        <v>3745</v>
      </c>
      <c r="B75" s="18" t="s">
        <v>3742</v>
      </c>
      <c r="C75" s="18" t="s">
        <v>7855</v>
      </c>
      <c r="D75" s="19">
        <v>100</v>
      </c>
      <c r="E75" s="20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8273</v>
      </c>
      <c r="O75" s="17" t="s">
        <v>8274</v>
      </c>
      <c r="P75" s="17">
        <v>10</v>
      </c>
      <c r="Q75" s="17">
        <v>10</v>
      </c>
      <c r="R75" s="21">
        <v>41831.697939814818</v>
      </c>
      <c r="S75" s="21">
        <v>41861.697939814818</v>
      </c>
    </row>
    <row r="76" spans="1:19" ht="45" x14ac:dyDescent="0.25">
      <c r="A76" s="17">
        <v>3746</v>
      </c>
      <c r="B76" s="18" t="s">
        <v>3743</v>
      </c>
      <c r="C76" s="18" t="s">
        <v>7856</v>
      </c>
      <c r="D76" s="19">
        <v>8500</v>
      </c>
      <c r="E76" s="20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8273</v>
      </c>
      <c r="O76" s="17" t="s">
        <v>8274</v>
      </c>
      <c r="P76" s="17">
        <v>2</v>
      </c>
      <c r="Q76" s="17">
        <v>202</v>
      </c>
      <c r="R76" s="21">
        <v>42621.389340277776</v>
      </c>
      <c r="S76" s="21">
        <v>42651.389340277776</v>
      </c>
    </row>
    <row r="77" spans="1:19" ht="75" x14ac:dyDescent="0.25">
      <c r="A77" s="17">
        <v>3841</v>
      </c>
      <c r="B77" s="18" t="s">
        <v>3838</v>
      </c>
      <c r="C77" s="18" t="s">
        <v>7950</v>
      </c>
      <c r="D77" s="19">
        <v>10000</v>
      </c>
      <c r="E77" s="20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8273</v>
      </c>
      <c r="O77" s="17" t="s">
        <v>8274</v>
      </c>
      <c r="P77" s="17">
        <v>9</v>
      </c>
      <c r="Q77" s="17">
        <v>25.65</v>
      </c>
      <c r="R77" s="21">
        <v>41780.785729166666</v>
      </c>
      <c r="S77" s="21">
        <v>41840.785729166666</v>
      </c>
    </row>
    <row r="78" spans="1:19" ht="60" x14ac:dyDescent="0.25">
      <c r="A78" s="17">
        <v>3843</v>
      </c>
      <c r="B78" s="18" t="s">
        <v>3840</v>
      </c>
      <c r="C78" s="18" t="s">
        <v>7952</v>
      </c>
      <c r="D78" s="19">
        <v>5000</v>
      </c>
      <c r="E78" s="20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8273</v>
      </c>
      <c r="O78" s="17" t="s">
        <v>8274</v>
      </c>
      <c r="P78" s="17">
        <v>21</v>
      </c>
      <c r="Q78" s="17">
        <v>56.05</v>
      </c>
      <c r="R78" s="21">
        <v>41766.072500000002</v>
      </c>
      <c r="S78" s="21">
        <v>41791.072500000002</v>
      </c>
    </row>
    <row r="79" spans="1:19" ht="75" x14ac:dyDescent="0.25">
      <c r="A79" s="17">
        <v>3844</v>
      </c>
      <c r="B79" s="18" t="s">
        <v>3841</v>
      </c>
      <c r="C79" s="18" t="s">
        <v>7953</v>
      </c>
      <c r="D79" s="19">
        <v>9800</v>
      </c>
      <c r="E79" s="20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8273</v>
      </c>
      <c r="O79" s="17" t="s">
        <v>8274</v>
      </c>
      <c r="P79" s="17">
        <v>41</v>
      </c>
      <c r="Q79" s="17">
        <v>81.319999999999993</v>
      </c>
      <c r="R79" s="21">
        <v>41766.617291666669</v>
      </c>
      <c r="S79" s="21">
        <v>41793.290972222225</v>
      </c>
    </row>
    <row r="80" spans="1:19" ht="90" x14ac:dyDescent="0.25">
      <c r="A80" s="17">
        <v>3845</v>
      </c>
      <c r="B80" s="18" t="s">
        <v>3842</v>
      </c>
      <c r="C80" s="18" t="s">
        <v>7954</v>
      </c>
      <c r="D80" s="19">
        <v>40000</v>
      </c>
      <c r="E80" s="20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8273</v>
      </c>
      <c r="O80" s="17" t="s">
        <v>8274</v>
      </c>
      <c r="P80" s="17">
        <v>2</v>
      </c>
      <c r="Q80" s="17">
        <v>70.17</v>
      </c>
      <c r="R80" s="21">
        <v>42248.627013888887</v>
      </c>
      <c r="S80" s="21">
        <v>42278.627013888887</v>
      </c>
    </row>
    <row r="81" spans="1:19" ht="60" x14ac:dyDescent="0.25">
      <c r="A81" s="17">
        <v>3846</v>
      </c>
      <c r="B81" s="18" t="s">
        <v>3843</v>
      </c>
      <c r="C81" s="18" t="s">
        <v>7955</v>
      </c>
      <c r="D81" s="19">
        <v>7000</v>
      </c>
      <c r="E81" s="20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8273</v>
      </c>
      <c r="O81" s="17" t="s">
        <v>8274</v>
      </c>
      <c r="P81" s="17">
        <v>3</v>
      </c>
      <c r="Q81" s="17">
        <v>23.63</v>
      </c>
      <c r="R81" s="21">
        <v>41885.221550925926</v>
      </c>
      <c r="S81" s="21">
        <v>41916.290972222225</v>
      </c>
    </row>
    <row r="82" spans="1:19" ht="60" x14ac:dyDescent="0.25">
      <c r="A82" s="17">
        <v>3847</v>
      </c>
      <c r="B82" s="18" t="s">
        <v>3844</v>
      </c>
      <c r="C82" s="18" t="s">
        <v>7956</v>
      </c>
      <c r="D82" s="19">
        <v>10500</v>
      </c>
      <c r="E82" s="20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8273</v>
      </c>
      <c r="O82" s="17" t="s">
        <v>8274</v>
      </c>
      <c r="P82" s="17">
        <v>16</v>
      </c>
      <c r="Q82" s="17">
        <v>188.56</v>
      </c>
      <c r="R82" s="21">
        <v>42159.224432870367</v>
      </c>
      <c r="S82" s="21">
        <v>42204.224432870367</v>
      </c>
    </row>
    <row r="83" spans="1:19" ht="75" x14ac:dyDescent="0.25">
      <c r="A83" s="17">
        <v>3848</v>
      </c>
      <c r="B83" s="18" t="s">
        <v>3845</v>
      </c>
      <c r="C83" s="18" t="s">
        <v>7957</v>
      </c>
      <c r="D83" s="19">
        <v>13000</v>
      </c>
      <c r="E83" s="20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8273</v>
      </c>
      <c r="O83" s="17" t="s">
        <v>8274</v>
      </c>
      <c r="P83" s="17">
        <v>16</v>
      </c>
      <c r="Q83" s="17">
        <v>49.51</v>
      </c>
      <c r="R83" s="21">
        <v>42265.817002314812</v>
      </c>
      <c r="S83" s="21">
        <v>42295.817002314812</v>
      </c>
    </row>
    <row r="84" spans="1:19" ht="45" x14ac:dyDescent="0.25">
      <c r="A84" s="17">
        <v>3850</v>
      </c>
      <c r="B84" s="18" t="s">
        <v>3847</v>
      </c>
      <c r="C84" s="18" t="s">
        <v>7959</v>
      </c>
      <c r="D84" s="19">
        <v>1000</v>
      </c>
      <c r="E84" s="20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8273</v>
      </c>
      <c r="O84" s="17" t="s">
        <v>8274</v>
      </c>
      <c r="P84" s="17">
        <v>4</v>
      </c>
      <c r="Q84" s="17">
        <v>9.5</v>
      </c>
      <c r="R84" s="21">
        <v>41975.124340277776</v>
      </c>
      <c r="S84" s="21">
        <v>42005.124340277776</v>
      </c>
    </row>
    <row r="85" spans="1:19" ht="60" x14ac:dyDescent="0.25">
      <c r="A85" s="17">
        <v>3852</v>
      </c>
      <c r="B85" s="18" t="s">
        <v>3849</v>
      </c>
      <c r="C85" s="18" t="s">
        <v>7961</v>
      </c>
      <c r="D85" s="19">
        <v>10000</v>
      </c>
      <c r="E85" s="20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8273</v>
      </c>
      <c r="O85" s="17" t="s">
        <v>8274</v>
      </c>
      <c r="P85" s="17">
        <v>0</v>
      </c>
      <c r="Q85" s="17">
        <v>10</v>
      </c>
      <c r="R85" s="21">
        <v>42065.190694444449</v>
      </c>
      <c r="S85" s="21">
        <v>42090.149027777778</v>
      </c>
    </row>
    <row r="86" spans="1:19" ht="45" x14ac:dyDescent="0.25">
      <c r="A86" s="17">
        <v>3853</v>
      </c>
      <c r="B86" s="18" t="s">
        <v>3850</v>
      </c>
      <c r="C86" s="18" t="s">
        <v>7962</v>
      </c>
      <c r="D86" s="19">
        <v>100000</v>
      </c>
      <c r="E86" s="20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8273</v>
      </c>
      <c r="O86" s="17" t="s">
        <v>8274</v>
      </c>
      <c r="P86" s="17">
        <v>0</v>
      </c>
      <c r="Q86" s="17">
        <v>13</v>
      </c>
      <c r="R86" s="21">
        <v>41848.84002314815</v>
      </c>
      <c r="S86" s="21">
        <v>41883.84002314815</v>
      </c>
    </row>
    <row r="87" spans="1:19" ht="45" x14ac:dyDescent="0.25">
      <c r="A87" s="17">
        <v>3854</v>
      </c>
      <c r="B87" s="18" t="s">
        <v>3851</v>
      </c>
      <c r="C87" s="18" t="s">
        <v>7963</v>
      </c>
      <c r="D87" s="19">
        <v>11000</v>
      </c>
      <c r="E87" s="20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8273</v>
      </c>
      <c r="O87" s="17" t="s">
        <v>8274</v>
      </c>
      <c r="P87" s="17">
        <v>16</v>
      </c>
      <c r="Q87" s="17">
        <v>89.4</v>
      </c>
      <c r="R87" s="21">
        <v>42103.884930555556</v>
      </c>
      <c r="S87" s="21">
        <v>42133.884930555556</v>
      </c>
    </row>
    <row r="88" spans="1:19" ht="75" x14ac:dyDescent="0.25">
      <c r="A88" s="17">
        <v>3855</v>
      </c>
      <c r="B88" s="18" t="s">
        <v>3852</v>
      </c>
      <c r="C88" s="18" t="s">
        <v>7964</v>
      </c>
      <c r="D88" s="19">
        <v>1000</v>
      </c>
      <c r="E88" s="20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8273</v>
      </c>
      <c r="O88" s="17" t="s">
        <v>8274</v>
      </c>
      <c r="P88" s="17">
        <v>3</v>
      </c>
      <c r="Q88" s="17">
        <v>25</v>
      </c>
      <c r="R88" s="21">
        <v>42059.970729166671</v>
      </c>
      <c r="S88" s="21">
        <v>42089.929062499999</v>
      </c>
    </row>
    <row r="89" spans="1:19" ht="75" x14ac:dyDescent="0.25">
      <c r="A89" s="17">
        <v>3856</v>
      </c>
      <c r="B89" s="18" t="s">
        <v>3853</v>
      </c>
      <c r="C89" s="18" t="s">
        <v>7965</v>
      </c>
      <c r="D89" s="19">
        <v>5000</v>
      </c>
      <c r="E89" s="20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8273</v>
      </c>
      <c r="O89" s="17" t="s">
        <v>8274</v>
      </c>
      <c r="P89" s="17">
        <v>0</v>
      </c>
      <c r="Q89" s="17">
        <v>1</v>
      </c>
      <c r="R89" s="21">
        <v>42041.743090277778</v>
      </c>
      <c r="S89" s="21">
        <v>42071.701423611114</v>
      </c>
    </row>
    <row r="90" spans="1:19" ht="75" x14ac:dyDescent="0.25">
      <c r="A90" s="17">
        <v>3857</v>
      </c>
      <c r="B90" s="18" t="s">
        <v>3854</v>
      </c>
      <c r="C90" s="18" t="s">
        <v>7966</v>
      </c>
      <c r="D90" s="19">
        <v>5000</v>
      </c>
      <c r="E90" s="20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8273</v>
      </c>
      <c r="O90" s="17" t="s">
        <v>8274</v>
      </c>
      <c r="P90" s="17">
        <v>5</v>
      </c>
      <c r="Q90" s="17">
        <v>65</v>
      </c>
      <c r="R90" s="21">
        <v>41829.73715277778</v>
      </c>
      <c r="S90" s="21">
        <v>41852.716666666667</v>
      </c>
    </row>
    <row r="91" spans="1:19" ht="60" x14ac:dyDescent="0.25">
      <c r="A91" s="17">
        <v>3859</v>
      </c>
      <c r="B91" s="18" t="s">
        <v>3856</v>
      </c>
      <c r="C91" s="18" t="s">
        <v>7968</v>
      </c>
      <c r="D91" s="19">
        <v>2500</v>
      </c>
      <c r="E91" s="20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8273</v>
      </c>
      <c r="O91" s="17" t="s">
        <v>8274</v>
      </c>
      <c r="P91" s="17">
        <v>0</v>
      </c>
      <c r="Q91" s="17">
        <v>1</v>
      </c>
      <c r="R91" s="21">
        <v>41789.893599537041</v>
      </c>
      <c r="S91" s="21">
        <v>41815.875</v>
      </c>
    </row>
    <row r="92" spans="1:19" ht="60" x14ac:dyDescent="0.25">
      <c r="A92" s="17">
        <v>3860</v>
      </c>
      <c r="B92" s="18" t="s">
        <v>3857</v>
      </c>
      <c r="C92" s="18" t="s">
        <v>7969</v>
      </c>
      <c r="D92" s="19">
        <v>6000</v>
      </c>
      <c r="E92" s="20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8273</v>
      </c>
      <c r="O92" s="17" t="s">
        <v>8274</v>
      </c>
      <c r="P92" s="17">
        <v>18</v>
      </c>
      <c r="Q92" s="17">
        <v>81.540000000000006</v>
      </c>
      <c r="R92" s="21">
        <v>41833.660995370366</v>
      </c>
      <c r="S92" s="21">
        <v>41863.660995370366</v>
      </c>
    </row>
    <row r="93" spans="1:19" ht="30" x14ac:dyDescent="0.25">
      <c r="A93" s="17">
        <v>3861</v>
      </c>
      <c r="B93" s="18" t="s">
        <v>3858</v>
      </c>
      <c r="C93" s="18" t="s">
        <v>7970</v>
      </c>
      <c r="D93" s="19">
        <v>2000</v>
      </c>
      <c r="E93" s="20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8273</v>
      </c>
      <c r="O93" s="17" t="s">
        <v>8274</v>
      </c>
      <c r="P93" s="17">
        <v>5</v>
      </c>
      <c r="Q93" s="17">
        <v>100</v>
      </c>
      <c r="R93" s="21">
        <v>41914.590011574073</v>
      </c>
      <c r="S93" s="21">
        <v>41955.907638888893</v>
      </c>
    </row>
    <row r="94" spans="1:19" ht="45" x14ac:dyDescent="0.25">
      <c r="A94" s="17">
        <v>3862</v>
      </c>
      <c r="B94" s="18" t="s">
        <v>3859</v>
      </c>
      <c r="C94" s="18" t="s">
        <v>7971</v>
      </c>
      <c r="D94" s="19">
        <v>7500</v>
      </c>
      <c r="E94" s="20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8273</v>
      </c>
      <c r="O94" s="17" t="s">
        <v>8274</v>
      </c>
      <c r="P94" s="17">
        <v>0</v>
      </c>
      <c r="Q94" s="17">
        <v>1</v>
      </c>
      <c r="R94" s="21">
        <v>42611.261064814811</v>
      </c>
      <c r="S94" s="21">
        <v>42625.707638888889</v>
      </c>
    </row>
    <row r="95" spans="1:19" ht="75" x14ac:dyDescent="0.25">
      <c r="A95" s="17">
        <v>3863</v>
      </c>
      <c r="B95" s="18" t="s">
        <v>3860</v>
      </c>
      <c r="C95" s="18" t="s">
        <v>7972</v>
      </c>
      <c r="D95" s="19">
        <v>6000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8273</v>
      </c>
      <c r="O95" s="17" t="s">
        <v>8274</v>
      </c>
      <c r="P95" s="17">
        <v>0</v>
      </c>
      <c r="Q95" s="17">
        <v>0</v>
      </c>
      <c r="R95" s="21">
        <v>42253.633159722223</v>
      </c>
      <c r="S95" s="21">
        <v>42313.674826388888</v>
      </c>
    </row>
    <row r="96" spans="1:19" ht="75" x14ac:dyDescent="0.25">
      <c r="A96" s="17">
        <v>3864</v>
      </c>
      <c r="B96" s="18" t="s">
        <v>3861</v>
      </c>
      <c r="C96" s="18" t="s">
        <v>7973</v>
      </c>
      <c r="D96" s="19">
        <v>5000</v>
      </c>
      <c r="E96" s="20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8273</v>
      </c>
      <c r="O96" s="17" t="s">
        <v>8274</v>
      </c>
      <c r="P96" s="17">
        <v>1</v>
      </c>
      <c r="Q96" s="17">
        <v>20</v>
      </c>
      <c r="R96" s="21">
        <v>42295.891828703709</v>
      </c>
      <c r="S96" s="21">
        <v>42325.933495370366</v>
      </c>
    </row>
    <row r="97" spans="1:19" ht="45" x14ac:dyDescent="0.25">
      <c r="A97" s="17">
        <v>3866</v>
      </c>
      <c r="B97" s="18" t="s">
        <v>3863</v>
      </c>
      <c r="C97" s="18" t="s">
        <v>7975</v>
      </c>
      <c r="D97" s="19">
        <v>2000</v>
      </c>
      <c r="E97" s="20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8273</v>
      </c>
      <c r="O97" s="17" t="s">
        <v>8274</v>
      </c>
      <c r="P97" s="17">
        <v>1</v>
      </c>
      <c r="Q97" s="17">
        <v>5.5</v>
      </c>
      <c r="R97" s="21">
        <v>42402.947002314817</v>
      </c>
      <c r="S97" s="21">
        <v>42452.145138888889</v>
      </c>
    </row>
    <row r="98" spans="1:19" ht="60" x14ac:dyDescent="0.25">
      <c r="A98" s="17">
        <v>3867</v>
      </c>
      <c r="B98" s="18" t="s">
        <v>3864</v>
      </c>
      <c r="C98" s="18" t="s">
        <v>7976</v>
      </c>
      <c r="D98" s="19">
        <v>2000</v>
      </c>
      <c r="E98" s="20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8273</v>
      </c>
      <c r="O98" s="17" t="s">
        <v>8274</v>
      </c>
      <c r="P98" s="17">
        <v>13</v>
      </c>
      <c r="Q98" s="17">
        <v>50.2</v>
      </c>
      <c r="R98" s="21">
        <v>42509.814108796301</v>
      </c>
      <c r="S98" s="21">
        <v>42539.814108796301</v>
      </c>
    </row>
    <row r="99" spans="1:19" ht="60" x14ac:dyDescent="0.25">
      <c r="A99" s="17">
        <v>3889</v>
      </c>
      <c r="B99" s="18" t="s">
        <v>3886</v>
      </c>
      <c r="C99" s="18" t="s">
        <v>7997</v>
      </c>
      <c r="D99" s="19">
        <v>8000</v>
      </c>
      <c r="E99" s="20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8273</v>
      </c>
      <c r="O99" s="17" t="s">
        <v>8274</v>
      </c>
      <c r="P99" s="17">
        <v>1</v>
      </c>
      <c r="Q99" s="17">
        <v>13.11</v>
      </c>
      <c r="R99" s="21">
        <v>41977.004976851851</v>
      </c>
      <c r="S99" s="21">
        <v>42008.976388888885</v>
      </c>
    </row>
    <row r="100" spans="1:19" ht="75" x14ac:dyDescent="0.25">
      <c r="A100" s="17">
        <v>3890</v>
      </c>
      <c r="B100" s="18" t="s">
        <v>3887</v>
      </c>
      <c r="C100" s="18" t="s">
        <v>7998</v>
      </c>
      <c r="D100" s="19">
        <v>15000</v>
      </c>
      <c r="E100" s="20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8273</v>
      </c>
      <c r="O100" s="17" t="s">
        <v>8274</v>
      </c>
      <c r="P100" s="17">
        <v>17</v>
      </c>
      <c r="Q100" s="17">
        <v>315.5</v>
      </c>
      <c r="R100" s="21">
        <v>42171.758611111116</v>
      </c>
      <c r="S100" s="21">
        <v>42231.758611111116</v>
      </c>
    </row>
    <row r="101" spans="1:19" ht="45" x14ac:dyDescent="0.25">
      <c r="A101" s="17">
        <v>3891</v>
      </c>
      <c r="B101" s="18" t="s">
        <v>3888</v>
      </c>
      <c r="C101" s="18" t="s">
        <v>7999</v>
      </c>
      <c r="D101" s="19">
        <v>800</v>
      </c>
      <c r="E101" s="20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8273</v>
      </c>
      <c r="O101" s="17" t="s">
        <v>8274</v>
      </c>
      <c r="P101" s="17">
        <v>33</v>
      </c>
      <c r="Q101" s="17">
        <v>37.14</v>
      </c>
      <c r="R101" s="21">
        <v>42056.1324537037</v>
      </c>
      <c r="S101" s="21">
        <v>42086.207638888889</v>
      </c>
    </row>
    <row r="102" spans="1:19" ht="75" x14ac:dyDescent="0.25">
      <c r="A102" s="17">
        <v>3892</v>
      </c>
      <c r="B102" s="18" t="s">
        <v>3889</v>
      </c>
      <c r="C102" s="18" t="s">
        <v>8000</v>
      </c>
      <c r="D102" s="19">
        <v>1000</v>
      </c>
      <c r="E102" s="20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8273</v>
      </c>
      <c r="O102" s="17" t="s">
        <v>8274</v>
      </c>
      <c r="P102" s="17">
        <v>0</v>
      </c>
      <c r="Q102" s="17">
        <v>0</v>
      </c>
      <c r="R102" s="21">
        <v>41867.652280092596</v>
      </c>
      <c r="S102" s="21">
        <v>41875.291666666664</v>
      </c>
    </row>
    <row r="103" spans="1:19" ht="75" x14ac:dyDescent="0.25">
      <c r="A103" s="17">
        <v>3893</v>
      </c>
      <c r="B103" s="18" t="s">
        <v>3890</v>
      </c>
      <c r="C103" s="18" t="s">
        <v>8001</v>
      </c>
      <c r="D103" s="19">
        <v>50000</v>
      </c>
      <c r="E103" s="20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8273</v>
      </c>
      <c r="O103" s="17" t="s">
        <v>8274</v>
      </c>
      <c r="P103" s="17">
        <v>22</v>
      </c>
      <c r="Q103" s="17">
        <v>128.27000000000001</v>
      </c>
      <c r="R103" s="21">
        <v>41779.657870370371</v>
      </c>
      <c r="S103" s="21">
        <v>41821.25</v>
      </c>
    </row>
    <row r="104" spans="1:19" ht="75" x14ac:dyDescent="0.25">
      <c r="A104" s="17">
        <v>3894</v>
      </c>
      <c r="B104" s="18" t="s">
        <v>3891</v>
      </c>
      <c r="C104" s="18" t="s">
        <v>8002</v>
      </c>
      <c r="D104" s="19">
        <v>15000</v>
      </c>
      <c r="E104" s="20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8273</v>
      </c>
      <c r="O104" s="17" t="s">
        <v>8274</v>
      </c>
      <c r="P104" s="17">
        <v>3</v>
      </c>
      <c r="Q104" s="17">
        <v>47.27</v>
      </c>
      <c r="R104" s="21">
        <v>42679.958472222221</v>
      </c>
      <c r="S104" s="21">
        <v>42710.207638888889</v>
      </c>
    </row>
    <row r="105" spans="1:19" ht="60" x14ac:dyDescent="0.25">
      <c r="A105" s="17">
        <v>3895</v>
      </c>
      <c r="B105" s="18" t="s">
        <v>3892</v>
      </c>
      <c r="C105" s="18" t="s">
        <v>8003</v>
      </c>
      <c r="D105" s="19">
        <v>1000</v>
      </c>
      <c r="E105" s="20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8273</v>
      </c>
      <c r="O105" s="17" t="s">
        <v>8274</v>
      </c>
      <c r="P105" s="17">
        <v>5</v>
      </c>
      <c r="Q105" s="17">
        <v>50</v>
      </c>
      <c r="R105" s="21">
        <v>42032.250208333338</v>
      </c>
      <c r="S105" s="21">
        <v>42063.250208333338</v>
      </c>
    </row>
    <row r="106" spans="1:19" ht="60" x14ac:dyDescent="0.25">
      <c r="A106" s="17">
        <v>3896</v>
      </c>
      <c r="B106" s="18" t="s">
        <v>3893</v>
      </c>
      <c r="C106" s="18" t="s">
        <v>8004</v>
      </c>
      <c r="D106" s="19">
        <v>1600</v>
      </c>
      <c r="E106" s="20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8273</v>
      </c>
      <c r="O106" s="17" t="s">
        <v>8274</v>
      </c>
      <c r="P106" s="17">
        <v>11</v>
      </c>
      <c r="Q106" s="17">
        <v>42.5</v>
      </c>
      <c r="R106" s="21">
        <v>41793.191875000004</v>
      </c>
      <c r="S106" s="21">
        <v>41807.191875000004</v>
      </c>
    </row>
    <row r="107" spans="1:19" ht="60" x14ac:dyDescent="0.25">
      <c r="A107" s="17">
        <v>3899</v>
      </c>
      <c r="B107" s="18" t="s">
        <v>3896</v>
      </c>
      <c r="C107" s="18" t="s">
        <v>8007</v>
      </c>
      <c r="D107" s="19">
        <v>10000</v>
      </c>
      <c r="E107" s="20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8273</v>
      </c>
      <c r="O107" s="17" t="s">
        <v>8274</v>
      </c>
      <c r="P107" s="17">
        <v>1</v>
      </c>
      <c r="Q107" s="17">
        <v>62.5</v>
      </c>
      <c r="R107" s="21">
        <v>41843.775011574071</v>
      </c>
      <c r="S107" s="21">
        <v>41863.775011574071</v>
      </c>
    </row>
    <row r="108" spans="1:19" ht="45" x14ac:dyDescent="0.25">
      <c r="A108" s="17">
        <v>3900</v>
      </c>
      <c r="B108" s="18" t="s">
        <v>3897</v>
      </c>
      <c r="C108" s="18" t="s">
        <v>8008</v>
      </c>
      <c r="D108" s="19">
        <v>2500</v>
      </c>
      <c r="E108" s="20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8273</v>
      </c>
      <c r="O108" s="17" t="s">
        <v>8274</v>
      </c>
      <c r="P108" s="17">
        <v>5</v>
      </c>
      <c r="Q108" s="17">
        <v>27</v>
      </c>
      <c r="R108" s="21">
        <v>42136.092488425929</v>
      </c>
      <c r="S108" s="21">
        <v>42166.092488425929</v>
      </c>
    </row>
    <row r="109" spans="1:19" ht="60" x14ac:dyDescent="0.25">
      <c r="A109" s="17">
        <v>3901</v>
      </c>
      <c r="B109" s="18" t="s">
        <v>3898</v>
      </c>
      <c r="C109" s="18" t="s">
        <v>8009</v>
      </c>
      <c r="D109" s="19">
        <v>3000</v>
      </c>
      <c r="E109" s="20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8273</v>
      </c>
      <c r="O109" s="17" t="s">
        <v>8274</v>
      </c>
      <c r="P109" s="17">
        <v>1</v>
      </c>
      <c r="Q109" s="17">
        <v>25</v>
      </c>
      <c r="R109" s="21">
        <v>42317.826377314821</v>
      </c>
      <c r="S109" s="21">
        <v>42357.826377314821</v>
      </c>
    </row>
    <row r="110" spans="1:19" ht="75" x14ac:dyDescent="0.25">
      <c r="A110" s="17">
        <v>3903</v>
      </c>
      <c r="B110" s="18" t="s">
        <v>3900</v>
      </c>
      <c r="C110" s="18" t="s">
        <v>8011</v>
      </c>
      <c r="D110" s="19">
        <v>1500</v>
      </c>
      <c r="E110" s="20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8273</v>
      </c>
      <c r="O110" s="17" t="s">
        <v>8274</v>
      </c>
      <c r="P110" s="17">
        <v>0</v>
      </c>
      <c r="Q110" s="17">
        <v>0</v>
      </c>
      <c r="R110" s="21">
        <v>42186.01116898148</v>
      </c>
      <c r="S110" s="21">
        <v>42230.818055555559</v>
      </c>
    </row>
    <row r="111" spans="1:19" ht="30" x14ac:dyDescent="0.25">
      <c r="A111" s="17">
        <v>3904</v>
      </c>
      <c r="B111" s="18" t="s">
        <v>3901</v>
      </c>
      <c r="C111" s="18" t="s">
        <v>8012</v>
      </c>
      <c r="D111" s="19">
        <v>10000</v>
      </c>
      <c r="E111" s="20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8273</v>
      </c>
      <c r="O111" s="17" t="s">
        <v>8274</v>
      </c>
      <c r="P111" s="17">
        <v>0</v>
      </c>
      <c r="Q111" s="17">
        <v>1.5</v>
      </c>
      <c r="R111" s="21">
        <v>42095.229166666672</v>
      </c>
      <c r="S111" s="21">
        <v>42109.211111111115</v>
      </c>
    </row>
    <row r="112" spans="1:19" ht="60" x14ac:dyDescent="0.25">
      <c r="A112" s="17">
        <v>3907</v>
      </c>
      <c r="B112" s="18" t="s">
        <v>3904</v>
      </c>
      <c r="C112" s="18" t="s">
        <v>8015</v>
      </c>
      <c r="D112" s="19">
        <v>1000</v>
      </c>
      <c r="E112" s="20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8273</v>
      </c>
      <c r="O112" s="17" t="s">
        <v>8274</v>
      </c>
      <c r="P112" s="17">
        <v>15</v>
      </c>
      <c r="Q112" s="17">
        <v>38.25</v>
      </c>
      <c r="R112" s="21">
        <v>41906.819513888891</v>
      </c>
      <c r="S112" s="21">
        <v>41938.838888888888</v>
      </c>
    </row>
    <row r="113" spans="1:19" ht="60" x14ac:dyDescent="0.25">
      <c r="A113" s="17">
        <v>3908</v>
      </c>
      <c r="B113" s="18" t="s">
        <v>3905</v>
      </c>
      <c r="C113" s="18" t="s">
        <v>8016</v>
      </c>
      <c r="D113" s="19">
        <v>750</v>
      </c>
      <c r="E113" s="20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8273</v>
      </c>
      <c r="O113" s="17" t="s">
        <v>8274</v>
      </c>
      <c r="P113" s="17">
        <v>9</v>
      </c>
      <c r="Q113" s="17">
        <v>16.25</v>
      </c>
      <c r="R113" s="21">
        <v>41834.135370370372</v>
      </c>
      <c r="S113" s="21">
        <v>41849.135370370372</v>
      </c>
    </row>
    <row r="114" spans="1:19" ht="60" x14ac:dyDescent="0.25">
      <c r="A114" s="17">
        <v>3909</v>
      </c>
      <c r="B114" s="18" t="s">
        <v>3906</v>
      </c>
      <c r="C114" s="18" t="s">
        <v>8017</v>
      </c>
      <c r="D114" s="19">
        <v>60000</v>
      </c>
      <c r="E114" s="20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8273</v>
      </c>
      <c r="O114" s="17" t="s">
        <v>8274</v>
      </c>
      <c r="P114" s="17">
        <v>0</v>
      </c>
      <c r="Q114" s="17">
        <v>33.75</v>
      </c>
      <c r="R114" s="21">
        <v>41863.359282407408</v>
      </c>
      <c r="S114" s="21">
        <v>41893.359282407408</v>
      </c>
    </row>
    <row r="115" spans="1:19" ht="60" x14ac:dyDescent="0.25">
      <c r="A115" s="17">
        <v>3910</v>
      </c>
      <c r="B115" s="18" t="s">
        <v>3907</v>
      </c>
      <c r="C115" s="18" t="s">
        <v>8018</v>
      </c>
      <c r="D115" s="19">
        <v>6000</v>
      </c>
      <c r="E115" s="20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8273</v>
      </c>
      <c r="O115" s="17" t="s">
        <v>8274</v>
      </c>
      <c r="P115" s="17">
        <v>3</v>
      </c>
      <c r="Q115" s="17">
        <v>61.67</v>
      </c>
      <c r="R115" s="21">
        <v>42224.756909722222</v>
      </c>
      <c r="S115" s="21">
        <v>42254.756909722222</v>
      </c>
    </row>
    <row r="116" spans="1:19" ht="60" x14ac:dyDescent="0.25">
      <c r="A116" s="17">
        <v>3911</v>
      </c>
      <c r="B116" s="18" t="s">
        <v>3908</v>
      </c>
      <c r="C116" s="18" t="s">
        <v>8019</v>
      </c>
      <c r="D116" s="19">
        <v>8000</v>
      </c>
      <c r="E116" s="20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8273</v>
      </c>
      <c r="O116" s="17" t="s">
        <v>8274</v>
      </c>
      <c r="P116" s="17">
        <v>37</v>
      </c>
      <c r="Q116" s="17">
        <v>83.14</v>
      </c>
      <c r="R116" s="21">
        <v>41939.8122337963</v>
      </c>
      <c r="S116" s="21">
        <v>41969.853900462964</v>
      </c>
    </row>
    <row r="117" spans="1:19" ht="60" x14ac:dyDescent="0.25">
      <c r="A117" s="17">
        <v>3912</v>
      </c>
      <c r="B117" s="18" t="s">
        <v>3909</v>
      </c>
      <c r="C117" s="18" t="s">
        <v>8020</v>
      </c>
      <c r="D117" s="19">
        <v>15000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8273</v>
      </c>
      <c r="O117" s="17" t="s">
        <v>8274</v>
      </c>
      <c r="P117" s="17">
        <v>0</v>
      </c>
      <c r="Q117" s="17">
        <v>1</v>
      </c>
      <c r="R117" s="21">
        <v>42059.270023148143</v>
      </c>
      <c r="S117" s="21">
        <v>42119.190972222219</v>
      </c>
    </row>
    <row r="118" spans="1:19" ht="60" x14ac:dyDescent="0.25">
      <c r="A118" s="17">
        <v>3913</v>
      </c>
      <c r="B118" s="18" t="s">
        <v>3910</v>
      </c>
      <c r="C118" s="18" t="s">
        <v>8021</v>
      </c>
      <c r="D118" s="19">
        <v>10000</v>
      </c>
      <c r="E118" s="20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8273</v>
      </c>
      <c r="O118" s="17" t="s">
        <v>8274</v>
      </c>
      <c r="P118" s="17">
        <v>10</v>
      </c>
      <c r="Q118" s="17">
        <v>142.86000000000001</v>
      </c>
      <c r="R118" s="21">
        <v>42308.211215277777</v>
      </c>
      <c r="S118" s="21">
        <v>42338.252881944441</v>
      </c>
    </row>
    <row r="119" spans="1:19" ht="75" x14ac:dyDescent="0.25">
      <c r="A119" s="17">
        <v>3922</v>
      </c>
      <c r="B119" s="18" t="s">
        <v>3919</v>
      </c>
      <c r="C119" s="18" t="s">
        <v>8030</v>
      </c>
      <c r="D119" s="19">
        <v>750</v>
      </c>
      <c r="E119" s="20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8273</v>
      </c>
      <c r="O119" s="17" t="s">
        <v>8274</v>
      </c>
      <c r="P119" s="17">
        <v>8</v>
      </c>
      <c r="Q119" s="17">
        <v>10.17</v>
      </c>
      <c r="R119" s="21">
        <v>42020.768634259264</v>
      </c>
      <c r="S119" s="21">
        <v>42065.958333333328</v>
      </c>
    </row>
    <row r="120" spans="1:19" ht="60" x14ac:dyDescent="0.25">
      <c r="A120" s="17">
        <v>3924</v>
      </c>
      <c r="B120" s="18" t="s">
        <v>3921</v>
      </c>
      <c r="C120" s="18" t="s">
        <v>8032</v>
      </c>
      <c r="D120" s="19">
        <v>15000</v>
      </c>
      <c r="E120" s="20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8273</v>
      </c>
      <c r="O120" s="17" t="s">
        <v>8274</v>
      </c>
      <c r="P120" s="17">
        <v>15</v>
      </c>
      <c r="Q120" s="17">
        <v>57.25</v>
      </c>
      <c r="R120" s="21">
        <v>41786.959745370368</v>
      </c>
      <c r="S120" s="21">
        <v>41816.959745370368</v>
      </c>
    </row>
    <row r="121" spans="1:19" ht="75" x14ac:dyDescent="0.25">
      <c r="A121" s="17">
        <v>3925</v>
      </c>
      <c r="B121" s="18" t="s">
        <v>3922</v>
      </c>
      <c r="C121" s="18" t="s">
        <v>8033</v>
      </c>
      <c r="D121" s="19">
        <v>150</v>
      </c>
      <c r="E121" s="20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8273</v>
      </c>
      <c r="O121" s="17" t="s">
        <v>8274</v>
      </c>
      <c r="P121" s="17">
        <v>10</v>
      </c>
      <c r="Q121" s="17">
        <v>5</v>
      </c>
      <c r="R121" s="21">
        <v>41820.870821759258</v>
      </c>
      <c r="S121" s="21">
        <v>41850.870821759258</v>
      </c>
    </row>
    <row r="122" spans="1:19" ht="60" x14ac:dyDescent="0.25">
      <c r="A122" s="17">
        <v>3928</v>
      </c>
      <c r="B122" s="18" t="s">
        <v>3925</v>
      </c>
      <c r="C122" s="18" t="s">
        <v>8036</v>
      </c>
      <c r="D122" s="19">
        <v>5000</v>
      </c>
      <c r="E122" s="20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8273</v>
      </c>
      <c r="O122" s="17" t="s">
        <v>8274</v>
      </c>
      <c r="P122" s="17">
        <v>13</v>
      </c>
      <c r="Q122" s="17">
        <v>93</v>
      </c>
      <c r="R122" s="21">
        <v>42265.683182870373</v>
      </c>
      <c r="S122" s="21">
        <v>42293.207638888889</v>
      </c>
    </row>
    <row r="123" spans="1:19" ht="60" x14ac:dyDescent="0.25">
      <c r="A123" s="17">
        <v>3929</v>
      </c>
      <c r="B123" s="18" t="s">
        <v>3926</v>
      </c>
      <c r="C123" s="18" t="s">
        <v>8037</v>
      </c>
      <c r="D123" s="19">
        <v>20000</v>
      </c>
      <c r="E123" s="20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8273</v>
      </c>
      <c r="O123" s="17" t="s">
        <v>8274</v>
      </c>
      <c r="P123" s="17">
        <v>2</v>
      </c>
      <c r="Q123" s="17">
        <v>32.36</v>
      </c>
      <c r="R123" s="21">
        <v>42601.827141203699</v>
      </c>
      <c r="S123" s="21">
        <v>42631.827141203699</v>
      </c>
    </row>
    <row r="124" spans="1:19" ht="60" x14ac:dyDescent="0.25">
      <c r="A124" s="17">
        <v>3931</v>
      </c>
      <c r="B124" s="18" t="s">
        <v>3928</v>
      </c>
      <c r="C124" s="18" t="s">
        <v>8039</v>
      </c>
      <c r="D124" s="19">
        <v>8000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8273</v>
      </c>
      <c r="O124" s="17" t="s">
        <v>8274</v>
      </c>
      <c r="P124" s="17">
        <v>0</v>
      </c>
      <c r="Q124" s="17">
        <v>0</v>
      </c>
      <c r="R124" s="21">
        <v>42228.151701388888</v>
      </c>
      <c r="S124" s="21">
        <v>42253.151701388888</v>
      </c>
    </row>
    <row r="125" spans="1:19" ht="60" x14ac:dyDescent="0.25">
      <c r="A125" s="17">
        <v>3932</v>
      </c>
      <c r="B125" s="18" t="s">
        <v>3929</v>
      </c>
      <c r="C125" s="18" t="s">
        <v>8040</v>
      </c>
      <c r="D125" s="19">
        <v>12000</v>
      </c>
      <c r="E125" s="20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8273</v>
      </c>
      <c r="O125" s="17" t="s">
        <v>8274</v>
      </c>
      <c r="P125" s="17">
        <v>0</v>
      </c>
      <c r="Q125" s="17">
        <v>1</v>
      </c>
      <c r="R125" s="21">
        <v>42415.168564814812</v>
      </c>
      <c r="S125" s="21">
        <v>42445.126898148148</v>
      </c>
    </row>
    <row r="126" spans="1:19" ht="60" x14ac:dyDescent="0.25">
      <c r="A126" s="17">
        <v>3933</v>
      </c>
      <c r="B126" s="18" t="s">
        <v>3930</v>
      </c>
      <c r="C126" s="18" t="s">
        <v>8041</v>
      </c>
      <c r="D126" s="19">
        <v>7000</v>
      </c>
      <c r="E126" s="20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8273</v>
      </c>
      <c r="O126" s="17" t="s">
        <v>8274</v>
      </c>
      <c r="P126" s="17">
        <v>16</v>
      </c>
      <c r="Q126" s="17">
        <v>91.83</v>
      </c>
      <c r="R126" s="21">
        <v>42538.968310185184</v>
      </c>
      <c r="S126" s="21">
        <v>42568.029861111107</v>
      </c>
    </row>
    <row r="127" spans="1:19" ht="60" x14ac:dyDescent="0.25">
      <c r="A127" s="17">
        <v>3934</v>
      </c>
      <c r="B127" s="18" t="s">
        <v>3931</v>
      </c>
      <c r="C127" s="18" t="s">
        <v>8042</v>
      </c>
      <c r="D127" s="19">
        <v>5000</v>
      </c>
      <c r="E127" s="20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8273</v>
      </c>
      <c r="O127" s="17" t="s">
        <v>8274</v>
      </c>
      <c r="P127" s="17">
        <v>11</v>
      </c>
      <c r="Q127" s="17">
        <v>45.83</v>
      </c>
      <c r="R127" s="21">
        <v>42233.671747685185</v>
      </c>
      <c r="S127" s="21">
        <v>42278.541666666672</v>
      </c>
    </row>
    <row r="128" spans="1:19" ht="60" x14ac:dyDescent="0.25">
      <c r="A128" s="17">
        <v>3936</v>
      </c>
      <c r="B128" s="18" t="s">
        <v>3933</v>
      </c>
      <c r="C128" s="18" t="s">
        <v>8044</v>
      </c>
      <c r="D128" s="19">
        <v>20000</v>
      </c>
      <c r="E128" s="20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8273</v>
      </c>
      <c r="O128" s="17" t="s">
        <v>8274</v>
      </c>
      <c r="P128" s="17">
        <v>0</v>
      </c>
      <c r="Q128" s="17">
        <v>0</v>
      </c>
      <c r="R128" s="21">
        <v>42675.262962962966</v>
      </c>
      <c r="S128" s="21">
        <v>42705.304629629631</v>
      </c>
    </row>
    <row r="129" spans="1:19" ht="60" x14ac:dyDescent="0.25">
      <c r="A129" s="17">
        <v>3937</v>
      </c>
      <c r="B129" s="18" t="s">
        <v>3934</v>
      </c>
      <c r="C129" s="18" t="s">
        <v>8045</v>
      </c>
      <c r="D129" s="19">
        <v>2885</v>
      </c>
      <c r="E129" s="20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8273</v>
      </c>
      <c r="O129" s="17" t="s">
        <v>8274</v>
      </c>
      <c r="P129" s="17">
        <v>86</v>
      </c>
      <c r="Q129" s="17">
        <v>248.5</v>
      </c>
      <c r="R129" s="21">
        <v>42534.631481481483</v>
      </c>
      <c r="S129" s="21">
        <v>42562.631481481483</v>
      </c>
    </row>
    <row r="130" spans="1:19" ht="60" x14ac:dyDescent="0.25">
      <c r="A130" s="17">
        <v>3938</v>
      </c>
      <c r="B130" s="18" t="s">
        <v>3935</v>
      </c>
      <c r="C130" s="18" t="s">
        <v>8046</v>
      </c>
      <c r="D130" s="19">
        <v>3255</v>
      </c>
      <c r="E130" s="20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8273</v>
      </c>
      <c r="O130" s="17" t="s">
        <v>8274</v>
      </c>
      <c r="P130" s="17">
        <v>12</v>
      </c>
      <c r="Q130" s="17">
        <v>79.400000000000006</v>
      </c>
      <c r="R130" s="21">
        <v>42151.905717592599</v>
      </c>
      <c r="S130" s="21">
        <v>42182.905717592599</v>
      </c>
    </row>
    <row r="131" spans="1:19" ht="60" x14ac:dyDescent="0.25">
      <c r="A131" s="17">
        <v>3940</v>
      </c>
      <c r="B131" s="18" t="s">
        <v>3937</v>
      </c>
      <c r="C131" s="18" t="s">
        <v>8048</v>
      </c>
      <c r="D131" s="19">
        <v>5000</v>
      </c>
      <c r="E131" s="20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8273</v>
      </c>
      <c r="O131" s="17" t="s">
        <v>8274</v>
      </c>
      <c r="P131" s="17">
        <v>0</v>
      </c>
      <c r="Q131" s="17">
        <v>5.5</v>
      </c>
      <c r="R131" s="21">
        <v>41961.492488425924</v>
      </c>
      <c r="S131" s="21">
        <v>42006.492488425924</v>
      </c>
    </row>
    <row r="132" spans="1:19" ht="75" x14ac:dyDescent="0.25">
      <c r="A132" s="17">
        <v>3941</v>
      </c>
      <c r="B132" s="18" t="s">
        <v>3938</v>
      </c>
      <c r="C132" s="18" t="s">
        <v>8049</v>
      </c>
      <c r="D132" s="19">
        <v>5500</v>
      </c>
      <c r="E132" s="20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8273</v>
      </c>
      <c r="O132" s="17" t="s">
        <v>8274</v>
      </c>
      <c r="P132" s="17">
        <v>1</v>
      </c>
      <c r="Q132" s="17">
        <v>25</v>
      </c>
      <c r="R132" s="21">
        <v>41940.587233796294</v>
      </c>
      <c r="S132" s="21">
        <v>41968.041666666672</v>
      </c>
    </row>
    <row r="133" spans="1:19" ht="60" x14ac:dyDescent="0.25">
      <c r="A133" s="17">
        <v>3942</v>
      </c>
      <c r="B133" s="18" t="s">
        <v>3939</v>
      </c>
      <c r="C133" s="18" t="s">
        <v>8050</v>
      </c>
      <c r="D133" s="19">
        <v>1200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8273</v>
      </c>
      <c r="O133" s="17" t="s">
        <v>8274</v>
      </c>
      <c r="P133" s="17">
        <v>0</v>
      </c>
      <c r="Q133" s="17">
        <v>0</v>
      </c>
      <c r="R133" s="21">
        <v>42111.904097222221</v>
      </c>
      <c r="S133" s="21">
        <v>42171.904097222221</v>
      </c>
    </row>
    <row r="134" spans="1:19" ht="60" x14ac:dyDescent="0.25">
      <c r="A134" s="17">
        <v>3943</v>
      </c>
      <c r="B134" s="18" t="s">
        <v>3940</v>
      </c>
      <c r="C134" s="18" t="s">
        <v>8051</v>
      </c>
      <c r="D134" s="19">
        <v>5000</v>
      </c>
      <c r="E134" s="20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8273</v>
      </c>
      <c r="O134" s="17" t="s">
        <v>8274</v>
      </c>
      <c r="P134" s="17">
        <v>36</v>
      </c>
      <c r="Q134" s="17">
        <v>137.08000000000001</v>
      </c>
      <c r="R134" s="21">
        <v>42279.778564814813</v>
      </c>
      <c r="S134" s="21">
        <v>42310.701388888891</v>
      </c>
    </row>
    <row r="135" spans="1:19" ht="60" x14ac:dyDescent="0.25">
      <c r="A135" s="17">
        <v>3944</v>
      </c>
      <c r="B135" s="18" t="s">
        <v>3941</v>
      </c>
      <c r="C135" s="18" t="s">
        <v>8052</v>
      </c>
      <c r="D135" s="19">
        <v>5000</v>
      </c>
      <c r="E135" s="20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8273</v>
      </c>
      <c r="O135" s="17" t="s">
        <v>8274</v>
      </c>
      <c r="P135" s="17">
        <v>0</v>
      </c>
      <c r="Q135" s="17">
        <v>0</v>
      </c>
      <c r="R135" s="21">
        <v>42213.662905092591</v>
      </c>
      <c r="S135" s="21">
        <v>42243.662905092591</v>
      </c>
    </row>
    <row r="136" spans="1:19" ht="75" x14ac:dyDescent="0.25">
      <c r="A136" s="17">
        <v>3945</v>
      </c>
      <c r="B136" s="18" t="s">
        <v>3942</v>
      </c>
      <c r="C136" s="18" t="s">
        <v>8053</v>
      </c>
      <c r="D136" s="19">
        <v>2000</v>
      </c>
      <c r="E136" s="20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8273</v>
      </c>
      <c r="O136" s="17" t="s">
        <v>8274</v>
      </c>
      <c r="P136" s="17">
        <v>0</v>
      </c>
      <c r="Q136" s="17">
        <v>5</v>
      </c>
      <c r="R136" s="21">
        <v>42109.801712962959</v>
      </c>
      <c r="S136" s="21">
        <v>42139.801712962959</v>
      </c>
    </row>
    <row r="137" spans="1:19" ht="45" x14ac:dyDescent="0.25">
      <c r="A137" s="17">
        <v>3946</v>
      </c>
      <c r="B137" s="18" t="s">
        <v>3943</v>
      </c>
      <c r="C137" s="18" t="s">
        <v>8054</v>
      </c>
      <c r="D137" s="19">
        <v>6000</v>
      </c>
      <c r="E137" s="20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8273</v>
      </c>
      <c r="O137" s="17" t="s">
        <v>8274</v>
      </c>
      <c r="P137" s="17">
        <v>3</v>
      </c>
      <c r="Q137" s="17">
        <v>39</v>
      </c>
      <c r="R137" s="21">
        <v>42031.833587962959</v>
      </c>
      <c r="S137" s="21">
        <v>42063.333333333328</v>
      </c>
    </row>
    <row r="138" spans="1:19" ht="60" x14ac:dyDescent="0.25">
      <c r="A138" s="17">
        <v>3947</v>
      </c>
      <c r="B138" s="18" t="s">
        <v>3944</v>
      </c>
      <c r="C138" s="18" t="s">
        <v>8055</v>
      </c>
      <c r="D138" s="19">
        <v>3000</v>
      </c>
      <c r="E138" s="20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8273</v>
      </c>
      <c r="O138" s="17" t="s">
        <v>8274</v>
      </c>
      <c r="P138" s="17">
        <v>3</v>
      </c>
      <c r="Q138" s="17">
        <v>50.5</v>
      </c>
      <c r="R138" s="21">
        <v>42615.142870370371</v>
      </c>
      <c r="S138" s="21">
        <v>42645.142870370371</v>
      </c>
    </row>
    <row r="139" spans="1:19" ht="75" x14ac:dyDescent="0.25">
      <c r="A139" s="17">
        <v>3950</v>
      </c>
      <c r="B139" s="18" t="s">
        <v>3947</v>
      </c>
      <c r="C139" s="18" t="s">
        <v>8058</v>
      </c>
      <c r="D139" s="19">
        <v>4000</v>
      </c>
      <c r="E139" s="20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8273</v>
      </c>
      <c r="O139" s="17" t="s">
        <v>8274</v>
      </c>
      <c r="P139" s="17">
        <v>1</v>
      </c>
      <c r="Q139" s="17">
        <v>25</v>
      </c>
      <c r="R139" s="21">
        <v>42439.702314814815</v>
      </c>
      <c r="S139" s="21">
        <v>42468.774305555555</v>
      </c>
    </row>
    <row r="140" spans="1:19" ht="60" x14ac:dyDescent="0.25">
      <c r="A140" s="17">
        <v>3952</v>
      </c>
      <c r="B140" s="18" t="s">
        <v>3949</v>
      </c>
      <c r="C140" s="18" t="s">
        <v>8059</v>
      </c>
      <c r="D140" s="19">
        <v>26000</v>
      </c>
      <c r="E140" s="20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8273</v>
      </c>
      <c r="O140" s="17" t="s">
        <v>8274</v>
      </c>
      <c r="P140" s="17">
        <v>0</v>
      </c>
      <c r="Q140" s="17">
        <v>25</v>
      </c>
      <c r="R140" s="21">
        <v>42243.790393518517</v>
      </c>
      <c r="S140" s="21">
        <v>42303.790393518517</v>
      </c>
    </row>
    <row r="141" spans="1:19" ht="60" x14ac:dyDescent="0.25">
      <c r="A141" s="17">
        <v>3953</v>
      </c>
      <c r="B141" s="18" t="s">
        <v>3950</v>
      </c>
      <c r="C141" s="18" t="s">
        <v>8060</v>
      </c>
      <c r="D141" s="19">
        <v>17600</v>
      </c>
      <c r="E141" s="20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8273</v>
      </c>
      <c r="O141" s="17" t="s">
        <v>8274</v>
      </c>
      <c r="P141" s="17">
        <v>0</v>
      </c>
      <c r="Q141" s="17">
        <v>0</v>
      </c>
      <c r="R141" s="21">
        <v>42550.048449074078</v>
      </c>
      <c r="S141" s="21">
        <v>42580.978472222225</v>
      </c>
    </row>
    <row r="142" spans="1:19" ht="60" x14ac:dyDescent="0.25">
      <c r="A142" s="17">
        <v>3955</v>
      </c>
      <c r="B142" s="18" t="s">
        <v>3952</v>
      </c>
      <c r="C142" s="18" t="s">
        <v>8062</v>
      </c>
      <c r="D142" s="19">
        <v>1750</v>
      </c>
      <c r="E142" s="20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8273</v>
      </c>
      <c r="O142" s="17" t="s">
        <v>8274</v>
      </c>
      <c r="P142" s="17">
        <v>24</v>
      </c>
      <c r="Q142" s="17">
        <v>53.13</v>
      </c>
      <c r="R142" s="21">
        <v>42306.848854166667</v>
      </c>
      <c r="S142" s="21">
        <v>42336.890520833331</v>
      </c>
    </row>
    <row r="143" spans="1:19" ht="60" x14ac:dyDescent="0.25">
      <c r="A143" s="17">
        <v>3956</v>
      </c>
      <c r="B143" s="18" t="s">
        <v>3953</v>
      </c>
      <c r="C143" s="18" t="s">
        <v>8063</v>
      </c>
      <c r="D143" s="19">
        <v>5500</v>
      </c>
      <c r="E143" s="20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8273</v>
      </c>
      <c r="O143" s="17" t="s">
        <v>8274</v>
      </c>
      <c r="P143" s="17">
        <v>0</v>
      </c>
      <c r="Q143" s="17">
        <v>0</v>
      </c>
      <c r="R143" s="21">
        <v>42457.932025462964</v>
      </c>
      <c r="S143" s="21">
        <v>42485.013888888891</v>
      </c>
    </row>
    <row r="144" spans="1:19" ht="60" x14ac:dyDescent="0.25">
      <c r="A144" s="17">
        <v>3957</v>
      </c>
      <c r="B144" s="18" t="s">
        <v>3954</v>
      </c>
      <c r="C144" s="18" t="s">
        <v>8064</v>
      </c>
      <c r="D144" s="19">
        <v>28000</v>
      </c>
      <c r="E144" s="20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8273</v>
      </c>
      <c r="O144" s="17" t="s">
        <v>8274</v>
      </c>
      <c r="P144" s="17">
        <v>0</v>
      </c>
      <c r="Q144" s="17">
        <v>7</v>
      </c>
      <c r="R144" s="21">
        <v>42513.976319444439</v>
      </c>
      <c r="S144" s="21">
        <v>42559.976319444439</v>
      </c>
    </row>
    <row r="145" spans="1:19" ht="75" x14ac:dyDescent="0.25">
      <c r="A145" s="17">
        <v>3958</v>
      </c>
      <c r="B145" s="18" t="s">
        <v>3955</v>
      </c>
      <c r="C145" s="18" t="s">
        <v>8065</v>
      </c>
      <c r="D145" s="19">
        <v>2000</v>
      </c>
      <c r="E145" s="20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8273</v>
      </c>
      <c r="O145" s="17" t="s">
        <v>8274</v>
      </c>
      <c r="P145" s="17">
        <v>32</v>
      </c>
      <c r="Q145" s="17">
        <v>40.06</v>
      </c>
      <c r="R145" s="21">
        <v>41816.950370370374</v>
      </c>
      <c r="S145" s="21">
        <v>41853.583333333336</v>
      </c>
    </row>
    <row r="146" spans="1:19" ht="75" x14ac:dyDescent="0.25">
      <c r="A146" s="17">
        <v>3959</v>
      </c>
      <c r="B146" s="18" t="s">
        <v>3956</v>
      </c>
      <c r="C146" s="18" t="s">
        <v>8066</v>
      </c>
      <c r="D146" s="19">
        <v>1200</v>
      </c>
      <c r="E146" s="20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8273</v>
      </c>
      <c r="O146" s="17" t="s">
        <v>8274</v>
      </c>
      <c r="P146" s="17">
        <v>24</v>
      </c>
      <c r="Q146" s="17">
        <v>24.33</v>
      </c>
      <c r="R146" s="21">
        <v>41880.788842592592</v>
      </c>
      <c r="S146" s="21">
        <v>41910.788842592592</v>
      </c>
    </row>
    <row r="147" spans="1:19" ht="60" x14ac:dyDescent="0.25">
      <c r="A147" s="17">
        <v>3960</v>
      </c>
      <c r="B147" s="18" t="s">
        <v>3957</v>
      </c>
      <c r="C147" s="18" t="s">
        <v>8067</v>
      </c>
      <c r="D147" s="19">
        <v>3000</v>
      </c>
      <c r="E147" s="20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8273</v>
      </c>
      <c r="O147" s="17" t="s">
        <v>8274</v>
      </c>
      <c r="P147" s="17">
        <v>2</v>
      </c>
      <c r="Q147" s="17">
        <v>11.25</v>
      </c>
      <c r="R147" s="21">
        <v>42342.845555555556</v>
      </c>
      <c r="S147" s="21">
        <v>42372.845555555556</v>
      </c>
    </row>
    <row r="148" spans="1:19" ht="60" x14ac:dyDescent="0.25">
      <c r="A148" s="17">
        <v>3964</v>
      </c>
      <c r="B148" s="18" t="s">
        <v>3961</v>
      </c>
      <c r="C148" s="18" t="s">
        <v>8071</v>
      </c>
      <c r="D148" s="19">
        <v>2000</v>
      </c>
      <c r="E148" s="20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8273</v>
      </c>
      <c r="O148" s="17" t="s">
        <v>8274</v>
      </c>
      <c r="P148" s="17">
        <v>6</v>
      </c>
      <c r="Q148" s="17">
        <v>42</v>
      </c>
      <c r="R148" s="21">
        <v>42053.722060185188</v>
      </c>
      <c r="S148" s="21">
        <v>42113.680393518516</v>
      </c>
    </row>
    <row r="149" spans="1:19" ht="75" x14ac:dyDescent="0.25">
      <c r="A149" s="17">
        <v>3965</v>
      </c>
      <c r="B149" s="18" t="s">
        <v>3962</v>
      </c>
      <c r="C149" s="18" t="s">
        <v>8072</v>
      </c>
      <c r="D149" s="19">
        <v>2000</v>
      </c>
      <c r="E149" s="20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8273</v>
      </c>
      <c r="O149" s="17" t="s">
        <v>8274</v>
      </c>
      <c r="P149" s="17">
        <v>14</v>
      </c>
      <c r="Q149" s="17">
        <v>71.25</v>
      </c>
      <c r="R149" s="21">
        <v>42414.235879629632</v>
      </c>
      <c r="S149" s="21">
        <v>42474.194212962961</v>
      </c>
    </row>
    <row r="150" spans="1:19" ht="60" x14ac:dyDescent="0.25">
      <c r="A150" s="17">
        <v>3966</v>
      </c>
      <c r="B150" s="18" t="s">
        <v>3963</v>
      </c>
      <c r="C150" s="18" t="s">
        <v>8073</v>
      </c>
      <c r="D150" s="19">
        <v>7500</v>
      </c>
      <c r="E150" s="20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8273</v>
      </c>
      <c r="O150" s="17" t="s">
        <v>8274</v>
      </c>
      <c r="P150" s="17">
        <v>1</v>
      </c>
      <c r="Q150" s="17">
        <v>22.5</v>
      </c>
      <c r="R150" s="21">
        <v>41801.711550925924</v>
      </c>
      <c r="S150" s="21">
        <v>41844.124305555553</v>
      </c>
    </row>
    <row r="151" spans="1:19" ht="60" x14ac:dyDescent="0.25">
      <c r="A151" s="17">
        <v>3967</v>
      </c>
      <c r="B151" s="18" t="s">
        <v>3964</v>
      </c>
      <c r="C151" s="18" t="s">
        <v>8074</v>
      </c>
      <c r="D151" s="19">
        <v>1700</v>
      </c>
      <c r="E151" s="20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8273</v>
      </c>
      <c r="O151" s="17" t="s">
        <v>8274</v>
      </c>
      <c r="P151" s="17">
        <v>24</v>
      </c>
      <c r="Q151" s="17">
        <v>41</v>
      </c>
      <c r="R151" s="21">
        <v>42770.290590277778</v>
      </c>
      <c r="S151" s="21">
        <v>42800.290590277778</v>
      </c>
    </row>
    <row r="152" spans="1:19" ht="60" x14ac:dyDescent="0.25">
      <c r="A152" s="17">
        <v>3968</v>
      </c>
      <c r="B152" s="18" t="s">
        <v>3965</v>
      </c>
      <c r="C152" s="18" t="s">
        <v>8075</v>
      </c>
      <c r="D152" s="19">
        <v>5000</v>
      </c>
      <c r="E152" s="20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8273</v>
      </c>
      <c r="O152" s="17" t="s">
        <v>8274</v>
      </c>
      <c r="P152" s="17">
        <v>11</v>
      </c>
      <c r="Q152" s="17">
        <v>47.91</v>
      </c>
      <c r="R152" s="21">
        <v>42452.815659722226</v>
      </c>
      <c r="S152" s="21">
        <v>42512.815659722226</v>
      </c>
    </row>
    <row r="153" spans="1:19" ht="60" x14ac:dyDescent="0.25">
      <c r="A153" s="17">
        <v>3969</v>
      </c>
      <c r="B153" s="18" t="s">
        <v>3966</v>
      </c>
      <c r="C153" s="18" t="s">
        <v>8076</v>
      </c>
      <c r="D153" s="19">
        <v>2825</v>
      </c>
      <c r="E153" s="20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8273</v>
      </c>
      <c r="O153" s="17" t="s">
        <v>8274</v>
      </c>
      <c r="P153" s="17">
        <v>7</v>
      </c>
      <c r="Q153" s="17">
        <v>35.17</v>
      </c>
      <c r="R153" s="21">
        <v>42601.854699074072</v>
      </c>
      <c r="S153" s="21">
        <v>42611.163194444445</v>
      </c>
    </row>
    <row r="154" spans="1:19" ht="75" x14ac:dyDescent="0.25">
      <c r="A154" s="17">
        <v>3970</v>
      </c>
      <c r="B154" s="18" t="s">
        <v>3967</v>
      </c>
      <c r="C154" s="18" t="s">
        <v>8077</v>
      </c>
      <c r="D154" s="19">
        <v>15000</v>
      </c>
      <c r="E154" s="20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8273</v>
      </c>
      <c r="O154" s="17" t="s">
        <v>8274</v>
      </c>
      <c r="P154" s="17">
        <v>0</v>
      </c>
      <c r="Q154" s="17">
        <v>5.5</v>
      </c>
      <c r="R154" s="21">
        <v>42447.863553240735</v>
      </c>
      <c r="S154" s="21">
        <v>42477.863553240735</v>
      </c>
    </row>
    <row r="155" spans="1:19" ht="60" x14ac:dyDescent="0.25">
      <c r="A155" s="17">
        <v>3971</v>
      </c>
      <c r="B155" s="18" t="s">
        <v>3968</v>
      </c>
      <c r="C155" s="18" t="s">
        <v>8078</v>
      </c>
      <c r="D155" s="19">
        <v>14000</v>
      </c>
      <c r="E155" s="20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8273</v>
      </c>
      <c r="O155" s="17" t="s">
        <v>8274</v>
      </c>
      <c r="P155" s="17">
        <v>1</v>
      </c>
      <c r="Q155" s="17">
        <v>22.67</v>
      </c>
      <c r="R155" s="21">
        <v>41811.536180555559</v>
      </c>
      <c r="S155" s="21">
        <v>41841.536180555559</v>
      </c>
    </row>
    <row r="156" spans="1:19" ht="60" x14ac:dyDescent="0.25">
      <c r="A156" s="17">
        <v>3972</v>
      </c>
      <c r="B156" s="18" t="s">
        <v>3969</v>
      </c>
      <c r="C156" s="18" t="s">
        <v>8079</v>
      </c>
      <c r="D156" s="19">
        <v>1000</v>
      </c>
      <c r="E156" s="20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8273</v>
      </c>
      <c r="O156" s="17" t="s">
        <v>8274</v>
      </c>
      <c r="P156" s="17">
        <v>21</v>
      </c>
      <c r="Q156" s="17">
        <v>26.38</v>
      </c>
      <c r="R156" s="21">
        <v>41981.067523148144</v>
      </c>
      <c r="S156" s="21">
        <v>42041.067523148144</v>
      </c>
    </row>
    <row r="157" spans="1:19" ht="60" x14ac:dyDescent="0.25">
      <c r="A157" s="17">
        <v>3973</v>
      </c>
      <c r="B157" s="18" t="s">
        <v>3970</v>
      </c>
      <c r="C157" s="18" t="s">
        <v>8080</v>
      </c>
      <c r="D157" s="19">
        <v>5000</v>
      </c>
      <c r="E157" s="20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8273</v>
      </c>
      <c r="O157" s="17" t="s">
        <v>8274</v>
      </c>
      <c r="P157" s="17">
        <v>78</v>
      </c>
      <c r="Q157" s="17">
        <v>105.54</v>
      </c>
      <c r="R157" s="21">
        <v>42469.68414351852</v>
      </c>
      <c r="S157" s="21">
        <v>42499.166666666672</v>
      </c>
    </row>
    <row r="158" spans="1:19" ht="60" x14ac:dyDescent="0.25">
      <c r="A158" s="17">
        <v>3975</v>
      </c>
      <c r="B158" s="18" t="s">
        <v>3972</v>
      </c>
      <c r="C158" s="18" t="s">
        <v>8082</v>
      </c>
      <c r="D158" s="19">
        <v>678</v>
      </c>
      <c r="E158" s="20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8273</v>
      </c>
      <c r="O158" s="17" t="s">
        <v>8274</v>
      </c>
      <c r="P158" s="17">
        <v>0</v>
      </c>
      <c r="Q158" s="17">
        <v>0</v>
      </c>
      <c r="R158" s="21">
        <v>42534.866875</v>
      </c>
      <c r="S158" s="21">
        <v>42564.866875</v>
      </c>
    </row>
    <row r="159" spans="1:19" ht="75" x14ac:dyDescent="0.25">
      <c r="A159" s="17">
        <v>3976</v>
      </c>
      <c r="B159" s="18" t="s">
        <v>3973</v>
      </c>
      <c r="C159" s="18" t="s">
        <v>8083</v>
      </c>
      <c r="D159" s="19">
        <v>1300</v>
      </c>
      <c r="E159" s="20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8273</v>
      </c>
      <c r="O159" s="17" t="s">
        <v>8274</v>
      </c>
      <c r="P159" s="17">
        <v>48</v>
      </c>
      <c r="Q159" s="17">
        <v>62</v>
      </c>
      <c r="R159" s="21">
        <v>41830.858344907407</v>
      </c>
      <c r="S159" s="21">
        <v>41852.291666666664</v>
      </c>
    </row>
    <row r="160" spans="1:19" ht="60" x14ac:dyDescent="0.25">
      <c r="A160" s="17">
        <v>3977</v>
      </c>
      <c r="B160" s="18" t="s">
        <v>3974</v>
      </c>
      <c r="C160" s="18" t="s">
        <v>8084</v>
      </c>
      <c r="D160" s="19">
        <v>90000</v>
      </c>
      <c r="E160" s="20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8273</v>
      </c>
      <c r="O160" s="17" t="s">
        <v>8274</v>
      </c>
      <c r="P160" s="17">
        <v>1</v>
      </c>
      <c r="Q160" s="17">
        <v>217.5</v>
      </c>
      <c r="R160" s="21">
        <v>42543.788564814815</v>
      </c>
      <c r="S160" s="21">
        <v>42573.788564814815</v>
      </c>
    </row>
    <row r="161" spans="1:19" ht="75" x14ac:dyDescent="0.25">
      <c r="A161" s="17">
        <v>3978</v>
      </c>
      <c r="B161" s="18" t="s">
        <v>3975</v>
      </c>
      <c r="C161" s="18" t="s">
        <v>8085</v>
      </c>
      <c r="D161" s="19">
        <v>2000</v>
      </c>
      <c r="E161" s="20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8273</v>
      </c>
      <c r="O161" s="17" t="s">
        <v>8274</v>
      </c>
      <c r="P161" s="17">
        <v>11</v>
      </c>
      <c r="Q161" s="17">
        <v>26.75</v>
      </c>
      <c r="R161" s="21">
        <v>41975.642974537041</v>
      </c>
      <c r="S161" s="21">
        <v>42035.642974537041</v>
      </c>
    </row>
    <row r="162" spans="1:19" ht="60" x14ac:dyDescent="0.25">
      <c r="A162" s="17">
        <v>3980</v>
      </c>
      <c r="B162" s="18" t="s">
        <v>3977</v>
      </c>
      <c r="C162" s="18" t="s">
        <v>8087</v>
      </c>
      <c r="D162" s="19">
        <v>2500</v>
      </c>
      <c r="E162" s="20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8273</v>
      </c>
      <c r="O162" s="17" t="s">
        <v>8274</v>
      </c>
      <c r="P162" s="17">
        <v>18</v>
      </c>
      <c r="Q162" s="17">
        <v>64.290000000000006</v>
      </c>
      <c r="R162" s="21">
        <v>41795.598923611113</v>
      </c>
      <c r="S162" s="21">
        <v>41825.598923611113</v>
      </c>
    </row>
    <row r="163" spans="1:19" ht="45" x14ac:dyDescent="0.25">
      <c r="A163" s="17">
        <v>3981</v>
      </c>
      <c r="B163" s="18" t="s">
        <v>3358</v>
      </c>
      <c r="C163" s="18" t="s">
        <v>7469</v>
      </c>
      <c r="D163" s="19">
        <v>30000</v>
      </c>
      <c r="E163" s="20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8273</v>
      </c>
      <c r="O163" s="17" t="s">
        <v>8274</v>
      </c>
      <c r="P163" s="17">
        <v>4</v>
      </c>
      <c r="Q163" s="17">
        <v>175</v>
      </c>
      <c r="R163" s="21">
        <v>42508.179965277777</v>
      </c>
      <c r="S163" s="21">
        <v>42568.179965277777</v>
      </c>
    </row>
    <row r="164" spans="1:19" ht="60" x14ac:dyDescent="0.25">
      <c r="A164" s="17">
        <v>3983</v>
      </c>
      <c r="B164" s="18" t="s">
        <v>3979</v>
      </c>
      <c r="C164" s="18" t="s">
        <v>8089</v>
      </c>
      <c r="D164" s="19">
        <v>11140</v>
      </c>
      <c r="E164" s="20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8273</v>
      </c>
      <c r="O164" s="17" t="s">
        <v>8274</v>
      </c>
      <c r="P164" s="17">
        <v>35</v>
      </c>
      <c r="Q164" s="17">
        <v>84.28</v>
      </c>
      <c r="R164" s="21">
        <v>41747.86986111111</v>
      </c>
      <c r="S164" s="21">
        <v>41779.290972222225</v>
      </c>
    </row>
    <row r="165" spans="1:19" ht="60" x14ac:dyDescent="0.25">
      <c r="A165" s="17">
        <v>3985</v>
      </c>
      <c r="B165" s="18" t="s">
        <v>3981</v>
      </c>
      <c r="C165" s="18" t="s">
        <v>8091</v>
      </c>
      <c r="D165" s="19">
        <v>2000</v>
      </c>
      <c r="E165" s="20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8273</v>
      </c>
      <c r="O165" s="17" t="s">
        <v>8274</v>
      </c>
      <c r="P165" s="17">
        <v>32</v>
      </c>
      <c r="Q165" s="17">
        <v>33.74</v>
      </c>
      <c r="R165" s="21">
        <v>42399.707407407404</v>
      </c>
      <c r="S165" s="21">
        <v>42420.878472222219</v>
      </c>
    </row>
    <row r="166" spans="1:19" ht="45" x14ac:dyDescent="0.25">
      <c r="A166" s="17">
        <v>3988</v>
      </c>
      <c r="B166" s="18" t="s">
        <v>3984</v>
      </c>
      <c r="C166" s="18" t="s">
        <v>8094</v>
      </c>
      <c r="D166" s="19">
        <v>1500</v>
      </c>
      <c r="E166" s="20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8273</v>
      </c>
      <c r="O166" s="17" t="s">
        <v>8274</v>
      </c>
      <c r="P166" s="17">
        <v>2</v>
      </c>
      <c r="Q166" s="17">
        <v>8</v>
      </c>
      <c r="R166" s="21">
        <v>42230.08116898148</v>
      </c>
      <c r="S166" s="21">
        <v>42245.08116898148</v>
      </c>
    </row>
    <row r="167" spans="1:19" ht="75" x14ac:dyDescent="0.25">
      <c r="A167" s="17">
        <v>3989</v>
      </c>
      <c r="B167" s="18" t="s">
        <v>3985</v>
      </c>
      <c r="C167" s="18" t="s">
        <v>8095</v>
      </c>
      <c r="D167" s="19">
        <v>3000</v>
      </c>
      <c r="E167" s="20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8273</v>
      </c>
      <c r="O167" s="17" t="s">
        <v>8274</v>
      </c>
      <c r="P167" s="17">
        <v>0</v>
      </c>
      <c r="Q167" s="17">
        <v>0</v>
      </c>
      <c r="R167" s="21">
        <v>42286.749780092592</v>
      </c>
      <c r="S167" s="21">
        <v>42316.791446759264</v>
      </c>
    </row>
    <row r="168" spans="1:19" ht="60" x14ac:dyDescent="0.25">
      <c r="A168" s="17">
        <v>3991</v>
      </c>
      <c r="B168" s="18" t="s">
        <v>3987</v>
      </c>
      <c r="C168" s="18" t="s">
        <v>8097</v>
      </c>
      <c r="D168" s="19">
        <v>500</v>
      </c>
      <c r="E168" s="20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8273</v>
      </c>
      <c r="O168" s="17" t="s">
        <v>8274</v>
      </c>
      <c r="P168" s="17">
        <v>20</v>
      </c>
      <c r="Q168" s="17">
        <v>100</v>
      </c>
      <c r="R168" s="21">
        <v>42125.644467592589</v>
      </c>
      <c r="S168" s="21">
        <v>42155.644467592589</v>
      </c>
    </row>
    <row r="169" spans="1:19" ht="45" x14ac:dyDescent="0.25">
      <c r="A169" s="17">
        <v>3992</v>
      </c>
      <c r="B169" s="18" t="s">
        <v>3988</v>
      </c>
      <c r="C169" s="18" t="s">
        <v>8098</v>
      </c>
      <c r="D169" s="19">
        <v>10000</v>
      </c>
      <c r="E169" s="20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8273</v>
      </c>
      <c r="O169" s="17" t="s">
        <v>8274</v>
      </c>
      <c r="P169" s="17">
        <v>5</v>
      </c>
      <c r="Q169" s="17">
        <v>60.11</v>
      </c>
      <c r="R169" s="21">
        <v>42289.94049768518</v>
      </c>
      <c r="S169" s="21">
        <v>42349.982164351852</v>
      </c>
    </row>
    <row r="170" spans="1:19" ht="60" x14ac:dyDescent="0.25">
      <c r="A170" s="17">
        <v>3993</v>
      </c>
      <c r="B170" s="18" t="s">
        <v>3989</v>
      </c>
      <c r="C170" s="18" t="s">
        <v>8099</v>
      </c>
      <c r="D170" s="19">
        <v>50000</v>
      </c>
      <c r="E170" s="20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8273</v>
      </c>
      <c r="O170" s="17" t="s">
        <v>8274</v>
      </c>
      <c r="P170" s="17">
        <v>0</v>
      </c>
      <c r="Q170" s="17">
        <v>3</v>
      </c>
      <c r="R170" s="21">
        <v>42107.864722222221</v>
      </c>
      <c r="S170" s="21">
        <v>42137.864722222221</v>
      </c>
    </row>
    <row r="171" spans="1:19" ht="45" x14ac:dyDescent="0.25">
      <c r="A171" s="17">
        <v>3994</v>
      </c>
      <c r="B171" s="18" t="s">
        <v>3990</v>
      </c>
      <c r="C171" s="18" t="s">
        <v>8100</v>
      </c>
      <c r="D171" s="19">
        <v>2000</v>
      </c>
      <c r="E171" s="20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8273</v>
      </c>
      <c r="O171" s="17" t="s">
        <v>8274</v>
      </c>
      <c r="P171" s="17">
        <v>0</v>
      </c>
      <c r="Q171" s="17">
        <v>5</v>
      </c>
      <c r="R171" s="21">
        <v>41809.389930555553</v>
      </c>
      <c r="S171" s="21">
        <v>41839.389930555553</v>
      </c>
    </row>
    <row r="172" spans="1:19" ht="60" x14ac:dyDescent="0.25">
      <c r="A172" s="17">
        <v>3996</v>
      </c>
      <c r="B172" s="18" t="s">
        <v>3992</v>
      </c>
      <c r="C172" s="18" t="s">
        <v>8102</v>
      </c>
      <c r="D172" s="19">
        <v>3000</v>
      </c>
      <c r="E172" s="20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8273</v>
      </c>
      <c r="O172" s="17" t="s">
        <v>8274</v>
      </c>
      <c r="P172" s="17">
        <v>17</v>
      </c>
      <c r="Q172" s="17">
        <v>29.24</v>
      </c>
      <c r="R172" s="21">
        <v>41950.26694444444</v>
      </c>
      <c r="S172" s="21">
        <v>41963.669444444444</v>
      </c>
    </row>
    <row r="173" spans="1:19" ht="60" x14ac:dyDescent="0.25">
      <c r="A173" s="17">
        <v>3998</v>
      </c>
      <c r="B173" s="18" t="s">
        <v>3994</v>
      </c>
      <c r="C173" s="18" t="s">
        <v>8104</v>
      </c>
      <c r="D173" s="19">
        <v>1250</v>
      </c>
      <c r="E173" s="20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8273</v>
      </c>
      <c r="O173" s="17" t="s">
        <v>8274</v>
      </c>
      <c r="P173" s="17">
        <v>57</v>
      </c>
      <c r="Q173" s="17">
        <v>59.58</v>
      </c>
      <c r="R173" s="21">
        <v>42061.963263888887</v>
      </c>
      <c r="S173" s="21">
        <v>42091.921597222223</v>
      </c>
    </row>
    <row r="174" spans="1:19" ht="60" x14ac:dyDescent="0.25">
      <c r="A174" s="17">
        <v>3999</v>
      </c>
      <c r="B174" s="18" t="s">
        <v>3995</v>
      </c>
      <c r="C174" s="18" t="s">
        <v>8105</v>
      </c>
      <c r="D174" s="19">
        <v>7000</v>
      </c>
      <c r="E174" s="20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8273</v>
      </c>
      <c r="O174" s="17" t="s">
        <v>8274</v>
      </c>
      <c r="P174" s="17">
        <v>17</v>
      </c>
      <c r="Q174" s="17">
        <v>82.57</v>
      </c>
      <c r="R174" s="21">
        <v>41842.828680555554</v>
      </c>
      <c r="S174" s="21">
        <v>41882.827650462961</v>
      </c>
    </row>
    <row r="175" spans="1:19" ht="30" x14ac:dyDescent="0.25">
      <c r="A175" s="17">
        <v>4000</v>
      </c>
      <c r="B175" s="18" t="s">
        <v>3996</v>
      </c>
      <c r="C175" s="18" t="s">
        <v>8106</v>
      </c>
      <c r="D175" s="19">
        <v>8000</v>
      </c>
      <c r="E175" s="20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8273</v>
      </c>
      <c r="O175" s="17" t="s">
        <v>8274</v>
      </c>
      <c r="P175" s="17">
        <v>0</v>
      </c>
      <c r="Q175" s="17">
        <v>10</v>
      </c>
      <c r="R175" s="21">
        <v>42437.64534722222</v>
      </c>
      <c r="S175" s="21">
        <v>42497.603680555556</v>
      </c>
    </row>
    <row r="176" spans="1:19" ht="60" x14ac:dyDescent="0.25">
      <c r="A176" s="17">
        <v>4002</v>
      </c>
      <c r="B176" s="18" t="s">
        <v>3998</v>
      </c>
      <c r="C176" s="18" t="s">
        <v>8108</v>
      </c>
      <c r="D176" s="19">
        <v>1250</v>
      </c>
      <c r="E176" s="20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8273</v>
      </c>
      <c r="O176" s="17" t="s">
        <v>8274</v>
      </c>
      <c r="P176" s="17">
        <v>2</v>
      </c>
      <c r="Q176" s="17">
        <v>5.75</v>
      </c>
      <c r="R176" s="21">
        <v>41879.043530092589</v>
      </c>
      <c r="S176" s="21">
        <v>41909.043530092589</v>
      </c>
    </row>
    <row r="177" spans="1:19" ht="60" x14ac:dyDescent="0.25">
      <c r="A177" s="17">
        <v>4003</v>
      </c>
      <c r="B177" s="18" t="s">
        <v>3999</v>
      </c>
      <c r="C177" s="18" t="s">
        <v>8071</v>
      </c>
      <c r="D177" s="19">
        <v>2000</v>
      </c>
      <c r="E177" s="20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8273</v>
      </c>
      <c r="O177" s="17" t="s">
        <v>8274</v>
      </c>
      <c r="P177" s="17">
        <v>10</v>
      </c>
      <c r="Q177" s="17">
        <v>100.5</v>
      </c>
      <c r="R177" s="21">
        <v>42020.587349537032</v>
      </c>
      <c r="S177" s="21">
        <v>42050.587349537032</v>
      </c>
    </row>
    <row r="178" spans="1:19" ht="30" x14ac:dyDescent="0.25">
      <c r="A178" s="17">
        <v>4004</v>
      </c>
      <c r="B178" s="18" t="s">
        <v>4000</v>
      </c>
      <c r="C178" s="18" t="s">
        <v>8109</v>
      </c>
      <c r="D178" s="19">
        <v>500</v>
      </c>
      <c r="E178" s="20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8273</v>
      </c>
      <c r="O178" s="17" t="s">
        <v>8274</v>
      </c>
      <c r="P178" s="17">
        <v>0</v>
      </c>
      <c r="Q178" s="17">
        <v>1</v>
      </c>
      <c r="R178" s="21">
        <v>41890.16269675926</v>
      </c>
      <c r="S178" s="21">
        <v>41920.16269675926</v>
      </c>
    </row>
    <row r="179" spans="1:19" ht="60" x14ac:dyDescent="0.25">
      <c r="A179" s="17">
        <v>4005</v>
      </c>
      <c r="B179" s="18" t="s">
        <v>4001</v>
      </c>
      <c r="C179" s="18" t="s">
        <v>8110</v>
      </c>
      <c r="D179" s="19">
        <v>3000</v>
      </c>
      <c r="E179" s="20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8273</v>
      </c>
      <c r="O179" s="17" t="s">
        <v>8274</v>
      </c>
      <c r="P179" s="17">
        <v>1</v>
      </c>
      <c r="Q179" s="17">
        <v>20</v>
      </c>
      <c r="R179" s="21">
        <v>41872.807696759257</v>
      </c>
      <c r="S179" s="21">
        <v>41932.807696759257</v>
      </c>
    </row>
    <row r="180" spans="1:19" ht="60" x14ac:dyDescent="0.25">
      <c r="A180" s="17">
        <v>4006</v>
      </c>
      <c r="B180" s="18" t="s">
        <v>4002</v>
      </c>
      <c r="C180" s="18" t="s">
        <v>8111</v>
      </c>
      <c r="D180" s="19">
        <v>30000</v>
      </c>
      <c r="E180" s="20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8273</v>
      </c>
      <c r="O180" s="17" t="s">
        <v>8274</v>
      </c>
      <c r="P180" s="17">
        <v>0</v>
      </c>
      <c r="Q180" s="17">
        <v>2</v>
      </c>
      <c r="R180" s="21">
        <v>42391.772997685184</v>
      </c>
      <c r="S180" s="21">
        <v>42416.772997685184</v>
      </c>
    </row>
    <row r="181" spans="1:19" ht="60" x14ac:dyDescent="0.25">
      <c r="A181" s="17">
        <v>4007</v>
      </c>
      <c r="B181" s="18" t="s">
        <v>4003</v>
      </c>
      <c r="C181" s="18" t="s">
        <v>8112</v>
      </c>
      <c r="D181" s="19">
        <v>2000</v>
      </c>
      <c r="E181" s="20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8273</v>
      </c>
      <c r="O181" s="17" t="s">
        <v>8274</v>
      </c>
      <c r="P181" s="17">
        <v>0</v>
      </c>
      <c r="Q181" s="17">
        <v>5</v>
      </c>
      <c r="R181" s="21">
        <v>41848.772928240738</v>
      </c>
      <c r="S181" s="21">
        <v>41877.686111111114</v>
      </c>
    </row>
    <row r="182" spans="1:19" ht="60" x14ac:dyDescent="0.25">
      <c r="A182" s="17">
        <v>4010</v>
      </c>
      <c r="B182" s="18" t="s">
        <v>4006</v>
      </c>
      <c r="C182" s="18" t="s">
        <v>8115</v>
      </c>
      <c r="D182" s="19">
        <v>7200</v>
      </c>
      <c r="E182" s="20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8273</v>
      </c>
      <c r="O182" s="17" t="s">
        <v>8274</v>
      </c>
      <c r="P182" s="17">
        <v>24</v>
      </c>
      <c r="Q182" s="17">
        <v>45.84</v>
      </c>
      <c r="R182" s="21">
        <v>41921.770439814813</v>
      </c>
      <c r="S182" s="21">
        <v>41938.770439814813</v>
      </c>
    </row>
    <row r="183" spans="1:19" ht="60" x14ac:dyDescent="0.25">
      <c r="A183" s="17">
        <v>4013</v>
      </c>
      <c r="B183" s="18" t="s">
        <v>4009</v>
      </c>
      <c r="C183" s="18" t="s">
        <v>8118</v>
      </c>
      <c r="D183" s="19">
        <v>2000</v>
      </c>
      <c r="E183" s="20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8273</v>
      </c>
      <c r="O183" s="17" t="s">
        <v>8274</v>
      </c>
      <c r="P183" s="17">
        <v>1</v>
      </c>
      <c r="Q183" s="17">
        <v>13</v>
      </c>
      <c r="R183" s="21">
        <v>42021.301192129627</v>
      </c>
      <c r="S183" s="21">
        <v>42051.301192129627</v>
      </c>
    </row>
    <row r="184" spans="1:19" ht="60" x14ac:dyDescent="0.25">
      <c r="A184" s="17">
        <v>4014</v>
      </c>
      <c r="B184" s="18" t="s">
        <v>4010</v>
      </c>
      <c r="C184" s="18" t="s">
        <v>8119</v>
      </c>
      <c r="D184" s="19">
        <v>9000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8273</v>
      </c>
      <c r="O184" s="17" t="s">
        <v>8274</v>
      </c>
      <c r="P184" s="17">
        <v>0</v>
      </c>
      <c r="Q184" s="17">
        <v>0</v>
      </c>
      <c r="R184" s="21">
        <v>42419.246168981481</v>
      </c>
      <c r="S184" s="21">
        <v>42434.246168981481</v>
      </c>
    </row>
    <row r="185" spans="1:19" ht="60" x14ac:dyDescent="0.25">
      <c r="A185" s="17">
        <v>4015</v>
      </c>
      <c r="B185" s="18" t="s">
        <v>4011</v>
      </c>
      <c r="C185" s="18" t="s">
        <v>8120</v>
      </c>
      <c r="D185" s="19">
        <v>7000</v>
      </c>
      <c r="E185" s="20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8273</v>
      </c>
      <c r="O185" s="17" t="s">
        <v>8274</v>
      </c>
      <c r="P185" s="17">
        <v>0</v>
      </c>
      <c r="Q185" s="17">
        <v>1</v>
      </c>
      <c r="R185" s="21">
        <v>42174.780821759254</v>
      </c>
      <c r="S185" s="21">
        <v>42204.780821759254</v>
      </c>
    </row>
    <row r="186" spans="1:19" ht="75" x14ac:dyDescent="0.25">
      <c r="A186" s="17">
        <v>4017</v>
      </c>
      <c r="B186" s="18" t="s">
        <v>4013</v>
      </c>
      <c r="C186" s="18" t="s">
        <v>8122</v>
      </c>
      <c r="D186" s="19">
        <v>10000</v>
      </c>
      <c r="E186" s="20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8273</v>
      </c>
      <c r="O186" s="17" t="s">
        <v>8274</v>
      </c>
      <c r="P186" s="17">
        <v>1</v>
      </c>
      <c r="Q186" s="17">
        <v>52.5</v>
      </c>
      <c r="R186" s="21">
        <v>41856.672152777777</v>
      </c>
      <c r="S186" s="21">
        <v>41886.672152777777</v>
      </c>
    </row>
    <row r="187" spans="1:19" ht="60" x14ac:dyDescent="0.25">
      <c r="A187" s="17">
        <v>4019</v>
      </c>
      <c r="B187" s="18" t="s">
        <v>4015</v>
      </c>
      <c r="C187" s="18" t="s">
        <v>8124</v>
      </c>
      <c r="D187" s="19">
        <v>3500</v>
      </c>
      <c r="E187" s="20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8273</v>
      </c>
      <c r="O187" s="17" t="s">
        <v>8274</v>
      </c>
      <c r="P187" s="17">
        <v>1</v>
      </c>
      <c r="Q187" s="17">
        <v>7.25</v>
      </c>
      <c r="R187" s="21">
        <v>42417.675879629634</v>
      </c>
      <c r="S187" s="21">
        <v>42475.686111111107</v>
      </c>
    </row>
    <row r="188" spans="1:19" ht="60" x14ac:dyDescent="0.25">
      <c r="A188" s="17">
        <v>4020</v>
      </c>
      <c r="B188" s="18" t="s">
        <v>4016</v>
      </c>
      <c r="C188" s="18" t="s">
        <v>8125</v>
      </c>
      <c r="D188" s="19">
        <v>600</v>
      </c>
      <c r="E188" s="20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8273</v>
      </c>
      <c r="O188" s="17" t="s">
        <v>8274</v>
      </c>
      <c r="P188" s="17">
        <v>17</v>
      </c>
      <c r="Q188" s="17">
        <v>33.33</v>
      </c>
      <c r="R188" s="21">
        <v>42057.190960648149</v>
      </c>
      <c r="S188" s="21">
        <v>42087.149293981478</v>
      </c>
    </row>
    <row r="189" spans="1:19" ht="45" x14ac:dyDescent="0.25">
      <c r="A189" s="17">
        <v>4021</v>
      </c>
      <c r="B189" s="18" t="s">
        <v>4017</v>
      </c>
      <c r="C189" s="18" t="s">
        <v>8126</v>
      </c>
      <c r="D189" s="19">
        <v>15000</v>
      </c>
      <c r="E189" s="20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8273</v>
      </c>
      <c r="O189" s="17" t="s">
        <v>8274</v>
      </c>
      <c r="P189" s="17">
        <v>1</v>
      </c>
      <c r="Q189" s="17">
        <v>62.5</v>
      </c>
      <c r="R189" s="21">
        <v>41878.911550925928</v>
      </c>
      <c r="S189" s="21">
        <v>41938.911550925928</v>
      </c>
    </row>
    <row r="190" spans="1:19" ht="45" x14ac:dyDescent="0.25">
      <c r="A190" s="17">
        <v>4022</v>
      </c>
      <c r="B190" s="18" t="s">
        <v>4018</v>
      </c>
      <c r="C190" s="18" t="s">
        <v>8127</v>
      </c>
      <c r="D190" s="19">
        <v>18000</v>
      </c>
      <c r="E190" s="20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8273</v>
      </c>
      <c r="O190" s="17" t="s">
        <v>8274</v>
      </c>
      <c r="P190" s="17">
        <v>70</v>
      </c>
      <c r="Q190" s="17">
        <v>63.56</v>
      </c>
      <c r="R190" s="21">
        <v>41990.584108796291</v>
      </c>
      <c r="S190" s="21">
        <v>42036.120833333334</v>
      </c>
    </row>
    <row r="191" spans="1:19" ht="60" x14ac:dyDescent="0.25">
      <c r="A191" s="17">
        <v>4023</v>
      </c>
      <c r="B191" s="18" t="s">
        <v>4019</v>
      </c>
      <c r="C191" s="18" t="s">
        <v>8128</v>
      </c>
      <c r="D191" s="19">
        <v>7000</v>
      </c>
      <c r="E191" s="20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8273</v>
      </c>
      <c r="O191" s="17" t="s">
        <v>8274</v>
      </c>
      <c r="P191" s="17">
        <v>0</v>
      </c>
      <c r="Q191" s="17">
        <v>0</v>
      </c>
      <c r="R191" s="21">
        <v>42408.999571759254</v>
      </c>
      <c r="S191" s="21">
        <v>42453.957905092597</v>
      </c>
    </row>
    <row r="192" spans="1:19" ht="60" x14ac:dyDescent="0.25">
      <c r="A192" s="17">
        <v>4024</v>
      </c>
      <c r="B192" s="18" t="s">
        <v>4020</v>
      </c>
      <c r="C192" s="18" t="s">
        <v>8129</v>
      </c>
      <c r="D192" s="19">
        <v>800</v>
      </c>
      <c r="E192" s="20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8273</v>
      </c>
      <c r="O192" s="17" t="s">
        <v>8274</v>
      </c>
      <c r="P192" s="17">
        <v>1</v>
      </c>
      <c r="Q192" s="17">
        <v>10</v>
      </c>
      <c r="R192" s="21">
        <v>42217.670104166667</v>
      </c>
      <c r="S192" s="21">
        <v>42247.670104166667</v>
      </c>
    </row>
    <row r="193" spans="1:19" ht="60" x14ac:dyDescent="0.25">
      <c r="A193" s="17">
        <v>4026</v>
      </c>
      <c r="B193" s="18" t="s">
        <v>4022</v>
      </c>
      <c r="C193" s="18" t="s">
        <v>8131</v>
      </c>
      <c r="D193" s="19">
        <v>4000</v>
      </c>
      <c r="E193" s="20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8273</v>
      </c>
      <c r="O193" s="17" t="s">
        <v>8274</v>
      </c>
      <c r="P193" s="17">
        <v>0</v>
      </c>
      <c r="Q193" s="17">
        <v>0</v>
      </c>
      <c r="R193" s="21">
        <v>42282.655543981484</v>
      </c>
      <c r="S193" s="21">
        <v>42342.697210648148</v>
      </c>
    </row>
    <row r="194" spans="1:19" ht="75" x14ac:dyDescent="0.25">
      <c r="A194" s="17">
        <v>4027</v>
      </c>
      <c r="B194" s="18" t="s">
        <v>4023</v>
      </c>
      <c r="C194" s="18" t="s">
        <v>8132</v>
      </c>
      <c r="D194" s="19">
        <v>3000</v>
      </c>
      <c r="E194" s="20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8273</v>
      </c>
      <c r="O194" s="17" t="s">
        <v>8274</v>
      </c>
      <c r="P194" s="17">
        <v>7</v>
      </c>
      <c r="Q194" s="17">
        <v>30.71</v>
      </c>
      <c r="R194" s="21">
        <v>42768.97084490741</v>
      </c>
      <c r="S194" s="21">
        <v>42789.041666666672</v>
      </c>
    </row>
    <row r="195" spans="1:19" ht="60" x14ac:dyDescent="0.25">
      <c r="A195" s="17">
        <v>4028</v>
      </c>
      <c r="B195" s="18" t="s">
        <v>4024</v>
      </c>
      <c r="C195" s="18" t="s">
        <v>8133</v>
      </c>
      <c r="D195" s="19">
        <v>2000</v>
      </c>
      <c r="E195" s="20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8273</v>
      </c>
      <c r="O195" s="17" t="s">
        <v>8274</v>
      </c>
      <c r="P195" s="17">
        <v>28</v>
      </c>
      <c r="Q195" s="17">
        <v>51</v>
      </c>
      <c r="R195" s="21">
        <v>41765.938657407409</v>
      </c>
      <c r="S195" s="21">
        <v>41795.938657407409</v>
      </c>
    </row>
    <row r="196" spans="1:19" ht="60" x14ac:dyDescent="0.25">
      <c r="A196" s="17">
        <v>4029</v>
      </c>
      <c r="B196" s="18" t="s">
        <v>4025</v>
      </c>
      <c r="C196" s="18" t="s">
        <v>8134</v>
      </c>
      <c r="D196" s="19">
        <v>20000</v>
      </c>
      <c r="E196" s="20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8273</v>
      </c>
      <c r="O196" s="17" t="s">
        <v>8274</v>
      </c>
      <c r="P196" s="17">
        <v>0</v>
      </c>
      <c r="Q196" s="17">
        <v>0</v>
      </c>
      <c r="R196" s="21">
        <v>42322.025115740747</v>
      </c>
      <c r="S196" s="21">
        <v>42352.025115740747</v>
      </c>
    </row>
    <row r="197" spans="1:19" ht="60" x14ac:dyDescent="0.25">
      <c r="A197" s="17">
        <v>4030</v>
      </c>
      <c r="B197" s="18" t="s">
        <v>4026</v>
      </c>
      <c r="C197" s="18" t="s">
        <v>8135</v>
      </c>
      <c r="D197" s="19">
        <v>2500</v>
      </c>
      <c r="E197" s="20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8273</v>
      </c>
      <c r="O197" s="17" t="s">
        <v>8274</v>
      </c>
      <c r="P197" s="17">
        <v>16</v>
      </c>
      <c r="Q197" s="17">
        <v>66.67</v>
      </c>
      <c r="R197" s="21">
        <v>42374.655081018514</v>
      </c>
      <c r="S197" s="21">
        <v>42403.784027777772</v>
      </c>
    </row>
    <row r="198" spans="1:19" ht="75" x14ac:dyDescent="0.25">
      <c r="A198" s="17">
        <v>4031</v>
      </c>
      <c r="B198" s="18" t="s">
        <v>4027</v>
      </c>
      <c r="C198" s="18" t="s">
        <v>8136</v>
      </c>
      <c r="D198" s="19">
        <v>5000</v>
      </c>
      <c r="E198" s="20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8273</v>
      </c>
      <c r="O198" s="17" t="s">
        <v>8274</v>
      </c>
      <c r="P198" s="17">
        <v>0</v>
      </c>
      <c r="Q198" s="17">
        <v>0</v>
      </c>
      <c r="R198" s="21">
        <v>41941.585231481484</v>
      </c>
      <c r="S198" s="21">
        <v>41991.626898148148</v>
      </c>
    </row>
    <row r="199" spans="1:19" ht="60" x14ac:dyDescent="0.25">
      <c r="A199" s="17">
        <v>4032</v>
      </c>
      <c r="B199" s="18" t="s">
        <v>4028</v>
      </c>
      <c r="C199" s="18" t="s">
        <v>8137</v>
      </c>
      <c r="D199" s="19">
        <v>6048</v>
      </c>
      <c r="E199" s="20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8273</v>
      </c>
      <c r="O199" s="17" t="s">
        <v>8274</v>
      </c>
      <c r="P199" s="17">
        <v>7</v>
      </c>
      <c r="Q199" s="17">
        <v>59</v>
      </c>
      <c r="R199" s="21">
        <v>42293.809212962966</v>
      </c>
      <c r="S199" s="21">
        <v>42353.85087962963</v>
      </c>
    </row>
    <row r="200" spans="1:19" ht="60" x14ac:dyDescent="0.25">
      <c r="A200" s="17">
        <v>4034</v>
      </c>
      <c r="B200" s="18" t="s">
        <v>4030</v>
      </c>
      <c r="C200" s="18" t="s">
        <v>8139</v>
      </c>
      <c r="D200" s="19">
        <v>13500</v>
      </c>
      <c r="E200" s="20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8273</v>
      </c>
      <c r="O200" s="17" t="s">
        <v>8274</v>
      </c>
      <c r="P200" s="17">
        <v>1</v>
      </c>
      <c r="Q200" s="17">
        <v>100</v>
      </c>
      <c r="R200" s="21">
        <v>42067.947337962964</v>
      </c>
      <c r="S200" s="21">
        <v>42097.905671296292</v>
      </c>
    </row>
    <row r="201" spans="1:19" ht="45" x14ac:dyDescent="0.25">
      <c r="A201" s="17">
        <v>4035</v>
      </c>
      <c r="B201" s="18" t="s">
        <v>4031</v>
      </c>
      <c r="C201" s="18" t="s">
        <v>8140</v>
      </c>
      <c r="D201" s="19">
        <v>10000</v>
      </c>
      <c r="E201" s="20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8273</v>
      </c>
      <c r="O201" s="17" t="s">
        <v>8274</v>
      </c>
      <c r="P201" s="17">
        <v>37</v>
      </c>
      <c r="Q201" s="17">
        <v>147.4</v>
      </c>
      <c r="R201" s="21">
        <v>41903.882951388885</v>
      </c>
      <c r="S201" s="21">
        <v>41933.882951388885</v>
      </c>
    </row>
    <row r="202" spans="1:19" ht="60" x14ac:dyDescent="0.25">
      <c r="A202" s="17">
        <v>4036</v>
      </c>
      <c r="B202" s="18" t="s">
        <v>4032</v>
      </c>
      <c r="C202" s="18" t="s">
        <v>7438</v>
      </c>
      <c r="D202" s="19">
        <v>6000</v>
      </c>
      <c r="E202" s="20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8273</v>
      </c>
      <c r="O202" s="17" t="s">
        <v>8274</v>
      </c>
      <c r="P202" s="17">
        <v>47</v>
      </c>
      <c r="Q202" s="17">
        <v>166.06</v>
      </c>
      <c r="R202" s="21">
        <v>41804.937083333331</v>
      </c>
      <c r="S202" s="21">
        <v>41821.9375</v>
      </c>
    </row>
    <row r="203" spans="1:19" ht="75" x14ac:dyDescent="0.25">
      <c r="A203" s="17">
        <v>4037</v>
      </c>
      <c r="B203" s="18" t="s">
        <v>4033</v>
      </c>
      <c r="C203" s="18" t="s">
        <v>8141</v>
      </c>
      <c r="D203" s="19">
        <v>700</v>
      </c>
      <c r="E203" s="20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8273</v>
      </c>
      <c r="O203" s="17" t="s">
        <v>8274</v>
      </c>
      <c r="P203" s="17">
        <v>11</v>
      </c>
      <c r="Q203" s="17">
        <v>40</v>
      </c>
      <c r="R203" s="21">
        <v>42497.070775462969</v>
      </c>
      <c r="S203" s="21">
        <v>42514.600694444445</v>
      </c>
    </row>
    <row r="204" spans="1:19" ht="60" x14ac:dyDescent="0.25">
      <c r="A204" s="17">
        <v>4038</v>
      </c>
      <c r="B204" s="18" t="s">
        <v>4034</v>
      </c>
      <c r="C204" s="18" t="s">
        <v>8142</v>
      </c>
      <c r="D204" s="19">
        <v>2500</v>
      </c>
      <c r="E204" s="20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8273</v>
      </c>
      <c r="O204" s="17" t="s">
        <v>8274</v>
      </c>
      <c r="P204" s="17">
        <v>12</v>
      </c>
      <c r="Q204" s="17">
        <v>75.25</v>
      </c>
      <c r="R204" s="21">
        <v>41869.798726851855</v>
      </c>
      <c r="S204" s="21">
        <v>41929.798726851855</v>
      </c>
    </row>
    <row r="205" spans="1:19" ht="60" x14ac:dyDescent="0.25">
      <c r="A205" s="17">
        <v>4039</v>
      </c>
      <c r="B205" s="18" t="s">
        <v>4035</v>
      </c>
      <c r="C205" s="18" t="s">
        <v>8143</v>
      </c>
      <c r="D205" s="19">
        <v>500</v>
      </c>
      <c r="E205" s="20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8273</v>
      </c>
      <c r="O205" s="17" t="s">
        <v>8274</v>
      </c>
      <c r="P205" s="17">
        <v>60</v>
      </c>
      <c r="Q205" s="17">
        <v>60</v>
      </c>
      <c r="R205" s="21">
        <v>42305.670914351853</v>
      </c>
      <c r="S205" s="21">
        <v>42339.249305555553</v>
      </c>
    </row>
    <row r="206" spans="1:19" ht="60" x14ac:dyDescent="0.25">
      <c r="A206" s="17">
        <v>4040</v>
      </c>
      <c r="B206" s="18" t="s">
        <v>4036</v>
      </c>
      <c r="C206" s="18" t="s">
        <v>8144</v>
      </c>
      <c r="D206" s="19">
        <v>8000</v>
      </c>
      <c r="E206" s="20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8273</v>
      </c>
      <c r="O206" s="17" t="s">
        <v>8274</v>
      </c>
      <c r="P206" s="17">
        <v>31</v>
      </c>
      <c r="Q206" s="17">
        <v>1250</v>
      </c>
      <c r="R206" s="21">
        <v>42144.231527777782</v>
      </c>
      <c r="S206" s="21">
        <v>42203.125</v>
      </c>
    </row>
    <row r="207" spans="1:19" ht="60" x14ac:dyDescent="0.25">
      <c r="A207" s="17">
        <v>4042</v>
      </c>
      <c r="B207" s="18" t="s">
        <v>4038</v>
      </c>
      <c r="C207" s="18" t="s">
        <v>8146</v>
      </c>
      <c r="D207" s="19">
        <v>10000</v>
      </c>
      <c r="E207" s="20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8273</v>
      </c>
      <c r="O207" s="17" t="s">
        <v>8274</v>
      </c>
      <c r="P207" s="17">
        <v>0</v>
      </c>
      <c r="Q207" s="17">
        <v>7</v>
      </c>
      <c r="R207" s="21">
        <v>41995.084074074075</v>
      </c>
      <c r="S207" s="21">
        <v>42024.802777777775</v>
      </c>
    </row>
    <row r="208" spans="1:19" ht="60" x14ac:dyDescent="0.25">
      <c r="A208" s="17">
        <v>4044</v>
      </c>
      <c r="B208" s="18" t="s">
        <v>4040</v>
      </c>
      <c r="C208" s="18" t="s">
        <v>8148</v>
      </c>
      <c r="D208" s="19">
        <v>600</v>
      </c>
      <c r="E208" s="20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8273</v>
      </c>
      <c r="O208" s="17" t="s">
        <v>8274</v>
      </c>
      <c r="P208" s="17">
        <v>38</v>
      </c>
      <c r="Q208" s="17">
        <v>56.25</v>
      </c>
      <c r="R208" s="21">
        <v>42074.219699074078</v>
      </c>
      <c r="S208" s="21">
        <v>42104.208333333328</v>
      </c>
    </row>
    <row r="209" spans="1:19" ht="75" x14ac:dyDescent="0.25">
      <c r="A209" s="17">
        <v>4046</v>
      </c>
      <c r="B209" s="18" t="s">
        <v>4042</v>
      </c>
      <c r="C209" s="18" t="s">
        <v>8150</v>
      </c>
      <c r="D209" s="19">
        <v>5600</v>
      </c>
      <c r="E209" s="20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8273</v>
      </c>
      <c r="O209" s="17" t="s">
        <v>8274</v>
      </c>
      <c r="P209" s="17">
        <v>8</v>
      </c>
      <c r="Q209" s="17">
        <v>38.33</v>
      </c>
      <c r="R209" s="21">
        <v>41904.650578703702</v>
      </c>
      <c r="S209" s="21">
        <v>41934.650578703702</v>
      </c>
    </row>
    <row r="210" spans="1:19" ht="60" x14ac:dyDescent="0.25">
      <c r="A210" s="17">
        <v>4047</v>
      </c>
      <c r="B210" s="18" t="s">
        <v>4043</v>
      </c>
      <c r="C210" s="18" t="s">
        <v>8151</v>
      </c>
      <c r="D210" s="19">
        <v>5000</v>
      </c>
      <c r="E210" s="20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8273</v>
      </c>
      <c r="O210" s="17" t="s">
        <v>8274</v>
      </c>
      <c r="P210" s="17">
        <v>2</v>
      </c>
      <c r="Q210" s="17">
        <v>27.5</v>
      </c>
      <c r="R210" s="21">
        <v>41991.022488425922</v>
      </c>
      <c r="S210" s="21">
        <v>42015.041666666672</v>
      </c>
    </row>
    <row r="211" spans="1:19" ht="60" x14ac:dyDescent="0.25">
      <c r="A211" s="17">
        <v>4049</v>
      </c>
      <c r="B211" s="18" t="s">
        <v>4045</v>
      </c>
      <c r="C211" s="18" t="s">
        <v>8153</v>
      </c>
      <c r="D211" s="19">
        <v>20000</v>
      </c>
      <c r="E211" s="20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8273</v>
      </c>
      <c r="O211" s="17" t="s">
        <v>8274</v>
      </c>
      <c r="P211" s="17">
        <v>0</v>
      </c>
      <c r="Q211" s="17">
        <v>16</v>
      </c>
      <c r="R211" s="21">
        <v>42169.958506944444</v>
      </c>
      <c r="S211" s="21">
        <v>42199.958506944444</v>
      </c>
    </row>
    <row r="212" spans="1:19" ht="75" x14ac:dyDescent="0.25">
      <c r="A212" s="17">
        <v>4050</v>
      </c>
      <c r="B212" s="18" t="s">
        <v>4046</v>
      </c>
      <c r="C212" s="18" t="s">
        <v>8154</v>
      </c>
      <c r="D212" s="19">
        <v>1500</v>
      </c>
      <c r="E212" s="20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8273</v>
      </c>
      <c r="O212" s="17" t="s">
        <v>8274</v>
      </c>
      <c r="P212" s="17">
        <v>0</v>
      </c>
      <c r="Q212" s="17">
        <v>1</v>
      </c>
      <c r="R212" s="21">
        <v>41905.636469907404</v>
      </c>
      <c r="S212" s="21">
        <v>41935.636469907404</v>
      </c>
    </row>
    <row r="213" spans="1:19" ht="60" x14ac:dyDescent="0.25">
      <c r="A213" s="17">
        <v>4051</v>
      </c>
      <c r="B213" s="18" t="s">
        <v>4047</v>
      </c>
      <c r="C213" s="18" t="s">
        <v>8155</v>
      </c>
      <c r="D213" s="19">
        <v>500</v>
      </c>
      <c r="E213" s="20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8273</v>
      </c>
      <c r="O213" s="17" t="s">
        <v>8274</v>
      </c>
      <c r="P213" s="17">
        <v>0</v>
      </c>
      <c r="Q213" s="17">
        <v>0</v>
      </c>
      <c r="R213" s="21">
        <v>41761.810150462967</v>
      </c>
      <c r="S213" s="21">
        <v>41768.286805555559</v>
      </c>
    </row>
    <row r="214" spans="1:19" ht="75" x14ac:dyDescent="0.25">
      <c r="A214" s="17">
        <v>4052</v>
      </c>
      <c r="B214" s="18" t="s">
        <v>4048</v>
      </c>
      <c r="C214" s="18" t="s">
        <v>8156</v>
      </c>
      <c r="D214" s="19">
        <v>3000</v>
      </c>
      <c r="E214" s="20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8273</v>
      </c>
      <c r="O214" s="17" t="s">
        <v>8274</v>
      </c>
      <c r="P214" s="17">
        <v>38</v>
      </c>
      <c r="Q214" s="17">
        <v>86.62</v>
      </c>
      <c r="R214" s="21">
        <v>41865.878657407404</v>
      </c>
      <c r="S214" s="21">
        <v>41925.878657407404</v>
      </c>
    </row>
    <row r="215" spans="1:19" ht="60" x14ac:dyDescent="0.25">
      <c r="A215" s="17">
        <v>4054</v>
      </c>
      <c r="B215" s="18" t="s">
        <v>4050</v>
      </c>
      <c r="C215" s="18" t="s">
        <v>8158</v>
      </c>
      <c r="D215" s="19">
        <v>8880</v>
      </c>
      <c r="E215" s="20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8273</v>
      </c>
      <c r="O215" s="17" t="s">
        <v>8274</v>
      </c>
      <c r="P215" s="17">
        <v>0</v>
      </c>
      <c r="Q215" s="17">
        <v>0</v>
      </c>
      <c r="R215" s="21">
        <v>42613.841261574074</v>
      </c>
      <c r="S215" s="21">
        <v>42644.166666666672</v>
      </c>
    </row>
    <row r="216" spans="1:19" ht="60" x14ac:dyDescent="0.25">
      <c r="A216" s="17">
        <v>4056</v>
      </c>
      <c r="B216" s="18" t="s">
        <v>4052</v>
      </c>
      <c r="C216" s="18" t="s">
        <v>8160</v>
      </c>
      <c r="D216" s="19">
        <v>1500</v>
      </c>
      <c r="E216" s="20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8273</v>
      </c>
      <c r="O216" s="17" t="s">
        <v>8274</v>
      </c>
      <c r="P216" s="17">
        <v>53</v>
      </c>
      <c r="Q216" s="17">
        <v>88.33</v>
      </c>
      <c r="R216" s="21">
        <v>42534.933321759265</v>
      </c>
      <c r="S216" s="21">
        <v>42554.832638888889</v>
      </c>
    </row>
    <row r="217" spans="1:19" ht="60" x14ac:dyDescent="0.25">
      <c r="A217" s="17">
        <v>4058</v>
      </c>
      <c r="B217" s="18" t="s">
        <v>4054</v>
      </c>
      <c r="C217" s="18" t="s">
        <v>8162</v>
      </c>
      <c r="D217" s="19">
        <v>3750</v>
      </c>
      <c r="E217" s="20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8273</v>
      </c>
      <c r="O217" s="17" t="s">
        <v>8274</v>
      </c>
      <c r="P217" s="17">
        <v>3</v>
      </c>
      <c r="Q217" s="17">
        <v>23.75</v>
      </c>
      <c r="R217" s="21">
        <v>42446.060694444444</v>
      </c>
      <c r="S217" s="21">
        <v>42461.165972222225</v>
      </c>
    </row>
    <row r="218" spans="1:19" ht="60" x14ac:dyDescent="0.25">
      <c r="A218" s="17">
        <v>4061</v>
      </c>
      <c r="B218" s="18" t="s">
        <v>4057</v>
      </c>
      <c r="C218" s="18" t="s">
        <v>8165</v>
      </c>
      <c r="D218" s="19">
        <v>525</v>
      </c>
      <c r="E218" s="20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8273</v>
      </c>
      <c r="O218" s="17" t="s">
        <v>8274</v>
      </c>
      <c r="P218" s="17">
        <v>0</v>
      </c>
      <c r="Q218" s="17">
        <v>0</v>
      </c>
      <c r="R218" s="21">
        <v>42421.141469907408</v>
      </c>
      <c r="S218" s="21">
        <v>42481.099803240737</v>
      </c>
    </row>
    <row r="219" spans="1:19" ht="60" x14ac:dyDescent="0.25">
      <c r="A219" s="17">
        <v>4062</v>
      </c>
      <c r="B219" s="18" t="s">
        <v>4058</v>
      </c>
      <c r="C219" s="18" t="s">
        <v>8166</v>
      </c>
      <c r="D219" s="19">
        <v>20000</v>
      </c>
      <c r="E219" s="20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8273</v>
      </c>
      <c r="O219" s="17" t="s">
        <v>8274</v>
      </c>
      <c r="P219" s="17">
        <v>2</v>
      </c>
      <c r="Q219" s="17">
        <v>163.33000000000001</v>
      </c>
      <c r="R219" s="21">
        <v>42523.739212962959</v>
      </c>
      <c r="S219" s="21">
        <v>42553.739212962959</v>
      </c>
    </row>
    <row r="220" spans="1:19" ht="60" x14ac:dyDescent="0.25">
      <c r="A220" s="17">
        <v>4065</v>
      </c>
      <c r="B220" s="18" t="s">
        <v>4061</v>
      </c>
      <c r="C220" s="18" t="s">
        <v>8169</v>
      </c>
      <c r="D220" s="19">
        <v>4000</v>
      </c>
      <c r="E220" s="20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8273</v>
      </c>
      <c r="O220" s="17" t="s">
        <v>8274</v>
      </c>
      <c r="P220" s="17">
        <v>1</v>
      </c>
      <c r="Q220" s="17">
        <v>6.75</v>
      </c>
      <c r="R220" s="21">
        <v>41833.951516203706</v>
      </c>
      <c r="S220" s="21">
        <v>41863.951516203706</v>
      </c>
    </row>
    <row r="221" spans="1:19" ht="75" x14ac:dyDescent="0.25">
      <c r="A221" s="17">
        <v>4066</v>
      </c>
      <c r="B221" s="18" t="s">
        <v>4062</v>
      </c>
      <c r="C221" s="18" t="s">
        <v>8170</v>
      </c>
      <c r="D221" s="19">
        <v>15000</v>
      </c>
      <c r="E221" s="20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8273</v>
      </c>
      <c r="O221" s="17" t="s">
        <v>8274</v>
      </c>
      <c r="P221" s="17">
        <v>0</v>
      </c>
      <c r="Q221" s="17">
        <v>25</v>
      </c>
      <c r="R221" s="21">
        <v>42479.039212962962</v>
      </c>
      <c r="S221" s="21">
        <v>42509.039212962962</v>
      </c>
    </row>
    <row r="222" spans="1:19" ht="75" x14ac:dyDescent="0.25">
      <c r="A222" s="17">
        <v>4067</v>
      </c>
      <c r="B222" s="18" t="s">
        <v>4063</v>
      </c>
      <c r="C222" s="18" t="s">
        <v>7998</v>
      </c>
      <c r="D222" s="19">
        <v>5000</v>
      </c>
      <c r="E222" s="20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8273</v>
      </c>
      <c r="O222" s="17" t="s">
        <v>8274</v>
      </c>
      <c r="P222" s="17">
        <v>61</v>
      </c>
      <c r="Q222" s="17">
        <v>179.12</v>
      </c>
      <c r="R222" s="21">
        <v>42235.117476851854</v>
      </c>
      <c r="S222" s="21">
        <v>42275.117476851854</v>
      </c>
    </row>
    <row r="223" spans="1:19" ht="45" x14ac:dyDescent="0.25">
      <c r="A223" s="17">
        <v>4068</v>
      </c>
      <c r="B223" s="18" t="s">
        <v>4064</v>
      </c>
      <c r="C223" s="18" t="s">
        <v>8171</v>
      </c>
      <c r="D223" s="19">
        <v>3495</v>
      </c>
      <c r="E223" s="20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8273</v>
      </c>
      <c r="O223" s="17" t="s">
        <v>8274</v>
      </c>
      <c r="P223" s="17">
        <v>1</v>
      </c>
      <c r="Q223" s="17">
        <v>34.950000000000003</v>
      </c>
      <c r="R223" s="21">
        <v>42718.963599537034</v>
      </c>
      <c r="S223" s="21">
        <v>42748.961805555555</v>
      </c>
    </row>
    <row r="224" spans="1:19" ht="45" x14ac:dyDescent="0.25">
      <c r="A224" s="17">
        <v>4070</v>
      </c>
      <c r="B224" s="18" t="s">
        <v>4066</v>
      </c>
      <c r="C224" s="18" t="s">
        <v>8173</v>
      </c>
      <c r="D224" s="19">
        <v>1000</v>
      </c>
      <c r="E224" s="20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8273</v>
      </c>
      <c r="O224" s="17" t="s">
        <v>8274</v>
      </c>
      <c r="P224" s="17">
        <v>17</v>
      </c>
      <c r="Q224" s="17">
        <v>27.5</v>
      </c>
      <c r="R224" s="21">
        <v>42031.666898148149</v>
      </c>
      <c r="S224" s="21">
        <v>42064.125</v>
      </c>
    </row>
    <row r="225" spans="1:19" ht="75" x14ac:dyDescent="0.25">
      <c r="A225" s="17">
        <v>4073</v>
      </c>
      <c r="B225" s="18" t="s">
        <v>4069</v>
      </c>
      <c r="C225" s="18" t="s">
        <v>8176</v>
      </c>
      <c r="D225" s="19">
        <v>3500</v>
      </c>
      <c r="E225" s="20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8273</v>
      </c>
      <c r="O225" s="17" t="s">
        <v>8274</v>
      </c>
      <c r="P225" s="17">
        <v>1</v>
      </c>
      <c r="Q225" s="17">
        <v>18.5</v>
      </c>
      <c r="R225" s="21">
        <v>42078.34520833334</v>
      </c>
      <c r="S225" s="21">
        <v>42133.166666666672</v>
      </c>
    </row>
    <row r="226" spans="1:19" ht="60" x14ac:dyDescent="0.25">
      <c r="A226" s="17">
        <v>4076</v>
      </c>
      <c r="B226" s="18" t="s">
        <v>4072</v>
      </c>
      <c r="C226" s="18" t="s">
        <v>8179</v>
      </c>
      <c r="D226" s="19">
        <v>700</v>
      </c>
      <c r="E226" s="20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8273</v>
      </c>
      <c r="O226" s="17" t="s">
        <v>8274</v>
      </c>
      <c r="P226" s="17">
        <v>0</v>
      </c>
      <c r="Q226" s="17">
        <v>0</v>
      </c>
      <c r="R226" s="21">
        <v>41905.795706018522</v>
      </c>
      <c r="S226" s="21">
        <v>41933.82708333333</v>
      </c>
    </row>
    <row r="227" spans="1:19" ht="75" x14ac:dyDescent="0.25">
      <c r="A227" s="17">
        <v>4077</v>
      </c>
      <c r="B227" s="18" t="s">
        <v>4073</v>
      </c>
      <c r="C227" s="18" t="s">
        <v>8180</v>
      </c>
      <c r="D227" s="19">
        <v>15000</v>
      </c>
      <c r="E227" s="20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8273</v>
      </c>
      <c r="O227" s="17" t="s">
        <v>8274</v>
      </c>
      <c r="P227" s="17">
        <v>9</v>
      </c>
      <c r="Q227" s="17">
        <v>222.5</v>
      </c>
      <c r="R227" s="21">
        <v>42695.7105787037</v>
      </c>
      <c r="S227" s="21">
        <v>42725.7105787037</v>
      </c>
    </row>
    <row r="228" spans="1:19" ht="60" x14ac:dyDescent="0.25">
      <c r="A228" s="17">
        <v>4079</v>
      </c>
      <c r="B228" s="18" t="s">
        <v>4075</v>
      </c>
      <c r="C228" s="18" t="s">
        <v>8182</v>
      </c>
      <c r="D228" s="19">
        <v>3000</v>
      </c>
      <c r="E228" s="20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8273</v>
      </c>
      <c r="O228" s="17" t="s">
        <v>8274</v>
      </c>
      <c r="P228" s="17">
        <v>0</v>
      </c>
      <c r="Q228" s="17">
        <v>5</v>
      </c>
      <c r="R228" s="21">
        <v>42510.938900462963</v>
      </c>
      <c r="S228" s="21">
        <v>42540.938900462963</v>
      </c>
    </row>
    <row r="229" spans="1:19" ht="60" x14ac:dyDescent="0.25">
      <c r="A229" s="17">
        <v>4080</v>
      </c>
      <c r="B229" s="18" t="s">
        <v>4076</v>
      </c>
      <c r="C229" s="18" t="s">
        <v>8183</v>
      </c>
      <c r="D229" s="19">
        <v>3000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8273</v>
      </c>
      <c r="O229" s="17" t="s">
        <v>8274</v>
      </c>
      <c r="P229" s="17">
        <v>0</v>
      </c>
      <c r="Q229" s="17">
        <v>0</v>
      </c>
      <c r="R229" s="21">
        <v>42511.698101851856</v>
      </c>
      <c r="S229" s="21">
        <v>42535.787500000006</v>
      </c>
    </row>
    <row r="230" spans="1:19" ht="60" x14ac:dyDescent="0.25">
      <c r="A230" s="17">
        <v>4081</v>
      </c>
      <c r="B230" s="18" t="s">
        <v>4077</v>
      </c>
      <c r="C230" s="18" t="s">
        <v>8184</v>
      </c>
      <c r="D230" s="19">
        <v>2224</v>
      </c>
      <c r="E230" s="20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8273</v>
      </c>
      <c r="O230" s="17" t="s">
        <v>8274</v>
      </c>
      <c r="P230" s="17">
        <v>16</v>
      </c>
      <c r="Q230" s="17">
        <v>29.17</v>
      </c>
      <c r="R230" s="21">
        <v>42041.581307870365</v>
      </c>
      <c r="S230" s="21">
        <v>42071.539641203708</v>
      </c>
    </row>
    <row r="231" spans="1:19" ht="75" x14ac:dyDescent="0.25">
      <c r="A231" s="17">
        <v>4082</v>
      </c>
      <c r="B231" s="18" t="s">
        <v>4078</v>
      </c>
      <c r="C231" s="18" t="s">
        <v>8185</v>
      </c>
      <c r="D231" s="19">
        <v>150</v>
      </c>
      <c r="E231" s="20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8273</v>
      </c>
      <c r="O231" s="17" t="s">
        <v>8274</v>
      </c>
      <c r="P231" s="17">
        <v>2</v>
      </c>
      <c r="Q231" s="17">
        <v>1.5</v>
      </c>
      <c r="R231" s="21">
        <v>42307.189270833333</v>
      </c>
      <c r="S231" s="21">
        <v>42322.958333333328</v>
      </c>
    </row>
    <row r="232" spans="1:19" ht="75" x14ac:dyDescent="0.25">
      <c r="A232" s="17">
        <v>4083</v>
      </c>
      <c r="B232" s="18" t="s">
        <v>4079</v>
      </c>
      <c r="C232" s="18" t="s">
        <v>8186</v>
      </c>
      <c r="D232" s="19">
        <v>3500</v>
      </c>
      <c r="E232" s="20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8273</v>
      </c>
      <c r="O232" s="17" t="s">
        <v>8274</v>
      </c>
      <c r="P232" s="17">
        <v>22</v>
      </c>
      <c r="Q232" s="17">
        <v>126.5</v>
      </c>
      <c r="R232" s="21">
        <v>42353.761759259258</v>
      </c>
      <c r="S232" s="21">
        <v>42383.761759259258</v>
      </c>
    </row>
    <row r="233" spans="1:19" ht="60" x14ac:dyDescent="0.25">
      <c r="A233" s="17">
        <v>4085</v>
      </c>
      <c r="B233" s="18" t="s">
        <v>4081</v>
      </c>
      <c r="C233" s="18" t="s">
        <v>8188</v>
      </c>
      <c r="D233" s="19">
        <v>3500</v>
      </c>
      <c r="E233" s="20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8273</v>
      </c>
      <c r="O233" s="17" t="s">
        <v>8274</v>
      </c>
      <c r="P233" s="17">
        <v>0</v>
      </c>
      <c r="Q233" s="17">
        <v>10</v>
      </c>
      <c r="R233" s="21">
        <v>42058.603877314818</v>
      </c>
      <c r="S233" s="21">
        <v>42087.165972222225</v>
      </c>
    </row>
    <row r="234" spans="1:19" ht="60" x14ac:dyDescent="0.25">
      <c r="A234" s="17">
        <v>4086</v>
      </c>
      <c r="B234" s="18" t="s">
        <v>4082</v>
      </c>
      <c r="C234" s="18" t="s">
        <v>8189</v>
      </c>
      <c r="D234" s="19">
        <v>1000</v>
      </c>
      <c r="E234" s="20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8273</v>
      </c>
      <c r="O234" s="17" t="s">
        <v>8274</v>
      </c>
      <c r="P234" s="17">
        <v>5</v>
      </c>
      <c r="Q234" s="17">
        <v>9.4</v>
      </c>
      <c r="R234" s="21">
        <v>42304.940960648149</v>
      </c>
      <c r="S234" s="21">
        <v>42329.166666666672</v>
      </c>
    </row>
    <row r="235" spans="1:19" ht="30" x14ac:dyDescent="0.25">
      <c r="A235" s="17">
        <v>4087</v>
      </c>
      <c r="B235" s="18" t="s">
        <v>4083</v>
      </c>
      <c r="C235" s="18" t="s">
        <v>8190</v>
      </c>
      <c r="D235" s="19">
        <v>9600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8273</v>
      </c>
      <c r="O235" s="17" t="s">
        <v>8274</v>
      </c>
      <c r="P235" s="17">
        <v>0</v>
      </c>
      <c r="Q235" s="17">
        <v>0</v>
      </c>
      <c r="R235" s="21">
        <v>42538.742893518516</v>
      </c>
      <c r="S235" s="21">
        <v>42568.742893518516</v>
      </c>
    </row>
    <row r="236" spans="1:19" ht="60" x14ac:dyDescent="0.25">
      <c r="A236" s="17">
        <v>4089</v>
      </c>
      <c r="B236" s="18" t="s">
        <v>4085</v>
      </c>
      <c r="C236" s="18" t="s">
        <v>8192</v>
      </c>
      <c r="D236" s="19">
        <v>5000</v>
      </c>
      <c r="E236" s="20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8273</v>
      </c>
      <c r="O236" s="17" t="s">
        <v>8274</v>
      </c>
      <c r="P236" s="17">
        <v>5</v>
      </c>
      <c r="Q236" s="17">
        <v>30</v>
      </c>
      <c r="R236" s="21">
        <v>42122.732499999998</v>
      </c>
      <c r="S236" s="21">
        <v>42155.732638888891</v>
      </c>
    </row>
    <row r="237" spans="1:19" ht="60" x14ac:dyDescent="0.25">
      <c r="A237" s="17">
        <v>4090</v>
      </c>
      <c r="B237" s="18" t="s">
        <v>4086</v>
      </c>
      <c r="C237" s="18" t="s">
        <v>8193</v>
      </c>
      <c r="D237" s="19">
        <v>1000</v>
      </c>
      <c r="E237" s="20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8273</v>
      </c>
      <c r="O237" s="17" t="s">
        <v>8274</v>
      </c>
      <c r="P237" s="17">
        <v>3</v>
      </c>
      <c r="Q237" s="17">
        <v>10.67</v>
      </c>
      <c r="R237" s="21">
        <v>42209.67288194444</v>
      </c>
      <c r="S237" s="21">
        <v>42223.625</v>
      </c>
    </row>
    <row r="238" spans="1:19" ht="75" x14ac:dyDescent="0.25">
      <c r="A238" s="17">
        <v>4091</v>
      </c>
      <c r="B238" s="18" t="s">
        <v>4087</v>
      </c>
      <c r="C238" s="18" t="s">
        <v>8194</v>
      </c>
      <c r="D238" s="19">
        <v>1600</v>
      </c>
      <c r="E238" s="20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8273</v>
      </c>
      <c r="O238" s="17" t="s">
        <v>8274</v>
      </c>
      <c r="P238" s="17">
        <v>13</v>
      </c>
      <c r="Q238" s="17">
        <v>25.5</v>
      </c>
      <c r="R238" s="21">
        <v>41990.506377314814</v>
      </c>
      <c r="S238" s="21">
        <v>42020.506377314814</v>
      </c>
    </row>
    <row r="239" spans="1:19" ht="60" x14ac:dyDescent="0.25">
      <c r="A239" s="17">
        <v>4092</v>
      </c>
      <c r="B239" s="18" t="s">
        <v>4088</v>
      </c>
      <c r="C239" s="18" t="s">
        <v>8195</v>
      </c>
      <c r="D239" s="19">
        <v>110000</v>
      </c>
      <c r="E239" s="20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8273</v>
      </c>
      <c r="O239" s="17" t="s">
        <v>8274</v>
      </c>
      <c r="P239" s="17">
        <v>0</v>
      </c>
      <c r="Q239" s="17">
        <v>20</v>
      </c>
      <c r="R239" s="21">
        <v>42039.194988425923</v>
      </c>
      <c r="S239" s="21">
        <v>42099.153321759266</v>
      </c>
    </row>
    <row r="240" spans="1:19" ht="60" x14ac:dyDescent="0.25">
      <c r="A240" s="17">
        <v>4094</v>
      </c>
      <c r="B240" s="18" t="s">
        <v>4090</v>
      </c>
      <c r="C240" s="18" t="s">
        <v>8197</v>
      </c>
      <c r="D240" s="19">
        <v>2000</v>
      </c>
      <c r="E240" s="20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8273</v>
      </c>
      <c r="O240" s="17" t="s">
        <v>8274</v>
      </c>
      <c r="P240" s="17">
        <v>37</v>
      </c>
      <c r="Q240" s="17">
        <v>91.25</v>
      </c>
      <c r="R240" s="21">
        <v>41890.086805555555</v>
      </c>
      <c r="S240" s="21">
        <v>41934.207638888889</v>
      </c>
    </row>
    <row r="241" spans="1:19" ht="60" x14ac:dyDescent="0.25">
      <c r="A241" s="17">
        <v>4098</v>
      </c>
      <c r="B241" s="18" t="s">
        <v>4094</v>
      </c>
      <c r="C241" s="18" t="s">
        <v>8201</v>
      </c>
      <c r="D241" s="19">
        <v>75000</v>
      </c>
      <c r="E241" s="20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8273</v>
      </c>
      <c r="O241" s="17" t="s">
        <v>8274</v>
      </c>
      <c r="P241" s="17">
        <v>0</v>
      </c>
      <c r="Q241" s="17">
        <v>0</v>
      </c>
      <c r="R241" s="21">
        <v>42495.722187499996</v>
      </c>
      <c r="S241" s="21">
        <v>42525.722187499996</v>
      </c>
    </row>
    <row r="242" spans="1:19" ht="60" x14ac:dyDescent="0.25">
      <c r="A242" s="17">
        <v>4099</v>
      </c>
      <c r="B242" s="18" t="s">
        <v>4095</v>
      </c>
      <c r="C242" s="18" t="s">
        <v>8202</v>
      </c>
      <c r="D242" s="19">
        <v>4500</v>
      </c>
      <c r="E242" s="20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8273</v>
      </c>
      <c r="O242" s="17" t="s">
        <v>8274</v>
      </c>
      <c r="P242" s="17">
        <v>1</v>
      </c>
      <c r="Q242" s="17">
        <v>50</v>
      </c>
      <c r="R242" s="21">
        <v>42570.850381944445</v>
      </c>
      <c r="S242" s="21">
        <v>42615.850381944445</v>
      </c>
    </row>
    <row r="243" spans="1:19" ht="45" x14ac:dyDescent="0.25">
      <c r="A243" s="17">
        <v>4100</v>
      </c>
      <c r="B243" s="18" t="s">
        <v>4096</v>
      </c>
      <c r="C243" s="18" t="s">
        <v>8203</v>
      </c>
      <c r="D243" s="19">
        <v>270</v>
      </c>
      <c r="E243" s="20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8273</v>
      </c>
      <c r="O243" s="17" t="s">
        <v>8274</v>
      </c>
      <c r="P243" s="17">
        <v>0</v>
      </c>
      <c r="Q243" s="17">
        <v>0</v>
      </c>
      <c r="R243" s="21">
        <v>41927.124884259261</v>
      </c>
      <c r="S243" s="21">
        <v>41937.124884259261</v>
      </c>
    </row>
    <row r="244" spans="1:19" ht="60" x14ac:dyDescent="0.25">
      <c r="A244" s="17">
        <v>4101</v>
      </c>
      <c r="B244" s="18" t="s">
        <v>4097</v>
      </c>
      <c r="C244" s="18" t="s">
        <v>8204</v>
      </c>
      <c r="D244" s="19">
        <v>600</v>
      </c>
      <c r="E244" s="20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8273</v>
      </c>
      <c r="O244" s="17" t="s">
        <v>8274</v>
      </c>
      <c r="P244" s="17">
        <v>0</v>
      </c>
      <c r="Q244" s="17">
        <v>0</v>
      </c>
      <c r="R244" s="21">
        <v>42730.903726851851</v>
      </c>
      <c r="S244" s="21">
        <v>42760.903726851851</v>
      </c>
    </row>
    <row r="245" spans="1:19" ht="60" x14ac:dyDescent="0.25">
      <c r="A245" s="17">
        <v>4102</v>
      </c>
      <c r="B245" s="18" t="s">
        <v>4098</v>
      </c>
      <c r="C245" s="18" t="s">
        <v>8205</v>
      </c>
      <c r="D245" s="19">
        <v>500</v>
      </c>
      <c r="E245" s="20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8273</v>
      </c>
      <c r="O245" s="17" t="s">
        <v>8274</v>
      </c>
      <c r="P245" s="17">
        <v>27</v>
      </c>
      <c r="Q245" s="17">
        <v>22.83</v>
      </c>
      <c r="R245" s="21">
        <v>42475.848067129627</v>
      </c>
      <c r="S245" s="21">
        <v>42505.848067129627</v>
      </c>
    </row>
    <row r="246" spans="1:19" ht="60" x14ac:dyDescent="0.25">
      <c r="A246" s="17">
        <v>4103</v>
      </c>
      <c r="B246" s="18" t="s">
        <v>4099</v>
      </c>
      <c r="C246" s="18" t="s">
        <v>8206</v>
      </c>
      <c r="D246" s="19">
        <v>1000</v>
      </c>
      <c r="E246" s="20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8273</v>
      </c>
      <c r="O246" s="17" t="s">
        <v>8274</v>
      </c>
      <c r="P246" s="17">
        <v>10</v>
      </c>
      <c r="Q246" s="17">
        <v>16.670000000000002</v>
      </c>
      <c r="R246" s="21">
        <v>42188.83293981482</v>
      </c>
      <c r="S246" s="21">
        <v>42242.772222222222</v>
      </c>
    </row>
    <row r="247" spans="1:19" ht="75" x14ac:dyDescent="0.25">
      <c r="A247" s="17">
        <v>4106</v>
      </c>
      <c r="B247" s="18" t="s">
        <v>4102</v>
      </c>
      <c r="C247" s="18" t="s">
        <v>8209</v>
      </c>
      <c r="D247" s="19">
        <v>5000</v>
      </c>
      <c r="E247" s="20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8273</v>
      </c>
      <c r="O247" s="17" t="s">
        <v>8274</v>
      </c>
      <c r="P247" s="17">
        <v>71</v>
      </c>
      <c r="Q247" s="17">
        <v>106.97</v>
      </c>
      <c r="R247" s="21">
        <v>42053.049375000002</v>
      </c>
      <c r="S247" s="21">
        <v>42096.041666666672</v>
      </c>
    </row>
    <row r="248" spans="1:19" ht="75" x14ac:dyDescent="0.25">
      <c r="A248" s="17">
        <v>4107</v>
      </c>
      <c r="B248" s="18" t="s">
        <v>4103</v>
      </c>
      <c r="C248" s="18" t="s">
        <v>8210</v>
      </c>
      <c r="D248" s="19">
        <v>2000</v>
      </c>
      <c r="E248" s="20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8273</v>
      </c>
      <c r="O248" s="17" t="s">
        <v>8274</v>
      </c>
      <c r="P248" s="17">
        <v>2</v>
      </c>
      <c r="Q248" s="17">
        <v>10.25</v>
      </c>
      <c r="R248" s="21">
        <v>41883.916678240741</v>
      </c>
      <c r="S248" s="21">
        <v>41906.916678240741</v>
      </c>
    </row>
    <row r="249" spans="1:19" ht="75" x14ac:dyDescent="0.25">
      <c r="A249" s="17">
        <v>4108</v>
      </c>
      <c r="B249" s="18" t="s">
        <v>4104</v>
      </c>
      <c r="C249" s="18" t="s">
        <v>8211</v>
      </c>
      <c r="D249" s="19">
        <v>3000</v>
      </c>
      <c r="E249" s="20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8273</v>
      </c>
      <c r="O249" s="17" t="s">
        <v>8274</v>
      </c>
      <c r="P249" s="17">
        <v>2</v>
      </c>
      <c r="Q249" s="17">
        <v>59</v>
      </c>
      <c r="R249" s="21">
        <v>42767.031678240746</v>
      </c>
      <c r="S249" s="21">
        <v>42797.208333333328</v>
      </c>
    </row>
    <row r="250" spans="1:19" ht="60" x14ac:dyDescent="0.25">
      <c r="A250" s="17">
        <v>4111</v>
      </c>
      <c r="B250" s="18" t="s">
        <v>4107</v>
      </c>
      <c r="C250" s="18" t="s">
        <v>8214</v>
      </c>
      <c r="D250" s="19">
        <v>3000</v>
      </c>
      <c r="E250" s="20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8273</v>
      </c>
      <c r="O250" s="17" t="s">
        <v>8274</v>
      </c>
      <c r="P250" s="17">
        <v>3</v>
      </c>
      <c r="Q250" s="17">
        <v>15.67</v>
      </c>
      <c r="R250" s="21">
        <v>42029.135879629626</v>
      </c>
      <c r="S250" s="21">
        <v>42059.135879629626</v>
      </c>
    </row>
    <row r="251" spans="1:19" ht="60" x14ac:dyDescent="0.25">
      <c r="A251" s="17">
        <v>4113</v>
      </c>
      <c r="B251" s="18" t="s">
        <v>4109</v>
      </c>
      <c r="C251" s="18" t="s">
        <v>8215</v>
      </c>
      <c r="D251" s="19">
        <v>1500</v>
      </c>
      <c r="E251" s="20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8273</v>
      </c>
      <c r="O251" s="17" t="s">
        <v>8274</v>
      </c>
      <c r="P251" s="17">
        <v>0</v>
      </c>
      <c r="Q251" s="17">
        <v>1</v>
      </c>
      <c r="R251" s="21">
        <v>42358.573182870372</v>
      </c>
      <c r="S251" s="21">
        <v>42377.273611111115</v>
      </c>
    </row>
  </sheetData>
  <conditionalFormatting sqref="F1:F251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conditionalFormatting sqref="P1:S1 P2:P25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27F88-C4F6-4C76-8FB8-19FA8E4F5E92}">
  <dimension ref="A1:C27"/>
  <sheetViews>
    <sheetView workbookViewId="0"/>
  </sheetViews>
  <sheetFormatPr defaultRowHeight="15" x14ac:dyDescent="0.25"/>
  <cols>
    <col min="1" max="1" width="28.42578125" bestFit="1" customWidth="1"/>
    <col min="2" max="2" width="15.5703125" bestFit="1" customWidth="1"/>
    <col min="3" max="3" width="16.85546875" bestFit="1" customWidth="1"/>
  </cols>
  <sheetData>
    <row r="1" spans="1:3" x14ac:dyDescent="0.25">
      <c r="B1" s="1" t="s">
        <v>8348</v>
      </c>
      <c r="C1" s="1" t="s">
        <v>8347</v>
      </c>
    </row>
    <row r="2" spans="1:3" ht="15.75" x14ac:dyDescent="0.25">
      <c r="A2" t="s">
        <v>8343</v>
      </c>
      <c r="B2" s="26">
        <f>AVERAGE('Successful U.S. Kickstarters'!D:D)</f>
        <v>5048.8786407766993</v>
      </c>
      <c r="C2" s="26">
        <f>AVERAGE('Failed U.S. Kickstarters'!D:D)</f>
        <v>10554.212</v>
      </c>
    </row>
    <row r="3" spans="1:3" ht="15.75" x14ac:dyDescent="0.25">
      <c r="A3" t="s">
        <v>8344</v>
      </c>
      <c r="B3" s="26">
        <f>MEDIAN('Successful U.S. Kickstarters'!D:D)</f>
        <v>3000</v>
      </c>
      <c r="C3" s="26">
        <f>MEDIAN('Failed U.S. Kickstarters'!D:D)</f>
        <v>5000</v>
      </c>
    </row>
    <row r="4" spans="1:3" ht="15.75" x14ac:dyDescent="0.25">
      <c r="A4" t="s">
        <v>8349</v>
      </c>
      <c r="B4" s="26">
        <f>_xlfn.STDEV.P('Successful U.S. Kickstarters'!D:D)</f>
        <v>7748.7537726373303</v>
      </c>
      <c r="C4" s="26">
        <f>_xlfn.STDEV.P('Failed U.S. Kickstarters'!D:D)</f>
        <v>21967.731061515115</v>
      </c>
    </row>
    <row r="5" spans="1:3" ht="15.75" x14ac:dyDescent="0.25">
      <c r="A5" t="s">
        <v>8350</v>
      </c>
      <c r="B5" s="26">
        <f>_xlfn.QUARTILE.EXC('Successful U.S. Kickstarters'!D:D, 3)</f>
        <v>5000</v>
      </c>
      <c r="C5" s="26">
        <f>_xlfn.QUARTILE.EXC('Failed U.S. Kickstarters'!D:D, 3)</f>
        <v>10000</v>
      </c>
    </row>
    <row r="6" spans="1:3" ht="15.75" x14ac:dyDescent="0.25">
      <c r="A6" t="s">
        <v>8351</v>
      </c>
      <c r="B6" s="26">
        <f>_xlfn.QUARTILE.EXC('Successful U.S. Kickstarters'!D:D, 1)</f>
        <v>1500</v>
      </c>
      <c r="C6" s="26">
        <f>_xlfn.QUARTILE.EXC('Failed U.S. Kickstarters'!D:D, 1)</f>
        <v>2000</v>
      </c>
    </row>
    <row r="7" spans="1:3" ht="15.75" x14ac:dyDescent="0.25">
      <c r="A7" t="s">
        <v>8352</v>
      </c>
      <c r="B7" s="26">
        <f>B5-B6</f>
        <v>3500</v>
      </c>
      <c r="C7" s="26">
        <f>C5-C6</f>
        <v>8000</v>
      </c>
    </row>
    <row r="9" spans="1:3" ht="15.75" x14ac:dyDescent="0.25">
      <c r="A9" t="s">
        <v>8345</v>
      </c>
      <c r="B9" s="26">
        <f>AVERAGE('Successful U.S. Kickstarters'!E:E)</f>
        <v>5601.5458009708727</v>
      </c>
      <c r="C9" s="26">
        <f>AVERAGE('Failed U.S. Kickstarters'!E:E)</f>
        <v>558.65484000000004</v>
      </c>
    </row>
    <row r="10" spans="1:3" ht="15.75" x14ac:dyDescent="0.25">
      <c r="A10" t="s">
        <v>8346</v>
      </c>
      <c r="B10" s="26">
        <f>MEDIAN('Successful U.S. Kickstarters'!E:E)</f>
        <v>3167.5</v>
      </c>
      <c r="C10" s="26">
        <f>MEDIAN('Failed U.S. Kickstarters'!E:E)</f>
        <v>103</v>
      </c>
    </row>
    <row r="11" spans="1:3" ht="15.75" x14ac:dyDescent="0.25">
      <c r="A11" t="s">
        <v>8356</v>
      </c>
      <c r="B11" s="26">
        <f>_xlfn.STDEV.P('Successful U.S. Kickstarters'!E:E)</f>
        <v>8334.5731699164608</v>
      </c>
      <c r="C11" s="26">
        <f>_xlfn.STDEV.P('Failed U.S. Kickstarters'!E:E)</f>
        <v>1330.5230280400915</v>
      </c>
    </row>
    <row r="12" spans="1:3" ht="15.75" x14ac:dyDescent="0.25">
      <c r="A12" t="s">
        <v>8353</v>
      </c>
      <c r="B12" s="26">
        <f>_xlfn.QUARTILE.EXC('Successful U.S. Kickstarters'!E:E, 3)</f>
        <v>5699</v>
      </c>
      <c r="C12" s="26">
        <f>_xlfn.QUARTILE.EXC('Failed U.S. Kickstarters'!E:E, 3)</f>
        <v>501</v>
      </c>
    </row>
    <row r="13" spans="1:3" ht="15.75" x14ac:dyDescent="0.25">
      <c r="A13" t="s">
        <v>8354</v>
      </c>
      <c r="B13" s="26">
        <f>_xlfn.QUARTILE.EXC('Successful U.S. Kickstarters'!E:E, 1)</f>
        <v>1716.5074999999999</v>
      </c>
      <c r="C13" s="26">
        <f>_xlfn.QUARTILE.EXC('Failed U.S. Kickstarters'!E:E, 1)</f>
        <v>9.25</v>
      </c>
    </row>
    <row r="14" spans="1:3" ht="15.75" x14ac:dyDescent="0.25">
      <c r="A14" t="s">
        <v>8355</v>
      </c>
      <c r="B14" s="26">
        <f>B12-B13</f>
        <v>3982.4925000000003</v>
      </c>
      <c r="C14" s="26">
        <f>C12-C13</f>
        <v>491.75</v>
      </c>
    </row>
    <row r="17" spans="1:3" x14ac:dyDescent="0.25">
      <c r="A17" s="27" t="s">
        <v>8357</v>
      </c>
    </row>
    <row r="18" spans="1:3" x14ac:dyDescent="0.25">
      <c r="A18" t="s">
        <v>8358</v>
      </c>
      <c r="B18" s="6">
        <f>B4*3</f>
        <v>23246.261317911991</v>
      </c>
      <c r="C18" s="6">
        <f>C4*3</f>
        <v>65903.193184545351</v>
      </c>
    </row>
    <row r="19" spans="1:3" x14ac:dyDescent="0.25">
      <c r="A19" t="s">
        <v>8360</v>
      </c>
      <c r="B19" s="6">
        <f>B18*-1</f>
        <v>-23246.261317911991</v>
      </c>
      <c r="C19" s="6">
        <f>C18*-1</f>
        <v>-65903.193184545351</v>
      </c>
    </row>
    <row r="20" spans="1:3" x14ac:dyDescent="0.25">
      <c r="A20" t="s">
        <v>8359</v>
      </c>
      <c r="B20" s="28">
        <f>B5+(B7*1.5)</f>
        <v>10250</v>
      </c>
      <c r="C20" s="28">
        <f>C5+(C7*1.5)</f>
        <v>22000</v>
      </c>
    </row>
    <row r="21" spans="1:3" x14ac:dyDescent="0.25">
      <c r="A21" t="s">
        <v>8361</v>
      </c>
      <c r="B21" s="28">
        <f>B6-(B7*1.5)</f>
        <v>-3750</v>
      </c>
      <c r="C21" s="28">
        <f>C6-(C7*1.5)</f>
        <v>-10000</v>
      </c>
    </row>
    <row r="23" spans="1:3" x14ac:dyDescent="0.25">
      <c r="A23" s="27" t="s">
        <v>8362</v>
      </c>
    </row>
    <row r="24" spans="1:3" x14ac:dyDescent="0.25">
      <c r="A24" t="s">
        <v>8358</v>
      </c>
      <c r="B24" s="6">
        <f>B11*3</f>
        <v>25003.719509749382</v>
      </c>
      <c r="C24" s="6">
        <f>C11*3</f>
        <v>3991.5690841202745</v>
      </c>
    </row>
    <row r="25" spans="1:3" x14ac:dyDescent="0.25">
      <c r="A25" t="s">
        <v>8360</v>
      </c>
      <c r="B25" s="6">
        <f>B24*-1</f>
        <v>-25003.719509749382</v>
      </c>
      <c r="C25" s="6">
        <f>C24*-1</f>
        <v>-3991.5690841202745</v>
      </c>
    </row>
    <row r="26" spans="1:3" x14ac:dyDescent="0.25">
      <c r="A26" t="s">
        <v>8359</v>
      </c>
      <c r="B26" s="28">
        <f>B12+(B14*1.5)</f>
        <v>11672.73875</v>
      </c>
      <c r="C26" s="28">
        <f>C12+(C14*1.5)</f>
        <v>1238.625</v>
      </c>
    </row>
    <row r="27" spans="1:3" x14ac:dyDescent="0.25">
      <c r="A27" t="s">
        <v>8361</v>
      </c>
      <c r="B27" s="28">
        <f>B13-(B14*1.5)</f>
        <v>-4257.2312500000007</v>
      </c>
      <c r="C27" s="28">
        <f>C13-(C14*1.5)</f>
        <v>-728.375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Outcomes Based on Launch Date</vt:lpstr>
      <vt:lpstr>Outcomes Based on Goals</vt:lpstr>
      <vt:lpstr>Categories</vt:lpstr>
      <vt:lpstr>Subcategory Statistics</vt:lpstr>
      <vt:lpstr>Edinburgh Research</vt:lpstr>
      <vt:lpstr>KickPlays</vt:lpstr>
      <vt:lpstr>SuccessfulKP</vt:lpstr>
      <vt:lpstr>FailedKP</vt:lpstr>
      <vt:lpstr>CancelledKP</vt:lpstr>
      <vt:lpstr>KickStarter</vt:lpstr>
      <vt:lpstr>Successful U.S. Kickstarters</vt:lpstr>
      <vt:lpstr>Failed U.S. Kickstarters</vt:lpstr>
      <vt:lpstr>Descriptive Statistics</vt:lpstr>
      <vt:lpstr>Chart GBMusicals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12096</cp:lastModifiedBy>
  <dcterms:created xsi:type="dcterms:W3CDTF">2017-04-20T15:17:24Z</dcterms:created>
  <dcterms:modified xsi:type="dcterms:W3CDTF">2020-01-16T05:09:44Z</dcterms:modified>
</cp:coreProperties>
</file>