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BBC80E8D-55BB-4911-B793-8ECBEFA34170}" xr6:coauthVersionLast="47" xr6:coauthVersionMax="47" xr10:uidLastSave="{00000000-0000-0000-0000-000000000000}"/>
  <bookViews>
    <workbookView xWindow="33480" yWindow="-120" windowWidth="29040" windowHeight="15720" firstSheet="4" activeTab="9" xr2:uid="{00000000-000D-0000-FFFF-FFFF00000000}"/>
  </bookViews>
  <sheets>
    <sheet name="2018" sheetId="1" r:id="rId1"/>
    <sheet name="South beneficiaries" sheetId="8" r:id="rId2"/>
    <sheet name="2018 Summary" sheetId="2" r:id="rId3"/>
    <sheet name="2019 summary" sheetId="5" r:id="rId4"/>
    <sheet name="2019 processsed payments" sheetId="4" r:id="rId5"/>
    <sheet name="2019" sheetId="3" r:id="rId6"/>
    <sheet name="2020" sheetId="10" r:id="rId7"/>
    <sheet name="2021" sheetId="11" r:id="rId8"/>
    <sheet name="2022" sheetId="12" r:id="rId9"/>
    <sheet name="2023" sheetId="13" r:id="rId10"/>
    <sheet name="2024" sheetId="14" r:id="rId11"/>
  </sheets>
  <definedNames>
    <definedName name="_xlnm._FilterDatabase" localSheetId="0" hidden="1">'2018'!$A$1:$Z$95</definedName>
    <definedName name="_xlnm._FilterDatabase" localSheetId="5" hidden="1">'2019'!$A$1:$AH$97</definedName>
    <definedName name="_xlnm._FilterDatabase" localSheetId="4" hidden="1">'2019 processsed payments'!$A$1:$F$80</definedName>
    <definedName name="_xlnm._FilterDatabase" localSheetId="6" hidden="1">'2020'!$A$1:$AI$48</definedName>
    <definedName name="_xlnm._FilterDatabase" localSheetId="7" hidden="1">'2021'!$A$1:$AI$64</definedName>
    <definedName name="_xlnm._FilterDatabase" localSheetId="9" hidden="1">'2023'!$A$1:$AF$111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8" i="3" l="1"/>
  <c r="Z48" i="10"/>
  <c r="AA48" i="10" s="1"/>
  <c r="Z47" i="10"/>
  <c r="AA47" i="10" s="1"/>
  <c r="Z46" i="10"/>
  <c r="AA46" i="10" s="1"/>
  <c r="Z45" i="10"/>
  <c r="AA45" i="10" s="1"/>
  <c r="Z44" i="10"/>
  <c r="AA44" i="10" s="1"/>
  <c r="Z43" i="10"/>
  <c r="AA43" i="10" s="1"/>
  <c r="Z42" i="10"/>
  <c r="AA42" i="10" s="1"/>
  <c r="Z41" i="10"/>
  <c r="AA41" i="10" s="1"/>
  <c r="Z40" i="10"/>
  <c r="AA40" i="10" s="1"/>
  <c r="Z39" i="10"/>
  <c r="AA39" i="10" s="1"/>
  <c r="Z38" i="10"/>
  <c r="AA38" i="10" s="1"/>
  <c r="Z37" i="10"/>
  <c r="AA37" i="10" s="1"/>
  <c r="Z36" i="10"/>
  <c r="AA36" i="10" s="1"/>
  <c r="Z35" i="10"/>
  <c r="AA35" i="10" s="1"/>
  <c r="Z34" i="10"/>
  <c r="AA34" i="10" s="1"/>
  <c r="Z33" i="10"/>
  <c r="AA33" i="10" s="1"/>
  <c r="Z32" i="10"/>
  <c r="AA32" i="10" s="1"/>
  <c r="Z31" i="10"/>
  <c r="AA31" i="10" s="1"/>
  <c r="Z30" i="10"/>
  <c r="AA30" i="10" s="1"/>
  <c r="Z29" i="10"/>
  <c r="AA29" i="10" s="1"/>
  <c r="Z27" i="10"/>
  <c r="AA27" i="10" s="1"/>
  <c r="Z26" i="10"/>
  <c r="AA26" i="10" s="1"/>
  <c r="Z25" i="10"/>
  <c r="AA25" i="10" s="1"/>
  <c r="Z24" i="10"/>
  <c r="AA24" i="10" s="1"/>
  <c r="Z23" i="10"/>
  <c r="AA23" i="10" s="1"/>
  <c r="Z22" i="10"/>
  <c r="AA22" i="10" s="1"/>
  <c r="Z21" i="10"/>
  <c r="AA21" i="10" s="1"/>
  <c r="Z20" i="10"/>
  <c r="AA20" i="10" s="1"/>
  <c r="Z19" i="10"/>
  <c r="AA19" i="10" s="1"/>
  <c r="Z18" i="10"/>
  <c r="AA18" i="10" s="1"/>
  <c r="Z17" i="10"/>
  <c r="AA17" i="10" s="1"/>
  <c r="Z16" i="10"/>
  <c r="AA16" i="10" s="1"/>
  <c r="Z15" i="10"/>
  <c r="AA15" i="10" s="1"/>
  <c r="Z14" i="10"/>
  <c r="AA14" i="10" s="1"/>
  <c r="Z13" i="10"/>
  <c r="AA13" i="10" s="1"/>
  <c r="Z12" i="10"/>
  <c r="AA12" i="10" s="1"/>
  <c r="Z11" i="10"/>
  <c r="AA11" i="10" s="1"/>
  <c r="Z10" i="10"/>
  <c r="AA10" i="10" s="1"/>
  <c r="Z9" i="10"/>
  <c r="AA9" i="10" s="1"/>
  <c r="Z8" i="10"/>
  <c r="AA8" i="10" s="1"/>
  <c r="Z7" i="10"/>
  <c r="AA7" i="10" s="1"/>
  <c r="Z6" i="10"/>
  <c r="AA6" i="10" s="1"/>
  <c r="Z5" i="10"/>
  <c r="AA5" i="10" s="1"/>
  <c r="Z4" i="10"/>
  <c r="AA4" i="10" s="1"/>
  <c r="Z3" i="10"/>
  <c r="AA3" i="10" s="1"/>
  <c r="Z2" i="10"/>
  <c r="AA2" i="10" s="1"/>
  <c r="AC28" i="10"/>
  <c r="F111" i="13" l="1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D27" i="14" l="1"/>
  <c r="D26" i="14"/>
  <c r="D25" i="14"/>
  <c r="D23" i="14"/>
  <c r="D21" i="14"/>
  <c r="D20" i="14"/>
  <c r="D19" i="14"/>
  <c r="D18" i="14"/>
  <c r="D17" i="14"/>
  <c r="D24" i="14" l="1"/>
  <c r="D22" i="14"/>
  <c r="D16" i="14"/>
  <c r="D15" i="14"/>
  <c r="D14" i="14"/>
  <c r="D13" i="14"/>
  <c r="D12" i="14"/>
  <c r="D11" i="14"/>
  <c r="D3" i="14" l="1"/>
  <c r="D4" i="14"/>
  <c r="D5" i="14"/>
  <c r="D6" i="14"/>
  <c r="D7" i="14"/>
  <c r="D8" i="14"/>
  <c r="D9" i="14"/>
  <c r="D10" i="14"/>
  <c r="D2" i="14"/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2" i="12" l="1"/>
  <c r="F20" i="11" l="1"/>
  <c r="F48" i="10" l="1"/>
  <c r="F47" i="10"/>
  <c r="F39" i="10"/>
  <c r="F40" i="10"/>
  <c r="F41" i="10"/>
  <c r="F42" i="10"/>
  <c r="F43" i="10"/>
  <c r="F44" i="10"/>
  <c r="F45" i="10"/>
  <c r="F38" i="10"/>
  <c r="F35" i="10"/>
  <c r="F36" i="10"/>
  <c r="F29" i="10"/>
  <c r="F30" i="10"/>
  <c r="F31" i="10"/>
  <c r="F32" i="10"/>
  <c r="F33" i="10"/>
  <c r="F34" i="10"/>
  <c r="F28" i="10"/>
  <c r="F26" i="10"/>
  <c r="F27" i="10"/>
  <c r="F24" i="10"/>
  <c r="F25" i="10"/>
  <c r="F23" i="10"/>
  <c r="F12" i="10"/>
  <c r="F13" i="10"/>
  <c r="F14" i="10"/>
  <c r="F15" i="10"/>
  <c r="F16" i="10"/>
  <c r="F17" i="10"/>
  <c r="F18" i="10"/>
  <c r="F19" i="10"/>
  <c r="F20" i="10"/>
  <c r="F21" i="10"/>
  <c r="F22" i="10"/>
  <c r="F11" i="10"/>
  <c r="F3" i="10"/>
  <c r="F5" i="10"/>
  <c r="F6" i="10"/>
  <c r="F7" i="10"/>
  <c r="F4" i="10"/>
  <c r="F2" i="11"/>
  <c r="F3" i="11"/>
  <c r="F4" i="11"/>
  <c r="F3" i="12" l="1"/>
  <c r="F4" i="12"/>
  <c r="F5" i="12"/>
  <c r="F6" i="12"/>
  <c r="F5" i="11"/>
  <c r="F6" i="11"/>
  <c r="F7" i="11"/>
  <c r="F9" i="11"/>
  <c r="F10" i="11"/>
  <c r="F11" i="11"/>
  <c r="F12" i="11"/>
  <c r="F13" i="11"/>
  <c r="F15" i="11"/>
  <c r="F16" i="11"/>
  <c r="F17" i="11"/>
  <c r="F18" i="11"/>
  <c r="F19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E80" i="4" l="1"/>
  <c r="F49" i="4" l="1"/>
  <c r="H7" i="5"/>
  <c r="H9" i="5"/>
  <c r="H11" i="5"/>
  <c r="H12" i="5"/>
  <c r="H17" i="5"/>
  <c r="H18" i="5"/>
  <c r="G21" i="5"/>
  <c r="F21" i="5"/>
  <c r="E21" i="5"/>
  <c r="D21" i="5"/>
  <c r="C21" i="5"/>
  <c r="L21" i="5"/>
  <c r="H7" i="2"/>
  <c r="N9" i="2"/>
  <c r="N10" i="2"/>
  <c r="N16" i="2"/>
  <c r="N17" i="2"/>
  <c r="N18" i="2"/>
  <c r="N19" i="2"/>
  <c r="N21" i="2"/>
  <c r="N22" i="2"/>
  <c r="M20" i="2"/>
  <c r="N20" i="2" s="1"/>
  <c r="M15" i="2"/>
  <c r="N15" i="2" s="1"/>
  <c r="M14" i="2"/>
  <c r="N14" i="2" s="1"/>
  <c r="M13" i="2"/>
  <c r="N13" i="2" s="1"/>
  <c r="M12" i="2"/>
  <c r="N12" i="2" s="1"/>
  <c r="M11" i="2"/>
  <c r="N11" i="2" s="1"/>
  <c r="M8" i="2"/>
  <c r="N8" i="2" s="1"/>
  <c r="M7" i="2"/>
  <c r="H18" i="2"/>
  <c r="H19" i="2"/>
  <c r="H8" i="2"/>
  <c r="L98" i="1"/>
  <c r="M98" i="1"/>
  <c r="N98" i="1"/>
  <c r="O98" i="1"/>
  <c r="P98" i="1"/>
  <c r="Q98" i="1"/>
  <c r="R98" i="1"/>
  <c r="S98" i="1"/>
  <c r="K98" i="1"/>
  <c r="H9" i="2"/>
  <c r="G21" i="2"/>
  <c r="D21" i="2"/>
  <c r="E21" i="2"/>
  <c r="F21" i="2"/>
  <c r="C21" i="2"/>
  <c r="H17" i="2"/>
  <c r="H15" i="2"/>
  <c r="H12" i="2"/>
  <c r="H11" i="2"/>
  <c r="M23" i="2" l="1"/>
  <c r="N7" i="2"/>
</calcChain>
</file>

<file path=xl/sharedStrings.xml><?xml version="1.0" encoding="utf-8"?>
<sst xmlns="http://schemas.openxmlformats.org/spreadsheetml/2006/main" count="5984" uniqueCount="2684">
  <si>
    <t>NAME</t>
  </si>
  <si>
    <t>AGE</t>
  </si>
  <si>
    <t>ADDRESS/</t>
  </si>
  <si>
    <t>CONTACT NUMBER</t>
  </si>
  <si>
    <t>Date Diagnosed</t>
  </si>
  <si>
    <t>DIAGNOSIS (CANCER TYPE-</t>
  </si>
  <si>
    <t>PROCEDURE</t>
  </si>
  <si>
    <t>surgery</t>
  </si>
  <si>
    <t>surgery+chemo</t>
  </si>
  <si>
    <t>surgery+RAI</t>
  </si>
  <si>
    <t>Chemo</t>
  </si>
  <si>
    <t>Chemorad</t>
  </si>
  <si>
    <t>RAI</t>
  </si>
  <si>
    <t>EBRT</t>
  </si>
  <si>
    <t>Brachy</t>
  </si>
  <si>
    <t>Chemorad+brachy</t>
  </si>
  <si>
    <t>SOURCE OF INFORMATION</t>
  </si>
  <si>
    <t>DATE OF PROCEDURE</t>
  </si>
  <si>
    <t>AMOUNT</t>
  </si>
  <si>
    <t>REMARKS</t>
  </si>
  <si>
    <t>MED</t>
  </si>
  <si>
    <t>HOSP BILL</t>
  </si>
  <si>
    <t>Arnulfo Aligsao Sr.</t>
  </si>
  <si>
    <t>Sitio Tabay, Tunghaan, Minglanilla</t>
  </si>
  <si>
    <t>0926-074-1550</t>
  </si>
  <si>
    <t>Hodgkin’s Stage IIA</t>
  </si>
  <si>
    <t>Chemotherapy (Dr. Matthew Yap)</t>
  </si>
  <si>
    <t>Paid</t>
  </si>
  <si>
    <t>HV (4/25)</t>
  </si>
  <si>
    <t>grab driver</t>
  </si>
  <si>
    <t>Edna Magsoling</t>
  </si>
  <si>
    <t>Brgy. Cayang, Bogo City</t>
  </si>
  <si>
    <t>0926-837-4047</t>
  </si>
  <si>
    <t>Invasive Ductal Carcinoma Stage 1</t>
  </si>
  <si>
    <t>Chemotherapy (Dr. Jerry Tan Chun Bing)</t>
  </si>
  <si>
    <t>Ma. Lourdes Guinto</t>
  </si>
  <si>
    <t>237 Larema Ibabao Mambaling, Cebu City</t>
  </si>
  <si>
    <t>0997-742-4188</t>
  </si>
  <si>
    <t>Papillary thyroid Carcinoma Stage II</t>
  </si>
  <si>
    <t>Thyroidectomy (CDUH)</t>
  </si>
  <si>
    <t>Dr. Davy Chua</t>
  </si>
  <si>
    <t>Hermisa Gallo</t>
  </si>
  <si>
    <t>Sitio Enad, Tabunan, Cebu City</t>
  </si>
  <si>
    <t>0932-768-8665/ 0930-520-6501</t>
  </si>
  <si>
    <t>Fibromyxoid Sarcoma Stage II</t>
  </si>
  <si>
    <t>Surgery (CDUH)</t>
  </si>
  <si>
    <t>HV</t>
  </si>
  <si>
    <t>Marilyn Jabagat</t>
  </si>
  <si>
    <t>San Roque Ville, Lower Tac-an (NHA), Budlaan, Cebu City</t>
  </si>
  <si>
    <t>0936-554-9603</t>
  </si>
  <si>
    <t>Papillary Thyroid Carcinoma Stage I</t>
  </si>
  <si>
    <t>Radioactive Iodine (PSH)</t>
  </si>
  <si>
    <t>Dr. Charles Tan</t>
  </si>
  <si>
    <t>Done processing</t>
  </si>
  <si>
    <t>HV (Oct)</t>
  </si>
  <si>
    <t>Juliet Carampatana</t>
  </si>
  <si>
    <t>Patupat, Barili</t>
  </si>
  <si>
    <t>0932-263-9031</t>
  </si>
  <si>
    <t>Ampullary Papillary Neoplasm with Carcinoma In-situ Stage II</t>
  </si>
  <si>
    <t>Whipple Procedure (CDUH)</t>
  </si>
  <si>
    <t>Died 2/10/18</t>
  </si>
  <si>
    <t>Mary Ann Apitan</t>
  </si>
  <si>
    <t>Pitogo. Consolacion, Cebu</t>
  </si>
  <si>
    <t>0938-319-0382</t>
  </si>
  <si>
    <t>Papillary Thyroid Carcinoma stage I</t>
  </si>
  <si>
    <t>Radioactive Iodine Therapy (CDUH)</t>
  </si>
  <si>
    <t>Anna Marie Aguirre</t>
  </si>
  <si>
    <t>61 E. Corro Street, Bayanihan Village, Quiot, Cebu City</t>
  </si>
  <si>
    <t>0917-775-5733</t>
  </si>
  <si>
    <t>Invasive Ductal Carcinoma Stage IIB</t>
  </si>
  <si>
    <t>Chemotherapy, Radiotherapy</t>
  </si>
  <si>
    <t>Dr. Jemela Anne Sanchez</t>
  </si>
  <si>
    <t>HV (Sept)</t>
  </si>
  <si>
    <t>Ma. Perpetua Garcia</t>
  </si>
  <si>
    <t>Dist 5, Polpugan, Consolacion</t>
  </si>
  <si>
    <t>0977-783-4040</t>
  </si>
  <si>
    <t>Radioactive Iodine Therapy (PSH)</t>
  </si>
  <si>
    <t>Arlene Tecson</t>
  </si>
  <si>
    <t>Sitio Cang-oyao, Brgy Bitoon, Daanbantayan</t>
  </si>
  <si>
    <t>0918-622-3248/ 0977-622-2161</t>
  </si>
  <si>
    <t>Colon Adenocarcinoma Stage IIA</t>
  </si>
  <si>
    <t>Chemotherapy under Dr. Gumapon</t>
  </si>
  <si>
    <t>Ruben Rosales</t>
  </si>
  <si>
    <t>399B C. Padilla St., Duljo-Fatima, Cebu City</t>
  </si>
  <si>
    <t>0910-520-3138</t>
  </si>
  <si>
    <t>Dr. Tan</t>
  </si>
  <si>
    <t>Vergilio Gamutan Jr.</t>
  </si>
  <si>
    <t>20 Mancono St., La Paloma Subd., Tisa, Cebu City</t>
  </si>
  <si>
    <t>0905-561-1301</t>
  </si>
  <si>
    <t>Papillary thyroid Carcinoma Stage I</t>
  </si>
  <si>
    <t>Rodura Peñalosa</t>
  </si>
  <si>
    <t>Sangat, San Fernando</t>
  </si>
  <si>
    <t>0948-748-0526</t>
  </si>
  <si>
    <t>Chemotherapy (VSMMC)</t>
  </si>
  <si>
    <t>Fritzie Comoso</t>
  </si>
  <si>
    <t>Bohol-Bohol II, Looc, Mandaue City</t>
  </si>
  <si>
    <t>0942-458-0856</t>
  </si>
  <si>
    <t>Papillary Thyroid Carcinoma Stage II</t>
  </si>
  <si>
    <r>
      <t xml:space="preserve">Anna Marie Aguirre </t>
    </r>
    <r>
      <rPr>
        <sz val="11"/>
        <color rgb="FFFF0000"/>
        <rFont val="Calibri"/>
        <family val="2"/>
        <scheme val="minor"/>
      </rPr>
      <t>(previously assisted)</t>
    </r>
  </si>
  <si>
    <t>Radiotherapy</t>
  </si>
  <si>
    <t>Elisa Abarre</t>
  </si>
  <si>
    <t>Lo-oc I, Santander, Cebu</t>
  </si>
  <si>
    <t>0933-013-3627</t>
  </si>
  <si>
    <t>Chemotherapy (PSH)</t>
  </si>
  <si>
    <t>Loida Gingosa</t>
  </si>
  <si>
    <t>Punay, Aloguinsan</t>
  </si>
  <si>
    <t>0943-244-8858/ 0975-137-2480/ 0975-416-7249 (new)</t>
  </si>
  <si>
    <t>Endometrioid Carcinoma Stage IA</t>
  </si>
  <si>
    <t>External Beam Radiation (CDUH)</t>
  </si>
  <si>
    <t>Awaiting for treatment to be performed</t>
  </si>
  <si>
    <t>Rodrigo del Mar</t>
  </si>
  <si>
    <t>Sitio Dao, Budlaan, Cebu City</t>
  </si>
  <si>
    <t>0935-491-7799 (wife)</t>
  </si>
  <si>
    <t>Sigmoid Adenocarcinoma Stage II</t>
  </si>
  <si>
    <t>Surgery (colectomy) at CDUH</t>
  </si>
  <si>
    <t>CDUH Doctor</t>
  </si>
  <si>
    <t>Luzminda Sulla</t>
  </si>
  <si>
    <t>San Antonio St, Cambaro, Mandaue City</t>
  </si>
  <si>
    <t>0907-524-5189</t>
  </si>
  <si>
    <t>Chemotherapy (CHH Mandaue)</t>
  </si>
  <si>
    <t>Cancer patient</t>
  </si>
  <si>
    <t>Cherry Mae Husain</t>
  </si>
  <si>
    <t>Bacsije St., Ocaña, Carcar City</t>
  </si>
  <si>
    <t>0956-924-7592</t>
  </si>
  <si>
    <t>Hodgkin’s Lymphoma Stage II</t>
  </si>
  <si>
    <t>Chemotherapy (CHH)</t>
  </si>
  <si>
    <r>
      <t xml:space="preserve">Rodura Peñalosa </t>
    </r>
    <r>
      <rPr>
        <sz val="11"/>
        <color rgb="FFFF0000"/>
        <rFont val="Calibri"/>
        <family val="2"/>
        <scheme val="minor"/>
      </rPr>
      <t xml:space="preserve">(previously assisted) </t>
    </r>
  </si>
  <si>
    <t>External Beam Radiation</t>
  </si>
  <si>
    <r>
      <t xml:space="preserve">Elma Dinoy </t>
    </r>
    <r>
      <rPr>
        <sz val="11"/>
        <color rgb="FFFF0000"/>
        <rFont val="Calibri"/>
        <family val="2"/>
        <scheme val="minor"/>
      </rPr>
      <t>(previously assisted)</t>
    </r>
  </si>
  <si>
    <t>Maguikay, Mandaue</t>
  </si>
  <si>
    <t>Recurrent Invasive Ductal Carcinoma</t>
  </si>
  <si>
    <t>Estrella Reyes</t>
  </si>
  <si>
    <t>B22 L36 Deca 5, Basak, LLC</t>
  </si>
  <si>
    <t>0917-313-1341</t>
  </si>
  <si>
    <t>Radioactive Iodine (CHH)</t>
  </si>
  <si>
    <t>Officemate</t>
  </si>
  <si>
    <t>Russel Brigoli</t>
  </si>
  <si>
    <t>Putat, Tuburan</t>
  </si>
  <si>
    <t>0927-562-1182/ 09974088597 (new)</t>
  </si>
  <si>
    <t>Maria Estela Encabo</t>
  </si>
  <si>
    <t>Bago, Asturias</t>
  </si>
  <si>
    <t>0927-732-5966/ 0936-128-8801</t>
  </si>
  <si>
    <r>
      <t xml:space="preserve">Imelda Piedad </t>
    </r>
    <r>
      <rPr>
        <sz val="11"/>
        <color rgb="FFFF0000"/>
        <rFont val="Calibri"/>
        <family val="2"/>
        <scheme val="minor"/>
      </rPr>
      <t xml:space="preserve">(previously assisted) </t>
    </r>
  </si>
  <si>
    <t>Luy-a, Medellin</t>
  </si>
  <si>
    <t>0997-481-3662</t>
  </si>
  <si>
    <t>Invasive Ductal Carcinoma Stage II (Multiprimary)</t>
  </si>
  <si>
    <t>Chemotherapy</t>
  </si>
  <si>
    <t>Dr. Legaspi</t>
  </si>
  <si>
    <t>4/26/2018; 5/17/2018; 6/7/2018</t>
  </si>
  <si>
    <t>Deby Quiroga</t>
  </si>
  <si>
    <t>Polo, Alcantara</t>
  </si>
  <si>
    <t>0905-873-3109</t>
  </si>
  <si>
    <t>Radioactive Iodine</t>
  </si>
  <si>
    <t>Analisa Bonifacio</t>
  </si>
  <si>
    <t>Quiot, Cebu City</t>
  </si>
  <si>
    <t>0919-231-7421</t>
  </si>
  <si>
    <t>Dr. Tan Chun Bing</t>
  </si>
  <si>
    <t>Payment done</t>
  </si>
  <si>
    <t>Annaly Gimenez</t>
  </si>
  <si>
    <t>Guinsay, Danao City</t>
  </si>
  <si>
    <t>0923-527-6760</t>
  </si>
  <si>
    <t>Thyroidectomy (PSH)</t>
  </si>
  <si>
    <t>Co-teacher</t>
  </si>
  <si>
    <t>Elma Fernandez</t>
  </si>
  <si>
    <t>516 San Vicente St, Poblacion 1, Carcar City</t>
  </si>
  <si>
    <t>0906-587-0005/ 0932-754-0569</t>
  </si>
  <si>
    <t>Clear Cell Carcinoma Stage IIB (Ovary)</t>
  </si>
  <si>
    <t>Chemotherapy (Dr. Galbo)</t>
  </si>
  <si>
    <t>Dr. Galbo</t>
  </si>
  <si>
    <t>Concepcion Guido</t>
  </si>
  <si>
    <t>Sitio Sta. Cruz, Labogon, Mandaue City</t>
  </si>
  <si>
    <t>0923-523-0862</t>
  </si>
  <si>
    <t>Non-Hodgkin's Lymphoma Stage II</t>
  </si>
  <si>
    <t>Radiotherapy (CHH Mandaue)</t>
  </si>
  <si>
    <t>Died 6/17/18 due to Brain metastasis</t>
  </si>
  <si>
    <r>
      <rPr>
        <sz val="11"/>
        <rFont val="Calibri"/>
        <family val="2"/>
        <scheme val="minor"/>
      </rPr>
      <t xml:space="preserve">Cherry Mae Husain </t>
    </r>
    <r>
      <rPr>
        <sz val="11"/>
        <color rgb="FFFF0000"/>
        <rFont val="Calibri"/>
        <family val="2"/>
        <scheme val="minor"/>
      </rPr>
      <t>(previously assisted)</t>
    </r>
  </si>
  <si>
    <t>Radiotherapy (CHH)</t>
  </si>
  <si>
    <t>Ciriaca Encabo</t>
  </si>
  <si>
    <t>Langtad, City of Naga</t>
  </si>
  <si>
    <t>0956-907-5172 (daughter)</t>
  </si>
  <si>
    <t>Endometrial Adenocarcinoma Stage IB</t>
  </si>
  <si>
    <t>Radiotherapy (CDUH)</t>
  </si>
  <si>
    <t>Kristel Kate Pecaoco</t>
  </si>
  <si>
    <t>004 Mountainview Village, Sabellano St., Quiot, Cebu City</t>
  </si>
  <si>
    <t>0995-224-0224</t>
  </si>
  <si>
    <t>Invasive Ductal Carcinoma Stage II</t>
  </si>
  <si>
    <t>Corazon Tanaid</t>
  </si>
  <si>
    <t>Lourdes Ext., Cogon Pardo, Cebu City</t>
  </si>
  <si>
    <t>0923-119-5993 (sister)</t>
  </si>
  <si>
    <t>Squamous Cell Carcinoma &amp; Endometrioid Adenocarcinoma  Stage IC1</t>
  </si>
  <si>
    <t>5/17/2018; 6/7/2018</t>
  </si>
  <si>
    <t>9318.7; 4777.20</t>
  </si>
  <si>
    <t>Armelinda Dela Peña</t>
  </si>
  <si>
    <t>San Agustin, Madridejos, Bantayan</t>
  </si>
  <si>
    <t>0950-310-8872</t>
  </si>
  <si>
    <t>Invasive Ductal Carcinoma Stage IIA</t>
  </si>
  <si>
    <t>May 18-2018</t>
  </si>
  <si>
    <t>Corazon Sim</t>
  </si>
  <si>
    <t>Sun-oc Lower Nivel Hills, Lahug, Cebu City</t>
  </si>
  <si>
    <t>0932-972-8702</t>
  </si>
  <si>
    <t>Alice Abenido</t>
  </si>
  <si>
    <t>0458 Sitio Arco, Lahug, Cebu City</t>
  </si>
  <si>
    <t>0915-656-3314</t>
  </si>
  <si>
    <t>Dr. Tudtud</t>
  </si>
  <si>
    <t>Done Processing</t>
  </si>
  <si>
    <t>Died 4/4/19 due to brain metastasis</t>
  </si>
  <si>
    <t>Eufemia Villarba</t>
  </si>
  <si>
    <t>Verano II, Goldenville Subd, Banawa, Guadalupe, Cebu City</t>
  </si>
  <si>
    <t>0932-773-3945</t>
  </si>
  <si>
    <t>Chemotherapy (Globo)</t>
  </si>
  <si>
    <t>Claudia Angcon</t>
  </si>
  <si>
    <t>90-G Gorordo Avenue, Camputhaw, Cebu City</t>
  </si>
  <si>
    <t>0920-900-6370</t>
  </si>
  <si>
    <t>Multiple Primary (Breast, Endometrial, Non-Hodgkin's)</t>
  </si>
  <si>
    <r>
      <t xml:space="preserve">Annaly Gimenez </t>
    </r>
    <r>
      <rPr>
        <sz val="11"/>
        <color rgb="FFFF0000"/>
        <rFont val="Calibri"/>
        <family val="2"/>
        <scheme val="minor"/>
      </rPr>
      <t xml:space="preserve">(previously assisted) </t>
    </r>
  </si>
  <si>
    <t>Aillen Canonigo</t>
  </si>
  <si>
    <t>Central Poblacion, City of Naga</t>
  </si>
  <si>
    <t>0927-938-6840</t>
  </si>
  <si>
    <t>Chemotherapy (globo)
EBRT (CHH)</t>
  </si>
  <si>
    <t>6/6/2018
6/29/2018</t>
  </si>
  <si>
    <t>Chemo- 31,224.85
EBRT- 23776</t>
  </si>
  <si>
    <t>Luzviminda Antido</t>
  </si>
  <si>
    <t>Atabay, Alcoy, Cebu</t>
  </si>
  <si>
    <t>0932-245-8317</t>
  </si>
  <si>
    <t>Virgilla Paypa</t>
  </si>
  <si>
    <t>Alumnos, Basak San Nicolas, Cebu City</t>
  </si>
  <si>
    <t>0943-472-1915</t>
  </si>
  <si>
    <t>Endometrial Carcinoma Stage IB</t>
  </si>
  <si>
    <t>Radiotherapy (PSH)</t>
  </si>
  <si>
    <t>Stella Marie Simega</t>
  </si>
  <si>
    <t>Poblacion, Badian</t>
  </si>
  <si>
    <t>0926-574-3623</t>
  </si>
  <si>
    <t>Francisco Osabel</t>
  </si>
  <si>
    <t>Paypay, Daanbantayan</t>
  </si>
  <si>
    <t>0922-677-1457 (daughter)</t>
  </si>
  <si>
    <t>Prostatic Adenocarcinoma Stage I</t>
  </si>
  <si>
    <t>Surgery</t>
  </si>
  <si>
    <t>Honey Lopez</t>
  </si>
  <si>
    <t>Calamba, Cebu City</t>
  </si>
  <si>
    <t>0942-391-2992</t>
  </si>
  <si>
    <t>Immature Teratoma Stage IC2</t>
  </si>
  <si>
    <t>Globo- P4,666.25 Complete- P8550</t>
  </si>
  <si>
    <t>Complete- done processing; Globo-done processing</t>
  </si>
  <si>
    <t>Prescilla Judilla</t>
  </si>
  <si>
    <t>467 St. Sanchez St., Sector 2, Pagsabungan, Mandaue City</t>
  </si>
  <si>
    <t>0936-262-8592</t>
  </si>
  <si>
    <t>Endometrial Carcinoma Stage IA</t>
  </si>
  <si>
    <t>External Beam Radiation (PSH)</t>
  </si>
  <si>
    <t>Chelo Lozada</t>
  </si>
  <si>
    <t>West Binabag, Tayud, Consolacion</t>
  </si>
  <si>
    <t>0997-534-8515</t>
  </si>
  <si>
    <t>Hodgkin's Lymphoma Stage II</t>
  </si>
  <si>
    <t>Chemotherapy (Dr. Jemela Sanchez)</t>
  </si>
  <si>
    <t>7/11/2018; 7/26/2018</t>
  </si>
  <si>
    <t>16300; 16300</t>
  </si>
  <si>
    <t>Reynaldo Cañete Jr.</t>
  </si>
  <si>
    <t>Purok Sambagan, Pilipog, Cordova</t>
  </si>
  <si>
    <t>0945-074-6330</t>
  </si>
  <si>
    <t>Colorectal Carcinoma Stage IIB</t>
  </si>
  <si>
    <t>Chemotherapy (globo- 4/8 cycles)</t>
  </si>
  <si>
    <t>Floremae Carpio</t>
  </si>
  <si>
    <t>Sitio Kalubihan, Pagsabungan, Mandaue City</t>
  </si>
  <si>
    <t>0923-371-7288</t>
  </si>
  <si>
    <t>Borderline Serous Tumor Stage IC</t>
  </si>
  <si>
    <t>Chemotherapy (globo- 3/6 cycles)</t>
  </si>
  <si>
    <t>Ranyien Jey dela Calzada</t>
  </si>
  <si>
    <t>Poblacion Ward II, Minglanilla, Cebu</t>
  </si>
  <si>
    <t>490-4682</t>
  </si>
  <si>
    <t>Ernie Torremonia</t>
  </si>
  <si>
    <t>Malabago, Daanbantayan</t>
  </si>
  <si>
    <t>0926-997-4099</t>
  </si>
  <si>
    <t>Ameloblastoma</t>
  </si>
  <si>
    <t>Lordelito Lasola</t>
  </si>
  <si>
    <t>Engineering Rd, Sitio Sombrea, Lawaan I, Talisay City</t>
  </si>
  <si>
    <t>0923-197-5204/ 491-5745</t>
  </si>
  <si>
    <t>Radioactive Iodine Therapy</t>
  </si>
  <si>
    <t>Gina Arrofo</t>
  </si>
  <si>
    <t>Phase 1 Pulpogan, Consolacion</t>
  </si>
  <si>
    <t>0922-427-4710</t>
  </si>
  <si>
    <t>Colon Adenocarcinoma Stage II</t>
  </si>
  <si>
    <t>Chemotherapy (globo- 2/6 cycles)</t>
  </si>
  <si>
    <t>Gina Gacang</t>
  </si>
  <si>
    <t>Lower Awihao, Awihao, Toledo City</t>
  </si>
  <si>
    <t>0946-623-5103</t>
  </si>
  <si>
    <t>Serous Papillary Cystadenocarcinoma (Ovarian CA)</t>
  </si>
  <si>
    <t>Corazon Rosal</t>
  </si>
  <si>
    <t>282 Skyview Village, Apas, Cebu City</t>
  </si>
  <si>
    <t>0923-877-0757</t>
  </si>
  <si>
    <t>Princess Marie Projemo</t>
  </si>
  <si>
    <t>M.L. Quezon National Highway, Pusol, Lapu-lapu City</t>
  </si>
  <si>
    <t>0915-456-1094</t>
  </si>
  <si>
    <t>Brachytherapy (PSH)</t>
  </si>
  <si>
    <t>Hermano Leyson</t>
  </si>
  <si>
    <t>Sugarlandia, Villa Leyson, Bacayan, Cebu City</t>
  </si>
  <si>
    <t>0922-203-8245</t>
  </si>
  <si>
    <t>Rectal Adenocarcinoma Stage IIC</t>
  </si>
  <si>
    <t>Surgery (PSH); Done with chemoradiation</t>
  </si>
  <si>
    <t>Rezamar Tabucal</t>
  </si>
  <si>
    <t>San Isidro, Perrelos, Carcar City</t>
  </si>
  <si>
    <t>0945-668-3208</t>
  </si>
  <si>
    <t>Cervical Carcinoma Stage IIB</t>
  </si>
  <si>
    <t>Radiation (PSH)
Chemotherapy
Brachytherapy</t>
  </si>
  <si>
    <t xml:space="preserve">14,630(rad)
29,099.34(chemo)
16000(brachy)
</t>
  </si>
  <si>
    <t>Radia-done processing
Chemo-done processing
Brachy-done processing</t>
  </si>
  <si>
    <t>Michael Verunque</t>
  </si>
  <si>
    <t>Garcia-Lopez Cmpd, Isuya, Mactan, Lapu-lapu City</t>
  </si>
  <si>
    <t>0956-402-6701</t>
  </si>
  <si>
    <t>Tongue Carcer Stage II</t>
  </si>
  <si>
    <t>Chemotherapy (globo)
Radiation (CHH Mandaue)</t>
  </si>
  <si>
    <t xml:space="preserve">Chemo- 4780
Radiation- 4288
</t>
  </si>
  <si>
    <t>Chemo- Done processing
Radiation- done processing</t>
  </si>
  <si>
    <t>Marilen Caritan</t>
  </si>
  <si>
    <t>Laguna Basak Pardo, Cebu City</t>
  </si>
  <si>
    <t>0912-534-9107</t>
  </si>
  <si>
    <t>EBRT at PSH</t>
  </si>
  <si>
    <t>Merry Cris Abapo</t>
  </si>
  <si>
    <t>BSP Camp, Lahug, Cebu City</t>
  </si>
  <si>
    <t>0995-794-2412</t>
  </si>
  <si>
    <t>Nodular Sclerosis Classic Hodgkin's Lymphoma Stage II</t>
  </si>
  <si>
    <t>Chemo (globo &amp; PSH) 4/8 cycles
EBRT at PSH</t>
  </si>
  <si>
    <t>9/13/2018
11/26/18</t>
  </si>
  <si>
    <t>Globo- 15782.95
PSH- 15,458.02
EBRT- 15,000</t>
  </si>
  <si>
    <t>Done processing (globo)
PSH chemo-done processing</t>
  </si>
  <si>
    <t>Mary Jean Benarao</t>
  </si>
  <si>
    <t>51-A B. Rodriguez Ext., Sambag 2, Cebu City</t>
  </si>
  <si>
    <t>0999-229-8321</t>
  </si>
  <si>
    <t>Cervical Carcinoma Stage IB1</t>
  </si>
  <si>
    <t>Rochelyn Absalon</t>
  </si>
  <si>
    <t>San Isidro, Pilar, Camotes</t>
  </si>
  <si>
    <t>0930-099-5489</t>
  </si>
  <si>
    <t>RAI at CDUH</t>
  </si>
  <si>
    <t>Perlita Rodrigo</t>
  </si>
  <si>
    <t>Taytayan, Bogo City</t>
  </si>
  <si>
    <t>0975-518-3118</t>
  </si>
  <si>
    <t>Chemotherapy
EBRT (PSH)
Brachy (PSH)</t>
  </si>
  <si>
    <t>chemo- 13,999.56
EBRT- 9324
Brachy- 19120.98</t>
  </si>
  <si>
    <t>Chemo- Done processing
EBRT-done processing
Brachy-done processing</t>
  </si>
  <si>
    <t>Portia Abugan</t>
  </si>
  <si>
    <t>Lot 8 Blk 4, Villa Leyson Subd, Bacayan, Cebu City</t>
  </si>
  <si>
    <t>0906-387-8626/ 238-1832</t>
  </si>
  <si>
    <t>EBRT at PSH
Chemo 3/6 (globo)
Brachy at PSH</t>
  </si>
  <si>
    <t>EBRT- 8,400
chemo- 24,799.56
Brachy- 13,622.69</t>
  </si>
  <si>
    <t xml:space="preserve">Chemo-done processing
EBRT-done processing
Brachy- done processing
</t>
  </si>
  <si>
    <t>Virgil Castillo</t>
  </si>
  <si>
    <t>Blk 13 Lot 4 Velmiro Heights, Tunghaan, Minglanilla</t>
  </si>
  <si>
    <t>0945-548-9192</t>
  </si>
  <si>
    <t>RAI at PSH</t>
  </si>
  <si>
    <t>Elena Laurente</t>
  </si>
  <si>
    <t>Mactan St., Calvary Hills, Apas, Cebu City</t>
  </si>
  <si>
    <t>0919-638-3902</t>
  </si>
  <si>
    <t>Invasive Ductal Carcinoma Stage II (Left) Stage IIB (Right)</t>
  </si>
  <si>
    <t>Chemotherapy (globo)
EBRT (PSH)</t>
  </si>
  <si>
    <t>9/27/2018 (chemo)
11/19/18 (EBRT)</t>
  </si>
  <si>
    <t xml:space="preserve">Chemo-49318.5
EBRT- 6,300 </t>
  </si>
  <si>
    <t>Done processing (globo)
EBRT- done processing</t>
  </si>
  <si>
    <t>Ma. Karen Christian Enriquez</t>
  </si>
  <si>
    <t>N279 Narra St., Tayud, Liloan</t>
  </si>
  <si>
    <t>0908-417-3547</t>
  </si>
  <si>
    <t>Ovarian Cancer Stage IC3</t>
  </si>
  <si>
    <r>
      <t xml:space="preserve">Rodrigo del Mar
</t>
    </r>
    <r>
      <rPr>
        <sz val="11"/>
        <color rgb="FFFF0000"/>
        <rFont val="Calibri"/>
        <family val="2"/>
        <scheme val="minor"/>
      </rPr>
      <t>(previously assited)</t>
    </r>
  </si>
  <si>
    <t>Chemotherapy (globo)</t>
  </si>
  <si>
    <t>Wendy Marayan</t>
  </si>
  <si>
    <t>881 Block 4 Lot 3 Velpal 2, Pakigne, Minglanilla</t>
  </si>
  <si>
    <t>0950-883-6530</t>
  </si>
  <si>
    <t>Esmeraldo Rosal Jr.</t>
  </si>
  <si>
    <t>Purok 6, Tugbongan, Consolacion</t>
  </si>
  <si>
    <t>0923-151-9520</t>
  </si>
  <si>
    <t>Follicular Thyroid Carcinoma Stage I</t>
  </si>
  <si>
    <t>Belen Sandal</t>
  </si>
  <si>
    <t>Sitio San Miguel, Guizo, Mandaue City</t>
  </si>
  <si>
    <t>0943-677-3703</t>
  </si>
  <si>
    <t>Micropapillary Thyroid Carcinoma Stage I</t>
  </si>
  <si>
    <t>Arlene Jane Abelgas</t>
  </si>
  <si>
    <t>187 Ubca 3, Quiot, Cebu City</t>
  </si>
  <si>
    <t>0999-046-7643</t>
  </si>
  <si>
    <t>Non-Hodgkin's Lymphoma Stage I</t>
  </si>
  <si>
    <t>Chemo (globo) 3/8 cycles</t>
  </si>
  <si>
    <t>Aden Pelayo</t>
  </si>
  <si>
    <t>Purok Gemelina, Bangbang, Cordova</t>
  </si>
  <si>
    <t>0977-672-9735</t>
  </si>
  <si>
    <t>Rectal Adenocarcinoma Stage IIB</t>
  </si>
  <si>
    <t>Chemo (globo)</t>
  </si>
  <si>
    <t>Chiren Astillero</t>
  </si>
  <si>
    <t>San Juan, Pilar, Camotes</t>
  </si>
  <si>
    <t>0930-135-5461</t>
  </si>
  <si>
    <r>
      <t xml:space="preserve">Claudia Angcon
</t>
    </r>
    <r>
      <rPr>
        <sz val="11"/>
        <color rgb="FFFF0000"/>
        <rFont val="Calibri"/>
        <family val="2"/>
        <scheme val="minor"/>
      </rPr>
      <t>(previously assited)</t>
    </r>
  </si>
  <si>
    <t>EBRT (CDUH)</t>
  </si>
  <si>
    <t>Arlene Soria</t>
  </si>
  <si>
    <t>Sn Roque St., Lipata-Linao, Minglanilla</t>
  </si>
  <si>
    <t>0995-621-0261</t>
  </si>
  <si>
    <t xml:space="preserve">Cervical Carcinoma Stage IC1 </t>
  </si>
  <si>
    <t>Chemo- 6/6 cycles
EBRT (PSH)</t>
  </si>
  <si>
    <t>Chemo- 9699.78
EBRT- 25984</t>
  </si>
  <si>
    <t>Chemo- Done processing
EBRT- done processing</t>
  </si>
  <si>
    <t>Proserpina Jamelo</t>
  </si>
  <si>
    <t>Dawis Norte, Carmen</t>
  </si>
  <si>
    <t>0942-563-9862</t>
  </si>
  <si>
    <t>Chemo- 36,199.78</t>
  </si>
  <si>
    <t>Christianie Perez</t>
  </si>
  <si>
    <t>Blk 8 Lot 8, Villa Elena Subd, Yati, Liloan</t>
  </si>
  <si>
    <t>0923-379-0615</t>
  </si>
  <si>
    <t>Alicia Miñoza</t>
  </si>
  <si>
    <t>Sitio Cambawog, Pulangbato, Cebu City</t>
  </si>
  <si>
    <t>0926-470-5333</t>
  </si>
  <si>
    <t>Bernardita Basak</t>
  </si>
  <si>
    <t>Sangi Interior, Pajo, Lapu-lapu City</t>
  </si>
  <si>
    <t>0923-468-1410</t>
  </si>
  <si>
    <t>Leonesa Talledo</t>
  </si>
  <si>
    <t>Zone 7, Canduman, Mandaue City</t>
  </si>
  <si>
    <t>0907-451-3318</t>
  </si>
  <si>
    <t>Socorro Armecin</t>
  </si>
  <si>
    <t>#23 Zone Okra, Paknaan, Mandaue City</t>
  </si>
  <si>
    <t>0923-575-2916</t>
  </si>
  <si>
    <t>EBRT at CDUH</t>
  </si>
  <si>
    <t>Jocielyn Saykhamnouane</t>
  </si>
  <si>
    <t>67 Tres de Abril St., Pahina San Nicolas, Cebu City</t>
  </si>
  <si>
    <t>0927-446-0527</t>
  </si>
  <si>
    <t>Recurrent Papillary Thyroid Carcinoma Stage IIA</t>
  </si>
  <si>
    <t>RAI at CDUH
Neck exploration</t>
  </si>
  <si>
    <t>11/12/2018
12/17/18</t>
  </si>
  <si>
    <t>43,799
15,000</t>
  </si>
  <si>
    <t>Teresita Magallon</t>
  </si>
  <si>
    <t>Sta. Filomena, Alegria, Cebu</t>
  </si>
  <si>
    <t>0927-545-6591</t>
  </si>
  <si>
    <t>Ovarian Carcinoma Stage I</t>
  </si>
  <si>
    <t>Chemo 3/6 (Globo)</t>
  </si>
  <si>
    <t>Tarcisia Capuyan</t>
  </si>
  <si>
    <t>Sitio Taytay, Taboc Camaligbato, Danao City</t>
  </si>
  <si>
    <t>0923-150-3884</t>
  </si>
  <si>
    <t>Chemo 6/6 (Globo)
EBRT (PSH)</t>
  </si>
  <si>
    <t>Chemo- 18,835.32
EBRT- 14,900</t>
  </si>
  <si>
    <t>Chemo-done processing
EBRT-done processing</t>
  </si>
  <si>
    <t>Glynn Dumasig</t>
  </si>
  <si>
    <t>Mt. Breeze Subdivision, Tisa, Cebu City</t>
  </si>
  <si>
    <t>0945-688-0787</t>
  </si>
  <si>
    <t>EBRT (PSH)</t>
  </si>
  <si>
    <t>Gelyn Arrabis</t>
  </si>
  <si>
    <t>Tugasan, Guadalupe, Cebu City</t>
  </si>
  <si>
    <t>0932-455-8473</t>
  </si>
  <si>
    <t>Judith Zafra</t>
  </si>
  <si>
    <t>Blk 1 Lot 1/2 Garden Bloom Villas, Cotcot, Liloan</t>
  </si>
  <si>
    <t>0939-492-6098</t>
  </si>
  <si>
    <t>Endometrial Serous Carcinoma Stage IB</t>
  </si>
  <si>
    <t>Mariquita Rosales</t>
  </si>
  <si>
    <t>BSP Panas, Lahug, Cebu City</t>
  </si>
  <si>
    <t>0975-790-8751</t>
  </si>
  <si>
    <t>Invasive Ductal Carcinoma Stage IA</t>
  </si>
  <si>
    <t>External Beam Radiation at PSH</t>
  </si>
  <si>
    <t>Charlene Sebial</t>
  </si>
  <si>
    <t>Dakit, Poblacion, Pinamungahan</t>
  </si>
  <si>
    <t>0942-400-4136</t>
  </si>
  <si>
    <t>Apas, Marcosa</t>
  </si>
  <si>
    <t>Breast Cancer</t>
  </si>
  <si>
    <t>Upper Tulay, Minglanilla</t>
  </si>
  <si>
    <t>0932-135-7237</t>
  </si>
  <si>
    <t>Bagahansol, Jose Roy</t>
  </si>
  <si>
    <t>Thyroid Cancer</t>
  </si>
  <si>
    <t>Upper Dakit Poblacion, Pinamungajan</t>
  </si>
  <si>
    <t>0932-929-2527 (new)/0946-259-6033 (daughter)</t>
  </si>
  <si>
    <t>Cabalan, Cirila</t>
  </si>
  <si>
    <t>Brgy. Tubod, San Fernando, Cebu</t>
  </si>
  <si>
    <t>0916-480-3893 / 0977-8069-221</t>
  </si>
  <si>
    <t>Cabase, Menjhel</t>
  </si>
  <si>
    <t>Bgry. Inayagan, Tungkop, Minglanilla</t>
  </si>
  <si>
    <t>0977-256-3502  (new)</t>
  </si>
  <si>
    <t>Cabonilas, Emmylou</t>
  </si>
  <si>
    <t>Hodgkin's Lymphoma</t>
  </si>
  <si>
    <t>Brgy. Ilaya, Dumanjug, Cebu</t>
  </si>
  <si>
    <t>0926-853-4192</t>
  </si>
  <si>
    <t>Camoro, Evangeline</t>
  </si>
  <si>
    <t>Cervical Cancer</t>
  </si>
  <si>
    <t>Bgry. Guinabasan, Asturias, Cebu</t>
  </si>
  <si>
    <t>0917-4824-263</t>
  </si>
  <si>
    <t>Enad, Deborah Linda</t>
  </si>
  <si>
    <t>W3 Poblacion Minglanilla</t>
  </si>
  <si>
    <t>0932-797-6288</t>
  </si>
  <si>
    <t>Famulagan, Berlenda</t>
  </si>
  <si>
    <t>Bulasa, Argao, Cebu</t>
  </si>
  <si>
    <t>0923-720-9436</t>
  </si>
  <si>
    <t>Fedillaga, Marlyn</t>
  </si>
  <si>
    <t>Brgy. Poblacion, Boljoon, Cebu</t>
  </si>
  <si>
    <t>0933-329-5039</t>
  </si>
  <si>
    <t>Ferrer, Rosemarie</t>
  </si>
  <si>
    <t>Endometrial Cancer</t>
  </si>
  <si>
    <t>Mantalongon, Barili, Cebu</t>
  </si>
  <si>
    <t>0936-810-0431</t>
  </si>
  <si>
    <t>Flores, Anabel</t>
  </si>
  <si>
    <t>Awihao, Toledo City</t>
  </si>
  <si>
    <t>0948-089-1997</t>
  </si>
  <si>
    <t>Fuentes, Marta</t>
  </si>
  <si>
    <t>Gorordo Avenue, Lahug, Cebu / maybe in Santander</t>
  </si>
  <si>
    <t>09436898859 (new)</t>
  </si>
  <si>
    <t>Juezar, Jager</t>
  </si>
  <si>
    <t>Rectal Adenocarcinoma</t>
  </si>
  <si>
    <t>Sitio Lipata, Brgy. Linao, Minglanilla</t>
  </si>
  <si>
    <t>09325202796 (new)</t>
  </si>
  <si>
    <t>Lapas, Meriam</t>
  </si>
  <si>
    <t>Poblacion II, Burgos St. Carcar City</t>
  </si>
  <si>
    <t>0933-496-0979</t>
  </si>
  <si>
    <t>Macalinao, Ludivina</t>
  </si>
  <si>
    <t>Brgy. Punla-an, Dumanjug, Cebu</t>
  </si>
  <si>
    <t>09333-010-196</t>
  </si>
  <si>
    <t>Molera, Serapiona</t>
  </si>
  <si>
    <t>Lower Calajo-an, Minglanilla, Cebu</t>
  </si>
  <si>
    <t>0942-556-9892</t>
  </si>
  <si>
    <t>Montillano, Ma. Lorna</t>
  </si>
  <si>
    <t>#14 N. Bacalso St. Poblacion, Boljoon, Cebu</t>
  </si>
  <si>
    <t>0933-155-3327 / 0923-679-3991 (new)</t>
  </si>
  <si>
    <t>Oamilda, Florencia</t>
  </si>
  <si>
    <t>Bantayan, Tuyom, Carcar City</t>
  </si>
  <si>
    <t>0922-363-3587 (daughter)</t>
  </si>
  <si>
    <t>Pableo, Rosario</t>
  </si>
  <si>
    <t>Poblacion West, Moalboal, Cebu</t>
  </si>
  <si>
    <t>0933-415-0653</t>
  </si>
  <si>
    <t>Librinca, Hanzel</t>
  </si>
  <si>
    <t>Dumlog, Toledo City</t>
  </si>
  <si>
    <t>0926-305-6705 (new)</t>
  </si>
  <si>
    <t>Regidor, Lilibeth</t>
  </si>
  <si>
    <t>Sitio San Jose, Campangga, Barili, Cebu</t>
  </si>
  <si>
    <t>0932-923-5997</t>
  </si>
  <si>
    <t>Ricafort, Marilyn</t>
  </si>
  <si>
    <t>Sitio Cabacungan, Brgy. Japitan, Barili</t>
  </si>
  <si>
    <t>09358320490 (new)</t>
  </si>
  <si>
    <t>Saban, Avelina</t>
  </si>
  <si>
    <t>Colon Cancer</t>
  </si>
  <si>
    <t>Tal-ot Barili, Cebu</t>
  </si>
  <si>
    <t>0917-678-7984</t>
  </si>
  <si>
    <t>Sario, Charisma</t>
  </si>
  <si>
    <t>Zaragosa, Badian, Cebu</t>
  </si>
  <si>
    <t>0932-243-3673 (new)</t>
  </si>
  <si>
    <t>Seguisabal, Adonis</t>
  </si>
  <si>
    <t>Lymphoma</t>
  </si>
  <si>
    <t>Lower Pakigne, Minglanilla</t>
  </si>
  <si>
    <t>272-2830</t>
  </si>
  <si>
    <t>Tojeno, Janice</t>
  </si>
  <si>
    <t>Pob. I, Maximina St. Cogon, Carcar</t>
  </si>
  <si>
    <t>0916-605-0623 (new)</t>
  </si>
  <si>
    <t>Gigante, Kenneth</t>
  </si>
  <si>
    <t>Breast Cancer (Invasive Ductal)</t>
  </si>
  <si>
    <t>Sitio Lacdon, Cambuhawe, Balamban</t>
  </si>
  <si>
    <t>Mier, Marilyn</t>
  </si>
  <si>
    <t>Endometrial Carcinoma</t>
  </si>
  <si>
    <t>Washington St., Poblacion, Boljoon</t>
  </si>
  <si>
    <t>0932-850-9107</t>
  </si>
  <si>
    <t>Montanez, Estrellita</t>
  </si>
  <si>
    <t>Primativa Compound, Tungkop, Minglanilla</t>
  </si>
  <si>
    <t>0933-080-7414 (husband)</t>
  </si>
  <si>
    <t>Alberca, Myrna</t>
  </si>
  <si>
    <t>Brgy Bogo, Argao, Cebu</t>
  </si>
  <si>
    <t>0932-191-1702</t>
  </si>
  <si>
    <t>Basnillo, Leonora</t>
  </si>
  <si>
    <t>Linao-Lipata, Minglanilla</t>
  </si>
  <si>
    <t>0933-059-7828 pt/ 0942-046-0415</t>
  </si>
  <si>
    <t>Taboada, Ramil</t>
  </si>
  <si>
    <t>0955-971-2563 (new-daughter)</t>
  </si>
  <si>
    <t>Nadera, Corazon</t>
  </si>
  <si>
    <t>Badian, Cebu</t>
  </si>
  <si>
    <t>0977-814-5538 (daughter)</t>
  </si>
  <si>
    <t>Cantos, Marivic</t>
  </si>
  <si>
    <t>Ovarian Cancer</t>
  </si>
  <si>
    <t>Brgy Bugho, San Fernando</t>
  </si>
  <si>
    <t>0908-346-7652 (son)</t>
  </si>
  <si>
    <t>Maraveles, Noreen</t>
  </si>
  <si>
    <t>Thyroid Cancer (Papillary)</t>
  </si>
  <si>
    <t>154 Climaco St., South Poblacion, San Fernando</t>
  </si>
  <si>
    <t>0922-787-5778</t>
  </si>
  <si>
    <t>Cabaron, Racquel</t>
  </si>
  <si>
    <t xml:space="preserve">Rectal Adenocarcinoma </t>
  </si>
  <si>
    <t>Matutinao, Badian, Cebu</t>
  </si>
  <si>
    <t>0925-499-5736 (son)/ 0920-658-1079 (daughter)
0920-658-1079 (daughter)</t>
  </si>
  <si>
    <t xml:space="preserve">Sanchez, Susette </t>
  </si>
  <si>
    <t>Tagaytay, Vito, Minglanilla</t>
  </si>
  <si>
    <t>0955-301-9530</t>
  </si>
  <si>
    <t>0943-244-8858/ 0975-137-2480</t>
  </si>
  <si>
    <t>Maria En Pastida</t>
  </si>
  <si>
    <t>Sitio Capayas, Agbanga, Asturias</t>
  </si>
  <si>
    <t>0948-157-8302</t>
  </si>
  <si>
    <t>Margie Casusi</t>
  </si>
  <si>
    <t>Purok Lower Apid, Uling, City of Naga</t>
  </si>
  <si>
    <t>0935-412-7143/ 0905-379-0855</t>
  </si>
  <si>
    <t>Jay Peñosa</t>
  </si>
  <si>
    <t>Cogon, Dumanjug</t>
  </si>
  <si>
    <t>0975-618-3415</t>
  </si>
  <si>
    <t>Elsa Tapic</t>
  </si>
  <si>
    <t>833 Bonifacio St, West Poblacion, City of Naga</t>
  </si>
  <si>
    <t>238-1357</t>
  </si>
  <si>
    <t>Reynaida Villones</t>
  </si>
  <si>
    <t>San Miguel St, Canbanua, Argao</t>
  </si>
  <si>
    <t>0925-472-2202</t>
  </si>
  <si>
    <t>Gemma dela Rama</t>
  </si>
  <si>
    <t>Purok Banana, Tabtuy, Tuyan, City of Naga</t>
  </si>
  <si>
    <t>0932-612-3780</t>
  </si>
  <si>
    <t>Roberta Magtagad</t>
  </si>
  <si>
    <t>Upper Mangoto, Manguto, Pinamungahan</t>
  </si>
  <si>
    <t>0932-382-4925</t>
  </si>
  <si>
    <t>Nenita Carulasan</t>
  </si>
  <si>
    <t>Lower Calajoan, Minglanilla</t>
  </si>
  <si>
    <t>0932-290-8286</t>
  </si>
  <si>
    <t>Susan Burgos</t>
  </si>
  <si>
    <t>Simala, Sibonga</t>
  </si>
  <si>
    <t>0943-390-5095</t>
  </si>
  <si>
    <t>Hungaria Tanduyan</t>
  </si>
  <si>
    <t>Endometrioid Carcinoma Stage I</t>
  </si>
  <si>
    <t>Jampang, Sugka, Argao</t>
  </si>
  <si>
    <t>0923-149-1410</t>
  </si>
  <si>
    <t>Rosalina Montano</t>
  </si>
  <si>
    <t>Mainggit, Toledo City</t>
  </si>
  <si>
    <t>0947-973-2861</t>
  </si>
  <si>
    <t>Virgie Huerte</t>
  </si>
  <si>
    <t>Poblacion, Pinamungahan</t>
  </si>
  <si>
    <t>0932-374-9952</t>
  </si>
  <si>
    <t>Ellen Carrillo</t>
  </si>
  <si>
    <t>Apo, Argao</t>
  </si>
  <si>
    <t>0920-542-4274</t>
  </si>
  <si>
    <t>Dave Angelo Navaja</t>
  </si>
  <si>
    <t>Sitio Jarden, Carmen, Toledo City</t>
  </si>
  <si>
    <t>0999-157-5401 (Grandmother)</t>
  </si>
  <si>
    <t>Marlyn Bitayo</t>
  </si>
  <si>
    <t>Cabadiangan, Alcantara</t>
  </si>
  <si>
    <t>0905-622-3904</t>
  </si>
  <si>
    <t>Fe Perla Billones</t>
  </si>
  <si>
    <t>Cervical Carcinoma Stage IIA1</t>
  </si>
  <si>
    <t>Purok QCRO, Don Andres Soriano, Toledo City</t>
  </si>
  <si>
    <t>0915-971-4487</t>
  </si>
  <si>
    <t>Rolando Lescano</t>
  </si>
  <si>
    <t>Tuyan, City of Naga</t>
  </si>
  <si>
    <t>0995-298-0583</t>
  </si>
  <si>
    <t>Almira Brigoli</t>
  </si>
  <si>
    <t>Gallardo St, Brgy 2, Tuburan</t>
  </si>
  <si>
    <t>0932-407-1423</t>
  </si>
  <si>
    <t>Lord Aga Sellote</t>
  </si>
  <si>
    <t>Oligodendrogloma Grade II</t>
  </si>
  <si>
    <t>Purok 5 Bayong, Cadulawan, Minglanilla</t>
  </si>
  <si>
    <t>0927-450-3822</t>
  </si>
  <si>
    <t>Cerlita Tillo</t>
  </si>
  <si>
    <t>Central I, Inayagan, Naga City</t>
  </si>
  <si>
    <t>0930-698-9518</t>
  </si>
  <si>
    <t>Treatment Assistance Monitoring Dashboard</t>
  </si>
  <si>
    <t>Treatment Category</t>
  </si>
  <si>
    <t>No. of patients assisted*</t>
  </si>
  <si>
    <t>Status*</t>
  </si>
  <si>
    <t>Total Amount of tx assistance</t>
  </si>
  <si>
    <t>Average Tx cost/ pt</t>
  </si>
  <si>
    <t>Site</t>
  </si>
  <si>
    <t xml:space="preserve">Total Pax </t>
  </si>
  <si>
    <t>%age</t>
  </si>
  <si>
    <t>Completed</t>
  </si>
  <si>
    <t>On-Going</t>
  </si>
  <si>
    <t>Expired</t>
  </si>
  <si>
    <t>*Topo</t>
  </si>
  <si>
    <t>Morpho</t>
  </si>
  <si>
    <t>*</t>
  </si>
  <si>
    <t>a.</t>
  </si>
  <si>
    <t>a.1 Surgery</t>
  </si>
  <si>
    <t>Breast</t>
  </si>
  <si>
    <t>Invasive Ductal CA</t>
  </si>
  <si>
    <t>a.2 Surgery + chemo</t>
  </si>
  <si>
    <t>Thyroid</t>
  </si>
  <si>
    <t>Papillary Thyroid CA</t>
  </si>
  <si>
    <t>b.</t>
  </si>
  <si>
    <t>Follicular Thyroid</t>
  </si>
  <si>
    <t>c.</t>
  </si>
  <si>
    <t>Radiation</t>
  </si>
  <si>
    <t>Micropapillary Thyroid</t>
  </si>
  <si>
    <t>c1.</t>
  </si>
  <si>
    <t xml:space="preserve">     RAI</t>
  </si>
  <si>
    <t>Lymph Nodes</t>
  </si>
  <si>
    <t>Hodgkin's</t>
  </si>
  <si>
    <t>c2.</t>
  </si>
  <si>
    <t xml:space="preserve">     External Beam</t>
  </si>
  <si>
    <t>Non-hodgkin's</t>
  </si>
  <si>
    <t>d.</t>
  </si>
  <si>
    <t>Surgery-Chemo</t>
  </si>
  <si>
    <t>Colorectal</t>
  </si>
  <si>
    <t>Adenocarcinoma</t>
  </si>
  <si>
    <t>e.</t>
  </si>
  <si>
    <t>Surgery Radiation</t>
  </si>
  <si>
    <t>Endometrium</t>
  </si>
  <si>
    <t>e1.</t>
  </si>
  <si>
    <t xml:space="preserve">     Surg-RAI</t>
  </si>
  <si>
    <t>Ovary</t>
  </si>
  <si>
    <t>e2.</t>
  </si>
  <si>
    <t xml:space="preserve">     Surg-EB</t>
  </si>
  <si>
    <t>HBT</t>
  </si>
  <si>
    <t>Ampulary Neoplasm</t>
  </si>
  <si>
    <t>f.</t>
  </si>
  <si>
    <t>Chemo-Radiation</t>
  </si>
  <si>
    <t>Hypogastric</t>
  </si>
  <si>
    <t>Fibromyxiod Sarcoma</t>
  </si>
  <si>
    <t xml:space="preserve">g. </t>
  </si>
  <si>
    <t>Brachytherapy</t>
  </si>
  <si>
    <t>Mandible</t>
  </si>
  <si>
    <t>h.</t>
  </si>
  <si>
    <t>Prostate</t>
  </si>
  <si>
    <t>Cervical</t>
  </si>
  <si>
    <t>As of 12/31</t>
  </si>
  <si>
    <t>Tongue</t>
  </si>
  <si>
    <t>Multiple Primary</t>
  </si>
  <si>
    <t>*For Surgical Assistance</t>
  </si>
  <si>
    <t>2 patients had surgical assistance only</t>
  </si>
  <si>
    <t>2 patients were no longer required of other treatment regimen</t>
  </si>
  <si>
    <t>*Dinoy &amp; Piedad (previously assisted)</t>
  </si>
  <si>
    <t>2 patients availed of chemoradiation assistance from other institutions</t>
  </si>
  <si>
    <t>*Total number of new patients- 85</t>
  </si>
  <si>
    <t>*Number of patients with completed treatment: 85 patients out of 87 (98%)</t>
  </si>
  <si>
    <t>Non-Hodgkin's Lymphoma</t>
  </si>
  <si>
    <t>Lung</t>
  </si>
  <si>
    <t>Fibromyxoid</t>
  </si>
  <si>
    <t>Mouth</t>
  </si>
  <si>
    <t>Larynx</t>
  </si>
  <si>
    <t>Brain</t>
  </si>
  <si>
    <t>Total as of 12/31</t>
  </si>
  <si>
    <t>*Total number of new patients- 90</t>
  </si>
  <si>
    <t>Accomplishments:</t>
  </si>
  <si>
    <t xml:space="preserve"> </t>
  </si>
  <si>
    <t>*Previously assisted patients- 6</t>
  </si>
  <si>
    <t>* psychosocial (north 3, south 2, cebu-1, rafi-2, PSH partnered- 3)</t>
  </si>
  <si>
    <t>*patient-initiated home visits</t>
  </si>
  <si>
    <t>Date Forwarded</t>
  </si>
  <si>
    <t>Patient's Name</t>
  </si>
  <si>
    <t>Service Provider</t>
  </si>
  <si>
    <t>Amount</t>
  </si>
  <si>
    <t>Globo</t>
  </si>
  <si>
    <t>PSH</t>
  </si>
  <si>
    <t>dela Rama&amp; Lingo, Jacinto</t>
  </si>
  <si>
    <t>Carulasan/Arayan/Mantuhac</t>
  </si>
  <si>
    <t>Danmel Rojas</t>
  </si>
  <si>
    <t>Juliet Cabrera</t>
  </si>
  <si>
    <t>Sheena Rose Pogay</t>
  </si>
  <si>
    <t>Jay Penosa</t>
  </si>
  <si>
    <t>Alvin Cacayan</t>
  </si>
  <si>
    <t>Rodrigo, Arellano</t>
  </si>
  <si>
    <t>CDUH</t>
  </si>
  <si>
    <t>Magtagad/Lazaga/Salabsab/Avilla/Subingsubing/Tagalog</t>
  </si>
  <si>
    <t>CVGH</t>
  </si>
  <si>
    <t>Lonita Davidon</t>
  </si>
  <si>
    <t>Ma. Cristita Polo</t>
  </si>
  <si>
    <t>CHH Mandaue</t>
  </si>
  <si>
    <t>Fritz Soon (EBRT)</t>
  </si>
  <si>
    <t>Ma. Victoria Tampus</t>
  </si>
  <si>
    <t>Consultant's Honorarium</t>
  </si>
  <si>
    <t>Comoso/Ponsica</t>
  </si>
  <si>
    <t>Lazaga/Torregosa/Salabsab/Tanduyan/Subingsubing/Soon</t>
  </si>
  <si>
    <t>Lauron/Talledo/Vinas</t>
  </si>
  <si>
    <t>Mascarinas/Pegarido/Mascarinas/Prieto/Riconalla/Oraiz</t>
  </si>
  <si>
    <t>Tenchavez/Tagalog/Reroma</t>
  </si>
  <si>
    <t>Grace Rivera</t>
  </si>
  <si>
    <t>Matbagon/Isugan</t>
  </si>
  <si>
    <t>Piedad/Navaja/Salazar/Tagalog</t>
  </si>
  <si>
    <t>May Joy Vergara</t>
  </si>
  <si>
    <t>Elwin Bealao</t>
  </si>
  <si>
    <t>Hannah Jan Amihan</t>
  </si>
  <si>
    <t>Ma. Ailene Cumayas</t>
  </si>
  <si>
    <t>Susana Sta. Ana</t>
  </si>
  <si>
    <t>Ma. Febes Gica</t>
  </si>
  <si>
    <t>/</t>
  </si>
  <si>
    <t>Abner Quinal</t>
  </si>
  <si>
    <t>Rene Arnoco</t>
  </si>
  <si>
    <t>Cyrel Gonzales</t>
  </si>
  <si>
    <t>Fermina Tayong</t>
  </si>
  <si>
    <t>Clotido Espinosa</t>
  </si>
  <si>
    <t>Marilyn Bitayo</t>
  </si>
  <si>
    <t>Clotildo Espinosa</t>
  </si>
  <si>
    <t>Christian Ycoy</t>
  </si>
  <si>
    <t>Anatolio Alfar</t>
  </si>
  <si>
    <t>charged to screening</t>
  </si>
  <si>
    <t>CAP</t>
  </si>
  <si>
    <t>Riza Otero</t>
  </si>
  <si>
    <t>Mirisa Reroma</t>
  </si>
  <si>
    <t>Gelyn Carro</t>
  </si>
  <si>
    <t>Ricardo Rivera</t>
  </si>
  <si>
    <t>Melon Catering</t>
  </si>
  <si>
    <t>er</t>
  </si>
  <si>
    <t>Carmelia Paguican</t>
  </si>
  <si>
    <t>Aida Villafuente</t>
  </si>
  <si>
    <t>Lilibeth Pestanas</t>
  </si>
  <si>
    <t>Marilou Ballar</t>
  </si>
  <si>
    <t>Victoria Gigantina</t>
  </si>
  <si>
    <t>Evelyn Pacana</t>
  </si>
  <si>
    <t>Irene Neri</t>
  </si>
  <si>
    <t>Alfi Lee</t>
  </si>
  <si>
    <t>Honorarium (Kenneth Chan)</t>
  </si>
  <si>
    <t>CAPP Rental</t>
  </si>
  <si>
    <t>Rosa Macahindog</t>
  </si>
  <si>
    <t>Imelda Piedad</t>
  </si>
  <si>
    <t>Kent Benedict Monsanto</t>
  </si>
  <si>
    <t>ER</t>
  </si>
  <si>
    <t>Garces Royal Garden Catering</t>
  </si>
  <si>
    <t>No.</t>
  </si>
  <si>
    <t>Name</t>
  </si>
  <si>
    <t>Date of Birth</t>
  </si>
  <si>
    <t>Age</t>
  </si>
  <si>
    <t>LGU</t>
  </si>
  <si>
    <t>Address</t>
  </si>
  <si>
    <t>Contact Number</t>
  </si>
  <si>
    <t xml:space="preserve">Diagnosis  </t>
  </si>
  <si>
    <t>Procedure</t>
  </si>
  <si>
    <t>Med Amount</t>
  </si>
  <si>
    <t>Hospital Bill</t>
  </si>
  <si>
    <t>Remarks</t>
  </si>
  <si>
    <t>Assistance from other institutions</t>
  </si>
  <si>
    <t>Tx Cost (w/o PF)</t>
  </si>
  <si>
    <t>Status</t>
  </si>
  <si>
    <t>F</t>
  </si>
  <si>
    <t>Lapu-lapu City</t>
  </si>
  <si>
    <t>Sitio Villa Amakan, Timpolok, Babag, Lapu-lapu City</t>
  </si>
  <si>
    <t>0943-605-9466</t>
  </si>
  <si>
    <t>Asturias</t>
  </si>
  <si>
    <t>City of Naga</t>
  </si>
  <si>
    <t>Cebu City</t>
  </si>
  <si>
    <t>Center Bacayan, Bacayan, Cebu City</t>
  </si>
  <si>
    <t>0942-318-3638</t>
  </si>
  <si>
    <t>M</t>
  </si>
  <si>
    <t>Dumanjug</t>
  </si>
  <si>
    <t>Mandaue City</t>
  </si>
  <si>
    <t>Purok Kalabasa, Gun-ob, Lapu-lapu City</t>
  </si>
  <si>
    <t>0948-206-6634</t>
  </si>
  <si>
    <t>Blk 2 Juana Osmeña Ext., Kamputhaw, Cebu City</t>
  </si>
  <si>
    <t>Sitio San Roque, Lahug, Cebu City</t>
  </si>
  <si>
    <t>0995-794-1885</t>
  </si>
  <si>
    <t>Cordova</t>
  </si>
  <si>
    <t>Sitio Sen, Dapitan, Cordova</t>
  </si>
  <si>
    <t>0920-658-1225</t>
  </si>
  <si>
    <t>Lower Highway, Pilipog, Cordova</t>
  </si>
  <si>
    <t>Argao</t>
  </si>
  <si>
    <t>0991-726-5794</t>
  </si>
  <si>
    <t>done processing</t>
  </si>
  <si>
    <t>820-G Jakosalem St, San Antonio, Cebu City</t>
  </si>
  <si>
    <t>0917-493-2691</t>
  </si>
  <si>
    <t>Chemo-done processing
EBRT- Done processing</t>
  </si>
  <si>
    <t>Liloan</t>
  </si>
  <si>
    <t>Calubian, Yati, Liloan</t>
  </si>
  <si>
    <t>0918-223-7292</t>
  </si>
  <si>
    <t>Pinamungahan</t>
  </si>
  <si>
    <t>Consolacion</t>
  </si>
  <si>
    <t>Danglag, Consolacion</t>
  </si>
  <si>
    <t>0908-279-0971</t>
  </si>
  <si>
    <t>Minglanilla</t>
  </si>
  <si>
    <t>Medellin</t>
  </si>
  <si>
    <t>Purok Jacobo, Kawit, Medellin</t>
  </si>
  <si>
    <t>0910-075-0527</t>
  </si>
  <si>
    <t>Sitio Balintawak, Kawit, Medellin</t>
  </si>
  <si>
    <t>0932-248-9482</t>
  </si>
  <si>
    <t>Sindulan St., Mabolo, Cebu City</t>
  </si>
  <si>
    <t>0922-257-8405</t>
  </si>
  <si>
    <t>New Lipata, Pusok, Lapu-lapu City</t>
  </si>
  <si>
    <t>0945-895-6336</t>
  </si>
  <si>
    <t>164  E T. Padilla St., Cebu City</t>
  </si>
  <si>
    <t>0916-130-6754</t>
  </si>
  <si>
    <t>Sibonga</t>
  </si>
  <si>
    <t>had chemo</t>
  </si>
  <si>
    <t>Danao City</t>
  </si>
  <si>
    <t>Upper Binaliw, Binaliw, Danao City</t>
  </si>
  <si>
    <t>0999-472-0986</t>
  </si>
  <si>
    <t>Cabadiangan, Liloan</t>
  </si>
  <si>
    <t>0906-671-7429</t>
  </si>
  <si>
    <t>Seaside, Ibo, Lapu-lapu City</t>
  </si>
  <si>
    <t>0905-338-8787</t>
  </si>
  <si>
    <t>16 Bayabas St., Basak San Nicolas, Cebu City</t>
  </si>
  <si>
    <t>Invasive Ductal Carcinoma Stage I</t>
  </si>
  <si>
    <t>Bogo City</t>
  </si>
  <si>
    <t>Cogon, Bogo City</t>
  </si>
  <si>
    <t>0966-268-4438</t>
  </si>
  <si>
    <t>952 Locatha, Looc, Lapu-lapu City</t>
  </si>
  <si>
    <t>0920-533-8521</t>
  </si>
  <si>
    <t>Purok 4 Ibabaw, Cambinocot, Cebu City</t>
  </si>
  <si>
    <t>0943-948-8327</t>
  </si>
  <si>
    <t>503-Z P. del Rosario Ext, Sambag I, Cebu City</t>
  </si>
  <si>
    <t>0975-486-5914</t>
  </si>
  <si>
    <t>Toledo City</t>
  </si>
  <si>
    <t>574 Greenside St., Hipodromo, Cebu City</t>
  </si>
  <si>
    <t>0932-923-8319</t>
  </si>
  <si>
    <t>Sambag II, Cebu City</t>
  </si>
  <si>
    <t>0956-277-7617</t>
  </si>
  <si>
    <t>Lapu-Lapu City</t>
  </si>
  <si>
    <t>Aboitiz Beach House, Brgy. Punta Engańo, Lapu-Lapu City</t>
  </si>
  <si>
    <t>0995-255-7921</t>
  </si>
  <si>
    <t>Sitio Riverside, Canduman, Mandaue City</t>
  </si>
  <si>
    <t>0935-944-4320</t>
  </si>
  <si>
    <t>Purok Luy-a, Calero, Liloan</t>
  </si>
  <si>
    <t>0926-169-5774</t>
  </si>
  <si>
    <t>Rizal St., Suba, Danao City</t>
  </si>
  <si>
    <t>0975-257-8956</t>
  </si>
  <si>
    <t>CC (temporary address)</t>
  </si>
  <si>
    <t>Nueva Caceres Oslob (permanent)
Sambag I, CC (temporary address)</t>
  </si>
  <si>
    <t>0956-956-0526</t>
  </si>
  <si>
    <t>Canduman, Mandaue City</t>
  </si>
  <si>
    <t>Talisay City</t>
  </si>
  <si>
    <t>San Roque, Talisay City</t>
  </si>
  <si>
    <t>0905-341-6581</t>
  </si>
  <si>
    <t>Abella, Brgy Luz, Cebu City</t>
  </si>
  <si>
    <t>0906-785-8729</t>
  </si>
  <si>
    <t>Tabogon</t>
  </si>
  <si>
    <t>Caduawan, Tabogon</t>
  </si>
  <si>
    <t>0906-118-6645</t>
  </si>
  <si>
    <t>undergoing chemo, radiation next month</t>
  </si>
  <si>
    <t>766 Tupas St., Poblacion, Danao City</t>
  </si>
  <si>
    <t>0925-492-3023</t>
  </si>
  <si>
    <t>Sabang, Danao City</t>
  </si>
  <si>
    <t>0943-429-0328</t>
  </si>
  <si>
    <t>Bldg 448 Purok Camia, Lo-on, Lapu-lapu City</t>
  </si>
  <si>
    <t>0947-540-2977</t>
  </si>
  <si>
    <t>Zone Ahos, Paknaan, Mandaue City</t>
  </si>
  <si>
    <t>0929-443-7009</t>
  </si>
  <si>
    <t>Mabini St., Poblacion, Danao City</t>
  </si>
  <si>
    <t>0916-401-1441</t>
  </si>
  <si>
    <t>Sto. Nino St, Suba, Cebu City</t>
  </si>
  <si>
    <t>0947-732-0779</t>
  </si>
  <si>
    <t>Sitio Cadicay, Lawaan III, Talisay City</t>
  </si>
  <si>
    <t>0943-661-3442</t>
  </si>
  <si>
    <t>9 Waling-waling St., Capitol Site, Cebu City</t>
  </si>
  <si>
    <t>0905-289-3949</t>
  </si>
  <si>
    <t>Sitio Camansi, Quiot, Cebu City</t>
  </si>
  <si>
    <t>0908-520-8501</t>
  </si>
  <si>
    <t>Alcantara</t>
  </si>
  <si>
    <t>Chemo at globo (4/8)</t>
  </si>
  <si>
    <t>Died 1/21/20</t>
  </si>
  <si>
    <t>Sitio Tambis, Umapad, Mandaue City</t>
  </si>
  <si>
    <t>0922-781-9585</t>
  </si>
  <si>
    <t>70 Mango Avenue, Cogon Ramos, Cebu City</t>
  </si>
  <si>
    <t>0926-551-8221</t>
  </si>
  <si>
    <t>Subapanas, Subabasbas, Lapu-lapu City</t>
  </si>
  <si>
    <t>0923-244-8181</t>
  </si>
  <si>
    <t>Cebu</t>
  </si>
  <si>
    <t>Cantipay, Carmen, Cebu</t>
  </si>
  <si>
    <t>0956-621-9384</t>
  </si>
  <si>
    <t>Purok San Franciso 1, Tabok Lamak, Yati, Liloan</t>
  </si>
  <si>
    <t>0947-463-8852</t>
  </si>
  <si>
    <t>45-S Cabahug St., Mabolo, Cebu City</t>
  </si>
  <si>
    <t>0923-322-8357</t>
  </si>
  <si>
    <t>EBRT done processing</t>
  </si>
  <si>
    <t>Tabuelan</t>
  </si>
  <si>
    <t>Sitio Kabalawan, Bongon, Tabuelan</t>
  </si>
  <si>
    <t>Chemo at globo (3/4 cycles)</t>
  </si>
  <si>
    <t>Died 12/20</t>
  </si>
  <si>
    <t>Catarman, Liloan, Cebu</t>
  </si>
  <si>
    <t>0922-479-0843</t>
  </si>
  <si>
    <t>Dist IV, Pulpogan, Consolacion</t>
  </si>
  <si>
    <t>0915-732-6042</t>
  </si>
  <si>
    <t>Chemo at globo (2/8)</t>
  </si>
  <si>
    <t>Purok Gemelina, Tayud, Liloan</t>
  </si>
  <si>
    <t>Tuburan</t>
  </si>
  <si>
    <t>Cabangcalan, Jubay, Liloan</t>
  </si>
  <si>
    <t>0923-967-9755</t>
  </si>
  <si>
    <t>Z6-1940 Tanke, Talisay City</t>
  </si>
  <si>
    <t>0923-684-9132</t>
  </si>
  <si>
    <t>Kapulay, Tayud, Liloan</t>
  </si>
  <si>
    <t>0956-255-6071</t>
  </si>
  <si>
    <t>Daanbantayan</t>
  </si>
  <si>
    <t>Pob. Bateria, Daanbantayan</t>
  </si>
  <si>
    <t>1221 Hi-way Tagunol, Cogon Pardo, Cebu City</t>
  </si>
  <si>
    <t>0942-247-9108</t>
  </si>
  <si>
    <t>Sac-sac, Consolacion</t>
  </si>
  <si>
    <t>0949-840-2867</t>
  </si>
  <si>
    <t>Purok Chico, Manlagtang, Tabogon</t>
  </si>
  <si>
    <t>Naga City</t>
  </si>
  <si>
    <t>Kawit, Medellin</t>
  </si>
  <si>
    <t>0945-223-7905</t>
  </si>
  <si>
    <t>Matumbo, Pusok, Lapu-lapu City</t>
  </si>
  <si>
    <t>Chemo (3/6)</t>
  </si>
  <si>
    <t>Bantayan</t>
  </si>
  <si>
    <t>Purok Mangga Almohallas St., Atop-atop, Bantayan</t>
  </si>
  <si>
    <t>Uling, City of Naga</t>
  </si>
  <si>
    <t>0965-120-4128</t>
  </si>
  <si>
    <t>Danao</t>
  </si>
  <si>
    <t>San Antonio, Sabang, Danao</t>
  </si>
  <si>
    <t>0995-826-9544</t>
  </si>
  <si>
    <t>Poblacion, Sibonga</t>
  </si>
  <si>
    <t>0917-888-4022</t>
  </si>
  <si>
    <t>Purok 6A, Cubacub, Mandaue City</t>
  </si>
  <si>
    <t>0906-799-7959</t>
  </si>
  <si>
    <t>Dapdap, Purok Kamansi, Catarman, Liloan</t>
  </si>
  <si>
    <t>0923-112-0517</t>
  </si>
  <si>
    <t>Ompad St., Poblacion, Lapu-lapu City</t>
  </si>
  <si>
    <t>0908-590-7359</t>
  </si>
  <si>
    <t>San Fernando</t>
  </si>
  <si>
    <t>Anas St., South Poblacion, San Fernando</t>
  </si>
  <si>
    <t>0995-073-0230</t>
  </si>
  <si>
    <t>466M Tres de Abril St, Duljo Fatima, Cebu City</t>
  </si>
  <si>
    <t>0923-161-9902</t>
  </si>
  <si>
    <t>CC</t>
  </si>
  <si>
    <t>10-B Oste Cmpd. Lower Buhisan Road, Punta Princesa, CC</t>
  </si>
  <si>
    <t>0932-851-8129</t>
  </si>
  <si>
    <t>Phase-I Odivelas Subdivision, Tisa, Cebu City</t>
  </si>
  <si>
    <t>0922-571-6639</t>
  </si>
  <si>
    <t>Balamban</t>
  </si>
  <si>
    <t>Highway Baliwagan, Cabagdalan, Balamban</t>
  </si>
  <si>
    <t>1/6 cycle</t>
  </si>
  <si>
    <t>Talisay</t>
  </si>
  <si>
    <t>#12, 1st St., Jamestown Subd, San Roque, Talisay City</t>
  </si>
  <si>
    <t>0929-821-8153</t>
  </si>
  <si>
    <t>None</t>
  </si>
  <si>
    <t>10-A Cabantan St., Brgy Luz, Cebu City</t>
  </si>
  <si>
    <t>0920-897-0847</t>
  </si>
  <si>
    <t>Bogo</t>
  </si>
  <si>
    <t>Caimito, Siocon, Bogo City</t>
  </si>
  <si>
    <t>0995-586-6738</t>
  </si>
  <si>
    <t>LLC</t>
  </si>
  <si>
    <t>3658 Babag, Lapu-lapu City</t>
  </si>
  <si>
    <t>0995-658-2309</t>
  </si>
  <si>
    <t>Purok 5 Cansaga, Consolacion</t>
  </si>
  <si>
    <t>0945-521-1556</t>
  </si>
  <si>
    <t>1657 Lower Ponce, Capitol Site, Cebu City</t>
  </si>
  <si>
    <t>0906-220-3617</t>
  </si>
  <si>
    <t>Toledo</t>
  </si>
  <si>
    <t>Sitio Tinago, Ibo, Toledo City</t>
  </si>
  <si>
    <t>0906-203-8253</t>
  </si>
  <si>
    <t>439 R. Bacaltos St., Poblacion, Sibonga</t>
  </si>
  <si>
    <t>0932-168-3668</t>
  </si>
  <si>
    <t>Bagay, Daanbantayan</t>
  </si>
  <si>
    <t>0916-164-4241</t>
  </si>
  <si>
    <t>Sitio Dasmamac, Don Andres Soriano (formerly Lutopan), Toledo City</t>
  </si>
  <si>
    <t>0966-450-7935</t>
  </si>
  <si>
    <t>20k (DSWD)</t>
  </si>
  <si>
    <t>Tubod, Badian</t>
  </si>
  <si>
    <t>0923-297-9901</t>
  </si>
  <si>
    <t>1/8 cycle</t>
  </si>
  <si>
    <t>expired June 30 due to metastasis</t>
  </si>
  <si>
    <t>112K Spolarium St, Duljo Fatima, Cebu City</t>
  </si>
  <si>
    <t>Mercedes Caraos</t>
  </si>
  <si>
    <t>Purok Calachuchi, Baod, Bantayan</t>
  </si>
  <si>
    <t>0912-915-2424</t>
  </si>
  <si>
    <t>Maxicare</t>
  </si>
  <si>
    <t>446 Bulubogan, Tajao, Pinamungahan</t>
  </si>
  <si>
    <t>0906-626-5643</t>
  </si>
  <si>
    <t>Purok Matinahuron, Sitio Tabon, Langub, Argao</t>
  </si>
  <si>
    <t>Dawis St., Tabunok, Talisay City</t>
  </si>
  <si>
    <t>110-E Katipunan St., Labangon, Cebu City</t>
  </si>
  <si>
    <t>0943-435-0522</t>
  </si>
  <si>
    <t>Insurance</t>
  </si>
  <si>
    <t>Sogod</t>
  </si>
  <si>
    <t>Sitio Bantolinao, Poblacion, Sogod</t>
  </si>
  <si>
    <t>0926-529-8445</t>
  </si>
  <si>
    <t>Z1-108 Crossing, San Isidro, Talisay City</t>
  </si>
  <si>
    <t>0907-742-7891</t>
  </si>
  <si>
    <t>Ginatilan</t>
  </si>
  <si>
    <t>Guiwanon, Ginatilan</t>
  </si>
  <si>
    <t>0936-561-4418</t>
  </si>
  <si>
    <t>expired Sep 8, 2020</t>
  </si>
  <si>
    <t>San Remigio</t>
  </si>
  <si>
    <t>Purok Nangka, Bahada, Poblacion, San Remigio</t>
  </si>
  <si>
    <t>0966-478-9802</t>
  </si>
  <si>
    <t>90-A Bonifacio St., Tinago, Cebu City</t>
  </si>
  <si>
    <t>0922-523-2632</t>
  </si>
  <si>
    <t>Cotcot, Liloan</t>
  </si>
  <si>
    <t>0932-788-9529</t>
  </si>
  <si>
    <t>Dalaguete</t>
  </si>
  <si>
    <t>Dakung Balas, Casay, Dalaguete</t>
  </si>
  <si>
    <t>#4 Lemon Ext., Basak Bontores St., Basak, Cebu City</t>
  </si>
  <si>
    <t>0939-741-3287</t>
  </si>
  <si>
    <t>Blk 21-006 Beatriz D. Durano St., Poblacion, Danao</t>
  </si>
  <si>
    <t>4686 Idaville Subdivision, Ward III, Minglanilla</t>
  </si>
  <si>
    <t>0955-558-5292</t>
  </si>
  <si>
    <t>Taboc Camaligbato, Danao City</t>
  </si>
  <si>
    <t>0922-622-6386</t>
  </si>
  <si>
    <t>Docetaxel 80mg (2)
Docetaxel 20mg (1)</t>
  </si>
  <si>
    <t>765-V San Bernardino St. Mambaling, CC</t>
  </si>
  <si>
    <t>0966-826-0715</t>
  </si>
  <si>
    <t>Paclitaxel 260 mg (2)</t>
  </si>
  <si>
    <t>Cubacub, Mandaue City</t>
  </si>
  <si>
    <t>0966-658-1663</t>
  </si>
  <si>
    <t>Lagtang, Talisay City</t>
  </si>
  <si>
    <t>Sitio Kawayanan, Poblacion Oriental, Consolacion</t>
  </si>
  <si>
    <t>0923-429-2150</t>
  </si>
  <si>
    <t>Paclitaxel 100mg (4); Filgrastim (3)</t>
  </si>
  <si>
    <t>0931-203-0402</t>
  </si>
  <si>
    <t>Sitio Sto. Nino Front Jamestown Subd., Inayawan, Cebu City</t>
  </si>
  <si>
    <t>0935-789-2383</t>
  </si>
  <si>
    <t>Manga, Tisa, Cebu City</t>
  </si>
  <si>
    <t>260-M Tres de Abril St., Punta Princesa, Cebu City</t>
  </si>
  <si>
    <t>0921-430-6600</t>
  </si>
  <si>
    <t>Dakit, Bogo City</t>
  </si>
  <si>
    <t>0917-893-9294</t>
  </si>
  <si>
    <t>Purok Atis, Sitio Caduldulan, Lawaan III, Talisay City</t>
  </si>
  <si>
    <t>0923-156-7763</t>
  </si>
  <si>
    <t>P. Remedio St., Banilad, Mandaue City</t>
  </si>
  <si>
    <t>0923-373-5056</t>
  </si>
  <si>
    <t>Subabasbas, Lapu-lapu City</t>
  </si>
  <si>
    <t>Carcar City</t>
  </si>
  <si>
    <t>Cabiawon, Valencia, Carcar City</t>
  </si>
  <si>
    <t>0965-792-7276</t>
  </si>
  <si>
    <t>J. Guardiana St., Tabok, Mandaue City</t>
  </si>
  <si>
    <t>0922-620-3362</t>
  </si>
  <si>
    <t>processed</t>
  </si>
  <si>
    <t>Sacred Heart 1, Cogon Pardo, Cebu City</t>
  </si>
  <si>
    <t>0932-446-8389</t>
  </si>
  <si>
    <t>none (paid DP)</t>
  </si>
  <si>
    <t>54,500 excluding PF</t>
  </si>
  <si>
    <t>Purok Santan, Looc, Lapu-lapu City</t>
  </si>
  <si>
    <t>0921-769-6225</t>
  </si>
  <si>
    <t>64,000 excluding PF</t>
  </si>
  <si>
    <t>Upper Riverside, Inayawan, Cebu City</t>
  </si>
  <si>
    <t>0956-394-9503</t>
  </si>
  <si>
    <t>No. 155 Abellana St., Zone 4 Orchids, Canduman, Mandaue City</t>
  </si>
  <si>
    <t>0929-647-9763</t>
  </si>
  <si>
    <t>LOG- 19,250
Released Docetaxel 80mg 1vial; Docetaxel 20mg 2 vials; Aloxi 1 vial (worth 27,523.65)</t>
  </si>
  <si>
    <t>Purok 6, Guisok Tuburan Sur, Danao City</t>
  </si>
  <si>
    <t>0929-850-9802</t>
  </si>
  <si>
    <t xml:space="preserve">  </t>
  </si>
  <si>
    <t>none</t>
  </si>
  <si>
    <t>Sindulan, Mabolo, Cebu City</t>
  </si>
  <si>
    <t>0949-929-7160</t>
  </si>
  <si>
    <t>Paclitaxel (2)- released (36,000)
GL (Carboplatin &amp; Ramosetron)- 15,349.78</t>
  </si>
  <si>
    <t>Sitio Mahayahay, Apas, Cebu City</t>
  </si>
  <si>
    <t>0915-229-9715</t>
  </si>
  <si>
    <t>Caduldulan, Lawaan III, Talisay City</t>
  </si>
  <si>
    <t>0946-298-6207</t>
  </si>
  <si>
    <t>37-A San Miguel St., Lorega, Cebu City</t>
  </si>
  <si>
    <t>0942-915-6118</t>
  </si>
  <si>
    <t>Opone Cmpd, Paseo Saturnino St, Banilad, CC</t>
  </si>
  <si>
    <t>0915-638-8024</t>
  </si>
  <si>
    <t>Colon Adenocarcinoma</t>
  </si>
  <si>
    <t>Purok Mangga 3, Poblacion, Liloan</t>
  </si>
  <si>
    <t>0995-753-0637</t>
  </si>
  <si>
    <t>Camotes</t>
  </si>
  <si>
    <t>Purok Orchids, Mc-Arthur, Tudela, Camotes</t>
  </si>
  <si>
    <t>0948-558-2053</t>
  </si>
  <si>
    <t>469 General Luna St., Poblacion I, Carcar City</t>
  </si>
  <si>
    <t>0975-147-2764</t>
  </si>
  <si>
    <t>Diosdado Macapagal St, Sta. Rosa Luray 2, Toledo City</t>
  </si>
  <si>
    <t>0927-533-1565</t>
  </si>
  <si>
    <t>Mactan Airbase, Alcatraz, Pajo, Lapu-lapu City</t>
  </si>
  <si>
    <t>0966-162-7444</t>
  </si>
  <si>
    <t>Carmen</t>
  </si>
  <si>
    <t>Purok Mahogany, Sac-on, Carmen</t>
  </si>
  <si>
    <t>0997-143-8885</t>
  </si>
  <si>
    <t>General Luna St., Poblacion 2, Carcar City</t>
  </si>
  <si>
    <t>0955-544-7904</t>
  </si>
  <si>
    <t>Dela Salle Cmpd, Das Don Andres Soriano, Toledo City</t>
  </si>
  <si>
    <t>Quisol, Danao City</t>
  </si>
  <si>
    <t>0938-675-5307</t>
  </si>
  <si>
    <t xml:space="preserve">Released meds worth 45,712.30
Doxetaxel 80mg (2), Docetaxel 20mg (4), Aloxi (2); Doxorubin 50mg (4); Cyclo 50mg (4) </t>
  </si>
  <si>
    <t xml:space="preserve">stock meds;
EBRT payment processed
</t>
  </si>
  <si>
    <t>Urban Deca Homes Phase 2 Bldg 10 Unit 413, Tisa, CC</t>
  </si>
  <si>
    <t>0997-746-2348</t>
  </si>
  <si>
    <t>Atabay</t>
  </si>
  <si>
    <t>Alcoy, Atabay</t>
  </si>
  <si>
    <t>expired Aug 2021</t>
  </si>
  <si>
    <t>Purok Sambag, Bato, Sibonga</t>
  </si>
  <si>
    <t>0905-454-5805</t>
  </si>
  <si>
    <t>Purok Lers High, Lagtang, Talisay City</t>
  </si>
  <si>
    <t>0931-054-3787</t>
  </si>
  <si>
    <t>Released GL worth 10,012.20
Doxorubicin 50mg (6); Cyclophosphamide 500mg (6); Ondansetron (3)</t>
  </si>
  <si>
    <t>94-J-17 Cabantan St., Barrio Luz, Cebu City</t>
  </si>
  <si>
    <t>0977-622-2153</t>
  </si>
  <si>
    <t>Purok 47, Poblacion, Sibonga</t>
  </si>
  <si>
    <t>0927-484-7139</t>
  </si>
  <si>
    <t>Palm Hills Access Road, Basak, Mandaue City</t>
  </si>
  <si>
    <t>0945-237-2411</t>
  </si>
  <si>
    <t>765 Nazareth, Buhisan, Cebu City</t>
  </si>
  <si>
    <t>0956-227-8641</t>
  </si>
  <si>
    <t>106B F. Ramas Street, Cogon Ramos, Cebu City</t>
  </si>
  <si>
    <t>0927-476-3819</t>
  </si>
  <si>
    <t>Veronica Diaz</t>
  </si>
  <si>
    <t>072 Riles, Basak, Mandaue City</t>
  </si>
  <si>
    <t>0968-612-2941</t>
  </si>
  <si>
    <t>Dad Cleland Ave., Purok Million Flower, Looc Lapu-lapu City</t>
  </si>
  <si>
    <t>0961-932-3906</t>
  </si>
  <si>
    <t>Baclao, Mabasa, Argao</t>
  </si>
  <si>
    <t>0955-507-1811</t>
  </si>
  <si>
    <t>Upper Tabok, Mandaue City</t>
  </si>
  <si>
    <t>0912-722-2598</t>
  </si>
  <si>
    <t>12-A Abellana St., Suba, Cebu City</t>
  </si>
  <si>
    <t>Bagumbayan II, Maribago, Lapu-lapu City</t>
  </si>
  <si>
    <t>0960-852-8886</t>
  </si>
  <si>
    <t>515 G Cebu South Road, Kinasang-an, Cebu City</t>
  </si>
  <si>
    <t>0922-612-0784</t>
  </si>
  <si>
    <t>Barili</t>
  </si>
  <si>
    <t>Unit Lourdes Boloboloc, Barili</t>
  </si>
  <si>
    <t>Capitol Site</t>
  </si>
  <si>
    <t>40 Waling-waling St., Capitol Site</t>
  </si>
  <si>
    <t>0961-729-1756</t>
  </si>
  <si>
    <t>P2 B3 L12 Decahome, Tungkil, Minglanilla</t>
  </si>
  <si>
    <t>0912-907-6123</t>
  </si>
  <si>
    <t>F. Teves St., Cogon East, Carmen</t>
  </si>
  <si>
    <t>0917-322-2320</t>
  </si>
  <si>
    <t>Antara Residential, Cebu South Rd, Lawaan III , Talisay City</t>
  </si>
  <si>
    <t>0916-702-8712</t>
  </si>
  <si>
    <t>chemo processed</t>
  </si>
  <si>
    <t>Purok 7, T. Alonzo St., Pobalcion, Madridejos, Bantayan</t>
  </si>
  <si>
    <t>523 Villa Bulsita, Bulacao, Cebu City</t>
  </si>
  <si>
    <t>0915-762-2245</t>
  </si>
  <si>
    <t>Purok Nangka, Estaca, Liloan</t>
  </si>
  <si>
    <t>0932-305-9813</t>
  </si>
  <si>
    <t>Estaca, Minolos, Barili</t>
  </si>
  <si>
    <t>0942-494-3558</t>
  </si>
  <si>
    <t>Z1 #201 Dawis, Tabunok, Talisay City</t>
  </si>
  <si>
    <t>0926-727-6417</t>
  </si>
  <si>
    <t>Donggu-an, Perrelos, Carcar City</t>
  </si>
  <si>
    <t>0943-361-8306</t>
  </si>
  <si>
    <t>38,570.55
Released 3 vials of Trastuzumab</t>
  </si>
  <si>
    <t>1394 Lower Betania Hills, Veterans Drive, Lahug, Cebu City</t>
  </si>
  <si>
    <t>0936-727-4788</t>
  </si>
  <si>
    <t>Purok Thunder, Timpolok, Babag I, Lapu-lapu City</t>
  </si>
  <si>
    <t>0905-172-5834</t>
  </si>
  <si>
    <t>131 Lopez Jaena St., Poblacion, Carmen</t>
  </si>
  <si>
    <t>0999-507-7087</t>
  </si>
  <si>
    <t>141-15 Escario St., Camputhaw, Cebu City</t>
  </si>
  <si>
    <t>0968-201-4774</t>
  </si>
  <si>
    <t>ongoing</t>
  </si>
  <si>
    <t>Napoleon Asingua</t>
  </si>
  <si>
    <t>Blk 2 Lot 6 Kobe Homes, Canduman, Mandaue City</t>
  </si>
  <si>
    <t>0935-665-9667</t>
  </si>
  <si>
    <t>Purok Mahogany 4 (Pag-utlan), Tayud, Liloan</t>
  </si>
  <si>
    <t>0908-821-2677</t>
  </si>
  <si>
    <t>069 Purok 2- Kalipay, Lantawan, San Fernando</t>
  </si>
  <si>
    <t>0967-433-4038</t>
  </si>
  <si>
    <t>Baugo, Budlaan, Cebu City</t>
  </si>
  <si>
    <t>0927-039-0139</t>
  </si>
  <si>
    <t>Panagsama, Basak San Nicolas, Cebu City</t>
  </si>
  <si>
    <t>0906-941-0280</t>
  </si>
  <si>
    <t>Razel Suazo</t>
  </si>
  <si>
    <t>Blk 6 Lot 4 La Aldea Buena Mactan Subd., Babag, Lapu-lapu City</t>
  </si>
  <si>
    <t>0917-320-0141</t>
  </si>
  <si>
    <t>Hortelano St., Poblacion, Tabogon</t>
  </si>
  <si>
    <t>0956-839-6377</t>
  </si>
  <si>
    <t>252- E Daclan Cmpd., Tres de Abril, Punta Princesa, Cebu City</t>
  </si>
  <si>
    <t>0916-605-8806</t>
  </si>
  <si>
    <t>Maracas, Lahug, Cebu City</t>
  </si>
  <si>
    <t>0915-821-9542</t>
  </si>
  <si>
    <t>Justification of Status</t>
  </si>
  <si>
    <t>Date of Procedure
(Date of Completion</t>
  </si>
  <si>
    <t>Procedure/Medicine Bill</t>
  </si>
  <si>
    <t>Remarks2</t>
  </si>
  <si>
    <t>Status2</t>
  </si>
  <si>
    <t>Jenelyn Waris</t>
  </si>
  <si>
    <t>Botanika Purok 1, San Jose, Cebu City</t>
  </si>
  <si>
    <t>0961-755-5336</t>
  </si>
  <si>
    <t>Pending documents submission</t>
  </si>
  <si>
    <t>Violeta Molbog</t>
  </si>
  <si>
    <t>Naga</t>
  </si>
  <si>
    <t>Purok 8, Colon, City of Naga</t>
  </si>
  <si>
    <t>0995-033-0057</t>
  </si>
  <si>
    <t>Pending patient interview</t>
  </si>
  <si>
    <t>0658 Purok Sambag, Panutopan, Jubay, Liloan</t>
  </si>
  <si>
    <t>0966-824-9108</t>
  </si>
  <si>
    <t>Pending patient endorsement</t>
  </si>
  <si>
    <t>Rufina Doceo</t>
  </si>
  <si>
    <t>Purok Upper Tabay Lawom, San Vicente, Liloan</t>
  </si>
  <si>
    <t>0920-978-0048</t>
  </si>
  <si>
    <t>Pending patient endorsement approval</t>
  </si>
  <si>
    <t>A. Tumulak St., Gun-ob, Lapu-lapu City</t>
  </si>
  <si>
    <t>Approved; awaiting tx schedule</t>
  </si>
  <si>
    <t>Francisca Bajarias</t>
  </si>
  <si>
    <t>Sitio Trinidad, Punta Princesa, Cebu City</t>
  </si>
  <si>
    <t>0917-717-9124</t>
  </si>
  <si>
    <t>LOA in process</t>
  </si>
  <si>
    <t>32 Sta. Rita St., San Vicente Village, Subangdaku, Mandaue City</t>
  </si>
  <si>
    <t>0920-904-3723</t>
  </si>
  <si>
    <t>LOA released</t>
  </si>
  <si>
    <t>Dionisia Riconalla</t>
  </si>
  <si>
    <t>Sitio Lumboy, Inayawan, Cebu City</t>
  </si>
  <si>
    <t>0955-412-0022</t>
  </si>
  <si>
    <t>163 Felix Ferraren St., Poblacion, Ginatilan</t>
  </si>
  <si>
    <t>0998-433-8205</t>
  </si>
  <si>
    <t>Bukid-bukid, Pajac, Lapu-lapu City</t>
  </si>
  <si>
    <t>0975-326-4021</t>
  </si>
  <si>
    <t>Gonerando Diagon</t>
  </si>
  <si>
    <t>628 D. Jakosalem St., Kamagayan, Cebu City</t>
  </si>
  <si>
    <t>Margarita Aying</t>
  </si>
  <si>
    <t>Gen. Amores Eleno St., Purok Gabi, Gun-ob, Lapu-lapu City</t>
  </si>
  <si>
    <t>0949-609-1520</t>
  </si>
  <si>
    <t>Annie Sepe</t>
  </si>
  <si>
    <t>Blk 1 Lot 33 Spikenard St., Villa Lorena Dos, San Vicente, Liloan</t>
  </si>
  <si>
    <t>Dennis Villanueva</t>
  </si>
  <si>
    <t>#8 Mt. Apo St., Singson Village, Tipolo, Mandaue City</t>
  </si>
  <si>
    <t>0956-225-2225</t>
  </si>
  <si>
    <t>Lantawan, Victoria, San Remigio</t>
  </si>
  <si>
    <t>0906-533-9020</t>
  </si>
  <si>
    <t>105 E. Corro St., Bayanihan Village, Quiot, Cebu City</t>
  </si>
  <si>
    <t>0953-120-9903</t>
  </si>
  <si>
    <t>Alcoy</t>
  </si>
  <si>
    <t>Guiwang, Alcoy</t>
  </si>
  <si>
    <t>0917-500-8503</t>
  </si>
  <si>
    <t>Purok I-B Puti-an, Bantayan</t>
  </si>
  <si>
    <t>0945-435-1757</t>
  </si>
  <si>
    <t>Hazel Gemao</t>
  </si>
  <si>
    <t>065 Serafin Uy Apt., 5th St., Espina Village, Guadalupe, Cebu City</t>
  </si>
  <si>
    <t>0977-782-2396</t>
  </si>
  <si>
    <t>Vicenta Navarro</t>
  </si>
  <si>
    <t>Jenny Lazarte</t>
  </si>
  <si>
    <t>0407 Camagong St., Lahug, Cebu City</t>
  </si>
  <si>
    <t>0917-673-3979</t>
  </si>
  <si>
    <t>Norbie Amo</t>
  </si>
  <si>
    <t>3805 J. Labra St., Guadalupe, Cebu City</t>
  </si>
  <si>
    <t>0915-454-8733</t>
  </si>
  <si>
    <t>Purok Ampalaya, Cambaro, Mandaue City</t>
  </si>
  <si>
    <t>0995-960-7470</t>
  </si>
  <si>
    <t>65-A Juan Luna St., Mabolo, Cebu City</t>
  </si>
  <si>
    <t>0917-157-3307</t>
  </si>
  <si>
    <t>Jeanette Bataluna</t>
  </si>
  <si>
    <t>San Lorenzo St., Purok Saging, Cambaro I, Mandaue City</t>
  </si>
  <si>
    <t>0977-840-0697</t>
  </si>
  <si>
    <t>Ciriaca Gelilang</t>
  </si>
  <si>
    <t>Blk 17 Lot 8 BF Better Living, Basak, Lapu-lapu City</t>
  </si>
  <si>
    <t>0926-958-7434</t>
  </si>
  <si>
    <t>Melanie Ochea</t>
  </si>
  <si>
    <t>Dap-dap Tumoy, Mactan, Lapu-lapu City</t>
  </si>
  <si>
    <t>0991-211-4193</t>
  </si>
  <si>
    <t>Jocelyn Turno</t>
  </si>
  <si>
    <t>Sitio Sto Rosario, Salvador Ext., Labangon, Cebu City</t>
  </si>
  <si>
    <t>0923-998-1555</t>
  </si>
  <si>
    <t>Purok Water Lily, Tabok Lamak, Yati, Liloan</t>
  </si>
  <si>
    <t>0915-173-3713</t>
  </si>
  <si>
    <t>105 P.G. Almendras St., Suba, Danao City</t>
  </si>
  <si>
    <t>0922-340-8730</t>
  </si>
  <si>
    <t>Unit 202, Basillote Comp., Rizal St., Dumlog, Talisay City</t>
  </si>
  <si>
    <t>0922-979-7240</t>
  </si>
  <si>
    <t>13-700 Purok Narra Countryside, Tayud, Liloan</t>
  </si>
  <si>
    <t>0915-328-3121</t>
  </si>
  <si>
    <t>Operation Lighthouse Keeping, Sitio Pung-ol, Malubog, Cebu City</t>
  </si>
  <si>
    <t>0917-880-9125</t>
  </si>
  <si>
    <t>Analyn Balicuatro</t>
  </si>
  <si>
    <t>Purok Teo, Upper Casili, Mandaue City</t>
  </si>
  <si>
    <t>0932-618-4224</t>
  </si>
  <si>
    <t>Angasil, Mactan, Lapu-lapu City</t>
  </si>
  <si>
    <t>0966-771-3038</t>
  </si>
  <si>
    <t>Blk 1 Lot 10 Navona Subd., Calawisan, Lapu-lapu City</t>
  </si>
  <si>
    <t>0966-247-1795</t>
  </si>
  <si>
    <t>Proper Pamutan, Cebu City</t>
  </si>
  <si>
    <t>0965-386-0747</t>
  </si>
  <si>
    <t>Sitio Avocado, Magcagong, Sibonga</t>
  </si>
  <si>
    <t>0948-984-3492</t>
  </si>
  <si>
    <t>Papillary Thyroid Carcinoma</t>
  </si>
  <si>
    <t>1134 Costa Plaza, Bacay, Tulay, Minglanilla</t>
  </si>
  <si>
    <t>0932-607-0009</t>
  </si>
  <si>
    <t>Marnelli Abrenilla</t>
  </si>
  <si>
    <t>119 Zone Kamatis, S.E.  Jaime St., Paknaan, Mandaue City</t>
  </si>
  <si>
    <t>0995-105-4887</t>
  </si>
  <si>
    <t>Blk 5 Lot 12 Polog, Consolacion</t>
  </si>
  <si>
    <t>0991-924-7116</t>
  </si>
  <si>
    <t>Geraldine Borgonia</t>
  </si>
  <si>
    <t>P. Basubas St., Tipolo, Mandaue City</t>
  </si>
  <si>
    <t>0915-783-7965</t>
  </si>
  <si>
    <t>Sitio Samabag Pureok Nangka 2, Tamiao, Bantayan</t>
  </si>
  <si>
    <t>0947-342-5156</t>
  </si>
  <si>
    <t>Vyra Cerna</t>
  </si>
  <si>
    <t>Mnglanilla</t>
  </si>
  <si>
    <t>P2 B6 L12 Deca Homes, Tungkil, Mnglanilla</t>
  </si>
  <si>
    <t>0995-368-7295</t>
  </si>
  <si>
    <t>Estrella Soco</t>
  </si>
  <si>
    <t>P1 B10 L4 Villaleyson Subd., Bacayan, Cebu City</t>
  </si>
  <si>
    <t>0932-263-7127</t>
  </si>
  <si>
    <t>Rogelyn Acedo</t>
  </si>
  <si>
    <t>821-13C Nasipit, Talamban, Cebu City</t>
  </si>
  <si>
    <t>0920-831-2468</t>
  </si>
  <si>
    <t>Niecell Man-on</t>
  </si>
  <si>
    <t>Blk 4 Lot 21 Villa Celina 2A, Tungkil, Minglanilla</t>
  </si>
  <si>
    <t>0917-628-4749</t>
  </si>
  <si>
    <t>Amada Sanoy</t>
  </si>
  <si>
    <t>Badian</t>
  </si>
  <si>
    <t>Santicon, Badian</t>
  </si>
  <si>
    <t>0950-034-2668</t>
  </si>
  <si>
    <t>162 Rizal St. South Poblacion, Naga City</t>
  </si>
  <si>
    <t>0925-520-0602</t>
  </si>
  <si>
    <t>Judelyn Mangas</t>
  </si>
  <si>
    <t>Pulang Yuta, Looc, Danao City</t>
  </si>
  <si>
    <t>0931-036-7191</t>
  </si>
  <si>
    <t>Helen Alvez</t>
  </si>
  <si>
    <t>1907 Sitio Tunga, Tangke, Talisay City</t>
  </si>
  <si>
    <t>0922-593-2668</t>
  </si>
  <si>
    <t>Joy Donque</t>
  </si>
  <si>
    <t>236 Sitio Mahayahay, Apas, Cebu City</t>
  </si>
  <si>
    <t>0909-457-9505</t>
  </si>
  <si>
    <t>Rosita Ambrad</t>
  </si>
  <si>
    <t>T. Llamas St., Poblacion, Sibonga</t>
  </si>
  <si>
    <t>0977-686-7134</t>
  </si>
  <si>
    <t>Zone Sulot, Calawisan, Lapu-lapu City</t>
  </si>
  <si>
    <t>0905-549-7829</t>
  </si>
  <si>
    <t>Evelyn Cimafranca</t>
  </si>
  <si>
    <t>Don Andres Soriano, Toledo City</t>
  </si>
  <si>
    <t>0915-372-1594</t>
  </si>
  <si>
    <t>Purok 3, Binaliw, Danao City</t>
  </si>
  <si>
    <t>0938-533-3819</t>
  </si>
  <si>
    <t>Bangkal Fire Crash, Lapu-lapu City</t>
  </si>
  <si>
    <t>0922-477-2170</t>
  </si>
  <si>
    <t>Leyte</t>
  </si>
  <si>
    <t>30 De Deciembre St., Sitio Camputot Zone 23, Baybay City, Leyte</t>
  </si>
  <si>
    <t>0930-246-9863</t>
  </si>
  <si>
    <t>Cambuntan, Bolinawan, Carcar City</t>
  </si>
  <si>
    <t>0923-453-1725</t>
  </si>
  <si>
    <t>Alecia Estorgio</t>
  </si>
  <si>
    <t>Purok Bitoon, Lower Lipata, Minglanilla</t>
  </si>
  <si>
    <t>0967-650-9868</t>
  </si>
  <si>
    <t>Geani Seno</t>
  </si>
  <si>
    <t>Lower Talamban, Cebu City</t>
  </si>
  <si>
    <t>0942-559-3416</t>
  </si>
  <si>
    <t>187 Maracas, Lahug, Cebu City</t>
  </si>
  <si>
    <t>0917-327-9924</t>
  </si>
  <si>
    <t>Elizabeth Rota</t>
  </si>
  <si>
    <t>Mag-alambac, Manalongon, Dalaguete</t>
  </si>
  <si>
    <t>Pajo, Linao, Talisay City</t>
  </si>
  <si>
    <t>0945-964-1066</t>
  </si>
  <si>
    <t>Sto. Niño, Jagobiao, Mandaue City</t>
  </si>
  <si>
    <t>0927-378-3753</t>
  </si>
  <si>
    <t>Unit 1 Opra, Kalunasan, Cebu City</t>
  </si>
  <si>
    <t>0950-036-2010</t>
  </si>
  <si>
    <t>Adeline Gudito</t>
  </si>
  <si>
    <t>Purok Orchids, Antipolo, Medellin</t>
  </si>
  <si>
    <t>0966-238-9358</t>
  </si>
  <si>
    <t>Josephine Sumalinog</t>
  </si>
  <si>
    <t>Tudela</t>
  </si>
  <si>
    <t>Purok Fire Tree, Puertobello, Tudela</t>
  </si>
  <si>
    <t>0966-140-8379</t>
  </si>
  <si>
    <t>Leonisa Dalagan</t>
  </si>
  <si>
    <t>Purok Labangon I, Langtad, City of Naga</t>
  </si>
  <si>
    <t>0991-718-4629</t>
  </si>
  <si>
    <t>Delia Genolia</t>
  </si>
  <si>
    <t>Purok African Daisy, Anislag, Pinamungahan</t>
  </si>
  <si>
    <t>0910-753-4313</t>
  </si>
  <si>
    <t>Sigmoid Adenocarcinoma Stage IIB</t>
  </si>
  <si>
    <t>Lower Kauswagan, Basak Pardo, Cebu City</t>
  </si>
  <si>
    <t>0906-815-1023</t>
  </si>
  <si>
    <t>Jodie Sinangote</t>
  </si>
  <si>
    <t>San Remegio</t>
  </si>
  <si>
    <t>Purok Bayabas, Poblacion, San Remegio</t>
  </si>
  <si>
    <t>0915-518-1698</t>
  </si>
  <si>
    <t>Shirly Oppus</t>
  </si>
  <si>
    <t>Zone Gabi, Paknaan, Mandaue City</t>
  </si>
  <si>
    <t>0945-295-9606</t>
  </si>
  <si>
    <t xml:space="preserve">Blk 1 Lot 10 Morehai, Tisa, Cebu City </t>
  </si>
  <si>
    <t>0926-731-7603</t>
  </si>
  <si>
    <t>Allysa Cañete</t>
  </si>
  <si>
    <t>Cebu Coty</t>
  </si>
  <si>
    <t>Ermita Proper, Cebu Coty</t>
  </si>
  <si>
    <t>0918-628-4837</t>
  </si>
  <si>
    <t>Prenza, Balamban</t>
  </si>
  <si>
    <t>0977-378-7009</t>
  </si>
  <si>
    <t>Diadem Tabaranza</t>
  </si>
  <si>
    <t>39 Stephenson St., Apas, Cebu City</t>
  </si>
  <si>
    <t>0919-605-6933</t>
  </si>
  <si>
    <t>Irene Apas</t>
  </si>
  <si>
    <t>Abuno Riverside, Tunghaan, Minglanilla</t>
  </si>
  <si>
    <t>0965-859-1539</t>
  </si>
  <si>
    <t>Marian Villarin</t>
  </si>
  <si>
    <t>Tabay Cmpd., Dumlog, Talisay City</t>
  </si>
  <si>
    <t>0995-951-5643</t>
  </si>
  <si>
    <t>Glenn Avanceña</t>
  </si>
  <si>
    <t>302 Burgos St., Centro, Mandaue City</t>
  </si>
  <si>
    <t>0916-222-7792</t>
  </si>
  <si>
    <t>Ybañez Cmpd., Private Rd., Ibabao-Estancia, Mandaue City</t>
  </si>
  <si>
    <t>Milagros Timtim</t>
  </si>
  <si>
    <t>256 Sun Valley Ext., Calamba, Cebu City</t>
  </si>
  <si>
    <t>0922-959-9488</t>
  </si>
  <si>
    <t>Lot 4 Blk 9 Villa Elena Subd., Sitio Tabok Lamac, Yati, Liloan</t>
  </si>
  <si>
    <t>0949-344-7683</t>
  </si>
  <si>
    <t>Danilyn Abellana</t>
  </si>
  <si>
    <t>Purok Upper Libjo, Tabogon</t>
  </si>
  <si>
    <t>0968-636-9129</t>
  </si>
  <si>
    <t>Anesia Veniegra</t>
  </si>
  <si>
    <t>Rizal St., Poblacion, Dalaguete</t>
  </si>
  <si>
    <t>0931-921-1318</t>
  </si>
  <si>
    <t>Christine Mahilum</t>
  </si>
  <si>
    <t>0927-152-4983</t>
  </si>
  <si>
    <t>Sitio Buli, Langub, Asturias</t>
  </si>
  <si>
    <t>0930-637-3670</t>
  </si>
  <si>
    <t>Riza Ramos</t>
  </si>
  <si>
    <t>Blk 1 Lot 67 Villa Solana, Pooc, Talisay City</t>
  </si>
  <si>
    <t>0908-867-6898</t>
  </si>
  <si>
    <t>Mirasol Corilla</t>
  </si>
  <si>
    <t>Purok 2, San Jose, Cebu City</t>
  </si>
  <si>
    <t>0991-362-9724</t>
  </si>
  <si>
    <t>1161-G. Andres Abellana Ext., Guadalupe, Cebu City</t>
  </si>
  <si>
    <t>0921-247-9297</t>
  </si>
  <si>
    <t>Rosario Dangin</t>
  </si>
  <si>
    <t>233 St. Peter Village, Tungha-an, Minglanilla</t>
  </si>
  <si>
    <t>0927-890-8985</t>
  </si>
  <si>
    <t>Jocelyn Maroliña</t>
  </si>
  <si>
    <t>Purok Carrots, Sitio Dapdap, Catarman, Liloan</t>
  </si>
  <si>
    <t>0975-911-3625</t>
  </si>
  <si>
    <t>Purok 6 St., Cubacub, Canduman, Mandaue City</t>
  </si>
  <si>
    <t>0917-830-6767</t>
  </si>
  <si>
    <t>Eusebio Retuya</t>
  </si>
  <si>
    <t>1178 Hernan Cortes St., Banilad, Mandaue City</t>
  </si>
  <si>
    <t>Blk 10 L39 Corinthian Homes, Suba Masulog, Basak, Lapu-lapu City</t>
  </si>
  <si>
    <t>0923-145-3914</t>
  </si>
  <si>
    <t>N.S Cabahug St., Sudlon, Maguikay, Mandaue City</t>
  </si>
  <si>
    <t>0966-398-9562</t>
  </si>
  <si>
    <t>1/13/2023
2/3/2023</t>
  </si>
  <si>
    <t>DG Diamond St., Fairview Village, Lawaan II, Talisay City</t>
  </si>
  <si>
    <t>0926-715-1978</t>
  </si>
  <si>
    <t>1/17/2023
3/20/2023</t>
  </si>
  <si>
    <t>Sitio Bunga, Agus, Lapu-lapu City</t>
  </si>
  <si>
    <t>0995-751-8412</t>
  </si>
  <si>
    <t>Jayme St., Paknaan, Mandaue City</t>
  </si>
  <si>
    <t>0955-301-9461</t>
  </si>
  <si>
    <t>Sapphire St., Goldenville Sub., Banawa, Guadalupe, Cebu City</t>
  </si>
  <si>
    <t>0929-282-0572</t>
  </si>
  <si>
    <t>Purok Indian Tree, Jubay, Liloan</t>
  </si>
  <si>
    <t>0997-620-3780</t>
  </si>
  <si>
    <t>Jaclupan, Talisay City</t>
  </si>
  <si>
    <t>0993-319-6406</t>
  </si>
  <si>
    <t>Sitio Tuburan, P. Basubas St., Tipolo, Mandaue City</t>
  </si>
  <si>
    <t>0927-507-3936</t>
  </si>
  <si>
    <t>Upper Matumbo, Pusok, Lapu-lapu City</t>
  </si>
  <si>
    <t>Cabalan St., Poblacion, Talisay City</t>
  </si>
  <si>
    <t>0966-180-1510</t>
  </si>
  <si>
    <t>9-C P. Del Rosario Ext., Sambag I, Cebu City</t>
  </si>
  <si>
    <t>0917-703-5323</t>
  </si>
  <si>
    <t>55 Sor D. Rubio St., Sto. Rosario, Bogo City</t>
  </si>
  <si>
    <t>0955-628-9158</t>
  </si>
  <si>
    <t>90- Villagonzalo I, Tejero, Cebu City</t>
  </si>
  <si>
    <t>0932-394-5189</t>
  </si>
  <si>
    <t>Purok 2 Tudela, Cambanay, Danao City</t>
  </si>
  <si>
    <t>0932-269-3771</t>
  </si>
  <si>
    <t>578 Ulong St., Poblacion, Talisay City</t>
  </si>
  <si>
    <t>0923-735-9010</t>
  </si>
  <si>
    <t>Purok San Vicente, Tunghaan, Minglanilla</t>
  </si>
  <si>
    <t>0943-818-4799</t>
  </si>
  <si>
    <t>Purok 5, B. Ceniza St., Mantuyong, Mandaue City</t>
  </si>
  <si>
    <t>0966-250-4036</t>
  </si>
  <si>
    <t>Phase 1 B9L14 Deca Homes, Sabang, Danao City</t>
  </si>
  <si>
    <t>0915-024-4257</t>
  </si>
  <si>
    <t>Purok Water Lily II, Tabok Lamac, Yati, Liloan</t>
  </si>
  <si>
    <t>0920-260-2915</t>
  </si>
  <si>
    <t>3/13/2023
May 15, 2023</t>
  </si>
  <si>
    <t>Purok Sampaguita, Katugasan, Casili, Consolacion</t>
  </si>
  <si>
    <t>0966-743-4061</t>
  </si>
  <si>
    <t>Galaxy Cmpd., Maguikay, Mandaue City</t>
  </si>
  <si>
    <t>0968-637-2643</t>
  </si>
  <si>
    <t>Purok Ube, Cogon, Cordova</t>
  </si>
  <si>
    <t>0922-959-3470</t>
  </si>
  <si>
    <t>Ednaliza Nuiz</t>
  </si>
  <si>
    <t>Purok Mahogany 2, Lower Landing, Daanlungsod, Medellin</t>
  </si>
  <si>
    <t>0950-606-2196</t>
  </si>
  <si>
    <t>Sitio Kamangahan, Bulacao, Cebu City</t>
  </si>
  <si>
    <t>Upper Cogon, A. Lopez St., Labangon, Cebu City</t>
  </si>
  <si>
    <t>0922-481-6120</t>
  </si>
  <si>
    <t>651 Holy Name, Mabolo, Cebu City</t>
  </si>
  <si>
    <t>0942-321-4535</t>
  </si>
  <si>
    <t>Door 23 St. Therese Homes 1, Pilit, Cabancalan, Mandaue City</t>
  </si>
  <si>
    <t>0955-946-1187</t>
  </si>
  <si>
    <t>3/30/2023
5/2/2023</t>
  </si>
  <si>
    <t>20-B Balagtas St., Pahina Central, Cebu City</t>
  </si>
  <si>
    <t>0985-080-6909</t>
  </si>
  <si>
    <t>Blk 4 Lot 50 Villa Celina, Tungkil, Minglanilla</t>
  </si>
  <si>
    <t>0998-294-4243</t>
  </si>
  <si>
    <t>128 Bliss Site, Labangon, Cebu City</t>
  </si>
  <si>
    <t>0916-742-0227</t>
  </si>
  <si>
    <t>Looc, Maribago, Lapu-lapu City</t>
  </si>
  <si>
    <t>0999-166-9383</t>
  </si>
  <si>
    <t>Purok Periko, Maslog, Danao City</t>
  </si>
  <si>
    <t>0929-169-7886</t>
  </si>
  <si>
    <t>P3 B1 L44 Silver St., Deca Homes, Tungkil, Minglanilla</t>
  </si>
  <si>
    <t>0950-839-5080</t>
  </si>
  <si>
    <t>44 Benrubiom St., Bliss Housing, Labangon, Cebu City</t>
  </si>
  <si>
    <t>Camolinas, Poblacion, Cordova</t>
  </si>
  <si>
    <t>0921-966-2563</t>
  </si>
  <si>
    <t>576 P. Del Rosario Extension, Sambag I, Cebu City</t>
  </si>
  <si>
    <t>0918-666-7579</t>
  </si>
  <si>
    <t>Ynot Compound, Bankal, Lapu-lapu City</t>
  </si>
  <si>
    <t>0928-735-4716</t>
  </si>
  <si>
    <t>Apt 4, H. Abellana Cmpd., Dirty St, Labangon, Cebu City</t>
  </si>
  <si>
    <t>0998-599-7420</t>
  </si>
  <si>
    <t>85-8 Borromeo St., Pahina Central Cebu City</t>
  </si>
  <si>
    <t>0921-952-0538</t>
  </si>
  <si>
    <t>151 Mahayahay, Maslog, Danao City</t>
  </si>
  <si>
    <t>0906-631-2317</t>
  </si>
  <si>
    <t>3rd St., Duljo Fatima, Cebu City</t>
  </si>
  <si>
    <t>0910-217-7900</t>
  </si>
  <si>
    <t>San Isidro, San Fernando</t>
  </si>
  <si>
    <t>0969-410-2728</t>
  </si>
  <si>
    <t>P. Burgos St., Poblacion, Asturias</t>
  </si>
  <si>
    <t>Alegria</t>
  </si>
  <si>
    <t>Purok Avocado Samoyao, Compostela , Alegria</t>
  </si>
  <si>
    <t>0935-662-9431</t>
  </si>
  <si>
    <t>Diffuse Glioma Grade 3</t>
  </si>
  <si>
    <t>72-B Katipunan St., Labangon, Cebu City</t>
  </si>
  <si>
    <t>124 Purok Lapu-lapu, Luyang, Carmen</t>
  </si>
  <si>
    <t>0933-167-9833</t>
  </si>
  <si>
    <t>6/1/2023
11/18/23</t>
  </si>
  <si>
    <t>Charmaine Legan</t>
  </si>
  <si>
    <t>Boljoon</t>
  </si>
  <si>
    <t>Upper Becerril, Pondohan, Boljoon</t>
  </si>
  <si>
    <t>0966-617-3287</t>
  </si>
  <si>
    <t>Sangi New Rd., Pajo, Lapu-lapu City</t>
  </si>
  <si>
    <t>6/14/2023, 8/7/2023, 9/18/2023</t>
  </si>
  <si>
    <t>Purok Nangka Lumoy, Gun-ob, Lapu-lapu City</t>
  </si>
  <si>
    <t>0945-764-8488</t>
  </si>
  <si>
    <t>6/13/2023 &amp; 8/9/2023</t>
  </si>
  <si>
    <t>Tagbao St., Proper Tagbao, Cebu City</t>
  </si>
  <si>
    <t>0933-364-4284</t>
  </si>
  <si>
    <t>Malabuyoc</t>
  </si>
  <si>
    <t>Armeña, Malabuyoc</t>
  </si>
  <si>
    <t>0991-291-6359</t>
  </si>
  <si>
    <t>RT</t>
  </si>
  <si>
    <t>Dauis Rd. Sta. Theresa II, Ramona Vill., San Isidro, Talisay City</t>
  </si>
  <si>
    <t>0998-546-4536</t>
  </si>
  <si>
    <t>0219 Inas Sto Niño, Malabuyoc</t>
  </si>
  <si>
    <t>Atis, Kinawahan, San Remigio</t>
  </si>
  <si>
    <t>0946-182-2188</t>
  </si>
  <si>
    <t>P.Mangga, Dapdap, Poblacion 3, Carcar City</t>
  </si>
  <si>
    <t>0917-254-1685</t>
  </si>
  <si>
    <t>Lower Ponce, Capitol Site, Cebu City</t>
  </si>
  <si>
    <t>0981-389-8312</t>
  </si>
  <si>
    <t>B. Ceniza St, Asinan, Mantuyong, Mandaue City</t>
  </si>
  <si>
    <t>0968-201-3515</t>
  </si>
  <si>
    <t>56 St Upper I. Tabura St, Poblacion Pardo, Cebu City</t>
  </si>
  <si>
    <t>20-Jul
14-Sep</t>
  </si>
  <si>
    <t>126 Hernan Cortes St., Wireless, Subangdaku, Mandaue City</t>
  </si>
  <si>
    <t>0917-555-5121</t>
  </si>
  <si>
    <t>J.P. Rizal St., Suba, Danao City</t>
  </si>
  <si>
    <t>0921-579-6624</t>
  </si>
  <si>
    <t>Purok 2 Proper Don Pedro Rodriguez, Bogo City</t>
  </si>
  <si>
    <t>0965-892-2722</t>
  </si>
  <si>
    <t>Blk 3 Lot 4 Oklahoma St., Newtown Estate, Pardo, Cebu City</t>
  </si>
  <si>
    <t>0995-951-9250</t>
  </si>
  <si>
    <t>Tisa Cebu City</t>
  </si>
  <si>
    <t>#16 Diamond St., Sta. Teresita Village, Tisa Cebu City</t>
  </si>
  <si>
    <t>0945-670-1231</t>
  </si>
  <si>
    <t>60B Madarang Cmpd, Sikatuna St., Pari-an, Cebu City</t>
  </si>
  <si>
    <t>0927-155-5850</t>
  </si>
  <si>
    <t>0296 V. Ranudo St., Cogon Ramos, Cebu City</t>
  </si>
  <si>
    <t>0953-391-1163 (daughter)</t>
  </si>
  <si>
    <t>Mastectomy</t>
  </si>
  <si>
    <t>119 F. Jaca St., Tugas, Pardo, Cebu City</t>
  </si>
  <si>
    <t>0998-268-5858</t>
  </si>
  <si>
    <t>206-B Gorordo Ave., Lahug, Cebu City</t>
  </si>
  <si>
    <t>0991-211-5401</t>
  </si>
  <si>
    <t>Lower Tanay, Pit-os, Cebu City</t>
  </si>
  <si>
    <t>0969-296-8130</t>
  </si>
  <si>
    <t>M. Ceniza St., Casuntingan, Mandaue City</t>
  </si>
  <si>
    <t>0939-737-8240</t>
  </si>
  <si>
    <t>63 Sikatuna St., Day-as, Cebu City</t>
  </si>
  <si>
    <t>733 ML Quezon St., Cabancalan, Mandaue City</t>
  </si>
  <si>
    <t>0995-836-0067</t>
  </si>
  <si>
    <t>576 Bonifacio St., North Poblacion, City of Naga</t>
  </si>
  <si>
    <t>0955-548-5657</t>
  </si>
  <si>
    <t>385 San Roque St., Lower Linao, Minglanilla</t>
  </si>
  <si>
    <t>0928-180-1617</t>
  </si>
  <si>
    <t>Hodgkin's Lymphoma Stage IIB</t>
  </si>
  <si>
    <t>225 Gardenville II Subd., Busay, Cebu City</t>
  </si>
  <si>
    <t>0917-103-3185</t>
  </si>
  <si>
    <t>Manga 3, St. Arnold Janssen Village, Lower Maghaway, Talisay City</t>
  </si>
  <si>
    <t>0998-584-1548</t>
  </si>
  <si>
    <t>Purok Agila, San Roque, Talisay City</t>
  </si>
  <si>
    <t>0961-764-3950</t>
  </si>
  <si>
    <t>Purok 10 Lower Tangke, San Isidro, San Fernando</t>
  </si>
  <si>
    <t>0905-336-9761</t>
  </si>
  <si>
    <t>Synovial Sarcoma Stage IIA</t>
  </si>
  <si>
    <t>Japitan, Barili</t>
  </si>
  <si>
    <t>0965-401-7714</t>
  </si>
  <si>
    <t>Purok Narra, Dumlog, Talisay City</t>
  </si>
  <si>
    <t>0956-714-1084</t>
  </si>
  <si>
    <t>Tagunol St, Vesing Cmpd, Lower Tabunacal, Pardo, Cebu City</t>
  </si>
  <si>
    <t>0999-850-5902</t>
  </si>
  <si>
    <t>31- S. Mc Arthur Blvd., Tinago, Cebu City</t>
  </si>
  <si>
    <t>0961-690-1719</t>
  </si>
  <si>
    <t>M.V. Patalinghug Ave., Basak, Lapu-lapu City</t>
  </si>
  <si>
    <t>0945-693-4004</t>
  </si>
  <si>
    <t>203 D Jakosalem St., Zapatera, Cebu City</t>
  </si>
  <si>
    <t>0939-888-3252</t>
  </si>
  <si>
    <t>New Site, Poblacion, Badian</t>
  </si>
  <si>
    <t>0922-536-3276</t>
  </si>
  <si>
    <t>Tungasan, Lapu-lapu City</t>
  </si>
  <si>
    <t>0920-403-4605</t>
  </si>
  <si>
    <t>Sitio Pangi, Poblacion, Pinamungahan</t>
  </si>
  <si>
    <t>0945-665-4710</t>
  </si>
  <si>
    <t>Santa Vella Rosa Sector 3, Pagsabungan, Mandaue City</t>
  </si>
  <si>
    <t>0995-839-0549</t>
  </si>
  <si>
    <t>145 A Junquera St., Kamagayan, Cebu City</t>
  </si>
  <si>
    <t>0906-973-7268</t>
  </si>
  <si>
    <t>Sitio Puso, Buhisan, Cebu City</t>
  </si>
  <si>
    <t>0923-286-8428</t>
  </si>
  <si>
    <t>Spring Village, Purok Yellow Bell, Pakigne, Minglanilla</t>
  </si>
  <si>
    <t>0928-183-5715</t>
  </si>
  <si>
    <t>Block 20 Lot 5 Camella Homes, Can-asujan, Carcar City</t>
  </si>
  <si>
    <t>0960-615-5540</t>
  </si>
  <si>
    <t>B6L43P2 Airene Lumina Homes, Perreloa, Carcar City</t>
  </si>
  <si>
    <t>0906-875-0812</t>
  </si>
  <si>
    <t>Casay, Dalaguete</t>
  </si>
  <si>
    <t>0908-770-1954</t>
  </si>
  <si>
    <t>C. Padilla St., Mambaling, Cebu City</t>
  </si>
  <si>
    <t>0929-612-9539</t>
  </si>
  <si>
    <t>Dunggo-an, Perrelos, Carcar City</t>
  </si>
  <si>
    <t>0923-742-9102</t>
  </si>
  <si>
    <t>468 Zone Sibuyas, Plaridel St., Paknaan, Mandaue City</t>
  </si>
  <si>
    <t>0909-638-2652</t>
  </si>
  <si>
    <t>Purok 4 Gumamela, East Binabag, Tayud, Consolacion</t>
  </si>
  <si>
    <t>0993-718-6146</t>
  </si>
  <si>
    <t>0939-976-6559</t>
  </si>
  <si>
    <t>Sitio San Francisco, Gunting, Barili</t>
  </si>
  <si>
    <t>0951-965-4163</t>
  </si>
  <si>
    <t>Blk 4 Lot 43 Phase 2 Deca Homes, Tungkil, Minglanilla</t>
  </si>
  <si>
    <t>0943-820-6892</t>
  </si>
  <si>
    <t>Purok 6, Dapitan, Cordova</t>
  </si>
  <si>
    <t>0906-538-2738</t>
  </si>
  <si>
    <t>Napo, Sapangdaku, Cebu City</t>
  </si>
  <si>
    <t>0977-316-5338</t>
  </si>
  <si>
    <t>Cecille Joanne Balatibat</t>
  </si>
  <si>
    <t>131 D Camella Montserrat, Pajac, Lapu-lapu City</t>
  </si>
  <si>
    <t>0922-844-9201</t>
  </si>
  <si>
    <t>Chemo
Radiotherapy</t>
  </si>
  <si>
    <t>1/12/2024
2/5/2024</t>
  </si>
  <si>
    <t>Jeanny Way Lapina</t>
  </si>
  <si>
    <t>Sitio Seaside, Basak San Nicolas, Cebu City</t>
  </si>
  <si>
    <t>0960-859-3197</t>
  </si>
  <si>
    <t>Thyroidectomy</t>
  </si>
  <si>
    <r>
      <t xml:space="preserve">Tranquilina Amistad
</t>
    </r>
    <r>
      <rPr>
        <sz val="11"/>
        <color rgb="FFFF0000"/>
        <rFont val="Calibri"/>
        <family val="2"/>
        <scheme val="minor"/>
      </rPr>
      <t>(previously asisted)</t>
    </r>
  </si>
  <si>
    <r>
      <t xml:space="preserve">Jennifer Van Zweden
</t>
    </r>
    <r>
      <rPr>
        <sz val="11"/>
        <color rgb="FFFF0000"/>
        <rFont val="Calibri"/>
        <family val="2"/>
        <scheme val="minor"/>
      </rPr>
      <t>(previously assisted)</t>
    </r>
  </si>
  <si>
    <t>Jennifer Guadez</t>
  </si>
  <si>
    <t>Cantuod, Balamban</t>
  </si>
  <si>
    <t>0999-577-3724</t>
  </si>
  <si>
    <r>
      <t xml:space="preserve">Kimberly Seno
</t>
    </r>
    <r>
      <rPr>
        <sz val="11"/>
        <color rgb="FFFF0000"/>
        <rFont val="Calibri"/>
        <family val="2"/>
        <scheme val="minor"/>
      </rPr>
      <t>(previously assisted)</t>
    </r>
  </si>
  <si>
    <t>Corazon Nadela</t>
  </si>
  <si>
    <t>Phase 3A Odevilas Subd, Tisa, Cebu City</t>
  </si>
  <si>
    <t>0906-277-2405</t>
  </si>
  <si>
    <t>Gerilyn Indac</t>
  </si>
  <si>
    <t>Purok Yellow Cabbage, Sitio Bangkal, Dayhagon, Medellin</t>
  </si>
  <si>
    <t>0975-470-9366</t>
  </si>
  <si>
    <r>
      <t xml:space="preserve">Evella Occo
</t>
    </r>
    <r>
      <rPr>
        <sz val="11"/>
        <color rgb="FFFF0000"/>
        <rFont val="Calibri"/>
        <family val="2"/>
        <scheme val="minor"/>
      </rPr>
      <t>(previously assisted)</t>
    </r>
  </si>
  <si>
    <t>Catherine Ivy Saavedra</t>
  </si>
  <si>
    <t>2543 Andres Abellana Ext., Guadalupe, Cebu City</t>
  </si>
  <si>
    <t>0953-277-3671</t>
  </si>
  <si>
    <t>Arturo Escuadro</t>
  </si>
  <si>
    <t>Purok Caimito, Panlaan, Dumanjug</t>
  </si>
  <si>
    <t>0945-642-1378</t>
  </si>
  <si>
    <t>Arlyn Sesio</t>
  </si>
  <si>
    <t>0946-855-3171</t>
  </si>
  <si>
    <r>
      <t xml:space="preserve">Eleanor Heredia
</t>
    </r>
    <r>
      <rPr>
        <sz val="11"/>
        <color rgb="FFFF0000"/>
        <rFont val="Calibri"/>
        <family val="2"/>
        <scheme val="minor"/>
      </rPr>
      <t>(previously assisted)</t>
    </r>
  </si>
  <si>
    <t>Rachel Layague</t>
  </si>
  <si>
    <t>Blk 13 Lot 28 St. Matthew St., Deca Homes Subd., Marigondon, Lapu-lapu City</t>
  </si>
  <si>
    <t>0960-655-1863</t>
  </si>
  <si>
    <t>Evelyn Abella</t>
  </si>
  <si>
    <t>601 Lower Busay, Cebu City</t>
  </si>
  <si>
    <t>0962-985-0532</t>
  </si>
  <si>
    <t>Eliza Sacal</t>
  </si>
  <si>
    <t>Blk 2 Magsaysay St., Suba, Cebu City</t>
  </si>
  <si>
    <t>0935-954-6240</t>
  </si>
  <si>
    <t>Ductal Carcinoma In Situ</t>
  </si>
  <si>
    <t>Ernestina Alforque</t>
  </si>
  <si>
    <t>Lot 6 Blk 2 Villa Celina 2C, Tungkil, Minglanilla</t>
  </si>
  <si>
    <t>0906-641-8468</t>
  </si>
  <si>
    <r>
      <t xml:space="preserve">Krystel Kaye Thummel
</t>
    </r>
    <r>
      <rPr>
        <sz val="11"/>
        <color rgb="FFFF0000"/>
        <rFont val="Calibri"/>
        <family val="2"/>
        <scheme val="minor"/>
      </rPr>
      <t>(previously assisted)</t>
    </r>
  </si>
  <si>
    <t>Gloria Figues</t>
  </si>
  <si>
    <t>Oslob</t>
  </si>
  <si>
    <t>N. Bacalso St., Looc, Oslob</t>
  </si>
  <si>
    <t>0995-815-5430</t>
  </si>
  <si>
    <t>Mary Jane Ypil</t>
  </si>
  <si>
    <t>P.G. Almendras St., Suba, Danao City</t>
  </si>
  <si>
    <t>0960-674-5179</t>
  </si>
  <si>
    <r>
      <t xml:space="preserve">Genessa Gonzales
</t>
    </r>
    <r>
      <rPr>
        <sz val="11"/>
        <color rgb="FFFF0000"/>
        <rFont val="Calibri"/>
        <family val="2"/>
        <scheme val="minor"/>
      </rPr>
      <t>(previously assisted)</t>
    </r>
  </si>
  <si>
    <t>Maida Lozano</t>
  </si>
  <si>
    <t>B9 Lot 73 Genesis Subd, Basak Masulog, Lapu-lapu City</t>
  </si>
  <si>
    <t>0925-502-1917</t>
  </si>
  <si>
    <t>Mucoepidermoid Carcinoma Stage II</t>
  </si>
  <si>
    <r>
      <t xml:space="preserve">Hilaria Nacorda
</t>
    </r>
    <r>
      <rPr>
        <sz val="11"/>
        <color rgb="FFFF0000"/>
        <rFont val="Calibri"/>
        <family val="2"/>
        <scheme val="minor"/>
      </rPr>
      <t>(previously assisted)</t>
    </r>
  </si>
  <si>
    <t>Jane Umapas</t>
  </si>
  <si>
    <t>1045 M.J. Cuenco, Avenue, Tejero, Cebu City</t>
  </si>
  <si>
    <t>0943-082-6979</t>
  </si>
  <si>
    <t>Lorena Baring</t>
  </si>
  <si>
    <t>7-A Spolarium St., Duljo-Fatima, Cebu City</t>
  </si>
  <si>
    <t>0961-563-8353</t>
  </si>
  <si>
    <t>Ludivina Flores</t>
  </si>
  <si>
    <t>#12 S. Cabahug St., Mabolo, Cebu City</t>
  </si>
  <si>
    <t>0917-718-0050</t>
  </si>
  <si>
    <t>first_name</t>
  </si>
  <si>
    <t>last_name</t>
  </si>
  <si>
    <t>Cabrera</t>
  </si>
  <si>
    <t>Gulbin</t>
  </si>
  <si>
    <t>Sebial</t>
  </si>
  <si>
    <t>Mariquit</t>
  </si>
  <si>
    <t>Ricaña</t>
  </si>
  <si>
    <t>Perez</t>
  </si>
  <si>
    <t>Magadan</t>
  </si>
  <si>
    <t>Alimpangog</t>
  </si>
  <si>
    <t>Densing</t>
  </si>
  <si>
    <t>Mae</t>
  </si>
  <si>
    <t>Saldino</t>
  </si>
  <si>
    <t>Ebora</t>
  </si>
  <si>
    <t>Gonzales</t>
  </si>
  <si>
    <t>Liguid</t>
  </si>
  <si>
    <t>Delantar</t>
  </si>
  <si>
    <t>Sidano</t>
  </si>
  <si>
    <t>Padillo</t>
  </si>
  <si>
    <t>Cinco</t>
  </si>
  <si>
    <t>Monterola</t>
  </si>
  <si>
    <t>Macahindog</t>
  </si>
  <si>
    <t>Abing</t>
  </si>
  <si>
    <t>Garrido</t>
  </si>
  <si>
    <t>Dinoy</t>
  </si>
  <si>
    <t>Nuiz</t>
  </si>
  <si>
    <t>Solamo</t>
  </si>
  <si>
    <t>Oliamot</t>
  </si>
  <si>
    <t>Benolirao</t>
  </si>
  <si>
    <t>Ramos</t>
  </si>
  <si>
    <t>Barrida</t>
  </si>
  <si>
    <t>Empas</t>
  </si>
  <si>
    <t>Etang</t>
  </si>
  <si>
    <t>Fuentes</t>
  </si>
  <si>
    <t>Surban</t>
  </si>
  <si>
    <t>Bato</t>
  </si>
  <si>
    <t>Peregrino</t>
  </si>
  <si>
    <t>Cabunilas</t>
  </si>
  <si>
    <t>Gelsano</t>
  </si>
  <si>
    <t>Escabas</t>
  </si>
  <si>
    <t>Bilagantol</t>
  </si>
  <si>
    <t>Halina</t>
  </si>
  <si>
    <t>Emia</t>
  </si>
  <si>
    <t>Amper</t>
  </si>
  <si>
    <t>Oral</t>
  </si>
  <si>
    <t>Galve</t>
  </si>
  <si>
    <t>Generale</t>
  </si>
  <si>
    <t>Trazo</t>
  </si>
  <si>
    <t>Jamio</t>
  </si>
  <si>
    <t>Arabis</t>
  </si>
  <si>
    <t>Tumulak</t>
  </si>
  <si>
    <t>Bejoc</t>
  </si>
  <si>
    <t>Legan</t>
  </si>
  <si>
    <t>Pino</t>
  </si>
  <si>
    <t>Israel</t>
  </si>
  <si>
    <t>Balosa</t>
  </si>
  <si>
    <t>Gemarino</t>
  </si>
  <si>
    <t>Dinglasa</t>
  </si>
  <si>
    <t>Rasonabe</t>
  </si>
  <si>
    <t>Letigio</t>
  </si>
  <si>
    <t>Bacalso</t>
  </si>
  <si>
    <t>Maquirato</t>
  </si>
  <si>
    <t>Bataluna</t>
  </si>
  <si>
    <t>Tundag</t>
  </si>
  <si>
    <t>Sulayman</t>
  </si>
  <si>
    <t>Zamora</t>
  </si>
  <si>
    <t>Rom</t>
  </si>
  <si>
    <t>Jumao-as</t>
  </si>
  <si>
    <t>Thummel</t>
  </si>
  <si>
    <t>Gallardo</t>
  </si>
  <si>
    <t>Mantos</t>
  </si>
  <si>
    <t>Occo</t>
  </si>
  <si>
    <t>Galapin</t>
  </si>
  <si>
    <t>Go</t>
  </si>
  <si>
    <t>Tinch</t>
  </si>
  <si>
    <t>Borbalba</t>
  </si>
  <si>
    <t>Brocal</t>
  </si>
  <si>
    <t>Abenoja</t>
  </si>
  <si>
    <t>Ranile</t>
  </si>
  <si>
    <t>Lapitan</t>
  </si>
  <si>
    <t>Heredia</t>
  </si>
  <si>
    <t>Alicaba</t>
  </si>
  <si>
    <t>Fernandez</t>
  </si>
  <si>
    <t>Labagala</t>
  </si>
  <si>
    <t>Montemayor</t>
  </si>
  <si>
    <t>Lativo</t>
  </si>
  <si>
    <t>Espinosa</t>
  </si>
  <si>
    <t>Nacorda</t>
  </si>
  <si>
    <t>Dacumos</t>
  </si>
  <si>
    <t>Rica</t>
  </si>
  <si>
    <t>Ting</t>
  </si>
  <si>
    <t>Maramba</t>
  </si>
  <si>
    <t>Inoc</t>
  </si>
  <si>
    <t>Baylosis</t>
  </si>
  <si>
    <t>Burgonia</t>
  </si>
  <si>
    <t>Pancho</t>
  </si>
  <si>
    <t>Amistad</t>
  </si>
  <si>
    <t>Barro</t>
  </si>
  <si>
    <t>Carcueva</t>
  </si>
  <si>
    <t>Loquillano</t>
  </si>
  <si>
    <t>Limbaga</t>
  </si>
  <si>
    <t>Resurreccion</t>
  </si>
  <si>
    <t>Zweden</t>
  </si>
  <si>
    <t>Abellana</t>
  </si>
  <si>
    <t>Bontuyan</t>
  </si>
  <si>
    <t>Seno</t>
  </si>
  <si>
    <t>Tenebroso</t>
  </si>
  <si>
    <t>Cabuco</t>
  </si>
  <si>
    <t>Ybanez</t>
  </si>
  <si>
    <t>Zabate</t>
  </si>
  <si>
    <t>Dela Cruz</t>
  </si>
  <si>
    <t>Nadela Jr.</t>
  </si>
  <si>
    <t xml:space="preserve">Wulfrida </t>
  </si>
  <si>
    <t xml:space="preserve">Jocelyn </t>
  </si>
  <si>
    <t>Maria Sheila</t>
  </si>
  <si>
    <t xml:space="preserve">Corazon </t>
  </si>
  <si>
    <t xml:space="preserve">Dinah </t>
  </si>
  <si>
    <t xml:space="preserve">Ruby </t>
  </si>
  <si>
    <t xml:space="preserve">Rosario </t>
  </si>
  <si>
    <t xml:space="preserve">Liza </t>
  </si>
  <si>
    <t xml:space="preserve">Josephine </t>
  </si>
  <si>
    <t xml:space="preserve">Josie </t>
  </si>
  <si>
    <t xml:space="preserve">Rhitzelle </t>
  </si>
  <si>
    <t>Dulce May</t>
  </si>
  <si>
    <t>Richelle Eve</t>
  </si>
  <si>
    <t>Genessa Seina</t>
  </si>
  <si>
    <t>Maria Stella</t>
  </si>
  <si>
    <t xml:space="preserve">Jonalyn </t>
  </si>
  <si>
    <t xml:space="preserve">Vengie </t>
  </si>
  <si>
    <t xml:space="preserve">Jessica </t>
  </si>
  <si>
    <t xml:space="preserve">Virgilio </t>
  </si>
  <si>
    <t xml:space="preserve">Marivic </t>
  </si>
  <si>
    <t xml:space="preserve">Rosa </t>
  </si>
  <si>
    <t>Mary Grace</t>
  </si>
  <si>
    <t>Jenny Faye</t>
  </si>
  <si>
    <t>Blanche Diane</t>
  </si>
  <si>
    <t xml:space="preserve">Christian </t>
  </si>
  <si>
    <t xml:space="preserve">Joshlen </t>
  </si>
  <si>
    <t xml:space="preserve">Jearame </t>
  </si>
  <si>
    <t xml:space="preserve">Riza </t>
  </si>
  <si>
    <t xml:space="preserve">Letty </t>
  </si>
  <si>
    <t xml:space="preserve">Mercedes </t>
  </si>
  <si>
    <t xml:space="preserve">Frinces </t>
  </si>
  <si>
    <t xml:space="preserve">Carmen </t>
  </si>
  <si>
    <t xml:space="preserve">Eulalia </t>
  </si>
  <si>
    <t xml:space="preserve">Perla </t>
  </si>
  <si>
    <t xml:space="preserve">Alma </t>
  </si>
  <si>
    <t xml:space="preserve">Juneville </t>
  </si>
  <si>
    <t xml:space="preserve">Rosalia </t>
  </si>
  <si>
    <t xml:space="preserve">Marcelina </t>
  </si>
  <si>
    <t xml:space="preserve">Marie </t>
  </si>
  <si>
    <t xml:space="preserve">Princess </t>
  </si>
  <si>
    <t xml:space="preserve">Arlyn </t>
  </si>
  <si>
    <t xml:space="preserve">Anselmo </t>
  </si>
  <si>
    <t xml:space="preserve">Lilibeth </t>
  </si>
  <si>
    <t xml:space="preserve">Josefina </t>
  </si>
  <si>
    <t>Maria Cherie</t>
  </si>
  <si>
    <t>Diane Jade</t>
  </si>
  <si>
    <t>Ma. Cristina</t>
  </si>
  <si>
    <t xml:space="preserve">Nenilia </t>
  </si>
  <si>
    <t>Craig Matthew</t>
  </si>
  <si>
    <t xml:space="preserve">Daisy </t>
  </si>
  <si>
    <t xml:space="preserve">Maureen </t>
  </si>
  <si>
    <t xml:space="preserve">Lea </t>
  </si>
  <si>
    <t xml:space="preserve">Merlyn </t>
  </si>
  <si>
    <t xml:space="preserve">Annabelle </t>
  </si>
  <si>
    <t xml:space="preserve">Emma </t>
  </si>
  <si>
    <t xml:space="preserve">Rhodilia </t>
  </si>
  <si>
    <t xml:space="preserve">Roland </t>
  </si>
  <si>
    <t xml:space="preserve">Rio </t>
  </si>
  <si>
    <t xml:space="preserve">Darlyn </t>
  </si>
  <si>
    <t xml:space="preserve">Marites </t>
  </si>
  <si>
    <t xml:space="preserve">Irene </t>
  </si>
  <si>
    <t xml:space="preserve">Shalywena </t>
  </si>
  <si>
    <t xml:space="preserve">Lesley </t>
  </si>
  <si>
    <t xml:space="preserve">Rebecca </t>
  </si>
  <si>
    <t xml:space="preserve">Concepcion </t>
  </si>
  <si>
    <t>Kaye Krystel</t>
  </si>
  <si>
    <t xml:space="preserve">Noemie </t>
  </si>
  <si>
    <t xml:space="preserve">Malou </t>
  </si>
  <si>
    <t xml:space="preserve">Evella </t>
  </si>
  <si>
    <t>Mary Jasmin Jen</t>
  </si>
  <si>
    <t xml:space="preserve">Cherish </t>
  </si>
  <si>
    <t xml:space="preserve">Precious </t>
  </si>
  <si>
    <t xml:space="preserve">Grace </t>
  </si>
  <si>
    <t>John Vincent</t>
  </si>
  <si>
    <t>Corazon Jonah</t>
  </si>
  <si>
    <t xml:space="preserve">Candida </t>
  </si>
  <si>
    <t xml:space="preserve">Eleanor </t>
  </si>
  <si>
    <t>Yanni Katrina</t>
  </si>
  <si>
    <t xml:space="preserve">Contessa </t>
  </si>
  <si>
    <t xml:space="preserve">Shahanie </t>
  </si>
  <si>
    <t xml:space="preserve">William </t>
  </si>
  <si>
    <t>John Erlan</t>
  </si>
  <si>
    <t xml:space="preserve">Emilia </t>
  </si>
  <si>
    <t>Mia Rose</t>
  </si>
  <si>
    <t xml:space="preserve">Hilaria </t>
  </si>
  <si>
    <t xml:space="preserve">Flordeliza </t>
  </si>
  <si>
    <t>Joanna Marie</t>
  </si>
  <si>
    <t xml:space="preserve">Gina </t>
  </si>
  <si>
    <t>Rosa Maria</t>
  </si>
  <si>
    <t xml:space="preserve">Rose </t>
  </si>
  <si>
    <t xml:space="preserve">Manilyn </t>
  </si>
  <si>
    <t>Niña Eicel</t>
  </si>
  <si>
    <t xml:space="preserve">Tranquilina </t>
  </si>
  <si>
    <t>Queenie Vey</t>
  </si>
  <si>
    <t xml:space="preserve">Marchel </t>
  </si>
  <si>
    <t xml:space="preserve">Mary </t>
  </si>
  <si>
    <t xml:space="preserve">Estrella </t>
  </si>
  <si>
    <t>Jennifer Van</t>
  </si>
  <si>
    <t xml:space="preserve">Vicky </t>
  </si>
  <si>
    <t xml:space="preserve">Kimberly </t>
  </si>
  <si>
    <t xml:space="preserve">Sarah </t>
  </si>
  <si>
    <t xml:space="preserve">Lovelyn </t>
  </si>
  <si>
    <t xml:space="preserve">Imelda </t>
  </si>
  <si>
    <t xml:space="preserve">Adelfa </t>
  </si>
  <si>
    <t>address</t>
  </si>
  <si>
    <t>0936-824-6358</t>
  </si>
  <si>
    <t xml:space="preserve"> 0942-733-5228</t>
  </si>
  <si>
    <t>0920-132-5439</t>
  </si>
  <si>
    <t xml:space="preserve"> 0945-712-5727</t>
  </si>
  <si>
    <t xml:space="preserve"> 383-1670</t>
  </si>
  <si>
    <t>0946-976-1930</t>
  </si>
  <si>
    <t xml:space="preserve"> 0927-865-0248</t>
  </si>
  <si>
    <t>266-5247</t>
  </si>
  <si>
    <t>0928-709-6454</t>
  </si>
  <si>
    <t xml:space="preserve"> 0943-580-5849</t>
  </si>
  <si>
    <t>0943-099-0016</t>
  </si>
  <si>
    <t xml:space="preserve"> 0956-788-4945</t>
  </si>
  <si>
    <t>0991-473-2784</t>
  </si>
  <si>
    <t xml:space="preserve"> 0956-790-2415</t>
  </si>
  <si>
    <t>0956-551-2090</t>
  </si>
  <si>
    <t xml:space="preserve"> 0933-222-5119</t>
  </si>
  <si>
    <t>contact_one</t>
  </si>
  <si>
    <t>contact_two</t>
  </si>
  <si>
    <t>0906-068-0407</t>
  </si>
  <si>
    <t xml:space="preserve"> 0967-569-3345</t>
  </si>
  <si>
    <t xml:space="preserve">0917-130-3456 </t>
  </si>
  <si>
    <t>0915-491-8509</t>
  </si>
  <si>
    <t>0953-391-1163</t>
  </si>
  <si>
    <t xml:space="preserve"> 0949-717-9708 </t>
  </si>
  <si>
    <t>n/a</t>
  </si>
  <si>
    <t>date_procedure</t>
  </si>
  <si>
    <t>date_completion</t>
  </si>
  <si>
    <t>cancer_stage</t>
  </si>
  <si>
    <t xml:space="preserve">Invasive Ductal Carcinoma </t>
  </si>
  <si>
    <t xml:space="preserve">Micropapillary Thyroid Carcinoma </t>
  </si>
  <si>
    <t xml:space="preserve">Papillary Thyroid Carcinoma </t>
  </si>
  <si>
    <t xml:space="preserve">Rectal Carcinoma </t>
  </si>
  <si>
    <t xml:space="preserve">Ovarian Cancer </t>
  </si>
  <si>
    <t xml:space="preserve">Cervical Carcinoma </t>
  </si>
  <si>
    <t xml:space="preserve">Invasive Lobular Carcinoma </t>
  </si>
  <si>
    <t xml:space="preserve">Endometrioid Adenocarcinoma </t>
  </si>
  <si>
    <t xml:space="preserve">Hodgkin's Lymphoma </t>
  </si>
  <si>
    <t xml:space="preserve">Ovarian Carcinoma </t>
  </si>
  <si>
    <t xml:space="preserve">Non-Hodgkin's Lymphoma </t>
  </si>
  <si>
    <t xml:space="preserve">Papillary thyroid Carcinoma </t>
  </si>
  <si>
    <t xml:space="preserve">Invasive Mucinous Carcinoma </t>
  </si>
  <si>
    <t xml:space="preserve">Invasive Mammary Carcinoma </t>
  </si>
  <si>
    <t xml:space="preserve">Endometrial Carcinoma </t>
  </si>
  <si>
    <t xml:space="preserve">Ductal in </t>
  </si>
  <si>
    <t xml:space="preserve">Acinic Cell Carcinoma </t>
  </si>
  <si>
    <t xml:space="preserve">Invasive Papillary Carcinoma </t>
  </si>
  <si>
    <t>IIB</t>
  </si>
  <si>
    <t>IIA</t>
  </si>
  <si>
    <t>I</t>
  </si>
  <si>
    <t>IC2</t>
  </si>
  <si>
    <t>II</t>
  </si>
  <si>
    <t>IA</t>
  </si>
  <si>
    <t>IB2</t>
  </si>
  <si>
    <t>IB</t>
  </si>
  <si>
    <t>procedure_one</t>
  </si>
  <si>
    <t>procedure_two</t>
  </si>
  <si>
    <t>Masectomy at CHHM</t>
  </si>
  <si>
    <t>CHHM</t>
  </si>
  <si>
    <t>CHH</t>
  </si>
  <si>
    <t>Rose Pharmacy</t>
  </si>
  <si>
    <t>UC Med</t>
  </si>
  <si>
    <t>hospital_laboratory_pharmacy_ one</t>
  </si>
  <si>
    <t>hospital_laboratory_pharmacy_ two</t>
  </si>
  <si>
    <t>Masectomy</t>
  </si>
  <si>
    <t>procedure_three</t>
  </si>
  <si>
    <t>hospital_laboratory_pharmacy_ three</t>
  </si>
  <si>
    <t>TAHBSO</t>
  </si>
  <si>
    <t>Thryoidectomy</t>
  </si>
  <si>
    <t>Meds</t>
  </si>
  <si>
    <t>Ducryectomy</t>
  </si>
  <si>
    <t>date_completion_two</t>
  </si>
  <si>
    <t>bill_one</t>
  </si>
  <si>
    <t>bill_two</t>
  </si>
  <si>
    <t>patient_remarks</t>
  </si>
  <si>
    <t>previously assisted</t>
  </si>
  <si>
    <t>Nora Manubag</t>
  </si>
  <si>
    <t>Marlene Mendoza</t>
  </si>
  <si>
    <t>Waris</t>
  </si>
  <si>
    <t>Molbog</t>
  </si>
  <si>
    <t>Doceo</t>
  </si>
  <si>
    <t>Amodia</t>
  </si>
  <si>
    <t>Bajarias</t>
  </si>
  <si>
    <t>Quimbo</t>
  </si>
  <si>
    <t>Riconalla</t>
  </si>
  <si>
    <t>Navarro</t>
  </si>
  <si>
    <t>Trangia</t>
  </si>
  <si>
    <t>Diagon</t>
  </si>
  <si>
    <t>Aying</t>
  </si>
  <si>
    <t>Sepe</t>
  </si>
  <si>
    <t>Suazo</t>
  </si>
  <si>
    <t>Villanueva</t>
  </si>
  <si>
    <t>Candido</t>
  </si>
  <si>
    <t>Diaz</t>
  </si>
  <si>
    <t>Daño</t>
  </si>
  <si>
    <t>Villacorta</t>
  </si>
  <si>
    <t>Espina</t>
  </si>
  <si>
    <t>Gemao</t>
  </si>
  <si>
    <t>Lazarte</t>
  </si>
  <si>
    <t>Amo</t>
  </si>
  <si>
    <t>Gelilang</t>
  </si>
  <si>
    <t>Ochea</t>
  </si>
  <si>
    <t>Turno</t>
  </si>
  <si>
    <t>Ybañez</t>
  </si>
  <si>
    <t>Ypil</t>
  </si>
  <si>
    <t>Omaque</t>
  </si>
  <si>
    <t>Alpasa</t>
  </si>
  <si>
    <t>Suico</t>
  </si>
  <si>
    <t>Asingua</t>
  </si>
  <si>
    <t>Balicuatro</t>
  </si>
  <si>
    <t>Diacamus</t>
  </si>
  <si>
    <t>Petere</t>
  </si>
  <si>
    <t>Laluna</t>
  </si>
  <si>
    <t>Paer</t>
  </si>
  <si>
    <t>Abrenilla</t>
  </si>
  <si>
    <t>Avila</t>
  </si>
  <si>
    <t>Borgonia</t>
  </si>
  <si>
    <t>Cerna</t>
  </si>
  <si>
    <t>Soco</t>
  </si>
  <si>
    <t>Acedo</t>
  </si>
  <si>
    <t>Casusi</t>
  </si>
  <si>
    <t>Man-on</t>
  </si>
  <si>
    <t>Sanoy</t>
  </si>
  <si>
    <t>Manubag</t>
  </si>
  <si>
    <t>Mangas</t>
  </si>
  <si>
    <t>Alvez</t>
  </si>
  <si>
    <t>Donque</t>
  </si>
  <si>
    <t>Ambrad</t>
  </si>
  <si>
    <t>Cimafranca</t>
  </si>
  <si>
    <t>Casas</t>
  </si>
  <si>
    <t>Luzano</t>
  </si>
  <si>
    <t>Madaya</t>
  </si>
  <si>
    <t>Estorgio</t>
  </si>
  <si>
    <t>Cabillan</t>
  </si>
  <si>
    <t>Labajo</t>
  </si>
  <si>
    <t>Rota</t>
  </si>
  <si>
    <t>Lapara</t>
  </si>
  <si>
    <t>Caraos</t>
  </si>
  <si>
    <t>Casipong</t>
  </si>
  <si>
    <t>Gudito</t>
  </si>
  <si>
    <t>Sumalinog</t>
  </si>
  <si>
    <t>Dalagan</t>
  </si>
  <si>
    <t>Genolia</t>
  </si>
  <si>
    <t>Mendoza</t>
  </si>
  <si>
    <t>Sinangote</t>
  </si>
  <si>
    <t>Oppus</t>
  </si>
  <si>
    <t>Colegado</t>
  </si>
  <si>
    <t>Cañete</t>
  </si>
  <si>
    <t>Sacayan</t>
  </si>
  <si>
    <t>Tabaranza</t>
  </si>
  <si>
    <t>Apas</t>
  </si>
  <si>
    <t>Villarin</t>
  </si>
  <si>
    <t>Avanceña</t>
  </si>
  <si>
    <t>Tampon</t>
  </si>
  <si>
    <t>Timtim</t>
  </si>
  <si>
    <t>Veniegra</t>
  </si>
  <si>
    <t>Mahilum</t>
  </si>
  <si>
    <t>Yabo</t>
  </si>
  <si>
    <t>Corilla</t>
  </si>
  <si>
    <t>Valendez</t>
  </si>
  <si>
    <t>Dangin</t>
  </si>
  <si>
    <t>Maroliña</t>
  </si>
  <si>
    <t>Retuya</t>
  </si>
  <si>
    <t>Petallar</t>
  </si>
  <si>
    <t>Del Mar</t>
  </si>
  <si>
    <t>Agravante Jr.</t>
  </si>
  <si>
    <t>Porferio Jr.</t>
  </si>
  <si>
    <t>Solamilla Jr.</t>
  </si>
  <si>
    <t>Luna Medalla</t>
  </si>
  <si>
    <t>Rose Ann</t>
  </si>
  <si>
    <t xml:space="preserve"> Dela Peña</t>
  </si>
  <si>
    <t xml:space="preserve">Dublin </t>
  </si>
  <si>
    <t xml:space="preserve">Alexis Lyka </t>
  </si>
  <si>
    <t>Fair Allison</t>
  </si>
  <si>
    <t>Rena Joy</t>
  </si>
  <si>
    <t>Nina Rica</t>
  </si>
  <si>
    <t>Mary Jean</t>
  </si>
  <si>
    <t>Maria Daphne</t>
  </si>
  <si>
    <t>Leizel Ann</t>
  </si>
  <si>
    <t xml:space="preserve">Ma. Jeanette </t>
  </si>
  <si>
    <t xml:space="preserve">Maychris </t>
  </si>
  <si>
    <t xml:space="preserve">Jenny Bee </t>
  </si>
  <si>
    <t xml:space="preserve">Nelia </t>
  </si>
  <si>
    <t xml:space="preserve">Arlene </t>
  </si>
  <si>
    <t>Mary Ann</t>
  </si>
  <si>
    <t>Hannah Ruth</t>
  </si>
  <si>
    <t xml:space="preserve">Ernesto </t>
  </si>
  <si>
    <t xml:space="preserve">Johanan </t>
  </si>
  <si>
    <t xml:space="preserve">Jenalyn </t>
  </si>
  <si>
    <t>Maria Belinda</t>
  </si>
  <si>
    <t>Kaye Marie Marie</t>
  </si>
  <si>
    <t xml:space="preserve">Maria Edna </t>
  </si>
  <si>
    <t>Judy Ann</t>
  </si>
  <si>
    <t>Camille Ann</t>
  </si>
  <si>
    <t>Alfredo Agravante</t>
  </si>
  <si>
    <t>Marie Angelica</t>
  </si>
  <si>
    <t>Marlie Rose Ann</t>
  </si>
  <si>
    <t>Maria Purisima</t>
  </si>
  <si>
    <t>Ma. Mirasol</t>
  </si>
  <si>
    <t xml:space="preserve">Ana Marie </t>
  </si>
  <si>
    <t>Vincent Patrick</t>
  </si>
  <si>
    <t>Shara Jane</t>
  </si>
  <si>
    <t>Mary Jane Jane</t>
  </si>
  <si>
    <t>Craig Matthew Matthew</t>
  </si>
  <si>
    <t xml:space="preserve">Clark Dave </t>
  </si>
  <si>
    <t>Nelissa Kaye Kaye</t>
  </si>
  <si>
    <t>Irene Chinkee Chinkee</t>
  </si>
  <si>
    <t xml:space="preserve">Ma. Mira </t>
  </si>
  <si>
    <t>age</t>
  </si>
  <si>
    <t>0967-241-5447</t>
  </si>
  <si>
    <t xml:space="preserve"> 0960-900-1011</t>
  </si>
  <si>
    <t>0921-605-6328</t>
  </si>
  <si>
    <t xml:space="preserve"> 0966-351-3329</t>
  </si>
  <si>
    <t>0997-576-1317</t>
  </si>
  <si>
    <t xml:space="preserve"> 0921-425-2340</t>
  </si>
  <si>
    <t>0935-412-7143</t>
  </si>
  <si>
    <t xml:space="preserve"> 0905-379-0855</t>
  </si>
  <si>
    <t>0922-982-9774</t>
  </si>
  <si>
    <t xml:space="preserve"> 0968-503-0610</t>
  </si>
  <si>
    <t>0967-554-1082</t>
  </si>
  <si>
    <t xml:space="preserve"> 0926-223-9847</t>
  </si>
  <si>
    <t xml:space="preserve">Colon Adenocarcinoma </t>
  </si>
  <si>
    <t xml:space="preserve">Papillary Thyroid Carcinoma, recurrent, </t>
  </si>
  <si>
    <t xml:space="preserve">Uterine Leiomyosarcoma </t>
  </si>
  <si>
    <t xml:space="preserve">Follicular Thyroid Carcinoma </t>
  </si>
  <si>
    <t xml:space="preserve">Papillary Thyroid Carcinoma with Lymph Node Metastasis, Recurrent </t>
  </si>
  <si>
    <t xml:space="preserve">Invasive Apocrine Carcinoma </t>
  </si>
  <si>
    <t xml:space="preserve">Recurrent Cervical Cancer </t>
  </si>
  <si>
    <t xml:space="preserve">Papillary Thyroid Cancer with node metastasis </t>
  </si>
  <si>
    <t xml:space="preserve">Micropapillary Thyroid Carcinoma with Nodal Metastasis </t>
  </si>
  <si>
    <t xml:space="preserve">Chondrosarcoma </t>
  </si>
  <si>
    <t xml:space="preserve">Papillary Thyroid Carcinoma Multifocal </t>
  </si>
  <si>
    <t xml:space="preserve">Cervical Cancer </t>
  </si>
  <si>
    <t xml:space="preserve">Papillary Thyoid Carcinoma, Recurrent, </t>
  </si>
  <si>
    <t xml:space="preserve">Invasive Ductal Carcinoma, Recurrent, </t>
  </si>
  <si>
    <t xml:space="preserve">Papillary Thyroid Carcinoma with Nodal Metastasis </t>
  </si>
  <si>
    <t xml:space="preserve">Mucinous Adenocarcinoma </t>
  </si>
  <si>
    <t xml:space="preserve">Multiple Myeloma </t>
  </si>
  <si>
    <t xml:space="preserve">Myelodysplastic </t>
  </si>
  <si>
    <t xml:space="preserve">Cervical Adenocarcinoma </t>
  </si>
  <si>
    <t>IIC</t>
  </si>
  <si>
    <t>IB1</t>
  </si>
  <si>
    <t>Serous Carcinoma, Ovary</t>
  </si>
  <si>
    <t>IC1</t>
  </si>
  <si>
    <t>Papillary Thyroid Carcinoma, Recurrent</t>
  </si>
  <si>
    <t>CBR</t>
  </si>
  <si>
    <t>Chemo RT</t>
  </si>
  <si>
    <t>Colectomy</t>
  </si>
  <si>
    <t>CHMM</t>
  </si>
  <si>
    <t>unknown</t>
  </si>
  <si>
    <t>Diffuse Astrocytoma Grade</t>
  </si>
  <si>
    <t>bill_three</t>
  </si>
  <si>
    <t>0967-009-9284</t>
  </si>
  <si>
    <t>0916-323-3667</t>
  </si>
  <si>
    <t>0916-255-9751</t>
  </si>
  <si>
    <t>328-3104</t>
  </si>
  <si>
    <t>0949-346-5628</t>
  </si>
  <si>
    <t>0991-208-1696</t>
  </si>
  <si>
    <t>0966-740-4517</t>
  </si>
  <si>
    <t>0997-982-5554</t>
  </si>
  <si>
    <t>0919-876-7377</t>
  </si>
  <si>
    <t xml:space="preserve">Clear Cell Carcinoma </t>
  </si>
  <si>
    <t xml:space="preserve">High Grade Mucoepidermoid Carcinoma, Right Parotid, </t>
  </si>
  <si>
    <t xml:space="preserve">Uterine Carcinosarcoma </t>
  </si>
  <si>
    <t xml:space="preserve">Recurrent Immature Teratoma </t>
  </si>
  <si>
    <t xml:space="preserve">Neuro-endocrine Carcinoma, Cervix, </t>
  </si>
  <si>
    <t xml:space="preserve">Papillary Thyroid Carcinoma with nodal metastasis </t>
  </si>
  <si>
    <t xml:space="preserve">Adenoid Cystic Carcinoma, Parotid, </t>
  </si>
  <si>
    <t>(multiprimary-also with Breast Cancer)</t>
  </si>
  <si>
    <t xml:space="preserve">Adenoid Cystic Carcinoma, ubmandibular, </t>
  </si>
  <si>
    <t xml:space="preserve">Squamous Cell Carcinoma, Vulva, </t>
  </si>
  <si>
    <t xml:space="preserve">Invasive Squamous Cell, Cervix, Carcinoma </t>
  </si>
  <si>
    <t>IA1</t>
  </si>
  <si>
    <t>IB3</t>
  </si>
  <si>
    <t>Throidectomy</t>
  </si>
  <si>
    <t>Lumpectomy</t>
  </si>
  <si>
    <t>chemotherapy</t>
  </si>
  <si>
    <t>34100 (surgery)
40,000 (ebrt)processed
ongoing ebrt)</t>
  </si>
  <si>
    <t>Meraflor</t>
  </si>
  <si>
    <t>Igloria</t>
  </si>
  <si>
    <t>Ariel</t>
  </si>
  <si>
    <t>Rellin</t>
  </si>
  <si>
    <t>Rosa</t>
  </si>
  <si>
    <t>Frinces</t>
  </si>
  <si>
    <t>Sylvia</t>
  </si>
  <si>
    <t>Heritage</t>
  </si>
  <si>
    <t>Nancy</t>
  </si>
  <si>
    <t>Monte</t>
  </si>
  <si>
    <t>Filomena</t>
  </si>
  <si>
    <t>Flores</t>
  </si>
  <si>
    <t>Aracelli</t>
  </si>
  <si>
    <t>Torre</t>
  </si>
  <si>
    <t>Nida</t>
  </si>
  <si>
    <t>Macalatan</t>
  </si>
  <si>
    <t>Julieta</t>
  </si>
  <si>
    <t>Misa</t>
  </si>
  <si>
    <t>Cristal</t>
  </si>
  <si>
    <t>Opone</t>
  </si>
  <si>
    <t>Aillen</t>
  </si>
  <si>
    <t>Canonigo</t>
  </si>
  <si>
    <t>Raquel</t>
  </si>
  <si>
    <t>Torrevillas</t>
  </si>
  <si>
    <t>Maylen</t>
  </si>
  <si>
    <t>Martinez</t>
  </si>
  <si>
    <t>Leonora</t>
  </si>
  <si>
    <t>Regidor</t>
  </si>
  <si>
    <t>Taganile</t>
  </si>
  <si>
    <t>Bricks</t>
  </si>
  <si>
    <t>Gomez</t>
  </si>
  <si>
    <t>Genevieve</t>
  </si>
  <si>
    <t>Pinggoy</t>
  </si>
  <si>
    <t>Misso</t>
  </si>
  <si>
    <t>Legaya</t>
  </si>
  <si>
    <t>Grancapal</t>
  </si>
  <si>
    <t>Girlie</t>
  </si>
  <si>
    <t>Roble</t>
  </si>
  <si>
    <t>Emie</t>
  </si>
  <si>
    <t>Gamutan</t>
  </si>
  <si>
    <t>Tita</t>
  </si>
  <si>
    <t>Anor</t>
  </si>
  <si>
    <t>Allan</t>
  </si>
  <si>
    <t>Campos</t>
  </si>
  <si>
    <t>Omictin</t>
  </si>
  <si>
    <t>Laput</t>
  </si>
  <si>
    <t>Ponce</t>
  </si>
  <si>
    <t>Ferrater</t>
  </si>
  <si>
    <t>Grace</t>
  </si>
  <si>
    <t>Bulan</t>
  </si>
  <si>
    <t>Janese</t>
  </si>
  <si>
    <t>Manabat</t>
  </si>
  <si>
    <t>Veronica</t>
  </si>
  <si>
    <t>Minerva</t>
  </si>
  <si>
    <t>Sugcay</t>
  </si>
  <si>
    <t>Gedyete</t>
  </si>
  <si>
    <t>Gabuya</t>
  </si>
  <si>
    <t>Jay</t>
  </si>
  <si>
    <t>Tidoso</t>
  </si>
  <si>
    <t>Angel</t>
  </si>
  <si>
    <t>Alago</t>
  </si>
  <si>
    <t>Myrna</t>
  </si>
  <si>
    <t>Sesbreño</t>
  </si>
  <si>
    <t>Marmito</t>
  </si>
  <si>
    <t>Yume</t>
  </si>
  <si>
    <t>Ueno</t>
  </si>
  <si>
    <t>Caga-anan</t>
  </si>
  <si>
    <t>Kinch</t>
  </si>
  <si>
    <t>Tejana</t>
  </si>
  <si>
    <t>Evelyn</t>
  </si>
  <si>
    <t>Villegas</t>
  </si>
  <si>
    <t>Beverly</t>
  </si>
  <si>
    <t>Ongjunco</t>
  </si>
  <si>
    <t>Baguio</t>
  </si>
  <si>
    <t>Jeanina</t>
  </si>
  <si>
    <t>Ernesto</t>
  </si>
  <si>
    <t>Amelia</t>
  </si>
  <si>
    <t>Vicentillo</t>
  </si>
  <si>
    <t>Zenaida</t>
  </si>
  <si>
    <t>Rosalejos</t>
  </si>
  <si>
    <t>Napoleon</t>
  </si>
  <si>
    <t>Barcenas</t>
  </si>
  <si>
    <t>Francisca</t>
  </si>
  <si>
    <t>Juarez</t>
  </si>
  <si>
    <t>Christine</t>
  </si>
  <si>
    <t>Ablaza</t>
  </si>
  <si>
    <t>Clarissa</t>
  </si>
  <si>
    <t>Noquillo</t>
  </si>
  <si>
    <t>Razel</t>
  </si>
  <si>
    <t>Marivic</t>
  </si>
  <si>
    <t>Gitgano</t>
  </si>
  <si>
    <t>Richielda</t>
  </si>
  <si>
    <t>Alonsagay</t>
  </si>
  <si>
    <t>Joselito dela</t>
  </si>
  <si>
    <t>Mary Jasminjen</t>
  </si>
  <si>
    <t>Charissa Mae</t>
  </si>
  <si>
    <t>Earlyn Joy</t>
  </si>
  <si>
    <t>Maria Fe</t>
  </si>
  <si>
    <t>Nikki Marie</t>
  </si>
  <si>
    <t>Ma. Melecita</t>
  </si>
  <si>
    <t>Jay Alber</t>
  </si>
  <si>
    <t>Arlee John</t>
  </si>
  <si>
    <t>Angel Mae</t>
  </si>
  <si>
    <t>Julie Ann</t>
  </si>
  <si>
    <t>Jacky Lourdes</t>
  </si>
  <si>
    <t>Leah Walesa</t>
  </si>
  <si>
    <t>Debbie Joy</t>
  </si>
  <si>
    <t>Ang</t>
  </si>
  <si>
    <t>Stephanie Rose</t>
  </si>
  <si>
    <t>Langbid</t>
  </si>
  <si>
    <t>Ariane Grace</t>
  </si>
  <si>
    <t>Gestopa</t>
  </si>
  <si>
    <t>Solamillo Jr.</t>
  </si>
  <si>
    <t xml:space="preserve">Aldrich </t>
  </si>
  <si>
    <t>Ponce Jr.</t>
  </si>
  <si>
    <t>Date of birth</t>
  </si>
  <si>
    <t>Assistance from Other Institutions</t>
  </si>
  <si>
    <t>gender</t>
  </si>
  <si>
    <t>Cyrel</t>
  </si>
  <si>
    <t>Gloria</t>
  </si>
  <si>
    <t>Mardizer</t>
  </si>
  <si>
    <t>Rodison</t>
  </si>
  <si>
    <t>Emma</t>
  </si>
  <si>
    <t>Perino</t>
  </si>
  <si>
    <t>Orquez</t>
  </si>
  <si>
    <t>Rizalina</t>
  </si>
  <si>
    <t>Quiapo</t>
  </si>
  <si>
    <t>Leonesa</t>
  </si>
  <si>
    <t>Talledo</t>
  </si>
  <si>
    <t>Monsanto</t>
  </si>
  <si>
    <t>Rivera</t>
  </si>
  <si>
    <t>Bendanillo</t>
  </si>
  <si>
    <t>Dianila</t>
  </si>
  <si>
    <t>Capuno</t>
  </si>
  <si>
    <t>Nemie</t>
  </si>
  <si>
    <t>Abbas</t>
  </si>
  <si>
    <t>Norman</t>
  </si>
  <si>
    <t>Arcenal</t>
  </si>
  <si>
    <t>Selma</t>
  </si>
  <si>
    <t>Famador</t>
  </si>
  <si>
    <t>Pepito</t>
  </si>
  <si>
    <t>Daquiado</t>
  </si>
  <si>
    <t>Siozon</t>
  </si>
  <si>
    <t>Mercedes</t>
  </si>
  <si>
    <t>Jocelyn</t>
  </si>
  <si>
    <t>Manait</t>
  </si>
  <si>
    <t>Divina</t>
  </si>
  <si>
    <t>Barquin</t>
  </si>
  <si>
    <t>Belarmino</t>
  </si>
  <si>
    <t>Navaja</t>
  </si>
  <si>
    <t>Loida</t>
  </si>
  <si>
    <t>Nillama</t>
  </si>
  <si>
    <t>Aurea</t>
  </si>
  <si>
    <t>Cardiente</t>
  </si>
  <si>
    <t>Trisha</t>
  </si>
  <si>
    <t>Tanudtanud</t>
  </si>
  <si>
    <t>Fatima</t>
  </si>
  <si>
    <t>Suson</t>
  </si>
  <si>
    <t>Merlinda</t>
  </si>
  <si>
    <t>Mahusay</t>
  </si>
  <si>
    <t>Almagro</t>
  </si>
  <si>
    <t>Maricelle</t>
  </si>
  <si>
    <t>Carin</t>
  </si>
  <si>
    <t>Derecho</t>
  </si>
  <si>
    <t>Teresita</t>
  </si>
  <si>
    <t>Tarongoy</t>
  </si>
  <si>
    <t>Teodosia</t>
  </si>
  <si>
    <t>Acasio</t>
  </si>
  <si>
    <t>Morlito</t>
  </si>
  <si>
    <t>Tandoc</t>
  </si>
  <si>
    <t>Piala</t>
  </si>
  <si>
    <t>Geraldine</t>
  </si>
  <si>
    <t>Caja</t>
  </si>
  <si>
    <t>Legutan</t>
  </si>
  <si>
    <t>Jerly</t>
  </si>
  <si>
    <t>Digdigan</t>
  </si>
  <si>
    <t>Rovelyn</t>
  </si>
  <si>
    <t>Rabutin</t>
  </si>
  <si>
    <t>Taboada</t>
  </si>
  <si>
    <t>Jessica</t>
  </si>
  <si>
    <t>Lepon</t>
  </si>
  <si>
    <t>Junalyn</t>
  </si>
  <si>
    <t>Delante</t>
  </si>
  <si>
    <t>Lape</t>
  </si>
  <si>
    <t>Cumayas</t>
  </si>
  <si>
    <t>Daphne</t>
  </si>
  <si>
    <t>Villatima</t>
  </si>
  <si>
    <t>Lara</t>
  </si>
  <si>
    <t>Mario Francisco</t>
  </si>
  <si>
    <t>Ken Benedict</t>
  </si>
  <si>
    <t>Ana Grace</t>
  </si>
  <si>
    <t>Rein Vie</t>
  </si>
  <si>
    <t>Dave Angelo</t>
  </si>
  <si>
    <t>Ma. Purisima</t>
  </si>
  <si>
    <t>June Ivy</t>
  </si>
  <si>
    <t>Ma. Teresa</t>
  </si>
  <si>
    <t>Shienna Mae</t>
  </si>
  <si>
    <t>Francisco Apollo</t>
  </si>
  <si>
    <t>Maria Ailene</t>
  </si>
  <si>
    <t>Shella Mae</t>
  </si>
  <si>
    <t>0915-163-9745</t>
  </si>
  <si>
    <t xml:space="preserve">0919-206-0895 </t>
  </si>
  <si>
    <t>0930-485-4878</t>
  </si>
  <si>
    <t>0926-634-2931</t>
  </si>
  <si>
    <t>0999-157-5401</t>
  </si>
  <si>
    <t>0908-718-5157</t>
  </si>
  <si>
    <t>0966-319-2695</t>
  </si>
  <si>
    <t>0956-765-3637</t>
  </si>
  <si>
    <t>0999-512-3065</t>
  </si>
  <si>
    <t>0977-804-1003</t>
  </si>
  <si>
    <t>0923-854-3316</t>
  </si>
  <si>
    <t>0906-632-3861</t>
  </si>
  <si>
    <t>0910-881-3597</t>
  </si>
  <si>
    <t>0953-223-8027</t>
  </si>
  <si>
    <t xml:space="preserve">Thyroid (Follicular) Carcinoma </t>
  </si>
  <si>
    <t xml:space="preserve">Endometrioid Adecarcinoma (Endometrium) </t>
  </si>
  <si>
    <t xml:space="preserve">Endometrial Adenocarcinoma </t>
  </si>
  <si>
    <t xml:space="preserve">Papillary Thyrpod Carcinoma </t>
  </si>
  <si>
    <t xml:space="preserve">Fibromyxoid Sarcoma </t>
  </si>
  <si>
    <t>also has Breast CA</t>
  </si>
  <si>
    <t>2 Cisplatin (2025)</t>
  </si>
  <si>
    <t>Polo</t>
  </si>
  <si>
    <t>Pastida</t>
  </si>
  <si>
    <t>Margie</t>
  </si>
  <si>
    <t>Repique</t>
  </si>
  <si>
    <t>Peñosa</t>
  </si>
  <si>
    <t>Fritzie</t>
  </si>
  <si>
    <t>Comoso</t>
  </si>
  <si>
    <t>Jacinto</t>
  </si>
  <si>
    <t>Lingo</t>
  </si>
  <si>
    <t>Morrondoz</t>
  </si>
  <si>
    <t>Rodrigo</t>
  </si>
  <si>
    <t>Arellano</t>
  </si>
  <si>
    <t>Helen</t>
  </si>
  <si>
    <t>Fortich</t>
  </si>
  <si>
    <t>Rowena</t>
  </si>
  <si>
    <t>Elsa</t>
  </si>
  <si>
    <t>Tapic</t>
  </si>
  <si>
    <t>Reynaida</t>
  </si>
  <si>
    <t>Villones</t>
  </si>
  <si>
    <t>Rama</t>
  </si>
  <si>
    <t>Anatolio</t>
  </si>
  <si>
    <t>Alfar</t>
  </si>
  <si>
    <t>Virgie</t>
  </si>
  <si>
    <t>Iwayan</t>
  </si>
  <si>
    <t>Roberta</t>
  </si>
  <si>
    <t>Magtagad</t>
  </si>
  <si>
    <t>Abigail</t>
  </si>
  <si>
    <t>Mantuhac</t>
  </si>
  <si>
    <t>Nenita</t>
  </si>
  <si>
    <t>Carulasan</t>
  </si>
  <si>
    <t>Pogay</t>
  </si>
  <si>
    <t>Juliet</t>
  </si>
  <si>
    <t>Cabreros</t>
  </si>
  <si>
    <t>Danmel</t>
  </si>
  <si>
    <t>Rojas</t>
  </si>
  <si>
    <t>Alvin</t>
  </si>
  <si>
    <t>Cacayan</t>
  </si>
  <si>
    <t>Stella</t>
  </si>
  <si>
    <t>Susan</t>
  </si>
  <si>
    <t>Burgos</t>
  </si>
  <si>
    <t>Anita</t>
  </si>
  <si>
    <t>Subingsubing</t>
  </si>
  <si>
    <t>Adelna</t>
  </si>
  <si>
    <t>Tagalog</t>
  </si>
  <si>
    <t>Elizabeth</t>
  </si>
  <si>
    <t>Lazaga</t>
  </si>
  <si>
    <t>Hungaria</t>
  </si>
  <si>
    <t>Tanduyan</t>
  </si>
  <si>
    <t>Corazon</t>
  </si>
  <si>
    <t>Salabsab</t>
  </si>
  <si>
    <t>Annele</t>
  </si>
  <si>
    <t>Torregosa</t>
  </si>
  <si>
    <t>Victoria</t>
  </si>
  <si>
    <t>Tampus</t>
  </si>
  <si>
    <t>Fritz</t>
  </si>
  <si>
    <t>Soon</t>
  </si>
  <si>
    <t>Athia</t>
  </si>
  <si>
    <t>Tenchavez</t>
  </si>
  <si>
    <t>Rosalina</t>
  </si>
  <si>
    <t>Montano</t>
  </si>
  <si>
    <t>Mirisa</t>
  </si>
  <si>
    <t>Reroma</t>
  </si>
  <si>
    <t>Huerte</t>
  </si>
  <si>
    <t>Cheryl</t>
  </si>
  <si>
    <t>Pegarido</t>
  </si>
  <si>
    <t>Lonita</t>
  </si>
  <si>
    <t>Davidon</t>
  </si>
  <si>
    <t>Justina</t>
  </si>
  <si>
    <t>Ponsica</t>
  </si>
  <si>
    <t>Ronald</t>
  </si>
  <si>
    <t>Lauron</t>
  </si>
  <si>
    <t>Arsenia</t>
  </si>
  <si>
    <t>Prieto</t>
  </si>
  <si>
    <t>Cherrelyn</t>
  </si>
  <si>
    <t>Viñas</t>
  </si>
  <si>
    <t>Merlita</t>
  </si>
  <si>
    <t>Rolina</t>
  </si>
  <si>
    <t>Oraiz</t>
  </si>
  <si>
    <t>Febes</t>
  </si>
  <si>
    <t>Gica</t>
  </si>
  <si>
    <t>Gima</t>
  </si>
  <si>
    <t>Isugan</t>
  </si>
  <si>
    <t>Vergara</t>
  </si>
  <si>
    <t>Gelyn</t>
  </si>
  <si>
    <t>Carro</t>
  </si>
  <si>
    <t>Ellen</t>
  </si>
  <si>
    <t>Carrillo</t>
  </si>
  <si>
    <t>Imelda</t>
  </si>
  <si>
    <t>Piedad</t>
  </si>
  <si>
    <t>Bernadette</t>
  </si>
  <si>
    <t>Matbagon</t>
  </si>
  <si>
    <t>Rochelle</t>
  </si>
  <si>
    <t>Salazar</t>
  </si>
  <si>
    <t>Abner</t>
  </si>
  <si>
    <t>Quinal</t>
  </si>
  <si>
    <t>Elwin</t>
  </si>
  <si>
    <t>Bealao</t>
  </si>
  <si>
    <t>Marlyn</t>
  </si>
  <si>
    <t>Bitayo</t>
  </si>
  <si>
    <t>Rene</t>
  </si>
  <si>
    <t>Arnoco</t>
  </si>
  <si>
    <t>Amihan</t>
  </si>
  <si>
    <t>Christian</t>
  </si>
  <si>
    <t>Ycoy</t>
  </si>
  <si>
    <t>Riza</t>
  </si>
  <si>
    <t>Otero</t>
  </si>
  <si>
    <t>Perla</t>
  </si>
  <si>
    <t>Billones</t>
  </si>
  <si>
    <t>Clotildo</t>
  </si>
  <si>
    <t>Rolando</t>
  </si>
  <si>
    <t>Lescano</t>
  </si>
  <si>
    <t>Ricardo</t>
  </si>
  <si>
    <t>Vilma</t>
  </si>
  <si>
    <t>Cavales</t>
  </si>
  <si>
    <t>Carmelita</t>
  </si>
  <si>
    <t>Paguican</t>
  </si>
  <si>
    <t>Almira</t>
  </si>
  <si>
    <t>Brigoli</t>
  </si>
  <si>
    <t>Fermina</t>
  </si>
  <si>
    <t>Tayong</t>
  </si>
  <si>
    <t>Marilou</t>
  </si>
  <si>
    <t>Ballar</t>
  </si>
  <si>
    <t>Lilibeth</t>
  </si>
  <si>
    <t>Pestanas</t>
  </si>
  <si>
    <t>Aida</t>
  </si>
  <si>
    <t>Villafuerte</t>
  </si>
  <si>
    <t>Erlinda</t>
  </si>
  <si>
    <t>Lucero</t>
  </si>
  <si>
    <t>Diolita</t>
  </si>
  <si>
    <t>Herbieto</t>
  </si>
  <si>
    <t>Sellote</t>
  </si>
  <si>
    <t>Vicenta</t>
  </si>
  <si>
    <t>Soncados</t>
  </si>
  <si>
    <t>Cerlita</t>
  </si>
  <si>
    <t>Tillo</t>
  </si>
  <si>
    <t>Edentes</t>
  </si>
  <si>
    <t>Briones</t>
  </si>
  <si>
    <t>Gigantina</t>
  </si>
  <si>
    <t>Pacaña</t>
  </si>
  <si>
    <t>Irene</t>
  </si>
  <si>
    <t>Neri</t>
  </si>
  <si>
    <t>Alfi</t>
  </si>
  <si>
    <t>Lee</t>
  </si>
  <si>
    <t>Melie</t>
  </si>
  <si>
    <t>Balios</t>
  </si>
  <si>
    <t>Mervin</t>
  </si>
  <si>
    <t>Lazo</t>
  </si>
  <si>
    <t>Edgar</t>
  </si>
  <si>
    <t>Gallentes</t>
  </si>
  <si>
    <t>Lalaine</t>
  </si>
  <si>
    <t>Gemperoa</t>
  </si>
  <si>
    <t>Encarguez</t>
  </si>
  <si>
    <t>Angelito</t>
  </si>
  <si>
    <t>Ma. Cristita</t>
  </si>
  <si>
    <t>Maria En</t>
  </si>
  <si>
    <t>Marvy Rose</t>
  </si>
  <si>
    <t>Julie Jane</t>
  </si>
  <si>
    <t>Gemma dela</t>
  </si>
  <si>
    <t>Sheena Rose</t>
  </si>
  <si>
    <t>Ma. Victoria</t>
  </si>
  <si>
    <t>May Joy</t>
  </si>
  <si>
    <t>Hannah Jan</t>
  </si>
  <si>
    <t>Fe Perla</t>
  </si>
  <si>
    <t>Lord Aga</t>
  </si>
  <si>
    <t>0936-408-1295</t>
  </si>
  <si>
    <t>0927-684-5344</t>
  </si>
  <si>
    <t xml:space="preserve"> 0906-926-5407</t>
  </si>
  <si>
    <t>0909-578-4026</t>
  </si>
  <si>
    <t>0922-914-8330</t>
  </si>
  <si>
    <t>0956-941-9728</t>
  </si>
  <si>
    <t xml:space="preserve">0999-157-5401 </t>
  </si>
  <si>
    <t>0917-937-5012</t>
  </si>
  <si>
    <t>0977-143-9639</t>
  </si>
  <si>
    <t xml:space="preserve">0906-968-6584 </t>
  </si>
  <si>
    <t>0920-274-9962</t>
  </si>
  <si>
    <t xml:space="preserve">Endometrioid Carcinoma </t>
  </si>
  <si>
    <t xml:space="preserve">Adenocanthoma, Endometrium </t>
  </si>
  <si>
    <t xml:space="preserve">Lung Adenocarcinoma </t>
  </si>
  <si>
    <t xml:space="preserve">Prostatic Carcinoma </t>
  </si>
  <si>
    <t xml:space="preserve">Laryngeal Cancer </t>
  </si>
  <si>
    <t xml:space="preserve">Hurtle Cell Carcinoma </t>
  </si>
  <si>
    <t xml:space="preserve">Ductal Carcinoma In-Situ </t>
  </si>
  <si>
    <t xml:space="preserve">Squamous Cell Carcinoma of the Mouth </t>
  </si>
  <si>
    <t xml:space="preserve"> IIB</t>
  </si>
  <si>
    <t xml:space="preserve"> I</t>
  </si>
  <si>
    <t xml:space="preserve"> II</t>
  </si>
  <si>
    <t xml:space="preserve"> IC3</t>
  </si>
  <si>
    <t xml:space="preserve"> IIA</t>
  </si>
  <si>
    <t xml:space="preserve"> IA</t>
  </si>
  <si>
    <t xml:space="preserve"> IIC</t>
  </si>
  <si>
    <t xml:space="preserve"> IIA2</t>
  </si>
  <si>
    <t xml:space="preserve"> IIA1</t>
  </si>
  <si>
    <t xml:space="preserve"> IIIA</t>
  </si>
  <si>
    <t xml:space="preserve"> IB</t>
  </si>
  <si>
    <t>Invasive Ductal Carcinoma (Left &amp; Right)</t>
  </si>
  <si>
    <t>Invasive Ductal Carcinoma (Right-recurrence)</t>
  </si>
  <si>
    <t xml:space="preserve">EBRT </t>
  </si>
  <si>
    <t>globo</t>
  </si>
  <si>
    <t xml:space="preserve"> (1st cycle &amp; 6th cycle)</t>
  </si>
  <si>
    <t>Chemo at Globo (4/8)</t>
  </si>
  <si>
    <t>Chemo (6/6)</t>
  </si>
  <si>
    <t>MRM</t>
  </si>
  <si>
    <t xml:space="preserve">
21-Nov-19</t>
  </si>
  <si>
    <t>Chemo. All done processing</t>
  </si>
  <si>
    <t>Chemorad. All done processing</t>
  </si>
  <si>
    <t>RAI. Done processing</t>
  </si>
  <si>
    <t>EBRT. Done processing</t>
  </si>
  <si>
    <t>Brachy. Done processing</t>
  </si>
  <si>
    <t>Source of Info: Hermisa Gallo
Brachy. Done processing</t>
  </si>
  <si>
    <t>7400 (1st cycle)
14800 (2nd&amp;3rd). Chemo. All done processing</t>
  </si>
  <si>
    <t>11503.68 (1st)
34,511.04 (3rd &amp;4th)/ Chemo. All done processing</t>
  </si>
  <si>
    <t>27,750
21,000Chemorad. All done processing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</si>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</sst>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sz val="11"/>
      <color rgb="FF454545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0" fillId="3" borderId="52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260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15" fontId="0" fillId="0" borderId="1" xfId="0" applyNumberFormat="1" applyBorder="1"/>
    <xf numFmtId="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15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8" xfId="0" applyBorder="1"/>
    <xf numFmtId="0" fontId="6" fillId="0" borderId="9" xfId="0" applyFont="1" applyBorder="1"/>
    <xf numFmtId="0" fontId="8" fillId="0" borderId="14" xfId="0" applyFont="1" applyBorder="1" applyAlignment="1">
      <alignment horizontal="center"/>
    </xf>
    <xf numFmtId="0" fontId="0" fillId="0" borderId="17" xfId="0" applyBorder="1"/>
    <xf numFmtId="0" fontId="6" fillId="0" borderId="18" xfId="0" applyFont="1" applyBorder="1"/>
    <xf numFmtId="0" fontId="0" fillId="0" borderId="19" xfId="0" applyBorder="1"/>
    <xf numFmtId="0" fontId="9" fillId="0" borderId="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0" borderId="25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6" fillId="0" borderId="33" xfId="0" applyFont="1" applyBorder="1"/>
    <xf numFmtId="0" fontId="0" fillId="0" borderId="37" xfId="0" applyBorder="1"/>
    <xf numFmtId="0" fontId="2" fillId="0" borderId="32" xfId="0" applyFont="1" applyBorder="1" applyAlignment="1">
      <alignment horizontal="right"/>
    </xf>
    <xf numFmtId="0" fontId="0" fillId="0" borderId="38" xfId="0" applyBorder="1"/>
    <xf numFmtId="0" fontId="6" fillId="0" borderId="39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45" xfId="0" applyFont="1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6" xfId="0" applyBorder="1"/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35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4" fontId="0" fillId="0" borderId="3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8" xfId="0" applyBorder="1" applyAlignment="1">
      <alignment wrapText="1"/>
    </xf>
    <xf numFmtId="0" fontId="2" fillId="0" borderId="38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0" xfId="0" applyAlignment="1">
      <alignment wrapText="1"/>
    </xf>
    <xf numFmtId="0" fontId="0" fillId="0" borderId="51" xfId="0" applyBorder="1" applyAlignment="1">
      <alignment wrapText="1"/>
    </xf>
    <xf numFmtId="15" fontId="0" fillId="0" borderId="51" xfId="0" applyNumberFormat="1" applyBorder="1"/>
    <xf numFmtId="4" fontId="0" fillId="0" borderId="51" xfId="0" applyNumberFormat="1" applyBorder="1"/>
    <xf numFmtId="4" fontId="0" fillId="0" borderId="0" xfId="0" applyNumberFormat="1" applyAlignment="1">
      <alignment horizontal="center" wrapText="1"/>
    </xf>
    <xf numFmtId="0" fontId="0" fillId="0" borderId="27" xfId="0" applyBorder="1"/>
    <xf numFmtId="0" fontId="0" fillId="0" borderId="35" xfId="0" applyBorder="1"/>
    <xf numFmtId="0" fontId="6" fillId="0" borderId="0" xfId="0" applyFont="1"/>
    <xf numFmtId="0" fontId="5" fillId="0" borderId="0" xfId="0" applyFont="1"/>
    <xf numFmtId="0" fontId="2" fillId="0" borderId="0" xfId="0" applyFont="1"/>
    <xf numFmtId="0" fontId="0" fillId="0" borderId="4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8" fillId="0" borderId="10" xfId="0" applyFont="1" applyBorder="1" applyAlignment="1">
      <alignment horizontal="center"/>
    </xf>
    <xf numFmtId="4" fontId="0" fillId="0" borderId="3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0" fontId="0" fillId="3" borderId="1" xfId="1" applyFont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0" fillId="3" borderId="1" xfId="1" applyFont="1" applyBorder="1"/>
    <xf numFmtId="0" fontId="0" fillId="3" borderId="1" xfId="1" applyFont="1" applyBorder="1" applyAlignment="1"/>
    <xf numFmtId="0" fontId="0" fillId="3" borderId="1" xfId="1" applyFont="1" applyBorder="1" applyAlignment="1">
      <alignment horizont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51" xfId="0" applyFill="1" applyBorder="1"/>
    <xf numFmtId="4" fontId="0" fillId="0" borderId="1" xfId="0" applyNumberFormat="1" applyBorder="1" applyAlignment="1">
      <alignment horizontal="center" wrapText="1"/>
    </xf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7" borderId="0" xfId="0" applyFill="1"/>
    <xf numFmtId="0" fontId="0" fillId="7" borderId="1" xfId="0" applyFill="1" applyBorder="1" applyAlignment="1">
      <alignment vertical="center" wrapText="1"/>
    </xf>
    <xf numFmtId="3" fontId="0" fillId="7" borderId="1" xfId="0" applyNumberFormat="1" applyFill="1" applyBorder="1" applyAlignment="1">
      <alignment vertical="center" wrapText="1"/>
    </xf>
    <xf numFmtId="15" fontId="0" fillId="7" borderId="1" xfId="0" applyNumberForma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3" fontId="2" fillId="7" borderId="1" xfId="0" applyNumberFormat="1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15" fontId="0" fillId="7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3" fontId="0" fillId="7" borderId="0" xfId="0" applyNumberFormat="1" applyFill="1"/>
    <xf numFmtId="4" fontId="0" fillId="7" borderId="1" xfId="0" applyNumberFormat="1" applyFill="1" applyBorder="1"/>
    <xf numFmtId="15" fontId="0" fillId="7" borderId="1" xfId="0" applyNumberFormat="1" applyFill="1" applyBorder="1" applyAlignment="1">
      <alignment wrapText="1"/>
    </xf>
    <xf numFmtId="1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51" xfId="0" applyNumberFormat="1" applyBorder="1"/>
    <xf numFmtId="0" fontId="0" fillId="8" borderId="0" xfId="0" applyFill="1"/>
    <xf numFmtId="16" fontId="0" fillId="0" borderId="0" xfId="0" applyNumberFormat="1"/>
    <xf numFmtId="0" fontId="13" fillId="0" borderId="1" xfId="0" applyFont="1" applyBorder="1" applyAlignment="1">
      <alignment horizontal="center" wrapText="1"/>
    </xf>
    <xf numFmtId="16" fontId="0" fillId="0" borderId="0" xfId="0" applyNumberFormat="1" applyAlignment="1">
      <alignment wrapText="1"/>
    </xf>
    <xf numFmtId="0" fontId="15" fillId="0" borderId="0" xfId="0" applyFont="1"/>
    <xf numFmtId="14" fontId="15" fillId="0" borderId="0" xfId="0" applyNumberFormat="1" applyFont="1"/>
    <xf numFmtId="16" fontId="15" fillId="0" borderId="0" xfId="0" applyNumberFormat="1" applyFont="1"/>
    <xf numFmtId="4" fontId="15" fillId="0" borderId="0" xfId="0" applyNumberFormat="1" applyFont="1"/>
    <xf numFmtId="14" fontId="0" fillId="0" borderId="1" xfId="0" applyNumberFormat="1" applyBorder="1" applyAlignment="1">
      <alignment wrapText="1"/>
    </xf>
    <xf numFmtId="0" fontId="0" fillId="0" borderId="48" xfId="0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0" fillId="2" borderId="0" xfId="0" applyNumberFormat="1" applyFill="1"/>
    <xf numFmtId="16" fontId="0" fillId="2" borderId="0" xfId="0" applyNumberFormat="1" applyFill="1"/>
    <xf numFmtId="9" fontId="13" fillId="0" borderId="1" xfId="2" applyFont="1" applyBorder="1" applyAlignment="1">
      <alignment horizontal="center"/>
    </xf>
    <xf numFmtId="9" fontId="0" fillId="0" borderId="0" xfId="2" applyFont="1" applyAlignment="1">
      <alignment wrapText="1"/>
    </xf>
    <xf numFmtId="9" fontId="0" fillId="0" borderId="0" xfId="2" applyFont="1"/>
    <xf numFmtId="9" fontId="0" fillId="0" borderId="0" xfId="2" applyFont="1" applyBorder="1" applyAlignment="1">
      <alignment wrapText="1"/>
    </xf>
    <xf numFmtId="9" fontId="0" fillId="0" borderId="0" xfId="2" applyFont="1" applyBorder="1"/>
    <xf numFmtId="9" fontId="0" fillId="0" borderId="0" xfId="2" applyFont="1" applyFill="1" applyBorder="1"/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 applyBorder="1" applyAlignment="1">
      <alignment horizontal="center"/>
    </xf>
    <xf numFmtId="16" fontId="0" fillId="0" borderId="0" xfId="0" applyNumberFormat="1" applyBorder="1"/>
    <xf numFmtId="0" fontId="0" fillId="8" borderId="0" xfId="0" applyFill="1" applyBorder="1"/>
    <xf numFmtId="3" fontId="0" fillId="8" borderId="0" xfId="0" applyNumberFormat="1" applyFill="1" applyBorder="1"/>
    <xf numFmtId="4" fontId="0" fillId="8" borderId="0" xfId="0" applyNumberFormat="1" applyFill="1" applyBorder="1"/>
    <xf numFmtId="4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0" fontId="15" fillId="0" borderId="0" xfId="0" applyFont="1" applyBorder="1"/>
    <xf numFmtId="14" fontId="15" fillId="0" borderId="0" xfId="0" applyNumberFormat="1" applyFont="1" applyBorder="1"/>
    <xf numFmtId="0" fontId="14" fillId="0" borderId="0" xfId="0" applyFont="1" applyBorder="1" applyAlignment="1">
      <alignment horizontal="center"/>
    </xf>
    <xf numFmtId="16" fontId="15" fillId="0" borderId="0" xfId="0" applyNumberFormat="1" applyFont="1" applyBorder="1"/>
    <xf numFmtId="3" fontId="0" fillId="8" borderId="0" xfId="0" applyNumberFormat="1" applyFill="1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2" borderId="0" xfId="0" applyFill="1" applyBorder="1"/>
    <xf numFmtId="14" fontId="0" fillId="2" borderId="0" xfId="0" applyNumberFormat="1" applyFill="1" applyBorder="1"/>
    <xf numFmtId="0" fontId="12" fillId="2" borderId="0" xfId="0" applyFont="1" applyFill="1" applyBorder="1" applyAlignment="1">
      <alignment horizontal="center"/>
    </xf>
    <xf numFmtId="16" fontId="0" fillId="2" borderId="0" xfId="0" applyNumberFormat="1" applyFill="1" applyBorder="1"/>
    <xf numFmtId="4" fontId="0" fillId="8" borderId="0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/>
    </xf>
    <xf numFmtId="9" fontId="13" fillId="0" borderId="0" xfId="2" applyFont="1" applyFill="1" applyBorder="1" applyAlignment="1">
      <alignment horizontal="center"/>
    </xf>
    <xf numFmtId="0" fontId="0" fillId="0" borderId="0" xfId="0" applyBorder="1" applyAlignment="1"/>
    <xf numFmtId="4" fontId="0" fillId="0" borderId="0" xfId="0" applyNumberFormat="1" applyFill="1" applyBorder="1"/>
    <xf numFmtId="2" fontId="13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wrapText="1"/>
    </xf>
    <xf numFmtId="2" fontId="15" fillId="0" borderId="0" xfId="0" applyNumberFormat="1" applyFont="1" applyBorder="1"/>
    <xf numFmtId="2" fontId="0" fillId="2" borderId="0" xfId="0" applyNumberFormat="1" applyFill="1" applyBorder="1"/>
    <xf numFmtId="2" fontId="0" fillId="8" borderId="0" xfId="0" applyNumberFormat="1" applyFill="1" applyBorder="1"/>
    <xf numFmtId="2" fontId="0" fillId="0" borderId="0" xfId="0" applyNumberFormat="1" applyFill="1" applyBorder="1"/>
    <xf numFmtId="2" fontId="0" fillId="8" borderId="0" xfId="0" applyNumberFormat="1" applyFill="1" applyBorder="1" applyAlignment="1">
      <alignment wrapText="1"/>
    </xf>
    <xf numFmtId="2" fontId="0" fillId="0" borderId="0" xfId="0" applyNumberFormat="1"/>
    <xf numFmtId="0" fontId="0" fillId="8" borderId="0" xfId="0" applyFill="1" applyBorder="1" applyAlignment="1">
      <alignment wrapText="1"/>
    </xf>
    <xf numFmtId="4" fontId="0" fillId="0" borderId="0" xfId="0" applyNumberFormat="1" applyBorder="1" applyAlignment="1">
      <alignment wrapText="1"/>
    </xf>
    <xf numFmtId="0" fontId="15" fillId="0" borderId="0" xfId="0" applyFont="1" applyBorder="1" applyAlignment="1">
      <alignment wrapText="1"/>
    </xf>
    <xf numFmtId="3" fontId="15" fillId="0" borderId="0" xfId="0" applyNumberFormat="1" applyFont="1" applyBorder="1" applyAlignment="1">
      <alignment wrapText="1"/>
    </xf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4" fontId="15" fillId="0" borderId="0" xfId="0" applyNumberFormat="1" applyFont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 wrapText="1"/>
    </xf>
    <xf numFmtId="15" fontId="0" fillId="0" borderId="0" xfId="0" applyNumberFormat="1" applyFill="1" applyBorder="1"/>
    <xf numFmtId="3" fontId="0" fillId="0" borderId="0" xfId="0" applyNumberFormat="1" applyFill="1" applyBorder="1"/>
    <xf numFmtId="0" fontId="2" fillId="0" borderId="0" xfId="0" applyFont="1" applyFill="1" applyBorder="1"/>
    <xf numFmtId="16" fontId="0" fillId="0" borderId="0" xfId="0" applyNumberFormat="1" applyFill="1" applyBorder="1" applyAlignment="1">
      <alignment wrapText="1"/>
    </xf>
    <xf numFmtId="3" fontId="0" fillId="0" borderId="0" xfId="0" applyNumberFormat="1" applyFill="1" applyBorder="1" applyAlignment="1">
      <alignment wrapText="1"/>
    </xf>
    <xf numFmtId="16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13" fillId="0" borderId="0" xfId="0" applyFont="1" applyFill="1" applyBorder="1"/>
    <xf numFmtId="0" fontId="13" fillId="9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wrapText="1"/>
    </xf>
    <xf numFmtId="43" fontId="13" fillId="0" borderId="0" xfId="3" applyFont="1" applyFill="1" applyBorder="1" applyAlignment="1">
      <alignment horizontal="center"/>
    </xf>
    <xf numFmtId="43" fontId="0" fillId="0" borderId="0" xfId="3" applyFont="1" applyFill="1" applyBorder="1"/>
    <xf numFmtId="43" fontId="13" fillId="0" borderId="0" xfId="3" applyNumberFormat="1" applyFont="1" applyFill="1" applyBorder="1" applyAlignment="1">
      <alignment horizontal="center"/>
    </xf>
    <xf numFmtId="43" fontId="0" fillId="0" borderId="0" xfId="3" applyNumberFormat="1" applyFont="1" applyFill="1" applyBorder="1"/>
    <xf numFmtId="43" fontId="0" fillId="0" borderId="0" xfId="0" applyNumberFormat="1" applyFill="1" applyBorder="1" applyAlignment="1">
      <alignment wrapText="1"/>
    </xf>
    <xf numFmtId="43" fontId="0" fillId="0" borderId="0" xfId="3" applyFont="1" applyFill="1" applyBorder="1" applyAlignment="1">
      <alignment wrapText="1"/>
    </xf>
    <xf numFmtId="43" fontId="0" fillId="0" borderId="0" xfId="3" applyNumberFormat="1" applyFont="1" applyFill="1" applyBorder="1" applyAlignment="1">
      <alignment wrapText="1"/>
    </xf>
    <xf numFmtId="15" fontId="0" fillId="0" borderId="0" xfId="0" applyNumberFormat="1" applyFill="1" applyBorder="1" applyAlignment="1">
      <alignment wrapText="1"/>
    </xf>
    <xf numFmtId="4" fontId="0" fillId="0" borderId="0" xfId="0" applyNumberFormat="1" applyFill="1" applyBorder="1" applyAlignment="1">
      <alignment wrapText="1"/>
    </xf>
    <xf numFmtId="165" fontId="0" fillId="0" borderId="0" xfId="0" applyNumberFormat="1" applyFill="1" applyBorder="1"/>
    <xf numFmtId="43" fontId="0" fillId="0" borderId="0" xfId="0" applyNumberFormat="1" applyFill="1" applyBorder="1"/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5" fontId="1" fillId="0" borderId="0" xfId="0" applyNumberFormat="1" applyFont="1" applyFill="1" applyBorder="1"/>
    <xf numFmtId="15" fontId="0" fillId="0" borderId="0" xfId="0" applyNumberFormat="1" applyFill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43" fontId="0" fillId="0" borderId="0" xfId="3" applyFont="1" applyFill="1" applyBorder="1" applyAlignment="1">
      <alignment horizontal="center"/>
    </xf>
    <xf numFmtId="43" fontId="1" fillId="0" borderId="0" xfId="3" applyFont="1" applyFill="1" applyBorder="1"/>
  </cellXfs>
  <cellStyles count="4">
    <cellStyle name="Comma" xfId="3" builtinId="3"/>
    <cellStyle name="Input" xfId="1" builtinId="20"/>
    <cellStyle name="Normal" xfId="0" builtinId="0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numFmt numFmtId="3" formatCode="#,##0"/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5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5"/>
        </patternFill>
      </fill>
    </dxf>
    <dxf>
      <numFmt numFmtId="2" formatCode="0.00"/>
      <fill>
        <patternFill patternType="solid">
          <fgColor indexed="64"/>
          <bgColor theme="5"/>
        </patternFill>
      </fill>
    </dxf>
    <dxf>
      <numFmt numFmtId="2" formatCode="0.00"/>
      <fill>
        <patternFill patternType="solid">
          <fgColor indexed="64"/>
          <bgColor theme="5"/>
        </patternFill>
      </fill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004A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18805-FD10-446A-A7CC-BD7E5B4A7B04}" name="Table1" displayName="Table1" ref="A1:AI104" totalsRowShown="0" headerRowDxfId="20">
  <autoFilter ref="A1:AI104" xr:uid="{23518805-FD10-446A-A7CC-BD7E5B4A7B04}"/>
  <tableColumns count="35">
    <tableColumn id="29" xr3:uid="{BD13900C-8A56-4CEE-ACA7-9440FD4501B9}" name="first_name" dataDxfId="23"/>
    <tableColumn id="27" xr3:uid="{33F0D14C-8945-4CCA-992F-94E1D94A5A1C}" name="last_name"/>
    <tableColumn id="19" xr3:uid="{1EA9CA5B-282A-4688-BFC8-B1215445DFF4}" name="gender"/>
    <tableColumn id="17" xr3:uid="{44EF5BF4-4CBD-4585-89D2-384D3D39750D}" name="patient_remarks"/>
    <tableColumn id="3" xr3:uid="{8AED8125-7048-4655-89ED-F686C41FF5F5}" name="Date of Birth" dataDxfId="22"/>
    <tableColumn id="4" xr3:uid="{D0AE069D-FA43-4007-896E-191EB5D6C4CA}" name="age" dataDxfId="21">
      <calculatedColumnFormula>INT((TODAY()-E2)/365)</calculatedColumnFormula>
    </tableColumn>
    <tableColumn id="5" xr3:uid="{2D55B982-2EBE-44C8-A61A-52E42C94D3C7}" name="LGU"/>
    <tableColumn id="6" xr3:uid="{E98643CD-986C-42A0-B8BE-87D21114089B}" name="Address"/>
    <tableColumn id="7" xr3:uid="{194BB79A-FEB8-44AE-BDAA-CE6D8DEC8F11}" name="contact_one"/>
    <tableColumn id="31" xr3:uid="{78B35560-025A-42FA-9FFB-111BB132CBC3}" name="contact_two"/>
    <tableColumn id="26" xr3:uid="{68096A5A-08D3-4FD3-9703-EC34871C5E67}" name="Date Diagnosed"/>
    <tableColumn id="8" xr3:uid="{438C8610-7EA8-4187-AD0E-CB8388766C83}" name="Diagnosis  "/>
    <tableColumn id="34" xr3:uid="{1E2E7AA7-6ED7-44AF-A434-E7D32B6ED987}" name="cancer_stage"/>
    <tableColumn id="13" xr3:uid="{AAB30CF2-3A05-441B-828D-7519605735FA}" name="Remarks"/>
    <tableColumn id="40" xr3:uid="{1FBD45FC-58E6-489A-A68C-CA8FD385F328}" name="procedure_one"/>
    <tableColumn id="39" xr3:uid="{DD55DFBE-12A8-4B93-BBB6-64A8A93BB4B2}" name="hospital_laboratory_pharmacy_ one"/>
    <tableColumn id="38" xr3:uid="{CE0C33E3-F615-44AA-B03C-0959EBC0C81C}" name="procedure_two"/>
    <tableColumn id="37" xr3:uid="{91CEA4FC-B811-4D7E-AE98-DEE6E7689B39}" name="hospital_laboratory_pharmacy_ two"/>
    <tableColumn id="36" xr3:uid="{CA1F2B48-868A-4D07-8BAC-CE4A26D26107}" name="procedure_three"/>
    <tableColumn id="35" xr3:uid="{20BA69DB-AD32-4B6F-891A-ACE19848AD5B}" name="hospital_laboratory_pharmacy_ three"/>
    <tableColumn id="10" xr3:uid="{6F7E5D30-7129-4F71-849B-C0FE0DB64034}" name="Status"/>
    <tableColumn id="14" xr3:uid="{BED09A26-A0C4-465D-B3CC-5F3A424823FE}" name="Justification of Status"/>
    <tableColumn id="9" xr3:uid="{5F584ED4-DF81-401E-8045-5C5046D386F2}" name="date_procedure" dataDxfId="18"/>
    <tableColumn id="2" xr3:uid="{5134C490-F95F-45C7-BD45-4B5B33156DD7}" name="date_completion" dataDxfId="19"/>
    <tableColumn id="11" xr3:uid="{8B2DE0A0-3FE7-4502-8752-75097E45E1D9}" name="date_completion_two" dataDxfId="17"/>
    <tableColumn id="15" xr3:uid="{E6CEDF2B-B657-48A6-92EE-AD6ED5E9D8FD}" name="Procedure/Medicine Bill" dataDxfId="16"/>
    <tableColumn id="16" xr3:uid="{6FEDE751-2A88-42C0-A36E-2C0C6635F28E}" name="bill_one" dataDxfId="15"/>
    <tableColumn id="12" xr3:uid="{D9D8DA34-21A7-4A33-A95E-71022D4493B4}" name="bill_two" dataDxfId="14"/>
    <tableColumn id="18" xr3:uid="{9085ADA2-8533-4F85-AB1D-B8BA0345943C}" name="bill_three" dataDxfId="13"/>
    <tableColumn id="20" xr3:uid="{9203EB70-BCD7-4D26-8D55-6B4C7B117978}" name="Med Amount" dataDxfId="12"/>
    <tableColumn id="21" xr3:uid="{E4CCEAE6-BB5F-4C3B-A7D2-C4E8FEE354CC}" name="Hospital Bill" dataDxfId="11"/>
    <tableColumn id="22" xr3:uid="{474962A3-6417-4868-BC92-2C733FAFC519}" name="Remarks2" dataDxfId="10"/>
    <tableColumn id="23" xr3:uid="{08093399-9FCC-4995-AB3D-B6DE039B1F4C}" name="Assistance from other institutions" dataDxfId="9"/>
    <tableColumn id="24" xr3:uid="{F5836E17-398C-4F14-8220-71DBF12BB695}" name="Tx Cost (w/o PF)" dataDxfId="8"/>
    <tableColumn id="25" xr3:uid="{12AFC8CC-4FAB-4FC3-9271-C4ECDAB90F12}" name="Status2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opLeftCell="D1" zoomScale="82" zoomScaleNormal="130" workbookViewId="0">
      <pane ySplit="1" topLeftCell="A86" activePane="bottomLeft" state="frozen"/>
      <selection activeCell="G1" sqref="G1"/>
      <selection pane="bottomLeft" activeCell="B41" sqref="B41:C95"/>
    </sheetView>
  </sheetViews>
  <sheetFormatPr defaultRowHeight="14.5" x14ac:dyDescent="0.35"/>
  <cols>
    <col min="1" max="1" width="4.54296875" customWidth="1"/>
    <col min="2" max="3" width="18.54296875" customWidth="1"/>
    <col min="4" max="4" width="5.453125" bestFit="1" customWidth="1"/>
    <col min="5" max="5" width="5.453125" customWidth="1"/>
    <col min="6" max="6" width="33.453125" bestFit="1" customWidth="1"/>
    <col min="7" max="7" width="14.1796875" bestFit="1" customWidth="1"/>
    <col min="8" max="8" width="14.1796875" customWidth="1"/>
    <col min="9" max="9" width="32.453125" bestFit="1" customWidth="1"/>
    <col min="10" max="10" width="35" bestFit="1" customWidth="1"/>
    <col min="11" max="11" width="13" bestFit="1" customWidth="1"/>
    <col min="12" max="12" width="21" bestFit="1" customWidth="1"/>
    <col min="13" max="13" width="17.81640625" bestFit="1" customWidth="1"/>
    <col min="14" max="14" width="12.453125" bestFit="1" customWidth="1"/>
    <col min="15" max="15" width="15.54296875" bestFit="1" customWidth="1"/>
    <col min="16" max="16" width="8.81640625" bestFit="1" customWidth="1"/>
    <col min="17" max="17" width="10.81640625" bestFit="1" customWidth="1"/>
    <col min="18" max="18" width="12.453125" bestFit="1" customWidth="1"/>
    <col min="19" max="19" width="23.54296875" bestFit="1" customWidth="1"/>
    <col min="20" max="20" width="19.54296875" bestFit="1" customWidth="1"/>
    <col min="21" max="21" width="10.81640625" customWidth="1"/>
    <col min="22" max="22" width="10.453125" customWidth="1"/>
    <col min="23" max="23" width="13.1796875" customWidth="1"/>
    <col min="24" max="24" width="16" customWidth="1"/>
    <col min="26" max="26" width="10" bestFit="1" customWidth="1"/>
  </cols>
  <sheetData>
    <row r="1" spans="1:26" ht="55.4" customHeight="1" x14ac:dyDescent="0.35">
      <c r="B1" s="164" t="s">
        <v>0</v>
      </c>
      <c r="C1" s="138"/>
      <c r="D1" s="164" t="s">
        <v>1</v>
      </c>
      <c r="E1" s="138"/>
      <c r="F1" s="164" t="s">
        <v>2</v>
      </c>
      <c r="G1" s="164" t="s">
        <v>3</v>
      </c>
      <c r="H1" s="138" t="s">
        <v>4</v>
      </c>
      <c r="I1" s="164" t="s">
        <v>5</v>
      </c>
      <c r="J1" s="164" t="s">
        <v>6</v>
      </c>
      <c r="K1" s="138" t="s">
        <v>7</v>
      </c>
      <c r="L1" s="138" t="s">
        <v>8</v>
      </c>
      <c r="M1" s="138" t="s">
        <v>9</v>
      </c>
      <c r="N1" s="138" t="s">
        <v>10</v>
      </c>
      <c r="O1" s="138" t="s">
        <v>11</v>
      </c>
      <c r="P1" s="138" t="s">
        <v>12</v>
      </c>
      <c r="Q1" s="138" t="s">
        <v>13</v>
      </c>
      <c r="R1" s="138" t="s">
        <v>14</v>
      </c>
      <c r="S1" s="138" t="s">
        <v>15</v>
      </c>
      <c r="T1" s="164" t="s">
        <v>16</v>
      </c>
      <c r="U1" s="164" t="s">
        <v>17</v>
      </c>
      <c r="V1" s="164" t="s">
        <v>18</v>
      </c>
      <c r="W1" s="164"/>
      <c r="X1" s="164" t="s">
        <v>19</v>
      </c>
    </row>
    <row r="2" spans="1:26" x14ac:dyDescent="0.35">
      <c r="B2" s="164"/>
      <c r="C2" s="138"/>
      <c r="D2" s="164"/>
      <c r="E2" s="138"/>
      <c r="F2" s="164"/>
      <c r="G2" s="164"/>
      <c r="H2" s="138"/>
      <c r="I2" s="164"/>
      <c r="J2" s="164"/>
      <c r="T2" s="164"/>
      <c r="U2" s="164"/>
      <c r="V2" s="3" t="s">
        <v>20</v>
      </c>
      <c r="W2" s="3" t="s">
        <v>21</v>
      </c>
      <c r="X2" s="164"/>
    </row>
    <row r="3" spans="1:26" ht="28.75" customHeight="1" x14ac:dyDescent="0.35">
      <c r="A3">
        <v>1</v>
      </c>
      <c r="B3" s="154" t="s">
        <v>22</v>
      </c>
      <c r="C3" s="154"/>
      <c r="D3" s="4">
        <v>54</v>
      </c>
      <c r="E3" s="4"/>
      <c r="F3" s="4" t="s">
        <v>23</v>
      </c>
      <c r="G3" s="4" t="s">
        <v>24</v>
      </c>
      <c r="H3" s="4"/>
      <c r="I3" s="5" t="s">
        <v>25</v>
      </c>
      <c r="J3" s="5" t="s">
        <v>26</v>
      </c>
      <c r="K3" s="5"/>
      <c r="L3" s="5"/>
      <c r="M3" s="5"/>
      <c r="N3" s="21">
        <v>20000</v>
      </c>
      <c r="O3" s="21"/>
      <c r="P3" s="21"/>
      <c r="Q3" s="21"/>
      <c r="R3" s="21"/>
      <c r="S3" s="21"/>
      <c r="T3" s="5"/>
      <c r="U3" s="6">
        <v>43104</v>
      </c>
      <c r="V3" s="7">
        <v>20000</v>
      </c>
      <c r="W3" s="8"/>
      <c r="X3" s="8" t="s">
        <v>27</v>
      </c>
      <c r="Y3" t="s">
        <v>28</v>
      </c>
      <c r="Z3" t="s">
        <v>29</v>
      </c>
    </row>
    <row r="4" spans="1:26" ht="14.5" customHeight="1" x14ac:dyDescent="0.35">
      <c r="A4">
        <v>2</v>
      </c>
      <c r="B4" s="5" t="s">
        <v>30</v>
      </c>
      <c r="C4" s="5"/>
      <c r="D4" s="5">
        <v>47</v>
      </c>
      <c r="E4" s="5"/>
      <c r="F4" s="5" t="s">
        <v>31</v>
      </c>
      <c r="G4" s="5" t="s">
        <v>32</v>
      </c>
      <c r="H4" s="5"/>
      <c r="I4" s="5" t="s">
        <v>33</v>
      </c>
      <c r="J4" s="5" t="s">
        <v>34</v>
      </c>
      <c r="K4" s="5"/>
      <c r="L4" s="5"/>
      <c r="M4" s="5"/>
      <c r="N4" s="21">
        <v>43000</v>
      </c>
      <c r="O4" s="21"/>
      <c r="P4" s="21"/>
      <c r="Q4" s="21"/>
      <c r="R4" s="21"/>
      <c r="S4" s="21"/>
      <c r="T4" s="5"/>
      <c r="U4" s="6">
        <v>43108</v>
      </c>
      <c r="V4" s="9">
        <v>43000</v>
      </c>
      <c r="W4" s="8"/>
      <c r="X4" s="8" t="s">
        <v>27</v>
      </c>
    </row>
    <row r="5" spans="1:26" ht="29" x14ac:dyDescent="0.35">
      <c r="A5">
        <v>3</v>
      </c>
      <c r="B5" s="5" t="s">
        <v>35</v>
      </c>
      <c r="C5" s="5"/>
      <c r="D5" s="5">
        <v>56</v>
      </c>
      <c r="E5" s="5"/>
      <c r="F5" s="5" t="s">
        <v>36</v>
      </c>
      <c r="G5" s="5" t="s">
        <v>37</v>
      </c>
      <c r="H5" s="5"/>
      <c r="I5" s="5" t="s">
        <v>38</v>
      </c>
      <c r="J5" s="5" t="s">
        <v>39</v>
      </c>
      <c r="K5" s="21">
        <v>30000</v>
      </c>
      <c r="L5" s="21"/>
      <c r="M5" s="21"/>
      <c r="N5" s="5"/>
      <c r="O5" s="5"/>
      <c r="P5" s="5"/>
      <c r="Q5" s="5"/>
      <c r="R5" s="5"/>
      <c r="S5" s="5"/>
      <c r="T5" s="5" t="s">
        <v>40</v>
      </c>
      <c r="U5" s="6">
        <v>43122</v>
      </c>
      <c r="V5" s="8"/>
      <c r="W5" s="7">
        <v>30000</v>
      </c>
      <c r="X5" s="8" t="s">
        <v>27</v>
      </c>
    </row>
    <row r="6" spans="1:26" ht="29" x14ac:dyDescent="0.35">
      <c r="A6">
        <v>4</v>
      </c>
      <c r="B6" s="5" t="s">
        <v>41</v>
      </c>
      <c r="C6" s="5"/>
      <c r="D6" s="5">
        <v>44</v>
      </c>
      <c r="E6" s="5"/>
      <c r="F6" s="5" t="s">
        <v>42</v>
      </c>
      <c r="G6" s="5" t="s">
        <v>43</v>
      </c>
      <c r="H6" s="5"/>
      <c r="I6" s="5" t="s">
        <v>44</v>
      </c>
      <c r="J6" s="5" t="s">
        <v>45</v>
      </c>
      <c r="K6" s="21">
        <v>20000</v>
      </c>
      <c r="L6" s="21"/>
      <c r="M6" s="21"/>
      <c r="N6" s="5"/>
      <c r="O6" s="5"/>
      <c r="P6" s="5"/>
      <c r="Q6" s="5"/>
      <c r="R6" s="5"/>
      <c r="S6" s="5"/>
      <c r="T6" s="5" t="s">
        <v>40</v>
      </c>
      <c r="U6" s="6">
        <v>43122</v>
      </c>
      <c r="V6" s="8"/>
      <c r="W6" s="7">
        <v>20000</v>
      </c>
      <c r="X6" s="8" t="s">
        <v>27</v>
      </c>
      <c r="Y6" t="s">
        <v>46</v>
      </c>
    </row>
    <row r="7" spans="1:26" ht="29" x14ac:dyDescent="0.35">
      <c r="A7">
        <v>5</v>
      </c>
      <c r="B7" s="5" t="s">
        <v>47</v>
      </c>
      <c r="C7" s="5"/>
      <c r="D7" s="5">
        <v>34</v>
      </c>
      <c r="E7" s="5"/>
      <c r="F7" s="5" t="s">
        <v>48</v>
      </c>
      <c r="G7" s="5" t="s">
        <v>49</v>
      </c>
      <c r="H7" s="5"/>
      <c r="I7" s="5" t="s">
        <v>50</v>
      </c>
      <c r="J7" s="5" t="s">
        <v>51</v>
      </c>
      <c r="K7" s="5"/>
      <c r="L7" s="5"/>
      <c r="M7" s="5"/>
      <c r="N7" s="5"/>
      <c r="O7" s="5"/>
      <c r="P7" s="5">
        <v>49206.25</v>
      </c>
      <c r="Q7" s="5"/>
      <c r="R7" s="5"/>
      <c r="S7" s="5"/>
      <c r="T7" s="5" t="s">
        <v>52</v>
      </c>
      <c r="U7" s="6">
        <v>43122</v>
      </c>
      <c r="V7" s="8"/>
      <c r="W7" s="9">
        <v>49206.25</v>
      </c>
      <c r="X7" s="8" t="s">
        <v>53</v>
      </c>
      <c r="Y7" t="s">
        <v>54</v>
      </c>
    </row>
    <row r="8" spans="1:26" s="124" customFormat="1" ht="28.75" customHeight="1" x14ac:dyDescent="0.35">
      <c r="A8" s="124">
        <v>6</v>
      </c>
      <c r="B8" s="125" t="s">
        <v>55</v>
      </c>
      <c r="C8" s="125"/>
      <c r="D8" s="125">
        <v>54</v>
      </c>
      <c r="E8" s="125"/>
      <c r="F8" s="125" t="s">
        <v>56</v>
      </c>
      <c r="G8" s="125" t="s">
        <v>57</v>
      </c>
      <c r="H8" s="125"/>
      <c r="I8" s="125" t="s">
        <v>58</v>
      </c>
      <c r="J8" s="125" t="s">
        <v>59</v>
      </c>
      <c r="K8" s="126">
        <v>20000</v>
      </c>
      <c r="L8" s="126"/>
      <c r="M8" s="126"/>
      <c r="N8" s="125"/>
      <c r="O8" s="125"/>
      <c r="P8" s="125"/>
      <c r="Q8" s="125"/>
      <c r="R8" s="125"/>
      <c r="S8" s="125"/>
      <c r="T8" s="125" t="s">
        <v>40</v>
      </c>
      <c r="U8" s="127">
        <v>43122</v>
      </c>
      <c r="V8" s="128"/>
      <c r="W8" s="129">
        <v>20000</v>
      </c>
      <c r="X8" s="128" t="s">
        <v>53</v>
      </c>
      <c r="Y8" s="124" t="s">
        <v>60</v>
      </c>
    </row>
    <row r="9" spans="1:26" ht="28.75" customHeight="1" x14ac:dyDescent="0.35">
      <c r="A9">
        <v>7</v>
      </c>
      <c r="B9" s="5" t="s">
        <v>61</v>
      </c>
      <c r="C9" s="5"/>
      <c r="D9" s="5">
        <v>41</v>
      </c>
      <c r="E9" s="5"/>
      <c r="F9" s="5" t="s">
        <v>62</v>
      </c>
      <c r="G9" s="5" t="s">
        <v>63</v>
      </c>
      <c r="H9" s="5"/>
      <c r="I9" s="5" t="s">
        <v>64</v>
      </c>
      <c r="J9" s="5" t="s">
        <v>65</v>
      </c>
      <c r="K9" s="5"/>
      <c r="L9" s="5"/>
      <c r="M9" s="5"/>
      <c r="N9" s="5"/>
      <c r="O9" s="5"/>
      <c r="P9" s="5">
        <v>32363</v>
      </c>
      <c r="Q9" s="5"/>
      <c r="R9" s="5"/>
      <c r="S9" s="5"/>
      <c r="T9" s="5"/>
      <c r="U9" s="6">
        <v>43139</v>
      </c>
      <c r="V9" s="8"/>
      <c r="W9" s="7">
        <v>32363</v>
      </c>
      <c r="X9" s="8" t="s">
        <v>53</v>
      </c>
    </row>
    <row r="10" spans="1:26" ht="29" x14ac:dyDescent="0.35">
      <c r="A10">
        <v>8</v>
      </c>
      <c r="B10" s="5" t="s">
        <v>66</v>
      </c>
      <c r="C10" s="5"/>
      <c r="D10" s="5">
        <v>48</v>
      </c>
      <c r="E10" s="5"/>
      <c r="F10" s="5" t="s">
        <v>67</v>
      </c>
      <c r="G10" s="5" t="s">
        <v>68</v>
      </c>
      <c r="H10" s="5"/>
      <c r="I10" s="5" t="s">
        <v>69</v>
      </c>
      <c r="J10" s="5" t="s">
        <v>70</v>
      </c>
      <c r="K10" s="5"/>
      <c r="L10" s="5"/>
      <c r="M10" s="5"/>
      <c r="N10" s="21"/>
      <c r="O10" s="21">
        <v>40000</v>
      </c>
      <c r="P10" s="21"/>
      <c r="Q10" s="21"/>
      <c r="R10" s="21"/>
      <c r="S10" s="21"/>
      <c r="T10" s="5" t="s">
        <v>71</v>
      </c>
      <c r="U10" s="6">
        <v>43146</v>
      </c>
      <c r="V10" s="7">
        <v>40000</v>
      </c>
      <c r="W10" s="8"/>
      <c r="X10" s="8" t="s">
        <v>53</v>
      </c>
      <c r="Y10" t="s">
        <v>72</v>
      </c>
    </row>
    <row r="11" spans="1:26" ht="28.75" customHeight="1" x14ac:dyDescent="0.35">
      <c r="A11">
        <v>9</v>
      </c>
      <c r="B11" s="5" t="s">
        <v>73</v>
      </c>
      <c r="C11" s="5"/>
      <c r="D11" s="5">
        <v>27</v>
      </c>
      <c r="E11" s="5"/>
      <c r="F11" s="5" t="s">
        <v>74</v>
      </c>
      <c r="G11" s="5" t="s">
        <v>75</v>
      </c>
      <c r="H11" s="5"/>
      <c r="I11" s="5" t="s">
        <v>50</v>
      </c>
      <c r="J11" s="5" t="s">
        <v>76</v>
      </c>
      <c r="K11" s="5"/>
      <c r="L11" s="5"/>
      <c r="M11" s="5"/>
      <c r="N11" s="5"/>
      <c r="O11" s="5"/>
      <c r="P11" s="5">
        <v>35161.599999999999</v>
      </c>
      <c r="Q11" s="5"/>
      <c r="R11" s="5"/>
      <c r="S11" s="5"/>
      <c r="T11" s="5" t="s">
        <v>52</v>
      </c>
      <c r="U11" s="6">
        <v>43150</v>
      </c>
      <c r="V11" s="8"/>
      <c r="W11" s="9">
        <v>35161.599999999999</v>
      </c>
      <c r="X11" s="8" t="s">
        <v>53</v>
      </c>
    </row>
    <row r="12" spans="1:26" ht="28.75" customHeight="1" x14ac:dyDescent="0.35">
      <c r="A12">
        <v>10</v>
      </c>
      <c r="B12" s="5" t="s">
        <v>77</v>
      </c>
      <c r="C12" s="5"/>
      <c r="D12" s="5">
        <v>47</v>
      </c>
      <c r="E12" s="5"/>
      <c r="F12" s="5" t="s">
        <v>78</v>
      </c>
      <c r="G12" s="5" t="s">
        <v>79</v>
      </c>
      <c r="H12" s="5"/>
      <c r="I12" s="5" t="s">
        <v>80</v>
      </c>
      <c r="J12" s="5" t="s">
        <v>81</v>
      </c>
      <c r="K12" s="5"/>
      <c r="L12" s="5"/>
      <c r="M12" s="5"/>
      <c r="N12" s="21">
        <v>10920</v>
      </c>
      <c r="O12" s="21"/>
      <c r="P12" s="21"/>
      <c r="Q12" s="21"/>
      <c r="R12" s="21"/>
      <c r="S12" s="21"/>
      <c r="T12" s="5"/>
      <c r="U12" s="6">
        <v>43158</v>
      </c>
      <c r="V12" s="7">
        <v>10920</v>
      </c>
      <c r="W12" s="8"/>
      <c r="X12" s="8" t="s">
        <v>53</v>
      </c>
    </row>
    <row r="13" spans="1:26" ht="28.75" customHeight="1" x14ac:dyDescent="0.35">
      <c r="A13">
        <v>11</v>
      </c>
      <c r="B13" s="5" t="s">
        <v>82</v>
      </c>
      <c r="C13" s="5"/>
      <c r="D13" s="5">
        <v>27</v>
      </c>
      <c r="E13" s="5"/>
      <c r="F13" s="5" t="s">
        <v>83</v>
      </c>
      <c r="G13" s="5" t="s">
        <v>84</v>
      </c>
      <c r="H13" s="5"/>
      <c r="I13" s="5" t="s">
        <v>50</v>
      </c>
      <c r="J13" s="5" t="s">
        <v>76</v>
      </c>
      <c r="K13" s="5"/>
      <c r="L13" s="5"/>
      <c r="M13" s="5"/>
      <c r="N13" s="5"/>
      <c r="O13" s="5"/>
      <c r="P13" s="5">
        <v>52214</v>
      </c>
      <c r="Q13" s="5"/>
      <c r="R13" s="5"/>
      <c r="S13" s="5"/>
      <c r="T13" s="5" t="s">
        <v>85</v>
      </c>
      <c r="U13" s="6">
        <v>43164</v>
      </c>
      <c r="V13" s="8"/>
      <c r="W13" s="7">
        <v>52214</v>
      </c>
      <c r="X13" s="8" t="s">
        <v>53</v>
      </c>
    </row>
    <row r="14" spans="1:26" ht="29" x14ac:dyDescent="0.35">
      <c r="A14">
        <v>12</v>
      </c>
      <c r="B14" s="5" t="s">
        <v>86</v>
      </c>
      <c r="C14" s="5"/>
      <c r="D14" s="5">
        <v>31</v>
      </c>
      <c r="E14" s="5"/>
      <c r="F14" s="5" t="s">
        <v>87</v>
      </c>
      <c r="G14" s="5" t="s">
        <v>88</v>
      </c>
      <c r="H14" s="5"/>
      <c r="I14" s="5" t="s">
        <v>89</v>
      </c>
      <c r="J14" s="5" t="s">
        <v>76</v>
      </c>
      <c r="K14" s="5"/>
      <c r="L14" s="5"/>
      <c r="M14" s="5"/>
      <c r="N14" s="5"/>
      <c r="O14" s="5"/>
      <c r="P14" s="5">
        <v>51854</v>
      </c>
      <c r="Q14" s="5"/>
      <c r="R14" s="5"/>
      <c r="S14" s="5"/>
      <c r="T14" s="5" t="s">
        <v>85</v>
      </c>
      <c r="U14" s="6">
        <v>43164</v>
      </c>
      <c r="V14" s="8"/>
      <c r="W14" s="7">
        <v>51854</v>
      </c>
      <c r="X14" s="8" t="s">
        <v>53</v>
      </c>
    </row>
    <row r="15" spans="1:26" ht="14.5" customHeight="1" x14ac:dyDescent="0.35">
      <c r="A15">
        <v>13</v>
      </c>
      <c r="B15" s="5" t="s">
        <v>90</v>
      </c>
      <c r="C15" s="5"/>
      <c r="D15" s="5">
        <v>43</v>
      </c>
      <c r="E15" s="5"/>
      <c r="F15" s="5" t="s">
        <v>91</v>
      </c>
      <c r="G15" s="5" t="s">
        <v>92</v>
      </c>
      <c r="H15" s="5"/>
      <c r="I15" s="5" t="s">
        <v>69</v>
      </c>
      <c r="J15" s="5" t="s">
        <v>93</v>
      </c>
      <c r="K15" s="24"/>
      <c r="L15" s="24"/>
      <c r="M15" s="24"/>
      <c r="O15" s="21">
        <v>2888</v>
      </c>
      <c r="P15" s="21"/>
      <c r="Q15" s="21"/>
      <c r="R15" s="21"/>
      <c r="S15" s="21"/>
      <c r="T15" s="5"/>
      <c r="U15" s="6">
        <v>43167</v>
      </c>
      <c r="V15" s="7">
        <v>2888</v>
      </c>
      <c r="W15" s="8"/>
      <c r="X15" s="8" t="s">
        <v>53</v>
      </c>
    </row>
    <row r="16" spans="1:26" x14ac:dyDescent="0.35">
      <c r="A16">
        <v>14</v>
      </c>
      <c r="B16" s="5" t="s">
        <v>94</v>
      </c>
      <c r="C16" s="5"/>
      <c r="D16" s="5">
        <v>17</v>
      </c>
      <c r="E16" s="5"/>
      <c r="F16" s="5" t="s">
        <v>95</v>
      </c>
      <c r="G16" s="5" t="s">
        <v>96</v>
      </c>
      <c r="H16" s="5"/>
      <c r="I16" s="5" t="s">
        <v>97</v>
      </c>
      <c r="J16" s="5" t="s">
        <v>76</v>
      </c>
      <c r="K16" s="5"/>
      <c r="L16" s="5"/>
      <c r="M16" s="5"/>
      <c r="N16" s="5"/>
      <c r="O16" s="5"/>
      <c r="P16" s="5">
        <v>54155</v>
      </c>
      <c r="Q16" s="5"/>
      <c r="R16" s="5"/>
      <c r="S16" s="5"/>
      <c r="T16" s="5" t="s">
        <v>85</v>
      </c>
      <c r="U16" s="6">
        <v>43172</v>
      </c>
      <c r="V16" s="8"/>
      <c r="W16" s="7">
        <v>54155</v>
      </c>
      <c r="X16" s="8" t="s">
        <v>53</v>
      </c>
    </row>
    <row r="17" spans="1:26" ht="29" x14ac:dyDescent="0.35">
      <c r="A17">
        <v>15</v>
      </c>
      <c r="B17" s="5" t="s">
        <v>98</v>
      </c>
      <c r="C17" s="5"/>
      <c r="D17" s="5">
        <v>48</v>
      </c>
      <c r="E17" s="5"/>
      <c r="F17" s="5" t="s">
        <v>67</v>
      </c>
      <c r="G17" s="5" t="s">
        <v>68</v>
      </c>
      <c r="H17" s="5"/>
      <c r="I17" s="5" t="s">
        <v>69</v>
      </c>
      <c r="J17" s="5" t="s">
        <v>99</v>
      </c>
      <c r="K17" s="5"/>
      <c r="L17" s="5"/>
      <c r="M17" s="5"/>
      <c r="N17" s="5"/>
      <c r="O17" s="5">
        <v>13944</v>
      </c>
      <c r="P17" s="5"/>
      <c r="Q17" s="5"/>
      <c r="R17" s="5"/>
      <c r="S17" s="5"/>
      <c r="T17" s="5"/>
      <c r="U17" s="6">
        <v>43172</v>
      </c>
      <c r="V17" s="8"/>
      <c r="W17" s="8">
        <v>13944</v>
      </c>
      <c r="X17" s="8" t="s">
        <v>53</v>
      </c>
    </row>
    <row r="18" spans="1:26" ht="14.5" customHeight="1" x14ac:dyDescent="0.35">
      <c r="A18">
        <v>16</v>
      </c>
      <c r="B18" s="5" t="s">
        <v>100</v>
      </c>
      <c r="C18" s="5"/>
      <c r="D18" s="5">
        <v>61</v>
      </c>
      <c r="E18" s="5"/>
      <c r="F18" s="5" t="s">
        <v>101</v>
      </c>
      <c r="G18" s="5" t="s">
        <v>102</v>
      </c>
      <c r="H18" s="5"/>
      <c r="I18" s="5" t="s">
        <v>69</v>
      </c>
      <c r="J18" s="5" t="s">
        <v>103</v>
      </c>
      <c r="K18" s="5"/>
      <c r="L18" s="5"/>
      <c r="M18" s="5"/>
      <c r="N18" s="22">
        <v>36090.559999999998</v>
      </c>
      <c r="O18" s="5"/>
      <c r="P18" s="5"/>
      <c r="Q18" s="5"/>
      <c r="R18" s="5"/>
      <c r="S18" s="5"/>
      <c r="T18" s="5"/>
      <c r="U18" s="6">
        <v>43180</v>
      </c>
      <c r="V18" s="8"/>
      <c r="W18" s="9">
        <v>36090.559999999998</v>
      </c>
      <c r="X18" s="8" t="s">
        <v>53</v>
      </c>
    </row>
    <row r="19" spans="1:26" ht="28.75" customHeight="1" x14ac:dyDescent="0.35">
      <c r="A19">
        <v>17</v>
      </c>
      <c r="B19" s="5" t="s">
        <v>104</v>
      </c>
      <c r="C19" s="5"/>
      <c r="D19" s="5">
        <v>34</v>
      </c>
      <c r="E19" s="5"/>
      <c r="F19" s="5" t="s">
        <v>105</v>
      </c>
      <c r="G19" s="5" t="s">
        <v>106</v>
      </c>
      <c r="H19" s="5"/>
      <c r="I19" s="5" t="s">
        <v>107</v>
      </c>
      <c r="J19" s="5" t="s">
        <v>108</v>
      </c>
      <c r="K19" s="5"/>
      <c r="L19" s="5"/>
      <c r="M19" s="5"/>
      <c r="N19" s="5"/>
      <c r="O19" s="5"/>
      <c r="P19" s="5"/>
      <c r="Q19" s="21">
        <v>22155</v>
      </c>
      <c r="R19" s="21"/>
      <c r="S19" s="21"/>
      <c r="T19" s="5"/>
      <c r="U19" s="6">
        <v>43181</v>
      </c>
      <c r="V19" s="8"/>
      <c r="W19" s="7">
        <v>22155</v>
      </c>
      <c r="X19" s="8" t="s">
        <v>109</v>
      </c>
    </row>
    <row r="20" spans="1:26" ht="29" x14ac:dyDescent="0.35">
      <c r="A20">
        <v>18</v>
      </c>
      <c r="B20" s="5" t="s">
        <v>110</v>
      </c>
      <c r="C20" s="5"/>
      <c r="D20" s="5">
        <v>61</v>
      </c>
      <c r="E20" s="5"/>
      <c r="F20" s="5" t="s">
        <v>111</v>
      </c>
      <c r="G20" s="5" t="s">
        <v>112</v>
      </c>
      <c r="H20" s="5"/>
      <c r="I20" s="5" t="s">
        <v>113</v>
      </c>
      <c r="J20" s="5" t="s">
        <v>114</v>
      </c>
      <c r="L20" s="21">
        <v>20000</v>
      </c>
      <c r="M20" s="5"/>
      <c r="N20" s="5"/>
      <c r="O20" s="5"/>
      <c r="P20" s="5"/>
      <c r="Q20" s="5"/>
      <c r="R20" s="5"/>
      <c r="S20" s="5"/>
      <c r="T20" s="5" t="s">
        <v>115</v>
      </c>
      <c r="U20" s="6">
        <v>43182</v>
      </c>
      <c r="V20" s="8"/>
      <c r="W20" s="7">
        <v>20000</v>
      </c>
      <c r="X20" s="8" t="s">
        <v>53</v>
      </c>
      <c r="Y20" t="s">
        <v>54</v>
      </c>
    </row>
    <row r="21" spans="1:26" ht="29" x14ac:dyDescent="0.35">
      <c r="A21">
        <v>19</v>
      </c>
      <c r="B21" s="5" t="s">
        <v>116</v>
      </c>
      <c r="C21" s="5"/>
      <c r="D21" s="5">
        <v>57</v>
      </c>
      <c r="E21" s="5"/>
      <c r="F21" s="5" t="s">
        <v>117</v>
      </c>
      <c r="G21" s="5" t="s">
        <v>118</v>
      </c>
      <c r="H21" s="5"/>
      <c r="I21" s="5" t="s">
        <v>69</v>
      </c>
      <c r="J21" s="5" t="s">
        <v>119</v>
      </c>
      <c r="K21" s="5"/>
      <c r="L21" s="5"/>
      <c r="M21" s="5"/>
      <c r="N21" s="5">
        <v>51225.2</v>
      </c>
      <c r="O21" s="5"/>
      <c r="P21" s="5"/>
      <c r="Q21" s="5"/>
      <c r="R21" s="5"/>
      <c r="S21" s="5"/>
      <c r="T21" s="5" t="s">
        <v>120</v>
      </c>
      <c r="U21" s="6">
        <v>43186</v>
      </c>
      <c r="V21" s="8"/>
      <c r="W21" s="8">
        <v>51225.2</v>
      </c>
      <c r="X21" s="8" t="s">
        <v>53</v>
      </c>
    </row>
    <row r="22" spans="1:26" x14ac:dyDescent="0.35">
      <c r="A22">
        <v>20</v>
      </c>
      <c r="B22" s="5" t="s">
        <v>121</v>
      </c>
      <c r="C22" s="5"/>
      <c r="D22" s="5">
        <v>15</v>
      </c>
      <c r="E22" s="5"/>
      <c r="F22" s="5" t="s">
        <v>122</v>
      </c>
      <c r="G22" s="5" t="s">
        <v>123</v>
      </c>
      <c r="H22" s="5"/>
      <c r="I22" s="5" t="s">
        <v>124</v>
      </c>
      <c r="J22" s="5" t="s">
        <v>125</v>
      </c>
      <c r="K22" s="5"/>
      <c r="L22" s="5"/>
      <c r="M22" s="5"/>
      <c r="N22" s="5"/>
      <c r="O22" s="5">
        <v>21757.79</v>
      </c>
      <c r="P22" s="5"/>
      <c r="Q22" s="5"/>
      <c r="R22" s="5"/>
      <c r="S22" s="5"/>
      <c r="T22" s="5"/>
      <c r="U22" s="6">
        <v>43201</v>
      </c>
      <c r="V22" s="8"/>
      <c r="W22" s="9">
        <v>21757.79</v>
      </c>
      <c r="X22" s="8" t="s">
        <v>53</v>
      </c>
      <c r="Z22" s="13"/>
    </row>
    <row r="23" spans="1:26" ht="29" x14ac:dyDescent="0.35">
      <c r="A23">
        <v>21</v>
      </c>
      <c r="B23" s="5" t="s">
        <v>126</v>
      </c>
      <c r="C23" s="5"/>
      <c r="D23" s="5">
        <v>43</v>
      </c>
      <c r="E23" s="5"/>
      <c r="F23" s="5" t="s">
        <v>91</v>
      </c>
      <c r="G23" s="5" t="s">
        <v>92</v>
      </c>
      <c r="H23" s="5"/>
      <c r="I23" s="5" t="s">
        <v>69</v>
      </c>
      <c r="J23" s="5" t="s">
        <v>127</v>
      </c>
      <c r="K23" s="5"/>
      <c r="L23" s="5"/>
      <c r="M23" s="5"/>
      <c r="N23" s="5"/>
      <c r="O23" s="5">
        <v>9700</v>
      </c>
      <c r="P23" s="5"/>
      <c r="Q23" s="5"/>
      <c r="R23" s="5"/>
      <c r="S23" s="5"/>
      <c r="T23" s="8"/>
      <c r="U23" s="6">
        <v>43207</v>
      </c>
      <c r="V23" s="8"/>
      <c r="W23" s="7">
        <v>9700</v>
      </c>
      <c r="X23" s="10" t="s">
        <v>53</v>
      </c>
      <c r="Z23" s="14"/>
    </row>
    <row r="24" spans="1:26" ht="29" x14ac:dyDescent="0.35">
      <c r="A24">
        <v>22</v>
      </c>
      <c r="B24" s="5" t="s">
        <v>128</v>
      </c>
      <c r="C24" s="5"/>
      <c r="D24" s="5">
        <v>46</v>
      </c>
      <c r="E24" s="5"/>
      <c r="F24" s="5" t="s">
        <v>129</v>
      </c>
      <c r="G24" s="10"/>
      <c r="H24" s="10"/>
      <c r="I24" s="5" t="s">
        <v>130</v>
      </c>
      <c r="J24" s="5" t="s">
        <v>127</v>
      </c>
      <c r="K24" s="5"/>
      <c r="L24" s="5"/>
      <c r="M24" s="5"/>
      <c r="N24" s="5"/>
      <c r="O24" s="5"/>
      <c r="P24" s="5"/>
      <c r="Q24" s="5">
        <v>8500</v>
      </c>
      <c r="R24" s="5"/>
      <c r="S24" s="5"/>
      <c r="T24" s="8"/>
      <c r="U24" s="6">
        <v>43207</v>
      </c>
      <c r="V24" s="10"/>
      <c r="W24" s="7">
        <v>8500</v>
      </c>
      <c r="X24" s="8" t="s">
        <v>53</v>
      </c>
      <c r="Z24" s="1"/>
    </row>
    <row r="25" spans="1:26" x14ac:dyDescent="0.35">
      <c r="A25">
        <v>23</v>
      </c>
      <c r="B25" s="5" t="s">
        <v>131</v>
      </c>
      <c r="C25" s="5"/>
      <c r="D25" s="5">
        <v>35</v>
      </c>
      <c r="E25" s="5"/>
      <c r="F25" s="5" t="s">
        <v>132</v>
      </c>
      <c r="G25" s="10" t="s">
        <v>133</v>
      </c>
      <c r="H25" s="10"/>
      <c r="I25" s="5" t="s">
        <v>50</v>
      </c>
      <c r="J25" s="5" t="s">
        <v>134</v>
      </c>
      <c r="K25" s="5"/>
      <c r="L25" s="5"/>
      <c r="M25" s="5"/>
      <c r="N25" s="5"/>
      <c r="O25" s="5"/>
      <c r="P25" s="5">
        <v>35050</v>
      </c>
      <c r="Q25" s="5"/>
      <c r="R25" s="5"/>
      <c r="S25" s="5"/>
      <c r="T25" s="5" t="s">
        <v>135</v>
      </c>
      <c r="U25" s="6">
        <v>43207</v>
      </c>
      <c r="V25" s="10"/>
      <c r="W25" s="11">
        <v>35050</v>
      </c>
      <c r="X25" s="10" t="s">
        <v>53</v>
      </c>
    </row>
    <row r="26" spans="1:26" ht="43.5" x14ac:dyDescent="0.35">
      <c r="A26">
        <v>24</v>
      </c>
      <c r="B26" s="10" t="s">
        <v>136</v>
      </c>
      <c r="C26" s="10"/>
      <c r="D26" s="5">
        <v>35</v>
      </c>
      <c r="E26" s="5"/>
      <c r="F26" s="5" t="s">
        <v>137</v>
      </c>
      <c r="G26" s="5" t="s">
        <v>138</v>
      </c>
      <c r="H26" s="5"/>
      <c r="I26" s="5" t="s">
        <v>50</v>
      </c>
      <c r="J26" s="5" t="s">
        <v>51</v>
      </c>
      <c r="K26" s="5"/>
      <c r="L26" s="5"/>
      <c r="M26" s="5"/>
      <c r="N26" s="5"/>
      <c r="O26" s="5"/>
      <c r="P26" s="5">
        <v>30192.25</v>
      </c>
      <c r="Q26" s="5"/>
      <c r="R26" s="5"/>
      <c r="S26" s="5"/>
      <c r="T26" s="5" t="s">
        <v>85</v>
      </c>
      <c r="U26" s="12">
        <v>43213</v>
      </c>
      <c r="V26" s="10"/>
      <c r="W26" s="10">
        <v>30192.25</v>
      </c>
      <c r="X26" s="10" t="s">
        <v>53</v>
      </c>
    </row>
    <row r="27" spans="1:26" ht="29" x14ac:dyDescent="0.35">
      <c r="A27">
        <v>25</v>
      </c>
      <c r="B27" s="5" t="s">
        <v>139</v>
      </c>
      <c r="C27" s="5"/>
      <c r="D27" s="5">
        <v>26</v>
      </c>
      <c r="E27" s="5"/>
      <c r="F27" s="5" t="s">
        <v>140</v>
      </c>
      <c r="G27" s="5" t="s">
        <v>141</v>
      </c>
      <c r="H27" s="5"/>
      <c r="I27" s="5" t="s">
        <v>69</v>
      </c>
      <c r="J27" s="5" t="s">
        <v>108</v>
      </c>
      <c r="K27" s="5"/>
      <c r="L27" s="5"/>
      <c r="M27" s="5"/>
      <c r="N27" s="5"/>
      <c r="O27" s="5"/>
      <c r="P27" s="5"/>
      <c r="Q27" s="21">
        <v>5900</v>
      </c>
      <c r="R27" s="21"/>
      <c r="S27" s="21"/>
      <c r="T27" s="10"/>
      <c r="U27" s="12">
        <v>43213</v>
      </c>
      <c r="V27" s="10"/>
      <c r="W27" s="11">
        <v>5900</v>
      </c>
      <c r="X27" s="10" t="s">
        <v>53</v>
      </c>
    </row>
    <row r="28" spans="1:26" s="124" customFormat="1" ht="43.5" x14ac:dyDescent="0.35">
      <c r="A28" s="124">
        <v>26</v>
      </c>
      <c r="B28" s="125" t="s">
        <v>142</v>
      </c>
      <c r="C28" s="125"/>
      <c r="D28" s="132">
        <v>53</v>
      </c>
      <c r="E28" s="132"/>
      <c r="F28" s="125" t="s">
        <v>143</v>
      </c>
      <c r="G28" s="132" t="s">
        <v>144</v>
      </c>
      <c r="H28" s="132"/>
      <c r="I28" s="125" t="s">
        <v>145</v>
      </c>
      <c r="J28" s="125" t="s">
        <v>146</v>
      </c>
      <c r="K28" s="125"/>
      <c r="L28" s="125"/>
      <c r="M28" s="125"/>
      <c r="N28" s="126">
        <v>60000</v>
      </c>
      <c r="T28" s="132" t="s">
        <v>147</v>
      </c>
      <c r="U28" s="136" t="s">
        <v>148</v>
      </c>
      <c r="V28" s="132"/>
      <c r="W28" s="133">
        <v>60000</v>
      </c>
      <c r="X28" s="132" t="s">
        <v>53</v>
      </c>
    </row>
    <row r="29" spans="1:26" x14ac:dyDescent="0.35">
      <c r="A29">
        <v>27</v>
      </c>
      <c r="B29" s="5" t="s">
        <v>149</v>
      </c>
      <c r="C29" s="5"/>
      <c r="D29" s="5">
        <v>35</v>
      </c>
      <c r="E29" s="5"/>
      <c r="F29" s="5" t="s">
        <v>150</v>
      </c>
      <c r="G29" s="10" t="s">
        <v>151</v>
      </c>
      <c r="H29" s="10"/>
      <c r="I29" s="5" t="s">
        <v>50</v>
      </c>
      <c r="J29" s="5" t="s">
        <v>152</v>
      </c>
      <c r="K29" s="5"/>
      <c r="L29" s="5"/>
      <c r="M29" s="5"/>
      <c r="N29" s="5"/>
      <c r="O29" s="5"/>
      <c r="P29" s="5">
        <v>24270</v>
      </c>
      <c r="Q29" s="5"/>
      <c r="R29" s="5"/>
      <c r="S29" s="5"/>
      <c r="T29" s="5" t="s">
        <v>85</v>
      </c>
      <c r="U29" s="12">
        <v>43220</v>
      </c>
      <c r="V29" s="10"/>
      <c r="W29" s="11">
        <v>24270</v>
      </c>
      <c r="X29" s="10" t="s">
        <v>53</v>
      </c>
    </row>
    <row r="30" spans="1:26" x14ac:dyDescent="0.35">
      <c r="A30">
        <v>28</v>
      </c>
      <c r="B30" s="5" t="s">
        <v>153</v>
      </c>
      <c r="C30" s="5"/>
      <c r="D30" s="5">
        <v>42</v>
      </c>
      <c r="E30" s="5"/>
      <c r="F30" s="5" t="s">
        <v>154</v>
      </c>
      <c r="G30" s="10" t="s">
        <v>155</v>
      </c>
      <c r="H30" s="10"/>
      <c r="I30" s="5" t="s">
        <v>69</v>
      </c>
      <c r="J30" s="5" t="s">
        <v>146</v>
      </c>
      <c r="K30" s="5"/>
      <c r="L30" s="5"/>
      <c r="M30" s="5"/>
      <c r="N30" s="5">
        <v>35500</v>
      </c>
      <c r="T30" s="5" t="s">
        <v>156</v>
      </c>
      <c r="U30" s="12">
        <v>43220</v>
      </c>
      <c r="V30" s="10"/>
      <c r="W30" s="11">
        <v>35500</v>
      </c>
      <c r="X30" s="10" t="s">
        <v>157</v>
      </c>
      <c r="Y30" t="s">
        <v>72</v>
      </c>
    </row>
    <row r="31" spans="1:26" x14ac:dyDescent="0.35">
      <c r="A31">
        <v>29</v>
      </c>
      <c r="B31" s="5" t="s">
        <v>158</v>
      </c>
      <c r="C31" s="5"/>
      <c r="D31" s="5">
        <v>30</v>
      </c>
      <c r="E31" s="5"/>
      <c r="F31" s="5" t="s">
        <v>159</v>
      </c>
      <c r="G31" s="10" t="s">
        <v>160</v>
      </c>
      <c r="H31" s="10"/>
      <c r="I31" s="5" t="s">
        <v>50</v>
      </c>
      <c r="J31" s="5" t="s">
        <v>161</v>
      </c>
      <c r="K31" s="5"/>
      <c r="L31" s="5"/>
      <c r="M31" s="21">
        <v>30000</v>
      </c>
      <c r="N31" s="5"/>
      <c r="O31" s="5"/>
      <c r="P31" s="5"/>
      <c r="Q31" s="5"/>
      <c r="R31" s="5"/>
      <c r="S31" s="5"/>
      <c r="T31" s="5" t="s">
        <v>162</v>
      </c>
      <c r="U31" s="12">
        <v>43220</v>
      </c>
      <c r="V31" s="10"/>
      <c r="W31" s="11">
        <v>30000</v>
      </c>
      <c r="X31" s="10" t="s">
        <v>53</v>
      </c>
    </row>
    <row r="32" spans="1:26" ht="29" x14ac:dyDescent="0.35">
      <c r="A32">
        <v>30</v>
      </c>
      <c r="B32" s="5" t="s">
        <v>163</v>
      </c>
      <c r="C32" s="5"/>
      <c r="D32" s="5">
        <v>52</v>
      </c>
      <c r="E32" s="5"/>
      <c r="F32" s="5" t="s">
        <v>164</v>
      </c>
      <c r="G32" s="15" t="s">
        <v>165</v>
      </c>
      <c r="H32" s="15"/>
      <c r="I32" s="15" t="s">
        <v>166</v>
      </c>
      <c r="J32" s="15" t="s">
        <v>167</v>
      </c>
      <c r="K32" s="15"/>
      <c r="L32" s="15"/>
      <c r="M32" s="15"/>
      <c r="N32" s="15">
        <v>36800</v>
      </c>
      <c r="O32" s="15"/>
      <c r="P32" s="15"/>
      <c r="Q32" s="15"/>
      <c r="R32" s="15"/>
      <c r="S32" s="15"/>
      <c r="T32" s="15" t="s">
        <v>168</v>
      </c>
      <c r="U32" s="12">
        <v>43223</v>
      </c>
      <c r="V32" s="10"/>
      <c r="W32" s="11">
        <v>36800</v>
      </c>
      <c r="X32" s="10" t="s">
        <v>53</v>
      </c>
      <c r="Z32" s="1"/>
    </row>
    <row r="33" spans="1:26" s="124" customFormat="1" x14ac:dyDescent="0.35">
      <c r="A33" s="124">
        <v>31</v>
      </c>
      <c r="B33" s="130" t="s">
        <v>169</v>
      </c>
      <c r="C33" s="130"/>
      <c r="D33" s="130">
        <v>19</v>
      </c>
      <c r="E33" s="130"/>
      <c r="F33" s="130" t="s">
        <v>170</v>
      </c>
      <c r="G33" s="130" t="s">
        <v>171</v>
      </c>
      <c r="H33" s="130"/>
      <c r="I33" s="130" t="s">
        <v>172</v>
      </c>
      <c r="J33" s="130" t="s">
        <v>173</v>
      </c>
      <c r="K33" s="130"/>
      <c r="L33" s="130"/>
      <c r="M33" s="130"/>
      <c r="O33" s="130"/>
      <c r="P33" s="130"/>
      <c r="Q33" s="130">
        <v>13528</v>
      </c>
      <c r="R33" s="130"/>
      <c r="S33" s="130"/>
      <c r="T33" s="130"/>
      <c r="U33" s="131">
        <v>43227</v>
      </c>
      <c r="V33" s="132"/>
      <c r="W33" s="133">
        <v>13528</v>
      </c>
      <c r="X33" s="132" t="s">
        <v>53</v>
      </c>
      <c r="Y33" s="124" t="s">
        <v>174</v>
      </c>
      <c r="Z33" s="134"/>
    </row>
    <row r="34" spans="1:26" ht="29" x14ac:dyDescent="0.35">
      <c r="A34">
        <v>32</v>
      </c>
      <c r="B34" s="5" t="s">
        <v>175</v>
      </c>
      <c r="C34" s="5"/>
      <c r="D34" s="5">
        <v>15</v>
      </c>
      <c r="E34" s="5"/>
      <c r="F34" s="5" t="s">
        <v>122</v>
      </c>
      <c r="G34" s="5" t="s">
        <v>123</v>
      </c>
      <c r="H34" s="5"/>
      <c r="I34" s="5" t="s">
        <v>124</v>
      </c>
      <c r="J34" s="15" t="s">
        <v>176</v>
      </c>
      <c r="K34" s="15"/>
      <c r="L34" s="15"/>
      <c r="M34" s="15"/>
      <c r="N34" s="15"/>
      <c r="O34" s="15">
        <v>8306</v>
      </c>
      <c r="P34" s="15"/>
      <c r="Q34" s="15"/>
      <c r="R34" s="15"/>
      <c r="S34" s="15"/>
      <c r="T34" s="15"/>
      <c r="U34" s="12">
        <v>43227</v>
      </c>
      <c r="V34" s="10"/>
      <c r="W34" s="10">
        <v>8306</v>
      </c>
      <c r="X34" s="10" t="s">
        <v>53</v>
      </c>
      <c r="Z34" s="2"/>
    </row>
    <row r="35" spans="1:26" ht="29" x14ac:dyDescent="0.35">
      <c r="A35">
        <v>33</v>
      </c>
      <c r="B35" s="15" t="s">
        <v>177</v>
      </c>
      <c r="C35" s="15"/>
      <c r="D35" s="15">
        <v>67</v>
      </c>
      <c r="E35" s="15"/>
      <c r="F35" s="15" t="s">
        <v>178</v>
      </c>
      <c r="G35" s="15" t="s">
        <v>179</v>
      </c>
      <c r="H35" s="15"/>
      <c r="I35" s="15" t="s">
        <v>180</v>
      </c>
      <c r="J35" s="15" t="s">
        <v>181</v>
      </c>
      <c r="K35" s="15"/>
      <c r="L35" s="15"/>
      <c r="M35" s="15"/>
      <c r="N35" s="15"/>
      <c r="O35" s="15"/>
      <c r="P35" s="15"/>
      <c r="Q35" s="19">
        <v>5900</v>
      </c>
      <c r="R35" s="19"/>
      <c r="S35" s="19"/>
      <c r="T35" s="15"/>
      <c r="U35" s="12">
        <v>43230</v>
      </c>
      <c r="V35" s="10"/>
      <c r="W35" s="10">
        <v>5900</v>
      </c>
      <c r="X35" s="10" t="s">
        <v>53</v>
      </c>
    </row>
    <row r="36" spans="1:26" ht="29" x14ac:dyDescent="0.35">
      <c r="A36">
        <v>34</v>
      </c>
      <c r="B36" s="15" t="s">
        <v>182</v>
      </c>
      <c r="C36" s="15"/>
      <c r="D36" s="15">
        <v>31</v>
      </c>
      <c r="E36" s="15"/>
      <c r="F36" s="15" t="s">
        <v>183</v>
      </c>
      <c r="G36" s="15" t="s">
        <v>184</v>
      </c>
      <c r="H36" s="15"/>
      <c r="I36" s="15" t="s">
        <v>185</v>
      </c>
      <c r="J36" s="15" t="s">
        <v>146</v>
      </c>
      <c r="K36" s="15"/>
      <c r="L36" s="15"/>
      <c r="M36" s="15"/>
      <c r="N36" s="15">
        <v>30000</v>
      </c>
      <c r="O36" s="15"/>
      <c r="P36" s="15"/>
      <c r="Q36" s="15"/>
      <c r="R36" s="15"/>
      <c r="S36" s="15"/>
      <c r="T36" s="15" t="s">
        <v>71</v>
      </c>
      <c r="U36" s="12">
        <v>43237</v>
      </c>
      <c r="V36" s="10"/>
      <c r="W36" s="11">
        <v>30000</v>
      </c>
      <c r="X36" s="11" t="s">
        <v>53</v>
      </c>
    </row>
    <row r="37" spans="1:26" ht="43.5" x14ac:dyDescent="0.35">
      <c r="A37">
        <v>35</v>
      </c>
      <c r="B37" s="15" t="s">
        <v>186</v>
      </c>
      <c r="C37" s="15"/>
      <c r="D37" s="15">
        <v>51</v>
      </c>
      <c r="E37" s="15"/>
      <c r="F37" s="15" t="s">
        <v>187</v>
      </c>
      <c r="G37" s="15" t="s">
        <v>188</v>
      </c>
      <c r="H37" s="15"/>
      <c r="I37" s="15" t="s">
        <v>189</v>
      </c>
      <c r="J37" s="15" t="s">
        <v>103</v>
      </c>
      <c r="K37" s="15"/>
      <c r="L37" s="15"/>
      <c r="M37" s="15"/>
      <c r="N37" s="15">
        <v>14095.9</v>
      </c>
      <c r="O37" s="15"/>
      <c r="P37" s="15"/>
      <c r="Q37" s="15"/>
      <c r="R37" s="15"/>
      <c r="S37" s="15"/>
      <c r="T37" s="15"/>
      <c r="U37" s="17" t="s">
        <v>190</v>
      </c>
      <c r="V37" s="10"/>
      <c r="W37" s="20" t="s">
        <v>191</v>
      </c>
      <c r="X37" s="10" t="s">
        <v>53</v>
      </c>
      <c r="Y37" t="s">
        <v>54</v>
      </c>
    </row>
    <row r="38" spans="1:26" ht="29" x14ac:dyDescent="0.35">
      <c r="A38">
        <v>36</v>
      </c>
      <c r="B38" s="15" t="s">
        <v>192</v>
      </c>
      <c r="C38" s="15"/>
      <c r="D38" s="15">
        <v>48</v>
      </c>
      <c r="E38" s="15"/>
      <c r="F38" s="15" t="s">
        <v>193</v>
      </c>
      <c r="G38" s="15" t="s">
        <v>194</v>
      </c>
      <c r="H38" s="15"/>
      <c r="I38" s="15" t="s">
        <v>195</v>
      </c>
      <c r="J38" s="15" t="s">
        <v>108</v>
      </c>
      <c r="K38" s="15"/>
      <c r="L38" s="15"/>
      <c r="M38" s="15"/>
      <c r="N38" s="15"/>
      <c r="O38" s="15"/>
      <c r="P38" s="15"/>
      <c r="Q38" s="19">
        <v>11525</v>
      </c>
      <c r="R38" s="19"/>
      <c r="S38" s="19"/>
      <c r="T38" s="15"/>
      <c r="U38" s="15" t="s">
        <v>196</v>
      </c>
      <c r="V38" s="10"/>
      <c r="W38" s="11">
        <v>11525</v>
      </c>
      <c r="X38" s="10" t="s">
        <v>53</v>
      </c>
    </row>
    <row r="39" spans="1:26" ht="29" x14ac:dyDescent="0.35">
      <c r="A39">
        <v>37</v>
      </c>
      <c r="B39" s="15" t="s">
        <v>197</v>
      </c>
      <c r="C39" s="15"/>
      <c r="D39" s="15">
        <v>57</v>
      </c>
      <c r="E39" s="15"/>
      <c r="F39" s="15" t="s">
        <v>198</v>
      </c>
      <c r="G39" s="15" t="s">
        <v>199</v>
      </c>
      <c r="H39" s="15"/>
      <c r="I39" s="15" t="s">
        <v>69</v>
      </c>
      <c r="J39" s="15" t="s">
        <v>108</v>
      </c>
      <c r="K39" s="15"/>
      <c r="L39" s="15"/>
      <c r="M39" s="15"/>
      <c r="N39" s="15"/>
      <c r="O39" s="15"/>
      <c r="P39" s="15"/>
      <c r="Q39" s="19">
        <v>11525</v>
      </c>
      <c r="R39" s="19"/>
      <c r="S39" s="19"/>
      <c r="T39" s="15"/>
      <c r="U39" s="12">
        <v>43242</v>
      </c>
      <c r="V39" s="10"/>
      <c r="W39" s="11">
        <v>11525</v>
      </c>
      <c r="X39" s="10" t="s">
        <v>53</v>
      </c>
      <c r="Y39" t="s">
        <v>54</v>
      </c>
    </row>
    <row r="40" spans="1:26" s="124" customFormat="1" x14ac:dyDescent="0.35">
      <c r="A40" s="124">
        <v>38</v>
      </c>
      <c r="B40" s="130" t="s">
        <v>200</v>
      </c>
      <c r="C40" s="130"/>
      <c r="D40" s="130">
        <v>47</v>
      </c>
      <c r="E40" s="130"/>
      <c r="F40" s="130" t="s">
        <v>201</v>
      </c>
      <c r="G40" s="130" t="s">
        <v>202</v>
      </c>
      <c r="H40" s="130"/>
      <c r="I40" s="130" t="s">
        <v>195</v>
      </c>
      <c r="J40" s="130" t="s">
        <v>146</v>
      </c>
      <c r="K40" s="130"/>
      <c r="L40" s="130"/>
      <c r="M40" s="130"/>
      <c r="N40" s="130">
        <v>47138.8</v>
      </c>
      <c r="O40" s="130"/>
      <c r="P40" s="130"/>
      <c r="Q40" s="130"/>
      <c r="R40" s="130"/>
      <c r="S40" s="130"/>
      <c r="T40" s="130" t="s">
        <v>203</v>
      </c>
      <c r="U40" s="131">
        <v>43236</v>
      </c>
      <c r="V40" s="132"/>
      <c r="W40" s="135">
        <v>47138.8</v>
      </c>
      <c r="X40" s="132" t="s">
        <v>204</v>
      </c>
      <c r="Y40" s="124" t="s">
        <v>205</v>
      </c>
    </row>
    <row r="41" spans="1:26" ht="29" x14ac:dyDescent="0.35">
      <c r="A41">
        <v>39</v>
      </c>
      <c r="B41" s="15" t="s">
        <v>206</v>
      </c>
      <c r="C41" s="15"/>
      <c r="D41" s="15">
        <v>57</v>
      </c>
      <c r="E41" s="15"/>
      <c r="F41" s="15" t="s">
        <v>207</v>
      </c>
      <c r="G41" s="15" t="s">
        <v>208</v>
      </c>
      <c r="H41" s="15"/>
      <c r="I41" s="15" t="s">
        <v>195</v>
      </c>
      <c r="J41" s="15" t="s">
        <v>209</v>
      </c>
      <c r="K41" s="15"/>
      <c r="L41" s="15"/>
      <c r="M41" s="15"/>
      <c r="N41" s="23">
        <v>49318.5</v>
      </c>
      <c r="O41" s="15"/>
      <c r="P41" s="15"/>
      <c r="Q41" s="15"/>
      <c r="R41" s="15"/>
      <c r="S41" s="15"/>
      <c r="T41" s="15"/>
      <c r="U41" s="12">
        <v>43250</v>
      </c>
      <c r="V41" s="10"/>
      <c r="W41" s="16">
        <v>49318.5</v>
      </c>
      <c r="X41" s="10" t="s">
        <v>53</v>
      </c>
      <c r="Y41" t="s">
        <v>54</v>
      </c>
    </row>
    <row r="42" spans="1:26" ht="29" x14ac:dyDescent="0.35">
      <c r="A42">
        <v>40</v>
      </c>
      <c r="B42" s="15" t="s">
        <v>210</v>
      </c>
      <c r="C42" s="15"/>
      <c r="D42" s="15">
        <v>69</v>
      </c>
      <c r="E42" s="15"/>
      <c r="F42" s="15" t="s">
        <v>211</v>
      </c>
      <c r="G42" s="15" t="s">
        <v>212</v>
      </c>
      <c r="H42" s="15"/>
      <c r="I42" s="15" t="s">
        <v>213</v>
      </c>
      <c r="J42" s="15" t="s">
        <v>209</v>
      </c>
      <c r="K42" s="15"/>
      <c r="L42" s="15"/>
      <c r="M42" s="15"/>
      <c r="O42" s="15">
        <v>30481.62</v>
      </c>
      <c r="P42" s="15"/>
      <c r="Q42" s="15"/>
      <c r="R42" s="15"/>
      <c r="S42" s="15"/>
      <c r="T42" s="15"/>
      <c r="U42" s="17">
        <v>43250</v>
      </c>
      <c r="V42" s="15"/>
      <c r="W42" s="18">
        <v>30481.62</v>
      </c>
      <c r="X42" s="15" t="s">
        <v>53</v>
      </c>
    </row>
    <row r="43" spans="1:26" ht="29" x14ac:dyDescent="0.35">
      <c r="A43">
        <v>41</v>
      </c>
      <c r="B43" s="5" t="s">
        <v>214</v>
      </c>
      <c r="C43" s="5"/>
      <c r="D43" s="15">
        <v>30</v>
      </c>
      <c r="E43" s="15"/>
      <c r="F43" s="15" t="s">
        <v>159</v>
      </c>
      <c r="G43" s="10" t="s">
        <v>160</v>
      </c>
      <c r="H43" s="10"/>
      <c r="I43" s="5" t="s">
        <v>50</v>
      </c>
      <c r="J43" s="15" t="s">
        <v>76</v>
      </c>
      <c r="K43" s="15"/>
      <c r="L43" s="15"/>
      <c r="M43" s="19">
        <v>30000</v>
      </c>
      <c r="N43" s="15"/>
      <c r="O43" s="15"/>
      <c r="P43" s="19"/>
      <c r="Q43" s="15"/>
      <c r="R43" s="15"/>
      <c r="S43" s="15"/>
      <c r="T43" s="15"/>
      <c r="U43" s="17">
        <v>43251</v>
      </c>
      <c r="V43" s="15"/>
      <c r="W43" s="19">
        <v>30000</v>
      </c>
      <c r="X43" s="15" t="s">
        <v>53</v>
      </c>
    </row>
    <row r="44" spans="1:26" ht="43.5" x14ac:dyDescent="0.35">
      <c r="A44">
        <v>42</v>
      </c>
      <c r="B44" s="15" t="s">
        <v>215</v>
      </c>
      <c r="C44" s="15"/>
      <c r="D44" s="15">
        <v>52</v>
      </c>
      <c r="E44" s="15"/>
      <c r="F44" s="15" t="s">
        <v>216</v>
      </c>
      <c r="G44" s="15" t="s">
        <v>217</v>
      </c>
      <c r="H44" s="15"/>
      <c r="I44" s="15" t="s">
        <v>69</v>
      </c>
      <c r="J44" s="15" t="s">
        <v>218</v>
      </c>
      <c r="K44" s="15"/>
      <c r="L44" s="15"/>
      <c r="M44" s="15"/>
      <c r="N44" s="15"/>
      <c r="O44" s="23">
        <v>55000.85</v>
      </c>
      <c r="P44" s="15"/>
      <c r="Q44" s="15"/>
      <c r="R44" s="15"/>
      <c r="S44" s="15"/>
      <c r="T44" s="15"/>
      <c r="U44" s="17" t="s">
        <v>219</v>
      </c>
      <c r="V44" s="15"/>
      <c r="W44" s="19" t="s">
        <v>220</v>
      </c>
      <c r="X44" s="15" t="s">
        <v>53</v>
      </c>
    </row>
    <row r="45" spans="1:26" x14ac:dyDescent="0.35">
      <c r="A45">
        <v>43</v>
      </c>
      <c r="B45" s="15" t="s">
        <v>221</v>
      </c>
      <c r="C45" s="15"/>
      <c r="D45" s="15">
        <v>44</v>
      </c>
      <c r="E45" s="15"/>
      <c r="F45" s="15" t="s">
        <v>222</v>
      </c>
      <c r="G45" s="15" t="s">
        <v>223</v>
      </c>
      <c r="H45" s="15"/>
      <c r="I45" s="15" t="s">
        <v>97</v>
      </c>
      <c r="J45" s="15" t="s">
        <v>76</v>
      </c>
      <c r="K45" s="15"/>
      <c r="L45" s="15"/>
      <c r="M45" s="15"/>
      <c r="N45" s="15"/>
      <c r="O45" s="15"/>
      <c r="P45" s="19">
        <v>57044</v>
      </c>
      <c r="Q45" s="15"/>
      <c r="R45" s="15"/>
      <c r="S45" s="15"/>
      <c r="T45" s="15"/>
      <c r="U45" s="17">
        <v>43267</v>
      </c>
      <c r="V45" s="15"/>
      <c r="W45" s="19">
        <v>57044</v>
      </c>
      <c r="X45" s="15" t="s">
        <v>53</v>
      </c>
      <c r="Y45" t="s">
        <v>72</v>
      </c>
    </row>
    <row r="46" spans="1:26" x14ac:dyDescent="0.35">
      <c r="A46">
        <v>44</v>
      </c>
      <c r="B46" s="15" t="s">
        <v>224</v>
      </c>
      <c r="C46" s="15"/>
      <c r="D46" s="15">
        <v>63</v>
      </c>
      <c r="E46" s="15"/>
      <c r="F46" s="15" t="s">
        <v>225</v>
      </c>
      <c r="G46" s="15" t="s">
        <v>226</v>
      </c>
      <c r="H46" s="15"/>
      <c r="I46" s="15" t="s">
        <v>227</v>
      </c>
      <c r="J46" s="15" t="s">
        <v>228</v>
      </c>
      <c r="K46" s="15"/>
      <c r="L46" s="15"/>
      <c r="M46" s="15"/>
      <c r="N46" s="15"/>
      <c r="O46" s="15"/>
      <c r="P46" s="15"/>
      <c r="Q46" s="19">
        <v>8984</v>
      </c>
      <c r="R46" s="19"/>
      <c r="S46" s="19"/>
      <c r="T46" s="15"/>
      <c r="U46" s="17">
        <v>43265</v>
      </c>
      <c r="V46" s="15"/>
      <c r="W46" s="19">
        <v>8984</v>
      </c>
      <c r="X46" s="15" t="s">
        <v>53</v>
      </c>
    </row>
    <row r="47" spans="1:26" x14ac:dyDescent="0.35">
      <c r="A47">
        <v>45</v>
      </c>
      <c r="B47" s="15" t="s">
        <v>229</v>
      </c>
      <c r="C47" s="15"/>
      <c r="D47" s="15">
        <v>44</v>
      </c>
      <c r="E47" s="15"/>
      <c r="F47" s="15" t="s">
        <v>230</v>
      </c>
      <c r="G47" s="15" t="s">
        <v>231</v>
      </c>
      <c r="H47" s="15"/>
      <c r="I47" s="15" t="s">
        <v>97</v>
      </c>
      <c r="J47" s="15" t="s">
        <v>76</v>
      </c>
      <c r="K47" s="15"/>
      <c r="L47" s="15"/>
      <c r="M47" s="15"/>
      <c r="N47" s="15"/>
      <c r="O47" s="15"/>
      <c r="P47" s="19">
        <v>49212</v>
      </c>
      <c r="Q47" s="15"/>
      <c r="R47" s="15"/>
      <c r="S47" s="15"/>
      <c r="T47" s="15"/>
      <c r="U47" s="17">
        <v>43270</v>
      </c>
      <c r="V47" s="15"/>
      <c r="W47" s="19">
        <v>49212</v>
      </c>
      <c r="X47" s="15" t="s">
        <v>53</v>
      </c>
    </row>
    <row r="48" spans="1:26" ht="29" x14ac:dyDescent="0.35">
      <c r="A48">
        <v>46</v>
      </c>
      <c r="B48" s="15" t="s">
        <v>232</v>
      </c>
      <c r="C48" s="15"/>
      <c r="D48" s="15">
        <v>67</v>
      </c>
      <c r="E48" s="15"/>
      <c r="F48" s="15" t="s">
        <v>233</v>
      </c>
      <c r="G48" s="15" t="s">
        <v>234</v>
      </c>
      <c r="H48" s="15"/>
      <c r="I48" s="15" t="s">
        <v>235</v>
      </c>
      <c r="J48" s="15" t="s">
        <v>236</v>
      </c>
      <c r="K48" s="23">
        <v>22190.880000000001</v>
      </c>
      <c r="L48" s="23"/>
      <c r="M48" s="15"/>
      <c r="N48" s="15"/>
      <c r="O48" s="15"/>
      <c r="P48" s="19"/>
      <c r="Q48" s="15"/>
      <c r="R48" s="15"/>
      <c r="S48" s="15"/>
      <c r="T48" s="15"/>
      <c r="U48" s="17">
        <v>43272</v>
      </c>
      <c r="V48" s="15"/>
      <c r="W48" s="19">
        <v>22190.880000000001</v>
      </c>
      <c r="X48" s="15" t="s">
        <v>53</v>
      </c>
      <c r="Y48" t="s">
        <v>72</v>
      </c>
    </row>
    <row r="49" spans="1:26" ht="58" x14ac:dyDescent="0.35">
      <c r="A49">
        <v>47</v>
      </c>
      <c r="B49" s="15" t="s">
        <v>237</v>
      </c>
      <c r="C49" s="15"/>
      <c r="D49" s="15">
        <v>29</v>
      </c>
      <c r="E49" s="15"/>
      <c r="F49" s="15" t="s">
        <v>238</v>
      </c>
      <c r="G49" s="15" t="s">
        <v>239</v>
      </c>
      <c r="H49" s="15"/>
      <c r="I49" s="15" t="s">
        <v>240</v>
      </c>
      <c r="J49" s="15" t="s">
        <v>93</v>
      </c>
      <c r="K49" s="15"/>
      <c r="L49" s="15"/>
      <c r="M49" s="15"/>
      <c r="N49" s="23">
        <v>13216.25</v>
      </c>
      <c r="O49" s="15"/>
      <c r="P49" s="15"/>
      <c r="Q49" s="15"/>
      <c r="R49" s="15"/>
      <c r="S49" s="15"/>
      <c r="T49" s="15"/>
      <c r="U49" s="17">
        <v>43279</v>
      </c>
      <c r="V49" s="15"/>
      <c r="W49" s="15" t="s">
        <v>241</v>
      </c>
      <c r="X49" s="15" t="s">
        <v>242</v>
      </c>
      <c r="Z49" s="1"/>
    </row>
    <row r="50" spans="1:26" ht="29" x14ac:dyDescent="0.35">
      <c r="A50">
        <v>48</v>
      </c>
      <c r="B50" s="15" t="s">
        <v>243</v>
      </c>
      <c r="C50" s="15"/>
      <c r="D50" s="15">
        <v>42</v>
      </c>
      <c r="E50" s="15"/>
      <c r="F50" s="15" t="s">
        <v>244</v>
      </c>
      <c r="G50" s="15" t="s">
        <v>245</v>
      </c>
      <c r="H50" s="15"/>
      <c r="I50" s="15" t="s">
        <v>246</v>
      </c>
      <c r="J50" s="15" t="s">
        <v>247</v>
      </c>
      <c r="K50" s="15"/>
      <c r="L50" s="15"/>
      <c r="M50" s="15"/>
      <c r="N50" s="15"/>
      <c r="O50" s="15"/>
      <c r="P50" s="15"/>
      <c r="Q50" s="15">
        <v>9100</v>
      </c>
      <c r="R50" s="15"/>
      <c r="S50" s="15"/>
      <c r="T50" s="15"/>
      <c r="U50" s="17">
        <v>43280</v>
      </c>
      <c r="V50" s="15"/>
      <c r="W50" s="19">
        <v>9100</v>
      </c>
      <c r="X50" s="15" t="s">
        <v>53</v>
      </c>
    </row>
    <row r="51" spans="1:26" ht="29" x14ac:dyDescent="0.35">
      <c r="A51">
        <v>49</v>
      </c>
      <c r="B51" s="15" t="s">
        <v>248</v>
      </c>
      <c r="C51" s="15"/>
      <c r="D51" s="15">
        <v>29</v>
      </c>
      <c r="E51" s="15"/>
      <c r="F51" s="15" t="s">
        <v>249</v>
      </c>
      <c r="G51" s="15" t="s">
        <v>250</v>
      </c>
      <c r="H51" s="15"/>
      <c r="I51" s="15" t="s">
        <v>251</v>
      </c>
      <c r="J51" s="15" t="s">
        <v>252</v>
      </c>
      <c r="K51" s="15"/>
      <c r="L51" s="15"/>
      <c r="M51" s="15"/>
      <c r="N51" s="19">
        <v>32600</v>
      </c>
      <c r="O51" s="15"/>
      <c r="P51" s="15"/>
      <c r="Q51" s="15"/>
      <c r="R51" s="15"/>
      <c r="S51" s="15"/>
      <c r="T51" s="15"/>
      <c r="U51" s="17" t="s">
        <v>253</v>
      </c>
      <c r="V51" s="15"/>
      <c r="W51" s="15" t="s">
        <v>254</v>
      </c>
      <c r="X51" s="15" t="s">
        <v>53</v>
      </c>
      <c r="Y51" s="70"/>
    </row>
    <row r="52" spans="1:26" x14ac:dyDescent="0.35">
      <c r="A52">
        <v>50</v>
      </c>
      <c r="B52" s="15" t="s">
        <v>255</v>
      </c>
      <c r="C52" s="15"/>
      <c r="D52" s="15">
        <v>50</v>
      </c>
      <c r="E52" s="15"/>
      <c r="F52" s="15" t="s">
        <v>256</v>
      </c>
      <c r="G52" s="15" t="s">
        <v>257</v>
      </c>
      <c r="H52" s="15"/>
      <c r="I52" s="15" t="s">
        <v>258</v>
      </c>
      <c r="J52" s="15" t="s">
        <v>259</v>
      </c>
      <c r="K52" s="15"/>
      <c r="L52" s="15"/>
      <c r="M52" s="15"/>
      <c r="N52" s="23">
        <v>59875.199999999997</v>
      </c>
      <c r="O52" s="15"/>
      <c r="P52" s="15"/>
      <c r="Q52" s="15"/>
      <c r="R52" s="15"/>
      <c r="S52" s="15"/>
      <c r="T52" s="15"/>
      <c r="U52" s="17">
        <v>43293</v>
      </c>
      <c r="V52" s="15"/>
      <c r="W52" s="15">
        <v>59875.199999999997</v>
      </c>
      <c r="X52" s="15" t="s">
        <v>53</v>
      </c>
      <c r="Z52" s="1"/>
    </row>
    <row r="53" spans="1:26" ht="29" x14ac:dyDescent="0.35">
      <c r="A53">
        <v>51</v>
      </c>
      <c r="B53" s="15" t="s">
        <v>260</v>
      </c>
      <c r="C53" s="15"/>
      <c r="D53" s="15">
        <v>23</v>
      </c>
      <c r="E53" s="15"/>
      <c r="F53" s="15" t="s">
        <v>261</v>
      </c>
      <c r="G53" s="15" t="s">
        <v>262</v>
      </c>
      <c r="H53" s="15"/>
      <c r="I53" s="15" t="s">
        <v>263</v>
      </c>
      <c r="J53" s="15" t="s">
        <v>264</v>
      </c>
      <c r="K53" s="15"/>
      <c r="L53" s="15"/>
      <c r="M53" s="15"/>
      <c r="N53" s="15">
        <v>58990</v>
      </c>
      <c r="O53" s="15"/>
      <c r="P53" s="15"/>
      <c r="Q53" s="15"/>
      <c r="R53" s="15"/>
      <c r="S53" s="15"/>
      <c r="T53" s="15"/>
      <c r="U53" s="17">
        <v>43293</v>
      </c>
      <c r="V53" s="15"/>
      <c r="W53" s="15">
        <v>58990</v>
      </c>
      <c r="X53" s="15" t="s">
        <v>53</v>
      </c>
    </row>
    <row r="54" spans="1:26" ht="29" x14ac:dyDescent="0.35">
      <c r="A54">
        <v>52</v>
      </c>
      <c r="B54" s="15" t="s">
        <v>265</v>
      </c>
      <c r="C54" s="15"/>
      <c r="D54" s="15">
        <v>30</v>
      </c>
      <c r="E54" s="15"/>
      <c r="F54" s="15" t="s">
        <v>266</v>
      </c>
      <c r="G54" s="15" t="s">
        <v>267</v>
      </c>
      <c r="H54" s="15"/>
      <c r="I54" s="15" t="s">
        <v>50</v>
      </c>
      <c r="J54" s="15" t="s">
        <v>76</v>
      </c>
      <c r="K54" s="15"/>
      <c r="L54" s="15"/>
      <c r="M54" s="15"/>
      <c r="N54" s="15"/>
      <c r="O54" s="15"/>
      <c r="P54" s="19">
        <v>25817</v>
      </c>
      <c r="Q54" s="15"/>
      <c r="R54" s="15"/>
      <c r="S54" s="15"/>
      <c r="T54" s="15"/>
      <c r="U54" s="17">
        <v>43293</v>
      </c>
      <c r="V54" s="15"/>
      <c r="W54" s="19">
        <v>25816.5</v>
      </c>
      <c r="X54" s="15" t="s">
        <v>53</v>
      </c>
    </row>
    <row r="55" spans="1:26" x14ac:dyDescent="0.35">
      <c r="A55">
        <v>53</v>
      </c>
      <c r="B55" s="15" t="s">
        <v>268</v>
      </c>
      <c r="C55" s="15"/>
      <c r="D55" s="15">
        <v>19</v>
      </c>
      <c r="E55" s="15"/>
      <c r="F55" s="15" t="s">
        <v>269</v>
      </c>
      <c r="G55" s="15" t="s">
        <v>270</v>
      </c>
      <c r="H55" s="15"/>
      <c r="I55" s="15" t="s">
        <v>271</v>
      </c>
      <c r="J55" s="15" t="s">
        <v>236</v>
      </c>
      <c r="K55" s="19">
        <v>20000</v>
      </c>
      <c r="L55" s="19"/>
      <c r="M55" s="19"/>
      <c r="N55" s="15"/>
      <c r="O55" s="15"/>
      <c r="P55" s="15"/>
      <c r="Q55" s="15"/>
      <c r="R55" s="15"/>
      <c r="S55" s="15"/>
      <c r="T55" s="15"/>
      <c r="U55" s="17">
        <v>43293</v>
      </c>
      <c r="V55" s="15"/>
      <c r="W55" s="19">
        <v>20000</v>
      </c>
      <c r="X55" s="15" t="s">
        <v>53</v>
      </c>
    </row>
    <row r="56" spans="1:26" ht="29" x14ac:dyDescent="0.35">
      <c r="A56">
        <v>54</v>
      </c>
      <c r="B56" s="15" t="s">
        <v>272</v>
      </c>
      <c r="C56" s="15"/>
      <c r="D56" s="15">
        <v>41</v>
      </c>
      <c r="E56" s="15"/>
      <c r="F56" s="15" t="s">
        <v>273</v>
      </c>
      <c r="G56" s="15" t="s">
        <v>274</v>
      </c>
      <c r="H56" s="15"/>
      <c r="I56" s="15" t="s">
        <v>50</v>
      </c>
      <c r="J56" s="15" t="s">
        <v>275</v>
      </c>
      <c r="K56" s="15"/>
      <c r="L56" s="15"/>
      <c r="M56" s="15"/>
      <c r="N56" s="15"/>
      <c r="O56" s="15"/>
      <c r="P56" s="19">
        <v>51483</v>
      </c>
      <c r="Q56" s="15"/>
      <c r="R56" s="15"/>
      <c r="S56" s="15"/>
      <c r="T56" s="15"/>
      <c r="U56" s="17">
        <v>43304</v>
      </c>
      <c r="V56" s="15"/>
      <c r="W56" s="19">
        <v>51482.65</v>
      </c>
      <c r="X56" s="15" t="s">
        <v>53</v>
      </c>
    </row>
    <row r="57" spans="1:26" x14ac:dyDescent="0.35">
      <c r="A57">
        <v>55</v>
      </c>
      <c r="B57" s="15" t="s">
        <v>276</v>
      </c>
      <c r="C57" s="15"/>
      <c r="D57" s="15">
        <v>49</v>
      </c>
      <c r="E57" s="15"/>
      <c r="F57" s="15" t="s">
        <v>277</v>
      </c>
      <c r="G57" s="15" t="s">
        <v>278</v>
      </c>
      <c r="H57" s="15"/>
      <c r="I57" s="15" t="s">
        <v>279</v>
      </c>
      <c r="J57" s="15" t="s">
        <v>280</v>
      </c>
      <c r="K57" s="15"/>
      <c r="L57" s="15"/>
      <c r="M57" s="15"/>
      <c r="N57" s="23">
        <v>56431.199999999997</v>
      </c>
      <c r="O57" s="15"/>
      <c r="P57" s="15"/>
      <c r="Q57" s="15"/>
      <c r="R57" s="15"/>
      <c r="S57" s="15"/>
      <c r="T57" s="15"/>
      <c r="U57" s="17">
        <v>43301</v>
      </c>
      <c r="V57" s="15"/>
      <c r="W57" s="15">
        <v>56431.199999999997</v>
      </c>
      <c r="X57" s="15" t="s">
        <v>53</v>
      </c>
    </row>
    <row r="58" spans="1:26" ht="29" x14ac:dyDescent="0.35">
      <c r="A58">
        <v>56</v>
      </c>
      <c r="B58" s="15" t="s">
        <v>281</v>
      </c>
      <c r="C58" s="15"/>
      <c r="D58" s="15">
        <v>43</v>
      </c>
      <c r="E58" s="15"/>
      <c r="F58" s="15" t="s">
        <v>282</v>
      </c>
      <c r="G58" s="15" t="s">
        <v>283</v>
      </c>
      <c r="H58" s="15"/>
      <c r="I58" s="15" t="s">
        <v>284</v>
      </c>
      <c r="J58" s="15" t="s">
        <v>280</v>
      </c>
      <c r="K58" s="15"/>
      <c r="L58" s="15"/>
      <c r="M58" s="15"/>
      <c r="N58" s="23">
        <v>37962.080000000002</v>
      </c>
      <c r="O58" s="15"/>
      <c r="P58" s="15"/>
      <c r="Q58" s="15"/>
      <c r="R58" s="15"/>
      <c r="S58" s="15"/>
      <c r="T58" s="15"/>
      <c r="U58" s="17">
        <v>43318</v>
      </c>
      <c r="V58" s="15"/>
      <c r="W58" s="23">
        <v>37962.080000000002</v>
      </c>
      <c r="X58" s="15" t="s">
        <v>53</v>
      </c>
    </row>
    <row r="59" spans="1:26" x14ac:dyDescent="0.35">
      <c r="A59">
        <v>57</v>
      </c>
      <c r="B59" s="15" t="s">
        <v>285</v>
      </c>
      <c r="C59" s="15"/>
      <c r="D59" s="15">
        <v>51</v>
      </c>
      <c r="E59" s="15"/>
      <c r="F59" s="15" t="s">
        <v>286</v>
      </c>
      <c r="G59" s="15" t="s">
        <v>287</v>
      </c>
      <c r="H59" s="15"/>
      <c r="I59" s="15" t="s">
        <v>69</v>
      </c>
      <c r="J59" s="15" t="s">
        <v>108</v>
      </c>
      <c r="K59" s="15"/>
      <c r="L59" s="15"/>
      <c r="M59" s="15"/>
      <c r="N59" s="15"/>
      <c r="O59" s="15"/>
      <c r="P59" s="15"/>
      <c r="Q59" s="19">
        <v>5400</v>
      </c>
      <c r="R59" s="19"/>
      <c r="S59" s="19"/>
      <c r="T59" s="15"/>
      <c r="U59" s="17">
        <v>43332</v>
      </c>
      <c r="V59" s="15"/>
      <c r="W59" s="19">
        <v>5400</v>
      </c>
      <c r="X59" s="15" t="s">
        <v>53</v>
      </c>
      <c r="Z59" s="2"/>
    </row>
    <row r="60" spans="1:26" ht="29" x14ac:dyDescent="0.35">
      <c r="A60">
        <v>58</v>
      </c>
      <c r="B60" s="15" t="s">
        <v>288</v>
      </c>
      <c r="C60" s="15"/>
      <c r="D60" s="15">
        <v>30</v>
      </c>
      <c r="E60" s="15"/>
      <c r="F60" s="15" t="s">
        <v>289</v>
      </c>
      <c r="G60" s="15" t="s">
        <v>290</v>
      </c>
      <c r="H60" s="15"/>
      <c r="I60" s="15" t="s">
        <v>246</v>
      </c>
      <c r="J60" s="15" t="s">
        <v>291</v>
      </c>
      <c r="K60" s="15"/>
      <c r="L60" s="15"/>
      <c r="M60" s="15"/>
      <c r="N60" s="15"/>
      <c r="O60" s="15"/>
      <c r="P60" s="15"/>
      <c r="Q60" s="15"/>
      <c r="R60" s="19">
        <v>33468</v>
      </c>
      <c r="S60" s="19"/>
      <c r="T60" s="15"/>
      <c r="U60" s="17">
        <v>43336</v>
      </c>
      <c r="V60" s="15"/>
      <c r="W60" s="19">
        <v>33468</v>
      </c>
      <c r="X60" s="15" t="s">
        <v>53</v>
      </c>
    </row>
    <row r="61" spans="1:26" ht="29" x14ac:dyDescent="0.35">
      <c r="A61">
        <v>59</v>
      </c>
      <c r="B61" s="15" t="s">
        <v>292</v>
      </c>
      <c r="C61" s="15"/>
      <c r="D61" s="15">
        <v>79</v>
      </c>
      <c r="E61" s="15"/>
      <c r="F61" s="15" t="s">
        <v>293</v>
      </c>
      <c r="G61" s="15" t="s">
        <v>294</v>
      </c>
      <c r="H61" s="15"/>
      <c r="I61" s="15" t="s">
        <v>295</v>
      </c>
      <c r="J61" s="15" t="s">
        <v>296</v>
      </c>
      <c r="K61" s="19">
        <v>56986.59</v>
      </c>
      <c r="L61" s="19"/>
      <c r="M61" s="15"/>
      <c r="N61" s="15"/>
      <c r="O61" s="15"/>
      <c r="P61" s="15"/>
      <c r="Q61" s="15"/>
      <c r="R61" s="15"/>
      <c r="S61" s="15"/>
      <c r="T61" s="15"/>
      <c r="U61" s="17">
        <v>43339</v>
      </c>
      <c r="V61" s="15"/>
      <c r="W61" s="19">
        <v>56986.59</v>
      </c>
      <c r="X61" s="15" t="s">
        <v>53</v>
      </c>
      <c r="Z61" s="1"/>
    </row>
    <row r="62" spans="1:26" ht="87" x14ac:dyDescent="0.35">
      <c r="A62">
        <v>60</v>
      </c>
      <c r="B62" s="15" t="s">
        <v>297</v>
      </c>
      <c r="C62" s="15"/>
      <c r="D62" s="15">
        <v>35</v>
      </c>
      <c r="E62" s="15"/>
      <c r="F62" s="15" t="s">
        <v>298</v>
      </c>
      <c r="G62" s="15" t="s">
        <v>299</v>
      </c>
      <c r="H62" s="15"/>
      <c r="I62" s="15" t="s">
        <v>300</v>
      </c>
      <c r="J62" s="15" t="s">
        <v>301</v>
      </c>
      <c r="K62" s="15"/>
      <c r="L62" s="15"/>
      <c r="M62" s="15"/>
      <c r="N62" s="15"/>
      <c r="O62" s="15"/>
      <c r="P62" s="15"/>
      <c r="Q62" s="15"/>
      <c r="R62" s="15"/>
      <c r="S62" s="19">
        <v>59729.34</v>
      </c>
      <c r="T62" s="15"/>
      <c r="U62" s="17">
        <v>43341</v>
      </c>
      <c r="V62" s="15"/>
      <c r="W62" s="19" t="s">
        <v>302</v>
      </c>
      <c r="X62" s="15" t="s">
        <v>303</v>
      </c>
    </row>
    <row r="63" spans="1:26" ht="58" x14ac:dyDescent="0.35">
      <c r="A63">
        <v>61</v>
      </c>
      <c r="B63" s="15" t="s">
        <v>304</v>
      </c>
      <c r="C63" s="15"/>
      <c r="D63" s="15">
        <v>39</v>
      </c>
      <c r="E63" s="15"/>
      <c r="F63" s="15" t="s">
        <v>305</v>
      </c>
      <c r="G63" s="15" t="s">
        <v>306</v>
      </c>
      <c r="H63" s="15"/>
      <c r="I63" s="15" t="s">
        <v>307</v>
      </c>
      <c r="J63" s="15" t="s">
        <v>308</v>
      </c>
      <c r="K63" s="15"/>
      <c r="L63" s="15"/>
      <c r="M63" s="15"/>
      <c r="N63" s="15"/>
      <c r="O63" s="19">
        <v>9068</v>
      </c>
      <c r="P63" s="15"/>
      <c r="Q63" s="15"/>
      <c r="R63" s="15"/>
      <c r="S63" s="15"/>
      <c r="T63" s="15"/>
      <c r="U63" s="17">
        <v>43353</v>
      </c>
      <c r="V63" s="15"/>
      <c r="W63" s="15" t="s">
        <v>309</v>
      </c>
      <c r="X63" s="15" t="s">
        <v>310</v>
      </c>
    </row>
    <row r="64" spans="1:26" x14ac:dyDescent="0.35">
      <c r="A64">
        <v>62</v>
      </c>
      <c r="B64" s="10" t="s">
        <v>311</v>
      </c>
      <c r="C64" s="10"/>
      <c r="D64" s="10">
        <v>48</v>
      </c>
      <c r="E64" s="10"/>
      <c r="F64" s="10" t="s">
        <v>312</v>
      </c>
      <c r="G64" s="10" t="s">
        <v>313</v>
      </c>
      <c r="H64" s="10"/>
      <c r="I64" s="10" t="s">
        <v>185</v>
      </c>
      <c r="J64" s="10" t="s">
        <v>314</v>
      </c>
      <c r="K64" s="10"/>
      <c r="L64" s="10"/>
      <c r="M64" s="10"/>
      <c r="N64" s="10"/>
      <c r="O64" s="10"/>
      <c r="P64" s="10"/>
      <c r="Q64" s="11">
        <v>8920</v>
      </c>
      <c r="R64" s="10"/>
      <c r="S64" s="10"/>
      <c r="T64" s="10"/>
      <c r="U64" s="12">
        <v>43356</v>
      </c>
      <c r="V64" s="10"/>
      <c r="W64" s="11">
        <v>8920</v>
      </c>
      <c r="X64" s="10" t="s">
        <v>53</v>
      </c>
    </row>
    <row r="65" spans="1:24" ht="58" x14ac:dyDescent="0.35">
      <c r="A65">
        <v>63</v>
      </c>
      <c r="B65" s="15" t="s">
        <v>315</v>
      </c>
      <c r="C65" s="15"/>
      <c r="D65" s="15">
        <v>18</v>
      </c>
      <c r="E65" s="15"/>
      <c r="F65" s="15" t="s">
        <v>316</v>
      </c>
      <c r="G65" s="15" t="s">
        <v>317</v>
      </c>
      <c r="H65" s="15"/>
      <c r="I65" s="15" t="s">
        <v>318</v>
      </c>
      <c r="J65" s="15" t="s">
        <v>319</v>
      </c>
      <c r="K65" s="10"/>
      <c r="L65" s="10"/>
      <c r="M65" s="10"/>
      <c r="N65" s="10"/>
      <c r="O65" s="16">
        <v>46240.97</v>
      </c>
      <c r="P65" s="10"/>
      <c r="Q65" s="10"/>
      <c r="R65" s="10"/>
      <c r="S65" s="10"/>
      <c r="T65" s="10"/>
      <c r="U65" s="17" t="s">
        <v>320</v>
      </c>
      <c r="V65" s="10"/>
      <c r="W65" s="19" t="s">
        <v>321</v>
      </c>
      <c r="X65" s="15" t="s">
        <v>322</v>
      </c>
    </row>
    <row r="66" spans="1:24" ht="29" x14ac:dyDescent="0.35">
      <c r="A66">
        <v>64</v>
      </c>
      <c r="B66" s="10" t="s">
        <v>323</v>
      </c>
      <c r="C66" s="10"/>
      <c r="D66" s="15">
        <v>44</v>
      </c>
      <c r="E66" s="15"/>
      <c r="F66" s="15" t="s">
        <v>324</v>
      </c>
      <c r="G66" s="15" t="s">
        <v>325</v>
      </c>
      <c r="H66" s="15"/>
      <c r="I66" s="15" t="s">
        <v>326</v>
      </c>
      <c r="J66" s="15" t="s">
        <v>314</v>
      </c>
      <c r="K66" s="10"/>
      <c r="L66" s="10"/>
      <c r="M66" s="10"/>
      <c r="N66" s="10"/>
      <c r="O66" s="10"/>
      <c r="P66" s="10"/>
      <c r="Q66" s="11">
        <v>15900</v>
      </c>
      <c r="R66" s="10"/>
      <c r="S66" s="10"/>
      <c r="T66" s="10"/>
      <c r="U66" s="12">
        <v>43356</v>
      </c>
      <c r="V66" s="10"/>
      <c r="W66" s="11">
        <v>15900</v>
      </c>
      <c r="X66" s="10" t="s">
        <v>53</v>
      </c>
    </row>
    <row r="67" spans="1:24" x14ac:dyDescent="0.35">
      <c r="A67">
        <v>65</v>
      </c>
      <c r="B67" s="10" t="s">
        <v>327</v>
      </c>
      <c r="C67" s="10"/>
      <c r="D67" s="15">
        <v>27</v>
      </c>
      <c r="E67" s="15"/>
      <c r="F67" s="15" t="s">
        <v>328</v>
      </c>
      <c r="G67" s="15" t="s">
        <v>329</v>
      </c>
      <c r="H67" s="15"/>
      <c r="I67" s="15" t="s">
        <v>50</v>
      </c>
      <c r="J67" s="15" t="s">
        <v>330</v>
      </c>
      <c r="K67" s="10"/>
      <c r="L67" s="10"/>
      <c r="M67" s="10"/>
      <c r="N67" s="10"/>
      <c r="O67" s="10"/>
      <c r="P67" s="11">
        <v>39299</v>
      </c>
      <c r="Q67" s="10"/>
      <c r="R67" s="10"/>
      <c r="S67" s="10"/>
      <c r="T67" s="10"/>
      <c r="U67" s="12">
        <v>43357</v>
      </c>
      <c r="V67" s="10"/>
      <c r="W67" s="11">
        <v>39299</v>
      </c>
      <c r="X67" s="10" t="s">
        <v>53</v>
      </c>
    </row>
    <row r="68" spans="1:24" ht="87" x14ac:dyDescent="0.35">
      <c r="A68">
        <v>66</v>
      </c>
      <c r="B68" s="10" t="s">
        <v>331</v>
      </c>
      <c r="C68" s="10"/>
      <c r="D68" s="15">
        <v>59</v>
      </c>
      <c r="E68" s="15"/>
      <c r="F68" s="15" t="s">
        <v>332</v>
      </c>
      <c r="G68" s="15" t="s">
        <v>333</v>
      </c>
      <c r="H68" s="15"/>
      <c r="I68" s="15" t="s">
        <v>300</v>
      </c>
      <c r="J68" s="15" t="s">
        <v>334</v>
      </c>
      <c r="K68" s="10"/>
      <c r="L68" s="10"/>
      <c r="M68" s="10"/>
      <c r="N68" s="10"/>
      <c r="O68" s="10"/>
      <c r="P68" s="10"/>
      <c r="Q68" s="10"/>
      <c r="R68" s="10"/>
      <c r="S68" s="16">
        <v>42444.54</v>
      </c>
      <c r="T68" s="10"/>
      <c r="U68" s="12">
        <v>43360</v>
      </c>
      <c r="V68" s="10"/>
      <c r="W68" s="15" t="s">
        <v>335</v>
      </c>
      <c r="X68" s="15" t="s">
        <v>336</v>
      </c>
    </row>
    <row r="69" spans="1:24" ht="101.5" x14ac:dyDescent="0.35">
      <c r="A69">
        <v>67</v>
      </c>
      <c r="B69" s="10" t="s">
        <v>337</v>
      </c>
      <c r="C69" s="10"/>
      <c r="D69" s="15">
        <v>62</v>
      </c>
      <c r="E69" s="15"/>
      <c r="F69" s="15" t="s">
        <v>338</v>
      </c>
      <c r="G69" s="15" t="s">
        <v>339</v>
      </c>
      <c r="H69" s="15"/>
      <c r="I69" s="15" t="s">
        <v>300</v>
      </c>
      <c r="J69" s="15" t="s">
        <v>340</v>
      </c>
      <c r="K69" s="10"/>
      <c r="L69" s="10"/>
      <c r="M69" s="10"/>
      <c r="N69" s="10"/>
      <c r="O69" s="10"/>
      <c r="P69" s="10"/>
      <c r="Q69" s="10"/>
      <c r="R69" s="10"/>
      <c r="S69" s="16">
        <v>46822.25</v>
      </c>
      <c r="T69" s="10"/>
      <c r="U69" s="12">
        <v>43360</v>
      </c>
      <c r="V69" s="10"/>
      <c r="W69" s="15" t="s">
        <v>341</v>
      </c>
      <c r="X69" s="15" t="s">
        <v>342</v>
      </c>
    </row>
    <row r="70" spans="1:24" ht="29" x14ac:dyDescent="0.35">
      <c r="A70">
        <v>68</v>
      </c>
      <c r="B70" s="10" t="s">
        <v>343</v>
      </c>
      <c r="C70" s="10"/>
      <c r="D70" s="15">
        <v>29</v>
      </c>
      <c r="E70" s="15"/>
      <c r="F70" s="15" t="s">
        <v>344</v>
      </c>
      <c r="G70" s="15" t="s">
        <v>345</v>
      </c>
      <c r="H70" s="15"/>
      <c r="I70" s="15" t="s">
        <v>97</v>
      </c>
      <c r="J70" s="15" t="s">
        <v>346</v>
      </c>
      <c r="K70" s="10"/>
      <c r="L70" s="10"/>
      <c r="M70" s="10"/>
      <c r="N70" s="10"/>
      <c r="O70" s="10"/>
      <c r="P70" s="11">
        <v>40000</v>
      </c>
      <c r="Q70" s="10"/>
      <c r="R70" s="10"/>
      <c r="S70" s="10"/>
      <c r="T70" s="10"/>
      <c r="U70" s="12">
        <v>43368</v>
      </c>
      <c r="V70" s="10"/>
      <c r="W70" s="11">
        <v>40000</v>
      </c>
      <c r="X70" s="10" t="s">
        <v>53</v>
      </c>
    </row>
    <row r="71" spans="1:24" ht="58" x14ac:dyDescent="0.35">
      <c r="A71">
        <v>69</v>
      </c>
      <c r="B71" s="10" t="s">
        <v>347</v>
      </c>
      <c r="C71" s="10"/>
      <c r="D71" s="15">
        <v>57</v>
      </c>
      <c r="E71" s="15"/>
      <c r="F71" s="15" t="s">
        <v>348</v>
      </c>
      <c r="G71" s="15" t="s">
        <v>349</v>
      </c>
      <c r="H71" s="15"/>
      <c r="I71" s="15" t="s">
        <v>350</v>
      </c>
      <c r="J71" s="15" t="s">
        <v>351</v>
      </c>
      <c r="K71" s="10"/>
      <c r="L71" s="10"/>
      <c r="M71" s="10"/>
      <c r="N71" s="10"/>
      <c r="O71" s="16">
        <v>55618.5</v>
      </c>
      <c r="P71" s="10"/>
      <c r="Q71" s="10"/>
      <c r="R71" s="10"/>
      <c r="T71" s="10"/>
      <c r="U71" s="17" t="s">
        <v>352</v>
      </c>
      <c r="V71" s="10"/>
      <c r="W71" s="23" t="s">
        <v>353</v>
      </c>
      <c r="X71" s="15" t="s">
        <v>354</v>
      </c>
    </row>
    <row r="72" spans="1:24" ht="29" x14ac:dyDescent="0.35">
      <c r="A72">
        <v>70</v>
      </c>
      <c r="B72" s="15" t="s">
        <v>355</v>
      </c>
      <c r="C72" s="15"/>
      <c r="D72" s="15">
        <v>25</v>
      </c>
      <c r="E72" s="15"/>
      <c r="F72" s="15" t="s">
        <v>356</v>
      </c>
      <c r="G72" s="15" t="s">
        <v>357</v>
      </c>
      <c r="H72" s="15"/>
      <c r="I72" s="15" t="s">
        <v>358</v>
      </c>
      <c r="J72" s="15" t="s">
        <v>103</v>
      </c>
      <c r="K72" s="15"/>
      <c r="L72" s="15"/>
      <c r="M72" s="15"/>
      <c r="N72" s="23">
        <v>48248.4</v>
      </c>
      <c r="O72" s="15"/>
      <c r="P72" s="15"/>
      <c r="Q72" s="15"/>
      <c r="R72" s="15"/>
      <c r="S72" s="15"/>
      <c r="T72" s="15"/>
      <c r="U72" s="17">
        <v>43375</v>
      </c>
      <c r="V72" s="15"/>
      <c r="W72" s="23">
        <v>48248.4</v>
      </c>
      <c r="X72" s="10" t="s">
        <v>53</v>
      </c>
    </row>
    <row r="73" spans="1:24" ht="29" x14ac:dyDescent="0.35">
      <c r="A73">
        <v>71</v>
      </c>
      <c r="B73" s="15" t="s">
        <v>359</v>
      </c>
      <c r="C73" s="15"/>
      <c r="D73" s="5">
        <v>61</v>
      </c>
      <c r="E73" s="5"/>
      <c r="F73" s="5" t="s">
        <v>111</v>
      </c>
      <c r="G73" s="5" t="s">
        <v>112</v>
      </c>
      <c r="H73" s="5"/>
      <c r="I73" s="5" t="s">
        <v>113</v>
      </c>
      <c r="J73" s="15" t="s">
        <v>360</v>
      </c>
      <c r="K73" s="15"/>
      <c r="L73" s="23">
        <v>37886.449999999997</v>
      </c>
      <c r="M73" s="15"/>
      <c r="N73" s="15"/>
      <c r="O73" s="15"/>
      <c r="P73" s="15"/>
      <c r="Q73" s="15"/>
      <c r="R73" s="15"/>
      <c r="S73" s="15"/>
      <c r="T73" s="15"/>
      <c r="U73" s="17">
        <v>43381</v>
      </c>
      <c r="V73" s="15"/>
      <c r="W73" s="23">
        <v>37886.449999999997</v>
      </c>
      <c r="X73" s="10" t="s">
        <v>53</v>
      </c>
    </row>
    <row r="74" spans="1:24" ht="29" x14ac:dyDescent="0.35">
      <c r="A74">
        <v>72</v>
      </c>
      <c r="B74" s="15" t="s">
        <v>361</v>
      </c>
      <c r="C74" s="15"/>
      <c r="D74" s="15">
        <v>25</v>
      </c>
      <c r="E74" s="15"/>
      <c r="F74" s="15" t="s">
        <v>362</v>
      </c>
      <c r="G74" s="15" t="s">
        <v>363</v>
      </c>
      <c r="H74" s="15"/>
      <c r="I74" s="15" t="s">
        <v>50</v>
      </c>
      <c r="J74" s="15" t="s">
        <v>330</v>
      </c>
      <c r="K74" s="15"/>
      <c r="L74" s="15"/>
      <c r="M74" s="15"/>
      <c r="N74" s="15"/>
      <c r="O74" s="15"/>
      <c r="P74" s="19">
        <v>36799</v>
      </c>
      <c r="Q74" s="15"/>
      <c r="R74" s="15"/>
      <c r="S74" s="15"/>
      <c r="T74" s="15"/>
      <c r="U74" s="17">
        <v>43381</v>
      </c>
      <c r="V74" s="15"/>
      <c r="W74" s="19">
        <v>36799</v>
      </c>
      <c r="X74" s="10" t="s">
        <v>53</v>
      </c>
    </row>
    <row r="75" spans="1:24" x14ac:dyDescent="0.35">
      <c r="A75">
        <v>73</v>
      </c>
      <c r="B75" s="15" t="s">
        <v>364</v>
      </c>
      <c r="C75" s="15"/>
      <c r="D75" s="15">
        <v>40</v>
      </c>
      <c r="E75" s="15"/>
      <c r="F75" s="15" t="s">
        <v>365</v>
      </c>
      <c r="G75" s="15" t="s">
        <v>366</v>
      </c>
      <c r="H75" s="15"/>
      <c r="I75" s="15" t="s">
        <v>367</v>
      </c>
      <c r="J75" s="15" t="s">
        <v>346</v>
      </c>
      <c r="K75" s="15"/>
      <c r="L75" s="15"/>
      <c r="M75" s="15"/>
      <c r="N75" s="15"/>
      <c r="O75" s="15"/>
      <c r="P75" s="19">
        <v>51115</v>
      </c>
      <c r="Q75" s="15"/>
      <c r="R75" s="15"/>
      <c r="S75" s="15"/>
      <c r="T75" s="15"/>
      <c r="U75" s="17">
        <v>43388</v>
      </c>
      <c r="V75" s="15"/>
      <c r="W75" s="19">
        <v>51115</v>
      </c>
      <c r="X75" s="10" t="s">
        <v>53</v>
      </c>
    </row>
    <row r="76" spans="1:24" ht="29" x14ac:dyDescent="0.35">
      <c r="A76">
        <v>74</v>
      </c>
      <c r="B76" s="15" t="s">
        <v>368</v>
      </c>
      <c r="C76" s="15"/>
      <c r="D76" s="15">
        <v>43</v>
      </c>
      <c r="E76" s="15"/>
      <c r="F76" s="15" t="s">
        <v>369</v>
      </c>
      <c r="G76" s="15" t="s">
        <v>370</v>
      </c>
      <c r="H76" s="15"/>
      <c r="I76" s="15" t="s">
        <v>371</v>
      </c>
      <c r="J76" s="15" t="s">
        <v>346</v>
      </c>
      <c r="K76" s="15"/>
      <c r="L76" s="15"/>
      <c r="M76" s="15"/>
      <c r="N76" s="15"/>
      <c r="O76" s="15"/>
      <c r="P76" s="19">
        <v>26523.7</v>
      </c>
      <c r="Q76" s="15"/>
      <c r="R76" s="15"/>
      <c r="S76" s="15"/>
      <c r="T76" s="15"/>
      <c r="U76" s="17">
        <v>43384</v>
      </c>
      <c r="V76" s="15"/>
      <c r="W76" s="19">
        <v>26523.7</v>
      </c>
      <c r="X76" s="10" t="s">
        <v>53</v>
      </c>
    </row>
    <row r="77" spans="1:24" x14ac:dyDescent="0.35">
      <c r="A77">
        <v>75</v>
      </c>
      <c r="B77" s="15" t="s">
        <v>372</v>
      </c>
      <c r="C77" s="15"/>
      <c r="D77" s="15">
        <v>22</v>
      </c>
      <c r="E77" s="15"/>
      <c r="F77" s="15" t="s">
        <v>373</v>
      </c>
      <c r="G77" s="15" t="s">
        <v>374</v>
      </c>
      <c r="H77" s="15"/>
      <c r="I77" s="15" t="s">
        <v>375</v>
      </c>
      <c r="J77" s="15" t="s">
        <v>376</v>
      </c>
      <c r="K77" s="15"/>
      <c r="L77" s="15"/>
      <c r="M77" s="15"/>
      <c r="N77" s="23">
        <v>16269.42</v>
      </c>
      <c r="O77" s="15"/>
      <c r="P77" s="15"/>
      <c r="Q77" s="15"/>
      <c r="R77" s="15"/>
      <c r="S77" s="15"/>
      <c r="T77" s="15"/>
      <c r="U77" s="17">
        <v>43383</v>
      </c>
      <c r="V77" s="15"/>
      <c r="W77" s="23">
        <v>16269.42</v>
      </c>
      <c r="X77" s="10" t="s">
        <v>53</v>
      </c>
    </row>
    <row r="78" spans="1:24" x14ac:dyDescent="0.35">
      <c r="A78">
        <v>76</v>
      </c>
      <c r="B78" s="15" t="s">
        <v>377</v>
      </c>
      <c r="C78" s="15"/>
      <c r="D78" s="15">
        <v>38</v>
      </c>
      <c r="E78" s="15"/>
      <c r="F78" s="15" t="s">
        <v>378</v>
      </c>
      <c r="G78" s="15" t="s">
        <v>379</v>
      </c>
      <c r="H78" s="15"/>
      <c r="I78" s="15" t="s">
        <v>380</v>
      </c>
      <c r="J78" s="15" t="s">
        <v>381</v>
      </c>
      <c r="K78" s="15"/>
      <c r="L78" s="15"/>
      <c r="M78" s="15"/>
      <c r="N78" s="19">
        <v>9504</v>
      </c>
      <c r="O78" s="15"/>
      <c r="P78" s="15"/>
      <c r="Q78" s="15"/>
      <c r="R78" s="15"/>
      <c r="S78" s="15"/>
      <c r="T78" s="15"/>
      <c r="U78" s="17">
        <v>43388</v>
      </c>
      <c r="V78" s="15"/>
      <c r="W78" s="19">
        <v>9504</v>
      </c>
      <c r="X78" s="10" t="s">
        <v>53</v>
      </c>
    </row>
    <row r="79" spans="1:24" x14ac:dyDescent="0.35">
      <c r="A79">
        <v>77</v>
      </c>
      <c r="B79" s="15" t="s">
        <v>382</v>
      </c>
      <c r="C79" s="15"/>
      <c r="D79" s="15">
        <v>24</v>
      </c>
      <c r="E79" s="15"/>
      <c r="F79" s="15" t="s">
        <v>383</v>
      </c>
      <c r="G79" s="15" t="s">
        <v>384</v>
      </c>
      <c r="H79" s="15"/>
      <c r="I79" s="15" t="s">
        <v>97</v>
      </c>
      <c r="J79" s="15" t="s">
        <v>330</v>
      </c>
      <c r="K79" s="15"/>
      <c r="L79" s="15"/>
      <c r="M79" s="15"/>
      <c r="N79" s="15"/>
      <c r="O79" s="15"/>
      <c r="P79" s="19">
        <v>39799</v>
      </c>
      <c r="Q79" s="15"/>
      <c r="R79" s="15"/>
      <c r="S79" s="15"/>
      <c r="T79" s="15"/>
      <c r="U79" s="17">
        <v>43390</v>
      </c>
      <c r="V79" s="15"/>
      <c r="W79" s="19">
        <v>39799</v>
      </c>
      <c r="X79" s="10" t="s">
        <v>53</v>
      </c>
    </row>
    <row r="80" spans="1:24" ht="29" x14ac:dyDescent="0.35">
      <c r="A80">
        <v>78</v>
      </c>
      <c r="B80" s="15" t="s">
        <v>385</v>
      </c>
      <c r="C80" s="15"/>
      <c r="D80" s="15">
        <v>69</v>
      </c>
      <c r="E80" s="15"/>
      <c r="F80" s="15" t="s">
        <v>211</v>
      </c>
      <c r="G80" s="15" t="s">
        <v>212</v>
      </c>
      <c r="H80" s="15"/>
      <c r="I80" s="15" t="s">
        <v>213</v>
      </c>
      <c r="J80" s="10" t="s">
        <v>386</v>
      </c>
      <c r="K80" s="10"/>
      <c r="L80" s="10"/>
      <c r="M80" s="10"/>
      <c r="N80" s="10"/>
      <c r="O80" s="11">
        <v>5840</v>
      </c>
      <c r="P80" s="10"/>
      <c r="Q80" s="10"/>
      <c r="R80" s="10"/>
      <c r="S80" s="10"/>
      <c r="T80" s="10"/>
      <c r="U80" s="17">
        <v>43395</v>
      </c>
      <c r="V80" s="10"/>
      <c r="W80" s="11">
        <v>5840</v>
      </c>
      <c r="X80" s="10" t="s">
        <v>53</v>
      </c>
    </row>
    <row r="81" spans="1:24" ht="58" x14ac:dyDescent="0.35">
      <c r="A81">
        <v>79</v>
      </c>
      <c r="B81" s="76" t="s">
        <v>387</v>
      </c>
      <c r="C81" s="76"/>
      <c r="D81" s="76">
        <v>59</v>
      </c>
      <c r="E81" s="76"/>
      <c r="F81" s="76" t="s">
        <v>388</v>
      </c>
      <c r="G81" s="76" t="s">
        <v>389</v>
      </c>
      <c r="H81" s="76"/>
      <c r="I81" s="76" t="s">
        <v>390</v>
      </c>
      <c r="J81" s="78" t="s">
        <v>391</v>
      </c>
      <c r="K81" s="76"/>
      <c r="L81" s="76"/>
      <c r="M81" s="76"/>
      <c r="N81" s="76"/>
      <c r="O81" s="80">
        <v>35683.78</v>
      </c>
      <c r="P81" s="76"/>
      <c r="Q81" s="76"/>
      <c r="R81" s="76"/>
      <c r="S81" s="76"/>
      <c r="T81" s="76"/>
      <c r="U81" s="79">
        <v>43396</v>
      </c>
      <c r="V81" s="76"/>
      <c r="W81" s="78" t="s">
        <v>392</v>
      </c>
      <c r="X81" s="78" t="s">
        <v>393</v>
      </c>
    </row>
    <row r="82" spans="1:24" ht="29" x14ac:dyDescent="0.35">
      <c r="A82">
        <v>80</v>
      </c>
      <c r="B82" s="15" t="s">
        <v>394</v>
      </c>
      <c r="C82" s="15"/>
      <c r="D82" s="15">
        <v>61</v>
      </c>
      <c r="E82" s="15"/>
      <c r="F82" s="15" t="s">
        <v>395</v>
      </c>
      <c r="G82" s="15" t="s">
        <v>396</v>
      </c>
      <c r="H82" s="15"/>
      <c r="I82" s="15" t="s">
        <v>227</v>
      </c>
      <c r="J82" s="15" t="s">
        <v>381</v>
      </c>
      <c r="K82" s="15"/>
      <c r="L82" s="15"/>
      <c r="M82" s="15"/>
      <c r="N82" s="23">
        <v>36199.78</v>
      </c>
      <c r="O82" s="15"/>
      <c r="P82" s="15"/>
      <c r="Q82" s="15"/>
      <c r="R82" s="15"/>
      <c r="S82" s="15"/>
      <c r="T82" s="15"/>
      <c r="U82" s="17">
        <v>43402</v>
      </c>
      <c r="V82" s="15"/>
      <c r="W82" s="15" t="s">
        <v>397</v>
      </c>
      <c r="X82" s="15" t="s">
        <v>53</v>
      </c>
    </row>
    <row r="83" spans="1:24" ht="29.5" customHeight="1" x14ac:dyDescent="0.35">
      <c r="A83">
        <v>81</v>
      </c>
      <c r="B83" s="15" t="s">
        <v>398</v>
      </c>
      <c r="C83" s="15"/>
      <c r="D83" s="15">
        <v>36</v>
      </c>
      <c r="E83" s="15"/>
      <c r="F83" s="5" t="s">
        <v>399</v>
      </c>
      <c r="G83" s="15" t="s">
        <v>400</v>
      </c>
      <c r="H83" s="15"/>
      <c r="I83" s="15" t="s">
        <v>97</v>
      </c>
      <c r="J83" s="15" t="s">
        <v>346</v>
      </c>
      <c r="K83" s="15"/>
      <c r="L83" s="15"/>
      <c r="M83" s="15"/>
      <c r="N83" s="15"/>
      <c r="O83" s="15"/>
      <c r="P83" s="19">
        <v>57119.8</v>
      </c>
      <c r="Q83" s="15"/>
      <c r="R83" s="15"/>
      <c r="S83" s="15"/>
      <c r="T83" s="15"/>
      <c r="U83" s="17">
        <v>43409</v>
      </c>
      <c r="V83" s="15"/>
      <c r="W83" s="19">
        <v>57119.8</v>
      </c>
      <c r="X83" s="15" t="s">
        <v>53</v>
      </c>
    </row>
    <row r="84" spans="1:24" ht="29" x14ac:dyDescent="0.35">
      <c r="A84">
        <v>82</v>
      </c>
      <c r="B84" s="15" t="s">
        <v>401</v>
      </c>
      <c r="C84" s="15"/>
      <c r="D84" s="15">
        <v>52</v>
      </c>
      <c r="E84" s="15"/>
      <c r="F84" s="15" t="s">
        <v>402</v>
      </c>
      <c r="G84" s="15" t="s">
        <v>403</v>
      </c>
      <c r="H84" s="15"/>
      <c r="I84" s="15" t="s">
        <v>195</v>
      </c>
      <c r="J84" s="15" t="s">
        <v>381</v>
      </c>
      <c r="K84" s="15"/>
      <c r="L84" s="15"/>
      <c r="M84" s="15"/>
      <c r="N84" s="19">
        <v>14080</v>
      </c>
      <c r="O84" s="15"/>
      <c r="P84" s="15"/>
      <c r="Q84" s="15"/>
      <c r="R84" s="15"/>
      <c r="S84" s="15"/>
      <c r="T84" s="15"/>
      <c r="U84" s="17">
        <v>43409</v>
      </c>
      <c r="V84" s="15"/>
      <c r="W84" s="19">
        <v>14080</v>
      </c>
      <c r="X84" s="15" t="s">
        <v>53</v>
      </c>
    </row>
    <row r="85" spans="1:24" x14ac:dyDescent="0.35">
      <c r="A85">
        <v>83</v>
      </c>
      <c r="B85" s="15" t="s">
        <v>404</v>
      </c>
      <c r="C85" s="15"/>
      <c r="D85" s="15">
        <v>55</v>
      </c>
      <c r="E85" s="15"/>
      <c r="F85" s="15" t="s">
        <v>405</v>
      </c>
      <c r="G85" s="15" t="s">
        <v>406</v>
      </c>
      <c r="H85" s="15"/>
      <c r="I85" s="15" t="s">
        <v>326</v>
      </c>
      <c r="J85" s="15" t="s">
        <v>291</v>
      </c>
      <c r="K85" s="15"/>
      <c r="L85" s="15"/>
      <c r="M85" s="15"/>
      <c r="N85" s="15"/>
      <c r="O85" s="15"/>
      <c r="P85" s="15"/>
      <c r="Q85" s="15"/>
      <c r="R85" s="19">
        <v>32368</v>
      </c>
      <c r="S85" s="15"/>
      <c r="T85" s="15"/>
      <c r="U85" s="17">
        <v>43410</v>
      </c>
      <c r="V85" s="15"/>
      <c r="W85" s="19">
        <v>32368</v>
      </c>
      <c r="X85" s="15" t="s">
        <v>53</v>
      </c>
    </row>
    <row r="86" spans="1:24" x14ac:dyDescent="0.35">
      <c r="A86">
        <v>84</v>
      </c>
      <c r="B86" s="15" t="s">
        <v>407</v>
      </c>
      <c r="C86" s="15"/>
      <c r="D86" s="15">
        <v>24</v>
      </c>
      <c r="E86" s="15"/>
      <c r="F86" s="15" t="s">
        <v>408</v>
      </c>
      <c r="G86" s="15" t="s">
        <v>409</v>
      </c>
      <c r="H86" s="15"/>
      <c r="I86" s="15" t="s">
        <v>50</v>
      </c>
      <c r="J86" s="15" t="s">
        <v>346</v>
      </c>
      <c r="K86" s="15"/>
      <c r="L86" s="15"/>
      <c r="M86" s="15"/>
      <c r="N86" s="15"/>
      <c r="O86" s="15"/>
      <c r="P86" s="19">
        <v>59095</v>
      </c>
      <c r="Q86" s="15"/>
      <c r="R86" s="15"/>
      <c r="S86" s="15"/>
      <c r="T86" s="15"/>
      <c r="U86" s="17">
        <v>43416</v>
      </c>
      <c r="V86" s="15"/>
      <c r="W86" s="19">
        <v>59095</v>
      </c>
      <c r="X86" s="15" t="s">
        <v>53</v>
      </c>
    </row>
    <row r="87" spans="1:24" ht="29" x14ac:dyDescent="0.35">
      <c r="A87">
        <v>85</v>
      </c>
      <c r="B87" s="15" t="s">
        <v>410</v>
      </c>
      <c r="C87" s="15"/>
      <c r="D87" s="15">
        <v>51</v>
      </c>
      <c r="E87" s="15"/>
      <c r="F87" s="15" t="s">
        <v>411</v>
      </c>
      <c r="G87" s="15" t="s">
        <v>412</v>
      </c>
      <c r="H87" s="15"/>
      <c r="I87" s="15" t="s">
        <v>69</v>
      </c>
      <c r="J87" s="15" t="s">
        <v>413</v>
      </c>
      <c r="K87" s="15"/>
      <c r="L87" s="15"/>
      <c r="M87" s="15"/>
      <c r="N87" s="15"/>
      <c r="O87" s="15"/>
      <c r="P87" s="15"/>
      <c r="Q87" s="19">
        <v>5900</v>
      </c>
      <c r="R87" s="15"/>
      <c r="S87" s="15"/>
      <c r="T87" s="15"/>
      <c r="U87" s="17">
        <v>43416</v>
      </c>
      <c r="V87" s="15"/>
      <c r="W87" s="19">
        <v>5900</v>
      </c>
      <c r="X87" s="15" t="s">
        <v>53</v>
      </c>
    </row>
    <row r="88" spans="1:24" ht="29" x14ac:dyDescent="0.35">
      <c r="A88">
        <v>86</v>
      </c>
      <c r="B88" s="15" t="s">
        <v>414</v>
      </c>
      <c r="C88" s="15"/>
      <c r="D88" s="15">
        <v>49</v>
      </c>
      <c r="E88" s="15"/>
      <c r="F88" s="15" t="s">
        <v>415</v>
      </c>
      <c r="G88" s="15" t="s">
        <v>416</v>
      </c>
      <c r="H88" s="15"/>
      <c r="I88" s="15" t="s">
        <v>417</v>
      </c>
      <c r="J88" s="15" t="s">
        <v>418</v>
      </c>
      <c r="K88" s="15"/>
      <c r="L88" s="15"/>
      <c r="M88" s="19">
        <v>58799</v>
      </c>
      <c r="N88" s="15"/>
      <c r="O88" s="15"/>
      <c r="P88" s="15"/>
      <c r="Q88" s="15"/>
      <c r="R88" s="15"/>
      <c r="S88" s="15"/>
      <c r="T88" s="15"/>
      <c r="U88" s="17" t="s">
        <v>419</v>
      </c>
      <c r="V88" s="15"/>
      <c r="W88" s="19" t="s">
        <v>420</v>
      </c>
      <c r="X88" s="15"/>
    </row>
    <row r="89" spans="1:24" x14ac:dyDescent="0.35">
      <c r="A89">
        <v>87</v>
      </c>
      <c r="B89" s="15" t="s">
        <v>421</v>
      </c>
      <c r="C89" s="15"/>
      <c r="D89" s="15">
        <v>56</v>
      </c>
      <c r="E89" s="15"/>
      <c r="F89" s="15" t="s">
        <v>422</v>
      </c>
      <c r="G89" s="15" t="s">
        <v>423</v>
      </c>
      <c r="H89" s="15"/>
      <c r="I89" s="15" t="s">
        <v>424</v>
      </c>
      <c r="J89" s="15" t="s">
        <v>425</v>
      </c>
      <c r="K89" s="15"/>
      <c r="L89" s="15"/>
      <c r="M89" s="15"/>
      <c r="N89" s="19">
        <v>47850</v>
      </c>
      <c r="O89" s="15"/>
      <c r="P89" s="15"/>
      <c r="Q89" s="15"/>
      <c r="R89" s="15"/>
      <c r="S89" s="15"/>
      <c r="T89" s="15"/>
      <c r="U89" s="17">
        <v>43416</v>
      </c>
      <c r="V89" s="15"/>
      <c r="W89" s="19">
        <v>47850</v>
      </c>
      <c r="X89" s="15" t="s">
        <v>53</v>
      </c>
    </row>
    <row r="90" spans="1:24" ht="58" x14ac:dyDescent="0.35">
      <c r="A90">
        <v>88</v>
      </c>
      <c r="B90" s="15" t="s">
        <v>426</v>
      </c>
      <c r="C90" s="15"/>
      <c r="D90" s="15">
        <v>56</v>
      </c>
      <c r="E90" s="15"/>
      <c r="F90" s="15" t="s">
        <v>427</v>
      </c>
      <c r="G90" s="15" t="s">
        <v>428</v>
      </c>
      <c r="H90" s="15"/>
      <c r="I90" s="15" t="s">
        <v>300</v>
      </c>
      <c r="J90" s="15" t="s">
        <v>429</v>
      </c>
      <c r="K90" s="15"/>
      <c r="L90" s="15"/>
      <c r="M90" s="15"/>
      <c r="N90" s="15"/>
      <c r="O90" s="23">
        <v>33735.32</v>
      </c>
      <c r="P90" s="15"/>
      <c r="Q90" s="15"/>
      <c r="R90" s="15"/>
      <c r="S90" s="15"/>
      <c r="T90" s="15"/>
      <c r="U90" s="17">
        <v>43412</v>
      </c>
      <c r="V90" s="15"/>
      <c r="W90" s="23" t="s">
        <v>430</v>
      </c>
      <c r="X90" s="15" t="s">
        <v>431</v>
      </c>
    </row>
    <row r="91" spans="1:24" x14ac:dyDescent="0.35">
      <c r="A91">
        <v>89</v>
      </c>
      <c r="B91" s="15" t="s">
        <v>432</v>
      </c>
      <c r="C91" s="15"/>
      <c r="D91" s="15">
        <v>58</v>
      </c>
      <c r="E91" s="15"/>
      <c r="F91" s="15" t="s">
        <v>433</v>
      </c>
      <c r="G91" s="15" t="s">
        <v>434</v>
      </c>
      <c r="H91" s="15"/>
      <c r="I91" s="15" t="s">
        <v>69</v>
      </c>
      <c r="J91" s="15" t="s">
        <v>435</v>
      </c>
      <c r="K91" s="15"/>
      <c r="L91" s="15"/>
      <c r="M91" s="15"/>
      <c r="N91" s="15"/>
      <c r="O91" s="15"/>
      <c r="P91" s="15"/>
      <c r="Q91" s="19">
        <v>36400</v>
      </c>
      <c r="R91" s="15"/>
      <c r="S91" s="15"/>
      <c r="T91" s="15"/>
      <c r="U91" s="17">
        <v>43423</v>
      </c>
      <c r="V91" s="15"/>
      <c r="W91" s="19">
        <v>36400</v>
      </c>
      <c r="X91" s="15" t="s">
        <v>53</v>
      </c>
    </row>
    <row r="92" spans="1:24" x14ac:dyDescent="0.35">
      <c r="A92">
        <v>90</v>
      </c>
      <c r="B92" s="15" t="s">
        <v>436</v>
      </c>
      <c r="C92" s="15"/>
      <c r="D92" s="15">
        <v>43</v>
      </c>
      <c r="E92" s="15"/>
      <c r="F92" s="15" t="s">
        <v>437</v>
      </c>
      <c r="G92" s="15" t="s">
        <v>438</v>
      </c>
      <c r="H92" s="15"/>
      <c r="I92" s="15" t="s">
        <v>50</v>
      </c>
      <c r="J92" s="15" t="s">
        <v>330</v>
      </c>
      <c r="K92" s="15"/>
      <c r="L92" s="15"/>
      <c r="M92" s="15"/>
      <c r="N92" s="15"/>
      <c r="O92" s="15"/>
      <c r="P92" s="19">
        <v>39602.050000000003</v>
      </c>
      <c r="Q92" s="15"/>
      <c r="R92" s="15"/>
      <c r="S92" s="15"/>
      <c r="T92" s="15"/>
      <c r="U92" s="17">
        <v>43437</v>
      </c>
      <c r="V92" s="15"/>
      <c r="W92" s="19">
        <v>39602.050000000003</v>
      </c>
      <c r="X92" s="15" t="s">
        <v>53</v>
      </c>
    </row>
    <row r="93" spans="1:24" ht="29" x14ac:dyDescent="0.35">
      <c r="A93">
        <v>91</v>
      </c>
      <c r="B93" s="15" t="s">
        <v>439</v>
      </c>
      <c r="C93" s="15"/>
      <c r="D93" s="15">
        <v>66</v>
      </c>
      <c r="E93" s="15"/>
      <c r="F93" s="15" t="s">
        <v>440</v>
      </c>
      <c r="G93" s="15" t="s">
        <v>441</v>
      </c>
      <c r="H93" s="15"/>
      <c r="I93" s="15" t="s">
        <v>442</v>
      </c>
      <c r="J93" s="15" t="s">
        <v>381</v>
      </c>
      <c r="K93" s="15"/>
      <c r="L93" s="15"/>
      <c r="M93" s="15"/>
      <c r="N93" s="19">
        <v>33640</v>
      </c>
      <c r="O93" s="15"/>
      <c r="P93" s="15"/>
      <c r="Q93" s="15"/>
      <c r="R93" s="15"/>
      <c r="S93" s="15"/>
      <c r="T93" s="15"/>
      <c r="U93" s="17">
        <v>43433</v>
      </c>
      <c r="V93" s="15"/>
      <c r="W93" s="19">
        <v>33640</v>
      </c>
      <c r="X93" s="15" t="s">
        <v>53</v>
      </c>
    </row>
    <row r="94" spans="1:24" x14ac:dyDescent="0.35">
      <c r="A94">
        <v>92</v>
      </c>
      <c r="B94" s="15" t="s">
        <v>443</v>
      </c>
      <c r="C94" s="15"/>
      <c r="D94" s="15">
        <v>46</v>
      </c>
      <c r="E94" s="15"/>
      <c r="F94" s="15" t="s">
        <v>444</v>
      </c>
      <c r="G94" s="15" t="s">
        <v>445</v>
      </c>
      <c r="H94" s="15"/>
      <c r="I94" s="15" t="s">
        <v>446</v>
      </c>
      <c r="J94" s="15" t="s">
        <v>447</v>
      </c>
      <c r="K94" s="15"/>
      <c r="L94" s="15"/>
      <c r="M94" s="15"/>
      <c r="N94" s="15"/>
      <c r="O94" s="15"/>
      <c r="P94" s="15"/>
      <c r="Q94" s="19">
        <v>60000</v>
      </c>
      <c r="R94" s="15"/>
      <c r="S94" s="15"/>
      <c r="T94" s="15"/>
      <c r="U94" s="17">
        <v>43451</v>
      </c>
      <c r="V94" s="15"/>
      <c r="W94" s="19">
        <v>60000</v>
      </c>
      <c r="X94" s="15"/>
    </row>
    <row r="95" spans="1:24" x14ac:dyDescent="0.35">
      <c r="A95">
        <v>93</v>
      </c>
      <c r="B95" s="15" t="s">
        <v>448</v>
      </c>
      <c r="C95" s="15"/>
      <c r="D95" s="15">
        <v>20</v>
      </c>
      <c r="E95" s="15"/>
      <c r="F95" s="15" t="s">
        <v>449</v>
      </c>
      <c r="G95" s="15" t="s">
        <v>450</v>
      </c>
      <c r="H95" s="15"/>
      <c r="I95" s="15" t="s">
        <v>50</v>
      </c>
      <c r="J95" s="15" t="s">
        <v>330</v>
      </c>
      <c r="K95" s="15"/>
      <c r="L95" s="15"/>
      <c r="M95" s="15"/>
      <c r="N95" s="15"/>
      <c r="O95" s="15"/>
      <c r="P95" s="19">
        <v>39733</v>
      </c>
      <c r="Q95" s="15"/>
      <c r="R95" s="15"/>
      <c r="S95" s="15"/>
      <c r="T95" s="15"/>
      <c r="U95" s="17">
        <v>43455</v>
      </c>
      <c r="V95" s="15"/>
      <c r="W95" s="19">
        <v>39733</v>
      </c>
      <c r="X95" s="15"/>
    </row>
    <row r="96" spans="1:24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3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>
        <f>SUM(K3:K95)</f>
        <v>169177.47</v>
      </c>
      <c r="L98" s="77">
        <f t="shared" ref="L98:S98" si="0">SUM(L3:L95)</f>
        <v>57886.45</v>
      </c>
      <c r="M98" s="77">
        <f t="shared" si="0"/>
        <v>118799</v>
      </c>
      <c r="N98" s="77">
        <f t="shared" si="0"/>
        <v>898955.29</v>
      </c>
      <c r="O98" s="77">
        <f t="shared" si="0"/>
        <v>368264.83</v>
      </c>
      <c r="P98" s="77">
        <f t="shared" si="0"/>
        <v>977107.65</v>
      </c>
      <c r="Q98" s="77">
        <f t="shared" si="0"/>
        <v>229637</v>
      </c>
      <c r="R98" s="77">
        <f t="shared" si="0"/>
        <v>65836</v>
      </c>
      <c r="S98" s="77">
        <f t="shared" si="0"/>
        <v>148996.13</v>
      </c>
      <c r="T98" s="77"/>
      <c r="U98" s="77"/>
      <c r="V98" s="77"/>
      <c r="W98" s="77"/>
      <c r="X98" s="77"/>
    </row>
    <row r="99" spans="1:24" x14ac:dyDescent="0.3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</sheetData>
  <autoFilter ref="A1:Z95" xr:uid="{00000000-0009-0000-0000-000000000000}">
    <filterColumn colId="21" showButton="0"/>
  </autoFilter>
  <mergeCells count="10">
    <mergeCell ref="X1:X2"/>
    <mergeCell ref="D1:D2"/>
    <mergeCell ref="G1:G2"/>
    <mergeCell ref="B1:B2"/>
    <mergeCell ref="J1:J2"/>
    <mergeCell ref="V1:W1"/>
    <mergeCell ref="F1:F2"/>
    <mergeCell ref="I1:I2"/>
    <mergeCell ref="T1:T2"/>
    <mergeCell ref="U1:U2"/>
  </mergeCells>
  <pageMargins left="0.7" right="0.7" top="0.75" bottom="0.75" header="0.3" footer="0.3"/>
  <pageSetup paperSize="5" orientation="landscape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4645-E12A-44D5-8233-833DB3855A86}">
  <sheetPr>
    <tabColor rgb="FFFFFF00"/>
  </sheetPr>
  <dimension ref="A1:AK111"/>
  <sheetViews>
    <sheetView tabSelected="1" topLeftCell="A9" zoomScale="114" zoomScaleNormal="114" workbookViewId="0">
      <selection activeCell="D16" sqref="D16"/>
    </sheetView>
  </sheetViews>
  <sheetFormatPr defaultRowHeight="14.5" x14ac:dyDescent="0.35"/>
  <cols>
    <col min="1" max="1" width="29.453125" customWidth="1"/>
    <col min="2" max="3" width="14.54296875" customWidth="1"/>
    <col min="4" max="4" width="21.81640625" bestFit="1" customWidth="1"/>
    <col min="5" max="5" width="11.54296875" customWidth="1"/>
    <col min="7" max="7" width="14.54296875" customWidth="1"/>
    <col min="8" max="8" width="48.54296875" customWidth="1"/>
    <col min="9" max="10" width="23.453125" customWidth="1"/>
    <col min="11" max="11" width="14.7265625" customWidth="1"/>
    <col min="12" max="13" width="35.453125" customWidth="1"/>
    <col min="14" max="14" width="16.54296875" customWidth="1"/>
    <col min="15" max="16" width="18.81640625" hidden="1" customWidth="1"/>
    <col min="17" max="17" width="18.81640625" customWidth="1"/>
    <col min="18" max="18" width="31.7265625" style="160" bestFit="1" customWidth="1"/>
    <col min="19" max="19" width="31.7265625" style="160" customWidth="1"/>
    <col min="20" max="20" width="31.7265625" bestFit="1" customWidth="1"/>
    <col min="21" max="21" width="31.7265625" style="160" customWidth="1"/>
    <col min="22" max="22" width="31.7265625" bestFit="1" customWidth="1"/>
    <col min="23" max="23" width="18.1796875" customWidth="1"/>
    <col min="24" max="24" width="19" customWidth="1"/>
    <col min="25" max="28" width="21.81640625" customWidth="1"/>
    <col min="29" max="31" width="18.7265625" customWidth="1"/>
  </cols>
  <sheetData>
    <row r="1" spans="1:37" ht="36" customHeight="1" x14ac:dyDescent="0.35">
      <c r="A1" s="153" t="s">
        <v>1756</v>
      </c>
      <c r="B1" s="153" t="s">
        <v>1757</v>
      </c>
      <c r="C1" s="153" t="s">
        <v>2367</v>
      </c>
      <c r="D1" s="153" t="s">
        <v>2046</v>
      </c>
      <c r="E1" s="153" t="s">
        <v>790</v>
      </c>
      <c r="F1" s="153" t="s">
        <v>791</v>
      </c>
      <c r="G1" s="153" t="s">
        <v>792</v>
      </c>
      <c r="H1" s="153" t="s">
        <v>1972</v>
      </c>
      <c r="I1" s="153" t="s">
        <v>1989</v>
      </c>
      <c r="J1" s="153" t="s">
        <v>1990</v>
      </c>
      <c r="K1" s="153" t="s">
        <v>4</v>
      </c>
      <c r="L1" s="153" t="s">
        <v>795</v>
      </c>
      <c r="M1" s="153" t="s">
        <v>2000</v>
      </c>
      <c r="N1" s="153" t="s">
        <v>799</v>
      </c>
      <c r="O1" s="153" t="s">
        <v>2027</v>
      </c>
      <c r="P1" s="153" t="s">
        <v>2028</v>
      </c>
      <c r="Q1" s="153" t="s">
        <v>2027</v>
      </c>
      <c r="R1" s="158" t="s">
        <v>2034</v>
      </c>
      <c r="S1" s="153" t="s">
        <v>2028</v>
      </c>
      <c r="T1" s="158" t="s">
        <v>2035</v>
      </c>
      <c r="U1" s="153" t="s">
        <v>2037</v>
      </c>
      <c r="V1" s="158" t="s">
        <v>2038</v>
      </c>
      <c r="W1" s="153" t="s">
        <v>802</v>
      </c>
      <c r="X1" s="153" t="s">
        <v>1220</v>
      </c>
      <c r="Y1" s="145" t="s">
        <v>1221</v>
      </c>
      <c r="Z1" s="145" t="s">
        <v>1998</v>
      </c>
      <c r="AA1" s="145" t="s">
        <v>1999</v>
      </c>
      <c r="AB1" s="145" t="s">
        <v>2043</v>
      </c>
      <c r="AC1" s="145" t="s">
        <v>2044</v>
      </c>
      <c r="AD1" s="145" t="s">
        <v>2045</v>
      </c>
      <c r="AE1" s="145" t="s">
        <v>2223</v>
      </c>
      <c r="AF1" s="204" t="s">
        <v>797</v>
      </c>
      <c r="AG1" s="204" t="s">
        <v>798</v>
      </c>
      <c r="AH1" s="204" t="s">
        <v>1223</v>
      </c>
      <c r="AI1" s="204" t="s">
        <v>800</v>
      </c>
      <c r="AJ1" s="204" t="s">
        <v>801</v>
      </c>
      <c r="AK1" s="204" t="s">
        <v>1224</v>
      </c>
    </row>
    <row r="2" spans="1:37" ht="31.5" customHeight="1" x14ac:dyDescent="0.35">
      <c r="A2" t="s">
        <v>1868</v>
      </c>
      <c r="B2" t="s">
        <v>1758</v>
      </c>
      <c r="E2" s="137">
        <v>19475</v>
      </c>
      <c r="F2">
        <f ca="1">INT((TODAY()-E2)/365)</f>
        <v>70</v>
      </c>
      <c r="G2" t="s">
        <v>814</v>
      </c>
      <c r="H2" t="s">
        <v>1476</v>
      </c>
      <c r="I2" t="s">
        <v>1477</v>
      </c>
      <c r="J2" t="s">
        <v>1997</v>
      </c>
      <c r="K2" s="137">
        <v>44809</v>
      </c>
      <c r="L2" t="s">
        <v>2001</v>
      </c>
      <c r="M2" t="s">
        <v>2019</v>
      </c>
      <c r="O2" s="77" t="s">
        <v>10</v>
      </c>
      <c r="P2" s="77" t="s">
        <v>2029</v>
      </c>
      <c r="Q2" s="77" t="s">
        <v>10</v>
      </c>
      <c r="R2" s="159" t="s">
        <v>2030</v>
      </c>
      <c r="S2" s="159" t="s">
        <v>2036</v>
      </c>
      <c r="T2" s="77" t="s">
        <v>2030</v>
      </c>
      <c r="U2" s="159" t="s">
        <v>2036</v>
      </c>
      <c r="V2" s="77" t="s">
        <v>2030</v>
      </c>
      <c r="Y2" s="146" t="s">
        <v>1478</v>
      </c>
      <c r="Z2" s="146">
        <v>44939</v>
      </c>
      <c r="AA2" s="146">
        <v>44960</v>
      </c>
      <c r="AB2" s="146"/>
      <c r="AC2" s="2">
        <v>50446.42</v>
      </c>
      <c r="AD2" s="2"/>
      <c r="AE2" s="2"/>
    </row>
    <row r="3" spans="1:37" ht="29" x14ac:dyDescent="0.35">
      <c r="A3" t="s">
        <v>1869</v>
      </c>
      <c r="B3" t="s">
        <v>1759</v>
      </c>
      <c r="E3" s="137">
        <v>28837</v>
      </c>
      <c r="F3">
        <f t="shared" ref="F3:F66" ca="1" si="0">INT((TODAY()-E3)/365)</f>
        <v>45</v>
      </c>
      <c r="G3" t="s">
        <v>887</v>
      </c>
      <c r="H3" t="s">
        <v>1479</v>
      </c>
      <c r="I3" t="s">
        <v>1480</v>
      </c>
      <c r="J3" t="s">
        <v>1997</v>
      </c>
      <c r="K3" s="137">
        <v>44791</v>
      </c>
      <c r="L3" t="s">
        <v>2001</v>
      </c>
      <c r="M3" t="s">
        <v>2020</v>
      </c>
      <c r="O3" s="77" t="s">
        <v>10</v>
      </c>
      <c r="P3" s="77" t="s">
        <v>1585</v>
      </c>
      <c r="Q3" s="77" t="s">
        <v>10</v>
      </c>
      <c r="R3" s="77"/>
      <c r="S3" s="77"/>
      <c r="T3" s="77"/>
      <c r="U3" s="77"/>
      <c r="V3" s="77"/>
      <c r="Y3" s="146" t="s">
        <v>1481</v>
      </c>
      <c r="Z3" s="146">
        <v>44943</v>
      </c>
      <c r="AA3" s="146">
        <v>45005</v>
      </c>
      <c r="AB3" s="146"/>
      <c r="AC3" s="122">
        <v>54416.08</v>
      </c>
      <c r="AD3" s="122">
        <v>30833</v>
      </c>
      <c r="AE3" s="122">
        <v>30833</v>
      </c>
    </row>
    <row r="4" spans="1:37" x14ac:dyDescent="0.35">
      <c r="A4" t="s">
        <v>1870</v>
      </c>
      <c r="B4" t="s">
        <v>1760</v>
      </c>
      <c r="E4" s="137">
        <v>28214</v>
      </c>
      <c r="F4">
        <f t="shared" ca="1" si="0"/>
        <v>47</v>
      </c>
      <c r="G4" t="s">
        <v>804</v>
      </c>
      <c r="H4" t="s">
        <v>1482</v>
      </c>
      <c r="I4" t="s">
        <v>1483</v>
      </c>
      <c r="J4" t="s">
        <v>1997</v>
      </c>
      <c r="K4" s="137">
        <v>43763</v>
      </c>
      <c r="L4" t="s">
        <v>2002</v>
      </c>
      <c r="M4" t="s">
        <v>2021</v>
      </c>
      <c r="Q4" t="s">
        <v>12</v>
      </c>
      <c r="R4" s="160" t="s">
        <v>723</v>
      </c>
      <c r="T4" t="s">
        <v>723</v>
      </c>
      <c r="V4" t="s">
        <v>723</v>
      </c>
      <c r="Y4" s="144">
        <v>44936</v>
      </c>
      <c r="Z4" s="144">
        <v>44936</v>
      </c>
      <c r="AA4" s="144"/>
      <c r="AB4" s="144"/>
      <c r="AC4" s="1">
        <v>26490</v>
      </c>
      <c r="AD4" s="1"/>
      <c r="AE4" s="1"/>
    </row>
    <row r="5" spans="1:37" x14ac:dyDescent="0.35">
      <c r="A5" t="s">
        <v>1871</v>
      </c>
      <c r="B5" t="s">
        <v>1761</v>
      </c>
      <c r="E5" s="137">
        <v>24277</v>
      </c>
      <c r="F5">
        <f t="shared" ca="1" si="0"/>
        <v>57</v>
      </c>
      <c r="G5" t="s">
        <v>814</v>
      </c>
      <c r="H5" t="s">
        <v>1484</v>
      </c>
      <c r="I5" t="s">
        <v>1485</v>
      </c>
      <c r="J5" t="s">
        <v>1997</v>
      </c>
      <c r="K5" s="137">
        <v>44651</v>
      </c>
      <c r="L5" t="s">
        <v>2003</v>
      </c>
      <c r="M5" t="s">
        <v>2021</v>
      </c>
      <c r="Q5" t="s">
        <v>12</v>
      </c>
      <c r="R5" s="160" t="s">
        <v>723</v>
      </c>
      <c r="T5" t="s">
        <v>723</v>
      </c>
      <c r="V5" t="s">
        <v>723</v>
      </c>
      <c r="Y5" s="144">
        <v>44936</v>
      </c>
      <c r="Z5" s="144">
        <v>44936</v>
      </c>
      <c r="AA5" s="144"/>
      <c r="AB5" s="144"/>
      <c r="AC5" s="1">
        <v>47400</v>
      </c>
      <c r="AD5" s="1"/>
      <c r="AE5" s="1"/>
    </row>
    <row r="6" spans="1:37" x14ac:dyDescent="0.35">
      <c r="A6" t="s">
        <v>1872</v>
      </c>
      <c r="B6" t="s">
        <v>1762</v>
      </c>
      <c r="E6" s="137">
        <v>22883</v>
      </c>
      <c r="F6">
        <f t="shared" ca="1" si="0"/>
        <v>61</v>
      </c>
      <c r="G6" t="s">
        <v>809</v>
      </c>
      <c r="H6" t="s">
        <v>1486</v>
      </c>
      <c r="I6" t="s">
        <v>1487</v>
      </c>
      <c r="J6" t="s">
        <v>1997</v>
      </c>
      <c r="K6" s="137">
        <v>44851</v>
      </c>
      <c r="L6" t="s">
        <v>2001</v>
      </c>
      <c r="M6" t="s">
        <v>2021</v>
      </c>
      <c r="Q6" s="77" t="s">
        <v>10</v>
      </c>
      <c r="R6"/>
      <c r="S6"/>
      <c r="U6"/>
      <c r="Y6" s="144">
        <v>44943</v>
      </c>
      <c r="Z6" s="144">
        <v>44943</v>
      </c>
      <c r="AA6" s="144"/>
      <c r="AB6" s="144"/>
      <c r="AC6" s="2">
        <v>22321.42</v>
      </c>
      <c r="AD6" s="2"/>
      <c r="AE6" s="2"/>
    </row>
    <row r="7" spans="1:37" x14ac:dyDescent="0.35">
      <c r="A7" t="s">
        <v>1873</v>
      </c>
      <c r="B7" t="s">
        <v>1763</v>
      </c>
      <c r="E7" s="137">
        <v>30449</v>
      </c>
      <c r="F7">
        <f t="shared" ca="1" si="0"/>
        <v>40</v>
      </c>
      <c r="G7" t="s">
        <v>830</v>
      </c>
      <c r="H7" t="s">
        <v>1488</v>
      </c>
      <c r="I7" t="s">
        <v>1489</v>
      </c>
      <c r="J7" t="s">
        <v>1997</v>
      </c>
      <c r="K7" s="137">
        <v>44833</v>
      </c>
      <c r="L7" t="s">
        <v>2003</v>
      </c>
      <c r="M7" t="s">
        <v>2021</v>
      </c>
      <c r="Q7" t="s">
        <v>12</v>
      </c>
      <c r="R7" s="160" t="s">
        <v>723</v>
      </c>
      <c r="T7" t="s">
        <v>723</v>
      </c>
      <c r="V7" t="s">
        <v>723</v>
      </c>
      <c r="Y7" s="144">
        <v>44942</v>
      </c>
      <c r="Z7" s="144">
        <v>44942</v>
      </c>
      <c r="AA7" s="144"/>
      <c r="AB7" s="144"/>
      <c r="AC7" s="2">
        <v>53876</v>
      </c>
      <c r="AD7" s="2"/>
      <c r="AE7" s="2"/>
    </row>
    <row r="8" spans="1:37" x14ac:dyDescent="0.35">
      <c r="A8" t="s">
        <v>1874</v>
      </c>
      <c r="B8" t="s">
        <v>1764</v>
      </c>
      <c r="E8" s="137">
        <v>25508</v>
      </c>
      <c r="F8">
        <f t="shared" ca="1" si="0"/>
        <v>54</v>
      </c>
      <c r="G8" t="s">
        <v>887</v>
      </c>
      <c r="H8" t="s">
        <v>1490</v>
      </c>
      <c r="I8" t="s">
        <v>1491</v>
      </c>
      <c r="J8" t="s">
        <v>1997</v>
      </c>
      <c r="K8" s="137">
        <v>44882</v>
      </c>
      <c r="L8" t="s">
        <v>2003</v>
      </c>
      <c r="M8" t="s">
        <v>2021</v>
      </c>
      <c r="Q8" t="s">
        <v>12</v>
      </c>
      <c r="R8" s="160" t="s">
        <v>723</v>
      </c>
      <c r="T8" t="s">
        <v>723</v>
      </c>
      <c r="V8" t="s">
        <v>723</v>
      </c>
      <c r="Y8" s="144">
        <v>44949</v>
      </c>
      <c r="Z8" s="144">
        <v>44949</v>
      </c>
      <c r="AA8" s="144"/>
      <c r="AB8" s="144"/>
      <c r="AC8" s="1">
        <v>51076</v>
      </c>
      <c r="AD8" s="1"/>
      <c r="AE8" s="1"/>
    </row>
    <row r="9" spans="1:37" x14ac:dyDescent="0.35">
      <c r="A9" t="s">
        <v>1875</v>
      </c>
      <c r="B9" t="s">
        <v>1765</v>
      </c>
      <c r="E9" s="137">
        <v>24003</v>
      </c>
      <c r="F9">
        <f t="shared" ca="1" si="0"/>
        <v>58</v>
      </c>
      <c r="G9" t="s">
        <v>814</v>
      </c>
      <c r="H9" t="s">
        <v>1492</v>
      </c>
      <c r="I9" t="s">
        <v>1493</v>
      </c>
      <c r="J9" t="s">
        <v>1997</v>
      </c>
      <c r="K9" s="137">
        <v>44883</v>
      </c>
      <c r="L9" t="s">
        <v>2001</v>
      </c>
      <c r="M9" t="s">
        <v>2019</v>
      </c>
      <c r="Q9" s="77" t="s">
        <v>10</v>
      </c>
      <c r="R9"/>
      <c r="S9"/>
      <c r="U9"/>
      <c r="Y9" s="144">
        <v>44953</v>
      </c>
      <c r="Z9" s="144">
        <v>44953</v>
      </c>
      <c r="AA9" s="144"/>
      <c r="AB9" s="144"/>
      <c r="AC9" s="2">
        <v>44687.5</v>
      </c>
      <c r="AD9" s="2"/>
      <c r="AE9" s="2"/>
    </row>
    <row r="10" spans="1:37" x14ac:dyDescent="0.35">
      <c r="A10" t="s">
        <v>1876</v>
      </c>
      <c r="B10" t="s">
        <v>1766</v>
      </c>
      <c r="E10" s="137">
        <v>25678</v>
      </c>
      <c r="F10">
        <f t="shared" ca="1" si="0"/>
        <v>53</v>
      </c>
      <c r="G10" t="s">
        <v>804</v>
      </c>
      <c r="H10" t="s">
        <v>1494</v>
      </c>
      <c r="I10" t="s">
        <v>1991</v>
      </c>
      <c r="J10" t="s">
        <v>1992</v>
      </c>
      <c r="K10" s="137">
        <v>44881</v>
      </c>
      <c r="L10" t="s">
        <v>2003</v>
      </c>
      <c r="M10" t="s">
        <v>2021</v>
      </c>
      <c r="Q10" s="77" t="s">
        <v>10</v>
      </c>
      <c r="R10" s="160" t="s">
        <v>2030</v>
      </c>
      <c r="T10" t="s">
        <v>2030</v>
      </c>
      <c r="V10" t="s">
        <v>2030</v>
      </c>
      <c r="Y10" s="144">
        <v>44956</v>
      </c>
      <c r="Z10" s="144">
        <v>44956</v>
      </c>
      <c r="AA10" s="144"/>
      <c r="AB10" s="144"/>
      <c r="AC10" s="1">
        <v>28004</v>
      </c>
      <c r="AD10" s="1"/>
      <c r="AE10" s="1"/>
    </row>
    <row r="11" spans="1:37" s="147" customFormat="1" x14ac:dyDescent="0.35">
      <c r="A11" t="s">
        <v>1877</v>
      </c>
      <c r="B11" t="s">
        <v>1767</v>
      </c>
      <c r="C11"/>
      <c r="D11"/>
      <c r="E11" s="148">
        <v>29350</v>
      </c>
      <c r="F11" s="147">
        <f t="shared" ca="1" si="0"/>
        <v>43</v>
      </c>
      <c r="G11" s="147" t="s">
        <v>887</v>
      </c>
      <c r="H11" s="147" t="s">
        <v>1495</v>
      </c>
      <c r="I11" s="147" t="s">
        <v>1496</v>
      </c>
      <c r="J11" s="147" t="s">
        <v>1997</v>
      </c>
      <c r="K11" s="148">
        <v>44770</v>
      </c>
      <c r="L11" s="147" t="s">
        <v>2004</v>
      </c>
      <c r="M11" s="147" t="s">
        <v>2019</v>
      </c>
      <c r="Q11" s="77" t="s">
        <v>10</v>
      </c>
      <c r="Y11" s="149">
        <v>44960</v>
      </c>
      <c r="Z11" s="149">
        <v>44960</v>
      </c>
      <c r="AA11" s="149"/>
      <c r="AB11" s="149"/>
      <c r="AC11" s="150">
        <v>54537.52</v>
      </c>
      <c r="AD11" s="150"/>
      <c r="AE11" s="150"/>
    </row>
    <row r="12" spans="1:37" x14ac:dyDescent="0.35">
      <c r="A12" t="s">
        <v>1878</v>
      </c>
      <c r="B12" t="s">
        <v>1768</v>
      </c>
      <c r="E12" s="137">
        <v>30328</v>
      </c>
      <c r="F12">
        <f t="shared" ca="1" si="0"/>
        <v>41</v>
      </c>
      <c r="G12" t="s">
        <v>809</v>
      </c>
      <c r="H12" t="s">
        <v>1497</v>
      </c>
      <c r="I12" t="s">
        <v>1498</v>
      </c>
      <c r="J12" t="s">
        <v>1997</v>
      </c>
      <c r="K12" s="137">
        <v>44849</v>
      </c>
      <c r="L12" t="s">
        <v>2005</v>
      </c>
      <c r="M12" t="s">
        <v>2022</v>
      </c>
      <c r="Q12" s="77" t="s">
        <v>10</v>
      </c>
      <c r="R12"/>
      <c r="S12"/>
      <c r="U12"/>
      <c r="Y12" s="144">
        <v>44965</v>
      </c>
      <c r="Z12" s="144">
        <v>44965</v>
      </c>
      <c r="AA12" s="144"/>
      <c r="AB12" s="144"/>
      <c r="AC12" s="2">
        <v>53951</v>
      </c>
      <c r="AD12" s="2"/>
      <c r="AE12" s="2"/>
    </row>
    <row r="13" spans="1:37" x14ac:dyDescent="0.35">
      <c r="A13" t="s">
        <v>1879</v>
      </c>
      <c r="B13" t="s">
        <v>1866</v>
      </c>
      <c r="E13" s="137">
        <v>28632</v>
      </c>
      <c r="F13">
        <f t="shared" ca="1" si="0"/>
        <v>45</v>
      </c>
      <c r="G13" t="s">
        <v>860</v>
      </c>
      <c r="H13" t="s">
        <v>1499</v>
      </c>
      <c r="I13" t="s">
        <v>1500</v>
      </c>
      <c r="J13" t="s">
        <v>1997</v>
      </c>
      <c r="K13" s="137">
        <v>44831</v>
      </c>
      <c r="L13" t="s">
        <v>2006</v>
      </c>
      <c r="M13" t="s">
        <v>2019</v>
      </c>
      <c r="Q13" s="77" t="s">
        <v>14</v>
      </c>
      <c r="R13" s="160" t="s">
        <v>723</v>
      </c>
      <c r="T13" t="s">
        <v>723</v>
      </c>
      <c r="V13" t="s">
        <v>723</v>
      </c>
      <c r="Y13" s="144">
        <v>44963</v>
      </c>
      <c r="Z13" s="144">
        <v>44963</v>
      </c>
      <c r="AA13" s="144"/>
      <c r="AB13" s="144"/>
      <c r="AC13" s="1">
        <v>52000</v>
      </c>
      <c r="AD13" s="1"/>
      <c r="AE13" s="1"/>
    </row>
    <row r="14" spans="1:37" x14ac:dyDescent="0.35">
      <c r="A14" t="s">
        <v>1880</v>
      </c>
      <c r="B14" t="s">
        <v>1769</v>
      </c>
      <c r="E14" s="137">
        <v>27828</v>
      </c>
      <c r="F14">
        <f t="shared" ca="1" si="0"/>
        <v>48</v>
      </c>
      <c r="G14" t="s">
        <v>809</v>
      </c>
      <c r="H14" t="s">
        <v>1501</v>
      </c>
      <c r="I14" t="s">
        <v>1502</v>
      </c>
      <c r="J14" t="s">
        <v>1997</v>
      </c>
      <c r="K14" s="137">
        <v>44903</v>
      </c>
      <c r="L14" t="s">
        <v>2001</v>
      </c>
      <c r="M14" t="s">
        <v>2023</v>
      </c>
      <c r="O14" s="77"/>
      <c r="P14" s="77"/>
      <c r="Q14" s="77" t="s">
        <v>2036</v>
      </c>
      <c r="R14" s="159" t="s">
        <v>2031</v>
      </c>
      <c r="S14" s="159" t="s">
        <v>10</v>
      </c>
      <c r="T14" s="77"/>
      <c r="U14" s="159" t="s">
        <v>1585</v>
      </c>
      <c r="V14" s="77" t="s">
        <v>723</v>
      </c>
      <c r="Y14" s="144">
        <v>44966</v>
      </c>
      <c r="Z14" s="144">
        <v>44966</v>
      </c>
      <c r="AA14" s="144"/>
      <c r="AB14" s="144"/>
      <c r="AC14" s="123">
        <v>42000</v>
      </c>
      <c r="AD14" s="123">
        <v>54464.3</v>
      </c>
      <c r="AE14" s="123">
        <v>54464.3</v>
      </c>
    </row>
    <row r="15" spans="1:37" x14ac:dyDescent="0.35">
      <c r="A15" t="s">
        <v>1881</v>
      </c>
      <c r="B15" t="s">
        <v>1770</v>
      </c>
      <c r="E15" s="137">
        <v>35158</v>
      </c>
      <c r="F15">
        <f t="shared" ca="1" si="0"/>
        <v>27</v>
      </c>
      <c r="G15" t="s">
        <v>851</v>
      </c>
      <c r="H15" t="s">
        <v>1503</v>
      </c>
      <c r="I15" t="s">
        <v>1504</v>
      </c>
      <c r="J15" t="s">
        <v>1997</v>
      </c>
      <c r="K15" s="137">
        <v>44652</v>
      </c>
      <c r="L15" t="s">
        <v>2003</v>
      </c>
      <c r="M15" t="s">
        <v>2021</v>
      </c>
      <c r="Q15" s="77" t="s">
        <v>12</v>
      </c>
      <c r="R15" s="160" t="s">
        <v>723</v>
      </c>
      <c r="Y15" s="144">
        <v>44970</v>
      </c>
      <c r="Z15" s="144">
        <v>44970</v>
      </c>
      <c r="AA15" s="144"/>
      <c r="AB15" s="144"/>
      <c r="AC15" s="1">
        <v>26165</v>
      </c>
      <c r="AD15" s="1"/>
      <c r="AE15" s="1"/>
    </row>
    <row r="16" spans="1:37" x14ac:dyDescent="0.35">
      <c r="A16" t="s">
        <v>1882</v>
      </c>
      <c r="B16" t="s">
        <v>1771</v>
      </c>
      <c r="E16" s="137">
        <v>27698</v>
      </c>
      <c r="F16">
        <f t="shared" ca="1" si="0"/>
        <v>48</v>
      </c>
      <c r="G16" t="s">
        <v>887</v>
      </c>
      <c r="H16" t="s">
        <v>1505</v>
      </c>
      <c r="I16" t="s">
        <v>1506</v>
      </c>
      <c r="J16" t="s">
        <v>1997</v>
      </c>
      <c r="K16" s="137">
        <v>44688</v>
      </c>
      <c r="L16" t="s">
        <v>2001</v>
      </c>
      <c r="M16" t="s">
        <v>2023</v>
      </c>
      <c r="Q16" s="77" t="s">
        <v>1585</v>
      </c>
      <c r="R16" s="160" t="s">
        <v>2030</v>
      </c>
      <c r="Y16" s="144">
        <v>44977</v>
      </c>
      <c r="Z16" s="144">
        <v>44977</v>
      </c>
      <c r="AA16" s="144"/>
      <c r="AB16" s="144"/>
      <c r="AC16" s="2">
        <v>40298.800000000003</v>
      </c>
      <c r="AD16" s="2"/>
      <c r="AE16" s="2"/>
    </row>
    <row r="17" spans="1:31" x14ac:dyDescent="0.35">
      <c r="A17" t="s">
        <v>1883</v>
      </c>
      <c r="B17" t="s">
        <v>1772</v>
      </c>
      <c r="E17" s="137">
        <v>29387</v>
      </c>
      <c r="F17">
        <f t="shared" ca="1" si="0"/>
        <v>43</v>
      </c>
      <c r="G17" t="s">
        <v>837</v>
      </c>
      <c r="H17" t="s">
        <v>1507</v>
      </c>
      <c r="I17" t="s">
        <v>1508</v>
      </c>
      <c r="J17" t="s">
        <v>1997</v>
      </c>
      <c r="K17" s="137">
        <v>44819</v>
      </c>
      <c r="L17" t="s">
        <v>2001</v>
      </c>
      <c r="M17" t="s">
        <v>2019</v>
      </c>
      <c r="O17" s="77"/>
      <c r="P17" s="77"/>
      <c r="Q17" s="77" t="s">
        <v>10</v>
      </c>
      <c r="R17" s="159"/>
      <c r="S17" s="159" t="s">
        <v>236</v>
      </c>
      <c r="T17" s="77" t="s">
        <v>2031</v>
      </c>
      <c r="U17" s="159"/>
      <c r="V17" s="77" t="s">
        <v>2031</v>
      </c>
      <c r="Y17" s="144">
        <v>44977</v>
      </c>
      <c r="Z17" s="144">
        <v>44977</v>
      </c>
      <c r="AA17" s="144"/>
      <c r="AB17" s="144"/>
      <c r="AC17" s="2">
        <v>43709.98</v>
      </c>
      <c r="AD17" s="2"/>
      <c r="AE17" s="2"/>
    </row>
    <row r="18" spans="1:31" x14ac:dyDescent="0.35">
      <c r="A18" t="s">
        <v>1884</v>
      </c>
      <c r="B18" t="s">
        <v>1773</v>
      </c>
      <c r="E18" s="137">
        <v>28009</v>
      </c>
      <c r="F18">
        <f t="shared" ca="1" si="0"/>
        <v>47</v>
      </c>
      <c r="G18" t="s">
        <v>814</v>
      </c>
      <c r="H18" t="s">
        <v>1509</v>
      </c>
      <c r="I18" t="s">
        <v>1510</v>
      </c>
      <c r="J18" t="s">
        <v>1997</v>
      </c>
      <c r="K18" s="137">
        <v>28009</v>
      </c>
      <c r="L18" t="s">
        <v>2001</v>
      </c>
      <c r="M18" t="s">
        <v>2020</v>
      </c>
      <c r="Q18" s="77" t="s">
        <v>10</v>
      </c>
      <c r="R18"/>
      <c r="S18"/>
      <c r="U18"/>
      <c r="Y18" s="144">
        <v>44973</v>
      </c>
      <c r="Z18" s="144">
        <v>44973</v>
      </c>
      <c r="AA18" s="144"/>
      <c r="AB18" s="144"/>
      <c r="AC18" s="2">
        <v>27574</v>
      </c>
      <c r="AD18" s="2"/>
      <c r="AE18" s="2"/>
    </row>
    <row r="19" spans="1:31" x14ac:dyDescent="0.35">
      <c r="A19" t="s">
        <v>1885</v>
      </c>
      <c r="B19" t="s">
        <v>1774</v>
      </c>
      <c r="E19" s="137">
        <v>28385</v>
      </c>
      <c r="F19">
        <f t="shared" ca="1" si="0"/>
        <v>46</v>
      </c>
      <c r="G19" t="s">
        <v>851</v>
      </c>
      <c r="H19" t="s">
        <v>1511</v>
      </c>
      <c r="I19" t="s">
        <v>1512</v>
      </c>
      <c r="J19" t="s">
        <v>1997</v>
      </c>
      <c r="K19" s="137">
        <v>44672</v>
      </c>
      <c r="L19" t="s">
        <v>2007</v>
      </c>
      <c r="M19" t="s">
        <v>2019</v>
      </c>
      <c r="Q19" s="77" t="s">
        <v>1585</v>
      </c>
      <c r="R19" s="160" t="s">
        <v>2030</v>
      </c>
      <c r="Y19" s="144">
        <v>44980</v>
      </c>
      <c r="Z19" s="144">
        <v>44980</v>
      </c>
      <c r="AA19" s="144"/>
      <c r="AB19" s="144"/>
      <c r="AC19" s="2">
        <v>48119.8</v>
      </c>
      <c r="AD19" s="2"/>
      <c r="AE19" s="2"/>
    </row>
    <row r="20" spans="1:31" x14ac:dyDescent="0.35">
      <c r="A20" t="s">
        <v>1886</v>
      </c>
      <c r="B20" t="s">
        <v>1775</v>
      </c>
      <c r="E20" s="137">
        <v>20266</v>
      </c>
      <c r="F20">
        <f t="shared" ca="1" si="0"/>
        <v>68</v>
      </c>
      <c r="G20" t="s">
        <v>830</v>
      </c>
      <c r="H20" t="s">
        <v>1513</v>
      </c>
      <c r="I20" t="s">
        <v>1514</v>
      </c>
      <c r="J20" t="s">
        <v>1997</v>
      </c>
      <c r="K20" s="137">
        <v>44907</v>
      </c>
      <c r="L20" t="s">
        <v>567</v>
      </c>
      <c r="M20" t="s">
        <v>2023</v>
      </c>
      <c r="Q20" s="77" t="s">
        <v>723</v>
      </c>
      <c r="R20" s="160" t="s">
        <v>723</v>
      </c>
      <c r="Y20" s="144">
        <v>44980</v>
      </c>
      <c r="Z20" s="144">
        <v>44980</v>
      </c>
      <c r="AA20" s="144"/>
      <c r="AB20" s="144"/>
      <c r="AC20" s="1">
        <v>35000</v>
      </c>
      <c r="AD20" s="1"/>
      <c r="AE20" s="1"/>
    </row>
    <row r="21" spans="1:31" x14ac:dyDescent="0.35">
      <c r="A21" t="s">
        <v>1887</v>
      </c>
      <c r="B21" t="s">
        <v>1776</v>
      </c>
      <c r="D21" t="s">
        <v>2047</v>
      </c>
      <c r="E21" s="139">
        <v>32401</v>
      </c>
      <c r="F21" s="141">
        <f t="shared" ca="1" si="0"/>
        <v>35</v>
      </c>
      <c r="G21" t="s">
        <v>892</v>
      </c>
      <c r="H21" s="10" t="s">
        <v>1214</v>
      </c>
      <c r="I21" s="10" t="s">
        <v>1215</v>
      </c>
      <c r="J21" t="s">
        <v>1997</v>
      </c>
      <c r="K21" s="137">
        <v>44463</v>
      </c>
      <c r="L21" t="s">
        <v>2006</v>
      </c>
      <c r="M21" t="s">
        <v>2019</v>
      </c>
      <c r="Q21" s="77" t="s">
        <v>1585</v>
      </c>
      <c r="R21" s="160" t="s">
        <v>723</v>
      </c>
      <c r="Y21" s="144">
        <v>44979</v>
      </c>
      <c r="Z21" s="144">
        <v>44979</v>
      </c>
      <c r="AA21" s="144"/>
      <c r="AB21" s="144"/>
      <c r="AC21" s="1">
        <v>26000</v>
      </c>
      <c r="AD21" s="1"/>
      <c r="AE21" s="1"/>
    </row>
    <row r="22" spans="1:31" ht="29" x14ac:dyDescent="0.35">
      <c r="A22" t="s">
        <v>1888</v>
      </c>
      <c r="B22" t="s">
        <v>1777</v>
      </c>
      <c r="D22" t="s">
        <v>2047</v>
      </c>
      <c r="E22" s="137">
        <v>29204</v>
      </c>
      <c r="F22">
        <f t="shared" ca="1" si="0"/>
        <v>44</v>
      </c>
      <c r="G22" t="s">
        <v>804</v>
      </c>
      <c r="H22" s="15" t="s">
        <v>958</v>
      </c>
      <c r="I22" s="15" t="s">
        <v>1973</v>
      </c>
      <c r="J22" s="15" t="s">
        <v>1974</v>
      </c>
      <c r="K22" s="151">
        <v>44783</v>
      </c>
      <c r="L22" s="15" t="s">
        <v>2001</v>
      </c>
      <c r="M22" s="77" t="s">
        <v>2019</v>
      </c>
      <c r="O22" s="77"/>
      <c r="P22" s="77"/>
      <c r="Q22" s="77" t="s">
        <v>2036</v>
      </c>
      <c r="R22" s="161" t="s">
        <v>2031</v>
      </c>
      <c r="S22" s="161" t="s">
        <v>1585</v>
      </c>
      <c r="T22" s="77" t="s">
        <v>2030</v>
      </c>
      <c r="U22" s="161"/>
      <c r="V22" s="77" t="s">
        <v>2030</v>
      </c>
      <c r="Y22" s="146" t="s">
        <v>1515</v>
      </c>
      <c r="Z22" s="146">
        <v>44998</v>
      </c>
      <c r="AA22" s="146">
        <v>45061</v>
      </c>
      <c r="AB22" s="146"/>
      <c r="AC22" s="123">
        <v>42000</v>
      </c>
      <c r="AD22" s="123">
        <v>42000</v>
      </c>
      <c r="AE22" s="123">
        <v>42000</v>
      </c>
    </row>
    <row r="23" spans="1:31" x14ac:dyDescent="0.35">
      <c r="A23" t="s">
        <v>1889</v>
      </c>
      <c r="B23" t="s">
        <v>1778</v>
      </c>
      <c r="E23" s="137">
        <v>35750</v>
      </c>
      <c r="F23">
        <f t="shared" ca="1" si="0"/>
        <v>26</v>
      </c>
      <c r="G23" t="s">
        <v>834</v>
      </c>
      <c r="H23" t="s">
        <v>1516</v>
      </c>
      <c r="I23" t="s">
        <v>1517</v>
      </c>
      <c r="J23" t="s">
        <v>1997</v>
      </c>
      <c r="K23" s="137">
        <v>44931</v>
      </c>
      <c r="L23" t="s">
        <v>2003</v>
      </c>
      <c r="M23" t="s">
        <v>2021</v>
      </c>
      <c r="Q23" s="77" t="s">
        <v>12</v>
      </c>
      <c r="R23" s="160" t="s">
        <v>723</v>
      </c>
      <c r="Y23" s="144">
        <v>44991</v>
      </c>
      <c r="Z23" s="144">
        <v>44991</v>
      </c>
      <c r="AA23" s="144"/>
      <c r="AB23" s="144"/>
      <c r="AC23" s="1">
        <v>53876</v>
      </c>
      <c r="AD23" s="1"/>
      <c r="AE23" s="1"/>
    </row>
    <row r="24" spans="1:31" x14ac:dyDescent="0.35">
      <c r="A24" t="s">
        <v>1890</v>
      </c>
      <c r="B24" t="s">
        <v>1779</v>
      </c>
      <c r="E24" s="137">
        <v>30189</v>
      </c>
      <c r="F24">
        <f t="shared" ca="1" si="0"/>
        <v>41</v>
      </c>
      <c r="G24" t="s">
        <v>814</v>
      </c>
      <c r="H24" t="s">
        <v>1518</v>
      </c>
      <c r="I24" t="s">
        <v>1519</v>
      </c>
      <c r="J24" t="s">
        <v>1997</v>
      </c>
      <c r="K24" s="137">
        <v>44713</v>
      </c>
      <c r="L24" t="s">
        <v>2001</v>
      </c>
      <c r="M24" t="s">
        <v>2019</v>
      </c>
      <c r="Q24" s="77" t="s">
        <v>1585</v>
      </c>
      <c r="R24" s="160" t="s">
        <v>2030</v>
      </c>
      <c r="Y24" s="144">
        <v>45002</v>
      </c>
      <c r="Z24" s="144">
        <v>45002</v>
      </c>
      <c r="AA24" s="144"/>
      <c r="AB24" s="144"/>
      <c r="AC24" s="1">
        <v>41843.800000000003</v>
      </c>
      <c r="AD24" s="1"/>
      <c r="AE24" s="1"/>
    </row>
    <row r="25" spans="1:31" x14ac:dyDescent="0.35">
      <c r="A25" t="s">
        <v>1891</v>
      </c>
      <c r="B25" t="s">
        <v>1780</v>
      </c>
      <c r="E25" s="137">
        <v>32615</v>
      </c>
      <c r="F25">
        <f t="shared" ca="1" si="0"/>
        <v>34</v>
      </c>
      <c r="G25" t="s">
        <v>820</v>
      </c>
      <c r="H25" t="s">
        <v>1520</v>
      </c>
      <c r="I25" t="s">
        <v>1521</v>
      </c>
      <c r="J25" t="s">
        <v>1997</v>
      </c>
      <c r="K25" s="137">
        <v>44935</v>
      </c>
      <c r="L25" t="s">
        <v>2006</v>
      </c>
      <c r="M25" t="s">
        <v>2019</v>
      </c>
      <c r="Q25" s="77" t="s">
        <v>14</v>
      </c>
      <c r="R25" s="160" t="s">
        <v>2030</v>
      </c>
      <c r="Y25" s="144">
        <v>44999</v>
      </c>
      <c r="Z25" s="144">
        <v>44999</v>
      </c>
      <c r="AA25" s="144"/>
      <c r="AB25" s="144"/>
      <c r="AC25" s="1">
        <v>52000</v>
      </c>
      <c r="AD25" s="1"/>
      <c r="AE25" s="1"/>
    </row>
    <row r="26" spans="1:31" x14ac:dyDescent="0.35">
      <c r="A26" t="s">
        <v>1522</v>
      </c>
      <c r="B26" t="s">
        <v>1781</v>
      </c>
      <c r="E26" s="137">
        <v>33065</v>
      </c>
      <c r="F26">
        <f t="shared" ca="1" si="0"/>
        <v>33</v>
      </c>
      <c r="G26" t="s">
        <v>838</v>
      </c>
      <c r="H26" t="s">
        <v>1523</v>
      </c>
      <c r="I26" t="s">
        <v>1524</v>
      </c>
      <c r="J26" t="s">
        <v>1997</v>
      </c>
      <c r="K26" s="137">
        <v>44869</v>
      </c>
      <c r="L26" t="s">
        <v>2006</v>
      </c>
      <c r="M26" t="s">
        <v>2019</v>
      </c>
      <c r="Q26" s="77" t="s">
        <v>14</v>
      </c>
      <c r="R26" s="160" t="s">
        <v>723</v>
      </c>
      <c r="Y26" s="144">
        <v>45005</v>
      </c>
      <c r="Z26" s="144">
        <v>45005</v>
      </c>
      <c r="AA26" s="144"/>
      <c r="AB26" s="144"/>
      <c r="AC26" s="1">
        <v>52000</v>
      </c>
      <c r="AD26" s="1"/>
      <c r="AE26" s="1"/>
    </row>
    <row r="27" spans="1:31" x14ac:dyDescent="0.35">
      <c r="A27" t="s">
        <v>1892</v>
      </c>
      <c r="B27" t="s">
        <v>1782</v>
      </c>
      <c r="E27" s="137">
        <v>31443</v>
      </c>
      <c r="F27">
        <f t="shared" ca="1" si="0"/>
        <v>38</v>
      </c>
      <c r="G27" t="s">
        <v>809</v>
      </c>
      <c r="H27" t="s">
        <v>1525</v>
      </c>
      <c r="I27" t="s">
        <v>1975</v>
      </c>
      <c r="J27" t="s">
        <v>1976</v>
      </c>
      <c r="K27" s="137">
        <v>44945</v>
      </c>
      <c r="L27" t="s">
        <v>2003</v>
      </c>
      <c r="M27" t="s">
        <v>2021</v>
      </c>
      <c r="Q27" s="77" t="s">
        <v>12</v>
      </c>
      <c r="R27" s="160" t="s">
        <v>723</v>
      </c>
      <c r="Y27" s="144">
        <v>45012</v>
      </c>
      <c r="Z27" s="144">
        <v>45012</v>
      </c>
      <c r="AA27" s="144"/>
      <c r="AB27" s="144"/>
      <c r="AC27" s="1">
        <v>53876</v>
      </c>
      <c r="AD27" s="1"/>
      <c r="AE27" s="1"/>
    </row>
    <row r="28" spans="1:31" x14ac:dyDescent="0.35">
      <c r="A28" t="s">
        <v>1893</v>
      </c>
      <c r="B28" t="s">
        <v>1783</v>
      </c>
      <c r="E28" s="137">
        <v>33823</v>
      </c>
      <c r="F28">
        <f t="shared" ca="1" si="0"/>
        <v>31</v>
      </c>
      <c r="G28" t="s">
        <v>809</v>
      </c>
      <c r="H28" t="s">
        <v>1526</v>
      </c>
      <c r="I28" t="s">
        <v>1527</v>
      </c>
      <c r="J28" t="s">
        <v>1997</v>
      </c>
      <c r="K28" s="137">
        <v>43382</v>
      </c>
      <c r="L28" t="s">
        <v>2003</v>
      </c>
      <c r="M28" t="s">
        <v>2021</v>
      </c>
      <c r="Q28" s="77" t="s">
        <v>12</v>
      </c>
      <c r="R28" s="160" t="s">
        <v>723</v>
      </c>
      <c r="Y28" s="144">
        <v>45012</v>
      </c>
      <c r="Z28" s="144">
        <v>45012</v>
      </c>
      <c r="AA28" s="144"/>
      <c r="AB28" s="144"/>
      <c r="AC28" s="1">
        <v>51076</v>
      </c>
      <c r="AD28" s="1"/>
      <c r="AE28" s="1"/>
    </row>
    <row r="29" spans="1:31" x14ac:dyDescent="0.35">
      <c r="A29" t="s">
        <v>1894</v>
      </c>
      <c r="B29" t="s">
        <v>1784</v>
      </c>
      <c r="E29" s="137">
        <v>30527</v>
      </c>
      <c r="F29">
        <f t="shared" ca="1" si="0"/>
        <v>40</v>
      </c>
      <c r="G29" t="s">
        <v>809</v>
      </c>
      <c r="H29" t="s">
        <v>1528</v>
      </c>
      <c r="I29" t="s">
        <v>1529</v>
      </c>
      <c r="J29" t="s">
        <v>1997</v>
      </c>
      <c r="K29" s="137">
        <v>44968</v>
      </c>
      <c r="L29" t="s">
        <v>2008</v>
      </c>
      <c r="M29" t="s">
        <v>2024</v>
      </c>
      <c r="O29" s="77"/>
      <c r="P29" s="77"/>
      <c r="Q29" s="77" t="s">
        <v>2039</v>
      </c>
      <c r="R29" s="159" t="s">
        <v>2030</v>
      </c>
      <c r="S29" s="159"/>
      <c r="T29" s="77"/>
      <c r="U29" s="159"/>
      <c r="V29" s="77"/>
      <c r="Y29" s="144">
        <v>45012</v>
      </c>
      <c r="Z29" s="144">
        <v>45012</v>
      </c>
      <c r="AA29" s="144"/>
      <c r="AB29" s="144"/>
      <c r="AC29" s="1">
        <v>42000</v>
      </c>
      <c r="AD29" s="1"/>
      <c r="AE29" s="1"/>
    </row>
    <row r="30" spans="1:31" x14ac:dyDescent="0.35">
      <c r="A30" t="s">
        <v>1895</v>
      </c>
      <c r="B30" t="s">
        <v>1785</v>
      </c>
      <c r="E30" s="139">
        <v>30090</v>
      </c>
      <c r="F30" s="140">
        <f t="shared" ca="1" si="0"/>
        <v>41</v>
      </c>
      <c r="G30" s="10" t="s">
        <v>887</v>
      </c>
      <c r="H30" s="10" t="s">
        <v>1457</v>
      </c>
      <c r="I30" s="10" t="s">
        <v>1458</v>
      </c>
      <c r="J30" s="76" t="s">
        <v>1997</v>
      </c>
      <c r="K30" s="142">
        <v>44662</v>
      </c>
      <c r="L30" s="10" t="s">
        <v>2001</v>
      </c>
      <c r="M30" s="76" t="s">
        <v>2019</v>
      </c>
      <c r="N30" s="76"/>
      <c r="Q30" s="77" t="s">
        <v>1585</v>
      </c>
      <c r="R30" s="162" t="s">
        <v>723</v>
      </c>
      <c r="S30" s="162"/>
      <c r="U30" s="162"/>
      <c r="Y30" s="144">
        <v>45013</v>
      </c>
      <c r="Z30" s="144">
        <v>45013</v>
      </c>
      <c r="AA30" s="144"/>
      <c r="AB30" s="144"/>
      <c r="AC30" s="1">
        <v>35000</v>
      </c>
      <c r="AD30" s="1"/>
      <c r="AE30" s="1"/>
    </row>
    <row r="31" spans="1:31" ht="29" x14ac:dyDescent="0.35">
      <c r="A31" t="s">
        <v>1896</v>
      </c>
      <c r="B31" t="s">
        <v>1786</v>
      </c>
      <c r="E31" s="137">
        <v>28258</v>
      </c>
      <c r="F31">
        <f t="shared" ca="1" si="0"/>
        <v>46</v>
      </c>
      <c r="G31" t="s">
        <v>814</v>
      </c>
      <c r="H31" t="s">
        <v>1530</v>
      </c>
      <c r="I31" t="s">
        <v>1531</v>
      </c>
      <c r="J31" t="s">
        <v>1997</v>
      </c>
      <c r="K31" s="137">
        <v>44819</v>
      </c>
      <c r="L31" t="s">
        <v>2001</v>
      </c>
      <c r="M31" t="s">
        <v>2021</v>
      </c>
      <c r="O31" s="77"/>
      <c r="P31" s="77"/>
      <c r="Q31" s="77" t="s">
        <v>1614</v>
      </c>
      <c r="R31" s="159" t="s">
        <v>2030</v>
      </c>
      <c r="S31" s="159" t="s">
        <v>1585</v>
      </c>
      <c r="T31" s="77" t="s">
        <v>2030</v>
      </c>
      <c r="U31" s="159"/>
      <c r="V31" s="77"/>
      <c r="Y31" s="146" t="s">
        <v>1532</v>
      </c>
      <c r="Z31" s="146">
        <v>45015</v>
      </c>
      <c r="AA31" s="146">
        <v>45048</v>
      </c>
      <c r="AB31" s="146"/>
      <c r="AC31" s="123">
        <v>42000</v>
      </c>
      <c r="AD31" s="123">
        <v>25000</v>
      </c>
      <c r="AE31" s="123">
        <v>25000</v>
      </c>
    </row>
    <row r="32" spans="1:31" x14ac:dyDescent="0.35">
      <c r="A32" t="s">
        <v>1897</v>
      </c>
      <c r="B32" t="s">
        <v>1787</v>
      </c>
      <c r="E32" s="137">
        <v>26594</v>
      </c>
      <c r="F32">
        <f t="shared" ca="1" si="0"/>
        <v>51</v>
      </c>
      <c r="G32" t="s">
        <v>809</v>
      </c>
      <c r="H32" t="s">
        <v>1533</v>
      </c>
      <c r="I32" t="s">
        <v>1534</v>
      </c>
      <c r="J32" t="s">
        <v>1997</v>
      </c>
      <c r="K32" s="137">
        <v>44974</v>
      </c>
      <c r="L32" t="s">
        <v>2003</v>
      </c>
      <c r="M32" t="s">
        <v>2021</v>
      </c>
      <c r="Q32" s="77" t="s">
        <v>2040</v>
      </c>
      <c r="R32" s="163" t="s">
        <v>2031</v>
      </c>
      <c r="S32" s="163"/>
      <c r="U32" s="163"/>
      <c r="Y32" s="144">
        <v>45019</v>
      </c>
      <c r="Z32" s="144">
        <v>45019</v>
      </c>
      <c r="AA32" s="144"/>
      <c r="AB32" s="144"/>
      <c r="AC32" s="1">
        <v>42000</v>
      </c>
      <c r="AD32" s="1"/>
      <c r="AE32" s="1"/>
    </row>
    <row r="33" spans="1:31" x14ac:dyDescent="0.35">
      <c r="A33" t="s">
        <v>1898</v>
      </c>
      <c r="B33" t="s">
        <v>1788</v>
      </c>
      <c r="E33" s="139">
        <v>36140</v>
      </c>
      <c r="F33" s="141">
        <f t="shared" ca="1" si="0"/>
        <v>25</v>
      </c>
      <c r="G33" s="10" t="s">
        <v>809</v>
      </c>
      <c r="H33" s="10" t="s">
        <v>1091</v>
      </c>
      <c r="I33" s="10" t="s">
        <v>1092</v>
      </c>
      <c r="J33" s="10" t="s">
        <v>1997</v>
      </c>
      <c r="K33" s="139">
        <v>44105</v>
      </c>
      <c r="L33" t="s">
        <v>2003</v>
      </c>
      <c r="M33" t="s">
        <v>2021</v>
      </c>
      <c r="Q33" s="77" t="s">
        <v>12</v>
      </c>
      <c r="R33" s="159" t="s">
        <v>723</v>
      </c>
      <c r="S33" s="159"/>
      <c r="U33" s="159"/>
      <c r="Y33" s="144">
        <v>45026</v>
      </c>
      <c r="Z33" s="144">
        <v>45026</v>
      </c>
      <c r="AA33" s="144"/>
      <c r="AB33" s="144"/>
      <c r="AC33" s="1">
        <v>61376</v>
      </c>
      <c r="AD33" s="1"/>
      <c r="AE33" s="1"/>
    </row>
    <row r="34" spans="1:31" x14ac:dyDescent="0.35">
      <c r="A34" t="s">
        <v>1899</v>
      </c>
      <c r="B34" t="s">
        <v>1789</v>
      </c>
      <c r="E34" s="137">
        <v>25035</v>
      </c>
      <c r="F34">
        <f t="shared" ca="1" si="0"/>
        <v>55</v>
      </c>
      <c r="G34" t="s">
        <v>837</v>
      </c>
      <c r="H34" t="s">
        <v>1535</v>
      </c>
      <c r="I34" t="s">
        <v>1536</v>
      </c>
      <c r="J34" t="s">
        <v>1997</v>
      </c>
      <c r="K34" s="137">
        <v>44986</v>
      </c>
      <c r="L34" t="s">
        <v>2003</v>
      </c>
      <c r="M34" t="s">
        <v>2023</v>
      </c>
      <c r="Q34" s="77" t="s">
        <v>12</v>
      </c>
      <c r="R34" s="159" t="s">
        <v>723</v>
      </c>
      <c r="S34" s="159"/>
      <c r="U34" s="159"/>
      <c r="Y34" s="144">
        <v>45026</v>
      </c>
      <c r="Z34" s="144">
        <v>45026</v>
      </c>
      <c r="AA34" s="144"/>
      <c r="AB34" s="144"/>
      <c r="AC34" s="1">
        <v>53876</v>
      </c>
      <c r="AD34" s="1"/>
      <c r="AE34" s="1"/>
    </row>
    <row r="35" spans="1:31" x14ac:dyDescent="0.35">
      <c r="A35" t="s">
        <v>1900</v>
      </c>
      <c r="B35" t="s">
        <v>1790</v>
      </c>
      <c r="E35" s="137">
        <v>30295</v>
      </c>
      <c r="F35">
        <f t="shared" ca="1" si="0"/>
        <v>41</v>
      </c>
      <c r="G35" t="s">
        <v>809</v>
      </c>
      <c r="H35" t="s">
        <v>1537</v>
      </c>
      <c r="I35" t="s">
        <v>1538</v>
      </c>
      <c r="J35" t="s">
        <v>1997</v>
      </c>
      <c r="K35" s="137">
        <v>44924</v>
      </c>
      <c r="L35" t="s">
        <v>2001</v>
      </c>
      <c r="M35" t="s">
        <v>2021</v>
      </c>
      <c r="Q35" s="77" t="s">
        <v>10</v>
      </c>
      <c r="R35"/>
      <c r="S35"/>
      <c r="U35"/>
      <c r="Y35" s="144">
        <v>45029</v>
      </c>
      <c r="Z35" s="144">
        <v>45029</v>
      </c>
      <c r="AA35" s="144"/>
      <c r="AB35" s="144"/>
      <c r="AC35" s="2">
        <v>60892.85</v>
      </c>
      <c r="AD35" s="2"/>
      <c r="AE35" s="2"/>
    </row>
    <row r="36" spans="1:31" x14ac:dyDescent="0.35">
      <c r="A36" t="s">
        <v>1901</v>
      </c>
      <c r="B36" t="s">
        <v>1791</v>
      </c>
      <c r="E36" s="137">
        <v>22783</v>
      </c>
      <c r="F36">
        <f t="shared" ca="1" si="0"/>
        <v>61</v>
      </c>
      <c r="G36" t="s">
        <v>804</v>
      </c>
      <c r="H36" t="s">
        <v>1539</v>
      </c>
      <c r="I36" t="s">
        <v>1540</v>
      </c>
      <c r="J36" t="s">
        <v>1997</v>
      </c>
      <c r="K36" s="137">
        <v>44951</v>
      </c>
      <c r="L36" t="s">
        <v>2006</v>
      </c>
      <c r="M36" t="s">
        <v>2025</v>
      </c>
      <c r="Q36" s="77" t="s">
        <v>14</v>
      </c>
      <c r="R36" s="159" t="s">
        <v>723</v>
      </c>
      <c r="S36" s="159"/>
      <c r="U36" s="159"/>
      <c r="Y36" s="144">
        <v>45028</v>
      </c>
      <c r="Z36" s="144">
        <v>45028</v>
      </c>
      <c r="AA36" s="144"/>
      <c r="AB36" s="144"/>
      <c r="AC36" s="1">
        <v>52000</v>
      </c>
      <c r="AD36" s="1"/>
      <c r="AE36" s="1"/>
    </row>
    <row r="37" spans="1:31" x14ac:dyDescent="0.35">
      <c r="A37" t="s">
        <v>1902</v>
      </c>
      <c r="B37" t="s">
        <v>1792</v>
      </c>
      <c r="E37" s="137">
        <v>30105</v>
      </c>
      <c r="F37">
        <f t="shared" ca="1" si="0"/>
        <v>41</v>
      </c>
      <c r="G37" t="s">
        <v>851</v>
      </c>
      <c r="H37" t="s">
        <v>1541</v>
      </c>
      <c r="I37" t="s">
        <v>1542</v>
      </c>
      <c r="J37" t="s">
        <v>1997</v>
      </c>
      <c r="K37" s="137">
        <v>44770</v>
      </c>
      <c r="L37" t="s">
        <v>2003</v>
      </c>
      <c r="M37" t="s">
        <v>2021</v>
      </c>
      <c r="Q37" s="77" t="s">
        <v>12</v>
      </c>
      <c r="R37" s="159" t="s">
        <v>723</v>
      </c>
      <c r="S37" s="159"/>
      <c r="U37" s="159"/>
      <c r="Y37" s="144">
        <v>45026</v>
      </c>
      <c r="Z37" s="144">
        <v>45026</v>
      </c>
      <c r="AA37" s="144"/>
      <c r="AB37" s="144"/>
      <c r="AC37" s="1">
        <v>51076</v>
      </c>
      <c r="AD37" s="1"/>
      <c r="AE37" s="1"/>
    </row>
    <row r="38" spans="1:31" x14ac:dyDescent="0.35">
      <c r="A38" t="s">
        <v>1903</v>
      </c>
      <c r="B38" t="s">
        <v>1793</v>
      </c>
      <c r="E38" s="137">
        <v>33760</v>
      </c>
      <c r="F38">
        <f t="shared" ca="1" si="0"/>
        <v>31</v>
      </c>
      <c r="G38" t="s">
        <v>837</v>
      </c>
      <c r="H38" t="s">
        <v>1543</v>
      </c>
      <c r="I38" t="s">
        <v>1544</v>
      </c>
      <c r="J38" t="s">
        <v>1997</v>
      </c>
      <c r="K38" s="137">
        <v>44765</v>
      </c>
      <c r="L38" t="s">
        <v>2001</v>
      </c>
      <c r="M38" t="s">
        <v>2020</v>
      </c>
      <c r="Q38" s="77" t="s">
        <v>1614</v>
      </c>
      <c r="R38" s="159" t="s">
        <v>2031</v>
      </c>
      <c r="S38" s="159"/>
      <c r="U38" s="159"/>
      <c r="Y38" s="144">
        <v>45037</v>
      </c>
      <c r="Z38" s="144">
        <v>45037</v>
      </c>
      <c r="AA38" s="144"/>
      <c r="AB38" s="144"/>
      <c r="AC38" s="1">
        <v>42000</v>
      </c>
      <c r="AD38" s="1"/>
      <c r="AE38" s="1"/>
    </row>
    <row r="39" spans="1:31" x14ac:dyDescent="0.35">
      <c r="A39" t="s">
        <v>1904</v>
      </c>
      <c r="B39" t="s">
        <v>1794</v>
      </c>
      <c r="E39" s="137">
        <v>22963</v>
      </c>
      <c r="F39">
        <f t="shared" ca="1" si="0"/>
        <v>61</v>
      </c>
      <c r="G39" t="s">
        <v>809</v>
      </c>
      <c r="H39" t="s">
        <v>1545</v>
      </c>
      <c r="I39" t="s">
        <v>1993</v>
      </c>
      <c r="J39" t="s">
        <v>1977</v>
      </c>
      <c r="K39" s="137">
        <v>44961</v>
      </c>
      <c r="L39" t="s">
        <v>2008</v>
      </c>
      <c r="M39" t="s">
        <v>2021</v>
      </c>
      <c r="Q39" s="77" t="s">
        <v>14</v>
      </c>
      <c r="R39" s="159" t="s">
        <v>2030</v>
      </c>
      <c r="S39" s="159"/>
      <c r="U39" s="159"/>
      <c r="Y39" s="144">
        <v>45030</v>
      </c>
      <c r="Z39" s="144">
        <v>45030</v>
      </c>
      <c r="AA39" s="144"/>
      <c r="AB39" s="144"/>
      <c r="AC39" s="1">
        <v>52000</v>
      </c>
      <c r="AD39" s="1"/>
      <c r="AE39" s="1"/>
    </row>
    <row r="40" spans="1:31" x14ac:dyDescent="0.35">
      <c r="A40" t="s">
        <v>1905</v>
      </c>
      <c r="B40" t="s">
        <v>1795</v>
      </c>
      <c r="E40" s="137">
        <v>24203</v>
      </c>
      <c r="F40">
        <f t="shared" ca="1" si="0"/>
        <v>58</v>
      </c>
      <c r="G40" t="s">
        <v>820</v>
      </c>
      <c r="H40" t="s">
        <v>1546</v>
      </c>
      <c r="I40" t="s">
        <v>1547</v>
      </c>
      <c r="J40" t="s">
        <v>1997</v>
      </c>
      <c r="K40" s="137">
        <v>44726</v>
      </c>
      <c r="L40" t="s">
        <v>2001</v>
      </c>
      <c r="M40" t="s">
        <v>2019</v>
      </c>
      <c r="Q40" s="77" t="s">
        <v>1585</v>
      </c>
      <c r="R40" s="159" t="s">
        <v>2030</v>
      </c>
      <c r="S40" s="159"/>
      <c r="U40" s="159"/>
      <c r="Y40" s="144">
        <v>45030</v>
      </c>
      <c r="Z40" s="144">
        <v>45030</v>
      </c>
      <c r="AA40" s="144"/>
      <c r="AB40" s="144"/>
      <c r="AC40" s="1">
        <v>10000</v>
      </c>
      <c r="AD40" s="1"/>
      <c r="AE40" s="1"/>
    </row>
    <row r="41" spans="1:31" x14ac:dyDescent="0.35">
      <c r="A41" t="s">
        <v>1906</v>
      </c>
      <c r="B41" t="s">
        <v>1796</v>
      </c>
      <c r="E41" s="137">
        <v>34303</v>
      </c>
      <c r="F41">
        <f t="shared" ca="1" si="0"/>
        <v>30</v>
      </c>
      <c r="G41" t="s">
        <v>809</v>
      </c>
      <c r="H41" t="s">
        <v>1548</v>
      </c>
      <c r="I41" t="s">
        <v>1549</v>
      </c>
      <c r="J41" t="s">
        <v>1997</v>
      </c>
      <c r="K41" s="137">
        <v>43165</v>
      </c>
      <c r="L41" t="s">
        <v>2009</v>
      </c>
      <c r="M41" t="s">
        <v>2023</v>
      </c>
      <c r="Q41" s="77" t="s">
        <v>1585</v>
      </c>
      <c r="R41" s="159" t="s">
        <v>2030</v>
      </c>
      <c r="S41" s="159"/>
      <c r="U41" s="159"/>
      <c r="Y41" s="144">
        <v>45033</v>
      </c>
      <c r="Z41" s="144">
        <v>45033</v>
      </c>
      <c r="AA41" s="144"/>
      <c r="AB41" s="144"/>
      <c r="AC41" s="1">
        <v>52000</v>
      </c>
      <c r="AD41" s="1"/>
      <c r="AE41" s="1"/>
    </row>
    <row r="42" spans="1:31" x14ac:dyDescent="0.35">
      <c r="A42" t="s">
        <v>1907</v>
      </c>
      <c r="B42" t="s">
        <v>1797</v>
      </c>
      <c r="E42" s="137">
        <v>34859</v>
      </c>
      <c r="F42">
        <f t="shared" ca="1" si="0"/>
        <v>28</v>
      </c>
      <c r="G42" t="s">
        <v>804</v>
      </c>
      <c r="H42" t="s">
        <v>1550</v>
      </c>
      <c r="I42" t="s">
        <v>1551</v>
      </c>
      <c r="J42" t="s">
        <v>1997</v>
      </c>
      <c r="K42" s="137">
        <v>44992</v>
      </c>
      <c r="L42" t="s">
        <v>2003</v>
      </c>
      <c r="M42" t="s">
        <v>2021</v>
      </c>
      <c r="Q42" s="77" t="s">
        <v>12</v>
      </c>
      <c r="R42" s="159" t="s">
        <v>723</v>
      </c>
      <c r="S42" s="159"/>
      <c r="U42" s="159"/>
      <c r="Y42" s="144">
        <v>45033</v>
      </c>
      <c r="Z42" s="144">
        <v>45033</v>
      </c>
      <c r="AA42" s="144"/>
      <c r="AB42" s="144"/>
      <c r="AC42" s="1">
        <v>55000</v>
      </c>
      <c r="AD42" s="1"/>
      <c r="AE42" s="1"/>
    </row>
    <row r="43" spans="1:31" x14ac:dyDescent="0.35">
      <c r="A43" t="s">
        <v>1908</v>
      </c>
      <c r="B43" t="s">
        <v>1798</v>
      </c>
      <c r="E43" s="137">
        <v>26569</v>
      </c>
      <c r="F43">
        <f t="shared" ca="1" si="0"/>
        <v>51</v>
      </c>
      <c r="G43" t="s">
        <v>809</v>
      </c>
      <c r="H43" t="s">
        <v>1552</v>
      </c>
      <c r="I43" t="s">
        <v>1553</v>
      </c>
      <c r="J43" t="s">
        <v>1997</v>
      </c>
      <c r="K43" s="137">
        <v>44849</v>
      </c>
      <c r="L43" t="s">
        <v>2001</v>
      </c>
      <c r="M43" t="s">
        <v>2019</v>
      </c>
      <c r="Q43" s="77" t="s">
        <v>10</v>
      </c>
      <c r="R43"/>
      <c r="S43"/>
      <c r="U43"/>
      <c r="Y43" s="144">
        <v>45041</v>
      </c>
      <c r="Z43" s="144">
        <v>45041</v>
      </c>
      <c r="AA43" s="144"/>
      <c r="AB43" s="144"/>
      <c r="AC43" s="1">
        <v>14151.08</v>
      </c>
      <c r="AD43" s="1"/>
      <c r="AE43" s="1"/>
    </row>
    <row r="44" spans="1:31" x14ac:dyDescent="0.35">
      <c r="A44" t="s">
        <v>1909</v>
      </c>
      <c r="B44" t="s">
        <v>1799</v>
      </c>
      <c r="E44" s="137">
        <v>23488</v>
      </c>
      <c r="F44">
        <f t="shared" ca="1" si="0"/>
        <v>59</v>
      </c>
      <c r="G44" t="s">
        <v>809</v>
      </c>
      <c r="H44" t="s">
        <v>1554</v>
      </c>
      <c r="I44" t="s">
        <v>1555</v>
      </c>
      <c r="J44" t="s">
        <v>1997</v>
      </c>
      <c r="K44" s="137">
        <v>44826</v>
      </c>
      <c r="L44" t="s">
        <v>567</v>
      </c>
      <c r="M44" t="s">
        <v>2020</v>
      </c>
      <c r="Q44" s="77" t="s">
        <v>10</v>
      </c>
      <c r="R44"/>
      <c r="S44"/>
      <c r="U44"/>
      <c r="Y44" s="144">
        <v>45040</v>
      </c>
      <c r="Z44" s="144">
        <v>45040</v>
      </c>
      <c r="AA44" s="144"/>
      <c r="AB44" s="144"/>
      <c r="AC44" s="1">
        <v>8000</v>
      </c>
      <c r="AD44" s="1"/>
      <c r="AE44" s="1"/>
    </row>
    <row r="45" spans="1:31" x14ac:dyDescent="0.35">
      <c r="A45" t="s">
        <v>1910</v>
      </c>
      <c r="B45" t="s">
        <v>1800</v>
      </c>
      <c r="E45" s="137">
        <v>28208</v>
      </c>
      <c r="F45">
        <f t="shared" ca="1" si="0"/>
        <v>47</v>
      </c>
      <c r="G45" t="s">
        <v>851</v>
      </c>
      <c r="H45" t="s">
        <v>1556</v>
      </c>
      <c r="I45" t="s">
        <v>1557</v>
      </c>
      <c r="J45" t="s">
        <v>1997</v>
      </c>
      <c r="K45" s="137">
        <v>44740</v>
      </c>
      <c r="L45" t="s">
        <v>2001</v>
      </c>
      <c r="M45" t="s">
        <v>2020</v>
      </c>
      <c r="Q45" s="77" t="s">
        <v>99</v>
      </c>
      <c r="R45"/>
      <c r="S45"/>
      <c r="U45"/>
      <c r="Y45" s="144">
        <v>45048</v>
      </c>
      <c r="Z45" s="144">
        <v>45048</v>
      </c>
      <c r="AA45" s="144"/>
      <c r="AB45" s="144"/>
      <c r="AC45" s="1">
        <v>25000</v>
      </c>
      <c r="AD45" s="1"/>
      <c r="AE45" s="1"/>
    </row>
    <row r="46" spans="1:31" x14ac:dyDescent="0.35">
      <c r="A46" t="s">
        <v>1911</v>
      </c>
      <c r="B46" t="s">
        <v>1801</v>
      </c>
      <c r="E46" s="137">
        <v>24179</v>
      </c>
      <c r="F46">
        <f t="shared" ca="1" si="0"/>
        <v>58</v>
      </c>
      <c r="G46" t="s">
        <v>809</v>
      </c>
      <c r="H46" t="s">
        <v>1558</v>
      </c>
      <c r="I46" t="s">
        <v>1559</v>
      </c>
      <c r="J46" t="s">
        <v>1997</v>
      </c>
      <c r="K46" s="137">
        <v>44932</v>
      </c>
      <c r="L46" t="s">
        <v>2006</v>
      </c>
      <c r="M46" t="s">
        <v>2025</v>
      </c>
      <c r="Q46" s="77" t="s">
        <v>690</v>
      </c>
      <c r="R46"/>
      <c r="S46"/>
      <c r="U46"/>
      <c r="Y46" s="144">
        <v>45057</v>
      </c>
      <c r="Z46" s="144">
        <v>45057</v>
      </c>
      <c r="AA46" s="144"/>
      <c r="AB46" s="144"/>
      <c r="AC46" s="1">
        <v>42000</v>
      </c>
      <c r="AD46" s="1"/>
      <c r="AE46" s="1"/>
    </row>
    <row r="47" spans="1:31" x14ac:dyDescent="0.35">
      <c r="A47" t="s">
        <v>1912</v>
      </c>
      <c r="B47" t="s">
        <v>1802</v>
      </c>
      <c r="E47" s="137">
        <v>25226</v>
      </c>
      <c r="F47">
        <f t="shared" ca="1" si="0"/>
        <v>55</v>
      </c>
      <c r="G47" t="s">
        <v>975</v>
      </c>
      <c r="H47" t="s">
        <v>1560</v>
      </c>
      <c r="I47" t="s">
        <v>1561</v>
      </c>
      <c r="J47" t="s">
        <v>1997</v>
      </c>
      <c r="K47" s="137">
        <v>44923</v>
      </c>
      <c r="L47" t="s">
        <v>2010</v>
      </c>
      <c r="M47" t="s">
        <v>2024</v>
      </c>
      <c r="Q47" s="77" t="s">
        <v>10</v>
      </c>
      <c r="R47"/>
      <c r="S47"/>
      <c r="U47"/>
      <c r="Y47" s="144">
        <v>45057</v>
      </c>
      <c r="Z47" s="144">
        <v>45057</v>
      </c>
      <c r="AA47" s="144"/>
      <c r="AB47" s="144"/>
      <c r="AC47" s="1">
        <v>59131</v>
      </c>
      <c r="AD47" s="1"/>
      <c r="AE47" s="1"/>
    </row>
    <row r="48" spans="1:31" x14ac:dyDescent="0.35">
      <c r="A48" t="s">
        <v>1913</v>
      </c>
      <c r="B48" t="s">
        <v>1803</v>
      </c>
      <c r="E48" s="137">
        <v>33149</v>
      </c>
      <c r="F48">
        <f t="shared" ca="1" si="0"/>
        <v>33</v>
      </c>
      <c r="G48" t="s">
        <v>807</v>
      </c>
      <c r="H48" t="s">
        <v>1562</v>
      </c>
      <c r="I48" t="s">
        <v>1978</v>
      </c>
      <c r="J48" t="s">
        <v>1979</v>
      </c>
      <c r="K48" s="137">
        <v>44988</v>
      </c>
      <c r="L48" t="s">
        <v>2003</v>
      </c>
      <c r="M48" t="s">
        <v>2021</v>
      </c>
      <c r="Q48" s="77" t="s">
        <v>12</v>
      </c>
      <c r="R48" s="159" t="s">
        <v>723</v>
      </c>
      <c r="S48" s="159"/>
      <c r="U48" s="159"/>
      <c r="Y48" s="144">
        <v>45061</v>
      </c>
      <c r="Z48" s="144">
        <v>45061</v>
      </c>
      <c r="AA48" s="144"/>
      <c r="AB48" s="144"/>
      <c r="AC48" s="1">
        <v>51076</v>
      </c>
      <c r="AD48" s="1"/>
      <c r="AE48" s="1"/>
    </row>
    <row r="49" spans="1:31" x14ac:dyDescent="0.35">
      <c r="A49" t="s">
        <v>1914</v>
      </c>
      <c r="B49" t="s">
        <v>1804</v>
      </c>
      <c r="E49" s="137">
        <v>28394</v>
      </c>
      <c r="F49">
        <f t="shared" ca="1" si="0"/>
        <v>46</v>
      </c>
      <c r="G49" t="s">
        <v>1563</v>
      </c>
      <c r="H49" t="s">
        <v>1564</v>
      </c>
      <c r="I49" t="s">
        <v>1565</v>
      </c>
      <c r="J49" t="s">
        <v>1997</v>
      </c>
      <c r="K49" s="137">
        <v>44812</v>
      </c>
      <c r="L49" t="s">
        <v>1566</v>
      </c>
      <c r="Q49" s="77" t="s">
        <v>2041</v>
      </c>
      <c r="R49" s="160" t="s">
        <v>2032</v>
      </c>
      <c r="Y49" s="144">
        <v>45065</v>
      </c>
      <c r="Z49" s="144">
        <v>45065</v>
      </c>
      <c r="AA49" s="144"/>
      <c r="AB49" s="144"/>
      <c r="AC49" s="1">
        <v>46170</v>
      </c>
      <c r="AD49" s="1"/>
      <c r="AE49" s="1"/>
    </row>
    <row r="50" spans="1:31" x14ac:dyDescent="0.35">
      <c r="A50" t="s">
        <v>1915</v>
      </c>
      <c r="B50" t="s">
        <v>1805</v>
      </c>
      <c r="E50" s="137">
        <v>19350</v>
      </c>
      <c r="F50">
        <f t="shared" ca="1" si="0"/>
        <v>71</v>
      </c>
      <c r="G50" t="s">
        <v>809</v>
      </c>
      <c r="H50" t="s">
        <v>1567</v>
      </c>
      <c r="I50" t="s">
        <v>1980</v>
      </c>
      <c r="J50" t="s">
        <v>1996</v>
      </c>
      <c r="K50" s="137">
        <v>44916</v>
      </c>
      <c r="L50" t="s">
        <v>2011</v>
      </c>
      <c r="M50" t="s">
        <v>2020</v>
      </c>
      <c r="Q50" s="77" t="s">
        <v>10</v>
      </c>
      <c r="R50"/>
      <c r="S50"/>
      <c r="U50"/>
      <c r="Y50" s="144">
        <v>45078</v>
      </c>
      <c r="Z50" s="144">
        <v>45078</v>
      </c>
      <c r="AA50" s="144"/>
      <c r="AB50" s="144"/>
      <c r="AC50" s="2">
        <v>66166.22</v>
      </c>
      <c r="AD50" s="2"/>
      <c r="AE50" s="2"/>
    </row>
    <row r="51" spans="1:31" x14ac:dyDescent="0.35">
      <c r="A51" t="s">
        <v>1916</v>
      </c>
      <c r="B51" s="77" t="s">
        <v>1806</v>
      </c>
      <c r="C51" s="77"/>
      <c r="D51" s="77" t="s">
        <v>2047</v>
      </c>
      <c r="E51" s="142">
        <v>36777</v>
      </c>
      <c r="F51" s="140">
        <f t="shared" ca="1" si="0"/>
        <v>23</v>
      </c>
      <c r="G51" s="76" t="s">
        <v>830</v>
      </c>
      <c r="H51" s="76" t="s">
        <v>1444</v>
      </c>
      <c r="I51" s="76" t="s">
        <v>1445</v>
      </c>
      <c r="J51" s="76" t="s">
        <v>1997</v>
      </c>
      <c r="K51" s="142">
        <v>44812</v>
      </c>
      <c r="L51" t="s">
        <v>2012</v>
      </c>
      <c r="M51" t="s">
        <v>2021</v>
      </c>
      <c r="Q51" s="77" t="s">
        <v>12</v>
      </c>
      <c r="R51"/>
      <c r="S51"/>
      <c r="U51"/>
      <c r="Y51" s="144">
        <v>45084</v>
      </c>
      <c r="Z51" s="144">
        <v>45084</v>
      </c>
      <c r="AA51" s="144"/>
      <c r="AB51" s="144"/>
      <c r="AC51" s="1">
        <v>55000</v>
      </c>
      <c r="AD51" s="1"/>
      <c r="AE51" s="1"/>
    </row>
    <row r="52" spans="1:31" ht="29" x14ac:dyDescent="0.35">
      <c r="A52" t="s">
        <v>1917</v>
      </c>
      <c r="B52" t="s">
        <v>1807</v>
      </c>
      <c r="E52" s="137">
        <v>31709</v>
      </c>
      <c r="F52">
        <f t="shared" ca="1" si="0"/>
        <v>37</v>
      </c>
      <c r="G52" t="s">
        <v>1123</v>
      </c>
      <c r="H52" t="s">
        <v>1568</v>
      </c>
      <c r="I52" t="s">
        <v>1569</v>
      </c>
      <c r="J52" t="s">
        <v>1997</v>
      </c>
      <c r="K52" s="137">
        <v>44971</v>
      </c>
      <c r="L52" t="s">
        <v>2001</v>
      </c>
      <c r="M52" t="s">
        <v>2020</v>
      </c>
      <c r="O52" s="77"/>
      <c r="P52" s="77"/>
      <c r="Q52" s="77" t="s">
        <v>10</v>
      </c>
      <c r="R52" s="77"/>
      <c r="S52" s="77" t="s">
        <v>1585</v>
      </c>
      <c r="T52" s="77"/>
      <c r="U52" s="77"/>
      <c r="V52" s="77"/>
      <c r="Y52" s="146" t="s">
        <v>1570</v>
      </c>
      <c r="Z52" s="146">
        <v>45078</v>
      </c>
      <c r="AA52" s="146">
        <v>45248</v>
      </c>
      <c r="AB52" s="146"/>
      <c r="AC52" s="2">
        <v>72133.55</v>
      </c>
      <c r="AD52" s="2"/>
      <c r="AE52" s="2"/>
    </row>
    <row r="53" spans="1:31" x14ac:dyDescent="0.35">
      <c r="A53" t="s">
        <v>1571</v>
      </c>
      <c r="B53" t="s">
        <v>1808</v>
      </c>
      <c r="E53" s="137">
        <v>34480</v>
      </c>
      <c r="F53">
        <f t="shared" ca="1" si="0"/>
        <v>29</v>
      </c>
      <c r="G53" t="s">
        <v>1572</v>
      </c>
      <c r="H53" t="s">
        <v>1573</v>
      </c>
      <c r="I53" t="s">
        <v>1574</v>
      </c>
      <c r="J53" t="s">
        <v>1997</v>
      </c>
      <c r="K53" s="137">
        <v>45007</v>
      </c>
      <c r="L53" t="s">
        <v>2003</v>
      </c>
      <c r="M53" t="s">
        <v>2021</v>
      </c>
      <c r="Q53" s="77" t="s">
        <v>12</v>
      </c>
      <c r="R53" s="160" t="s">
        <v>723</v>
      </c>
      <c r="Y53" s="144">
        <v>45084</v>
      </c>
      <c r="Z53" s="144">
        <v>45084</v>
      </c>
      <c r="AA53" s="144"/>
      <c r="AB53" s="144"/>
      <c r="AC53" s="1">
        <v>26165</v>
      </c>
      <c r="AD53" s="1"/>
      <c r="AE53" s="1"/>
    </row>
    <row r="54" spans="1:31" ht="29" x14ac:dyDescent="0.35">
      <c r="A54" t="s">
        <v>1918</v>
      </c>
      <c r="B54" t="s">
        <v>1809</v>
      </c>
      <c r="E54" s="137">
        <v>29421</v>
      </c>
      <c r="F54">
        <f t="shared" ca="1" si="0"/>
        <v>43</v>
      </c>
      <c r="G54" t="s">
        <v>804</v>
      </c>
      <c r="H54" t="s">
        <v>1575</v>
      </c>
      <c r="I54" t="s">
        <v>1981</v>
      </c>
      <c r="J54" t="s">
        <v>1982</v>
      </c>
      <c r="K54" s="137">
        <v>44980</v>
      </c>
      <c r="L54" t="s">
        <v>2001</v>
      </c>
      <c r="M54" t="s">
        <v>2020</v>
      </c>
      <c r="O54" s="77"/>
      <c r="P54" s="77"/>
      <c r="Q54" s="77" t="s">
        <v>10</v>
      </c>
      <c r="R54" s="159"/>
      <c r="S54" s="159" t="s">
        <v>1614</v>
      </c>
      <c r="T54" s="77" t="s">
        <v>2030</v>
      </c>
      <c r="U54" s="159" t="s">
        <v>1585</v>
      </c>
      <c r="V54" s="77"/>
      <c r="Y54" s="146" t="s">
        <v>1576</v>
      </c>
      <c r="Z54" s="146">
        <v>45091</v>
      </c>
      <c r="AA54" s="146">
        <v>45145</v>
      </c>
      <c r="AB54" s="146">
        <v>45187</v>
      </c>
      <c r="AC54" s="2">
        <v>44582.7</v>
      </c>
      <c r="AD54" s="2"/>
      <c r="AE54" s="2"/>
    </row>
    <row r="55" spans="1:31" x14ac:dyDescent="0.35">
      <c r="A55" t="s">
        <v>1919</v>
      </c>
      <c r="B55" t="s">
        <v>1810</v>
      </c>
      <c r="E55" s="137">
        <v>28599</v>
      </c>
      <c r="F55">
        <f t="shared" ca="1" si="0"/>
        <v>45</v>
      </c>
      <c r="G55" t="s">
        <v>804</v>
      </c>
      <c r="H55" t="s">
        <v>1577</v>
      </c>
      <c r="I55" t="s">
        <v>1578</v>
      </c>
      <c r="J55" t="s">
        <v>1997</v>
      </c>
      <c r="K55" s="137">
        <v>44884</v>
      </c>
      <c r="L55" t="s">
        <v>2013</v>
      </c>
      <c r="M55" t="s">
        <v>2019</v>
      </c>
      <c r="O55" s="77"/>
      <c r="P55" s="77"/>
      <c r="Q55" s="77" t="s">
        <v>10</v>
      </c>
      <c r="R55" s="77"/>
      <c r="S55" s="77" t="s">
        <v>1585</v>
      </c>
      <c r="T55" s="77"/>
      <c r="U55" s="77"/>
      <c r="V55" s="77"/>
      <c r="Y55" s="144" t="s">
        <v>1579</v>
      </c>
      <c r="Z55" s="144"/>
      <c r="AA55" s="144">
        <v>45090</v>
      </c>
      <c r="AB55" s="144">
        <v>45147</v>
      </c>
      <c r="AC55" s="2">
        <v>8657.16</v>
      </c>
      <c r="AD55" s="2"/>
      <c r="AE55" s="2"/>
    </row>
    <row r="56" spans="1:31" x14ac:dyDescent="0.35">
      <c r="A56" t="s">
        <v>1920</v>
      </c>
      <c r="B56" t="s">
        <v>1811</v>
      </c>
      <c r="E56" s="137">
        <v>24963</v>
      </c>
      <c r="F56">
        <f t="shared" ca="1" si="0"/>
        <v>55</v>
      </c>
      <c r="G56" t="s">
        <v>809</v>
      </c>
      <c r="H56" t="s">
        <v>1580</v>
      </c>
      <c r="I56" t="s">
        <v>1581</v>
      </c>
      <c r="J56" t="s">
        <v>1997</v>
      </c>
      <c r="K56" s="137">
        <v>44987</v>
      </c>
      <c r="L56" t="s">
        <v>2003</v>
      </c>
      <c r="M56" t="s">
        <v>2021</v>
      </c>
      <c r="Q56" s="77" t="s">
        <v>12</v>
      </c>
      <c r="R56"/>
      <c r="S56"/>
      <c r="U56"/>
      <c r="Y56" s="144">
        <v>45096</v>
      </c>
      <c r="Z56" s="144">
        <v>45096</v>
      </c>
      <c r="AA56" s="144"/>
      <c r="AB56" s="144"/>
      <c r="AC56" s="1">
        <v>51000</v>
      </c>
      <c r="AD56" s="1"/>
      <c r="AE56" s="1"/>
    </row>
    <row r="57" spans="1:31" x14ac:dyDescent="0.35">
      <c r="A57" t="s">
        <v>1921</v>
      </c>
      <c r="B57" t="s">
        <v>1812</v>
      </c>
      <c r="E57" s="137">
        <v>23783</v>
      </c>
      <c r="F57">
        <f t="shared" ca="1" si="0"/>
        <v>59</v>
      </c>
      <c r="G57" t="s">
        <v>809</v>
      </c>
      <c r="H57" t="s">
        <v>111</v>
      </c>
      <c r="I57" t="s">
        <v>1994</v>
      </c>
      <c r="J57" t="s">
        <v>1997</v>
      </c>
      <c r="K57" s="137">
        <v>45008</v>
      </c>
      <c r="L57" t="s">
        <v>2003</v>
      </c>
      <c r="M57" t="s">
        <v>2021</v>
      </c>
      <c r="Q57" s="77" t="s">
        <v>12</v>
      </c>
      <c r="R57"/>
      <c r="S57"/>
      <c r="U57"/>
      <c r="Y57" s="144">
        <v>45103</v>
      </c>
      <c r="Z57" s="144">
        <v>45103</v>
      </c>
      <c r="AA57" s="144"/>
      <c r="AB57" s="144"/>
      <c r="AC57" s="2">
        <v>53876</v>
      </c>
      <c r="AD57" s="2"/>
      <c r="AE57" s="2"/>
    </row>
    <row r="58" spans="1:31" x14ac:dyDescent="0.35">
      <c r="A58" t="s">
        <v>1922</v>
      </c>
      <c r="B58" t="s">
        <v>1813</v>
      </c>
      <c r="E58" s="137">
        <v>27165</v>
      </c>
      <c r="F58">
        <f t="shared" ca="1" si="0"/>
        <v>49</v>
      </c>
      <c r="G58" t="s">
        <v>1582</v>
      </c>
      <c r="H58" t="s">
        <v>1583</v>
      </c>
      <c r="I58" t="s">
        <v>1584</v>
      </c>
      <c r="J58" t="s">
        <v>1997</v>
      </c>
      <c r="K58" s="137">
        <v>44665</v>
      </c>
      <c r="L58" t="s">
        <v>2001</v>
      </c>
      <c r="M58" t="s">
        <v>2019</v>
      </c>
      <c r="Q58" s="77" t="s">
        <v>1585</v>
      </c>
      <c r="R58"/>
      <c r="S58"/>
      <c r="U58"/>
      <c r="Y58" s="144">
        <v>45106</v>
      </c>
      <c r="Z58" s="144">
        <v>45106</v>
      </c>
      <c r="AA58" s="144"/>
      <c r="AB58" s="144"/>
      <c r="AC58" s="2">
        <v>48131.89</v>
      </c>
      <c r="AD58" s="2"/>
      <c r="AE58" s="2"/>
    </row>
    <row r="59" spans="1:31" x14ac:dyDescent="0.35">
      <c r="A59" t="s">
        <v>1923</v>
      </c>
      <c r="B59" t="s">
        <v>1814</v>
      </c>
      <c r="E59" s="137">
        <v>24221</v>
      </c>
      <c r="F59">
        <f t="shared" ca="1" si="0"/>
        <v>57</v>
      </c>
      <c r="G59" t="s">
        <v>887</v>
      </c>
      <c r="H59" t="s">
        <v>1586</v>
      </c>
      <c r="I59" t="s">
        <v>1587</v>
      </c>
      <c r="J59" t="s">
        <v>1997</v>
      </c>
      <c r="K59" s="137">
        <v>45014</v>
      </c>
      <c r="L59" t="s">
        <v>2014</v>
      </c>
      <c r="M59" t="s">
        <v>2019</v>
      </c>
      <c r="Q59" s="77" t="s">
        <v>10</v>
      </c>
      <c r="R59"/>
      <c r="S59"/>
      <c r="U59"/>
      <c r="Y59" s="144">
        <v>45125</v>
      </c>
      <c r="Z59" s="144">
        <v>45125</v>
      </c>
      <c r="AA59" s="144"/>
      <c r="AB59" s="144"/>
      <c r="AC59" s="2">
        <v>50761.32</v>
      </c>
      <c r="AD59" s="2"/>
      <c r="AE59" s="2"/>
    </row>
    <row r="60" spans="1:31" x14ac:dyDescent="0.35">
      <c r="A60" t="s">
        <v>1924</v>
      </c>
      <c r="B60" t="s">
        <v>1815</v>
      </c>
      <c r="E60" s="137">
        <v>32345</v>
      </c>
      <c r="F60">
        <f t="shared" ca="1" si="0"/>
        <v>35</v>
      </c>
      <c r="G60" t="s">
        <v>1582</v>
      </c>
      <c r="H60" t="s">
        <v>1588</v>
      </c>
      <c r="I60" t="s">
        <v>1983</v>
      </c>
      <c r="J60" t="s">
        <v>1984</v>
      </c>
      <c r="K60" s="137">
        <v>45067</v>
      </c>
      <c r="L60" t="s">
        <v>2003</v>
      </c>
      <c r="M60" t="s">
        <v>2021</v>
      </c>
      <c r="Q60" s="77" t="s">
        <v>12</v>
      </c>
      <c r="R60"/>
      <c r="S60"/>
      <c r="U60"/>
      <c r="Y60" s="144">
        <v>45119</v>
      </c>
      <c r="Z60" s="144">
        <v>45119</v>
      </c>
      <c r="AA60" s="144"/>
      <c r="AB60" s="144"/>
      <c r="AC60" s="1">
        <v>53867</v>
      </c>
      <c r="AD60" s="1"/>
      <c r="AE60" s="1"/>
    </row>
    <row r="61" spans="1:31" x14ac:dyDescent="0.35">
      <c r="A61" t="s">
        <v>1925</v>
      </c>
      <c r="B61" t="s">
        <v>1816</v>
      </c>
      <c r="E61" s="137">
        <v>29397</v>
      </c>
      <c r="F61">
        <f t="shared" ca="1" si="0"/>
        <v>43</v>
      </c>
      <c r="G61" t="s">
        <v>1039</v>
      </c>
      <c r="H61" t="s">
        <v>1589</v>
      </c>
      <c r="I61" t="s">
        <v>1590</v>
      </c>
      <c r="J61" t="s">
        <v>1997</v>
      </c>
      <c r="K61" s="137">
        <v>45090</v>
      </c>
      <c r="L61" t="s">
        <v>2003</v>
      </c>
      <c r="M61" t="s">
        <v>2021</v>
      </c>
      <c r="Q61" s="77" t="s">
        <v>12</v>
      </c>
      <c r="R61"/>
      <c r="S61"/>
      <c r="U61"/>
      <c r="Y61" s="144">
        <v>45124</v>
      </c>
      <c r="Z61" s="144">
        <v>45124</v>
      </c>
      <c r="AA61" s="144"/>
      <c r="AB61" s="144"/>
    </row>
    <row r="62" spans="1:31" x14ac:dyDescent="0.35">
      <c r="A62" t="s">
        <v>1926</v>
      </c>
      <c r="B62" t="s">
        <v>1817</v>
      </c>
      <c r="E62" s="137">
        <v>29448</v>
      </c>
      <c r="F62">
        <f t="shared" ca="1" si="0"/>
        <v>43</v>
      </c>
      <c r="G62" t="s">
        <v>1078</v>
      </c>
      <c r="H62" t="s">
        <v>1591</v>
      </c>
      <c r="I62" t="s">
        <v>1592</v>
      </c>
      <c r="J62" t="s">
        <v>1997</v>
      </c>
      <c r="K62" s="137">
        <v>45098</v>
      </c>
      <c r="L62" t="s">
        <v>2003</v>
      </c>
      <c r="M62" t="s">
        <v>2021</v>
      </c>
      <c r="Q62" s="77" t="s">
        <v>12</v>
      </c>
      <c r="R62"/>
      <c r="S62"/>
      <c r="U62"/>
      <c r="Y62" s="144">
        <v>45131</v>
      </c>
      <c r="Z62" s="144">
        <v>45131</v>
      </c>
      <c r="AA62" s="144"/>
      <c r="AB62" s="144"/>
    </row>
    <row r="63" spans="1:31" x14ac:dyDescent="0.35">
      <c r="A63" t="s">
        <v>1927</v>
      </c>
      <c r="B63" t="s">
        <v>1818</v>
      </c>
      <c r="E63" s="137">
        <v>29718</v>
      </c>
      <c r="F63">
        <f t="shared" ca="1" si="0"/>
        <v>42</v>
      </c>
      <c r="G63" t="s">
        <v>809</v>
      </c>
      <c r="H63" t="s">
        <v>1593</v>
      </c>
      <c r="I63" t="s">
        <v>1594</v>
      </c>
      <c r="J63" t="s">
        <v>1997</v>
      </c>
      <c r="K63" s="137">
        <v>44784</v>
      </c>
      <c r="L63" t="s">
        <v>2003</v>
      </c>
      <c r="M63" t="s">
        <v>2021</v>
      </c>
      <c r="Q63" s="77" t="s">
        <v>12</v>
      </c>
      <c r="R63"/>
      <c r="S63"/>
      <c r="U63"/>
      <c r="Y63" s="144">
        <v>45124</v>
      </c>
      <c r="Z63" s="144">
        <v>45124</v>
      </c>
      <c r="AA63" s="144"/>
      <c r="AB63" s="144"/>
    </row>
    <row r="64" spans="1:31" x14ac:dyDescent="0.35">
      <c r="A64" t="s">
        <v>1928</v>
      </c>
      <c r="B64" t="s">
        <v>1819</v>
      </c>
      <c r="E64" s="137">
        <v>26424</v>
      </c>
      <c r="F64">
        <f t="shared" ca="1" si="0"/>
        <v>51</v>
      </c>
      <c r="G64" t="s">
        <v>814</v>
      </c>
      <c r="H64" t="s">
        <v>1595</v>
      </c>
      <c r="I64" t="s">
        <v>1596</v>
      </c>
      <c r="J64" t="s">
        <v>1997</v>
      </c>
      <c r="K64" s="137">
        <v>45080</v>
      </c>
      <c r="L64" t="s">
        <v>2003</v>
      </c>
      <c r="M64" t="s">
        <v>2021</v>
      </c>
      <c r="Q64" s="77" t="s">
        <v>12</v>
      </c>
      <c r="R64"/>
      <c r="S64"/>
      <c r="U64"/>
      <c r="Y64" s="144">
        <v>45124</v>
      </c>
      <c r="Z64" s="144">
        <v>45124</v>
      </c>
      <c r="AA64" s="144"/>
      <c r="AB64" s="144"/>
    </row>
    <row r="65" spans="1:31" ht="29" x14ac:dyDescent="0.35">
      <c r="A65" t="s">
        <v>1929</v>
      </c>
      <c r="B65" t="s">
        <v>1820</v>
      </c>
      <c r="E65" s="137">
        <v>32612</v>
      </c>
      <c r="F65">
        <f t="shared" ca="1" si="0"/>
        <v>34</v>
      </c>
      <c r="G65" t="s">
        <v>809</v>
      </c>
      <c r="H65" t="s">
        <v>1597</v>
      </c>
      <c r="I65" t="s">
        <v>1985</v>
      </c>
      <c r="J65" t="s">
        <v>1986</v>
      </c>
      <c r="K65" s="137">
        <v>44881</v>
      </c>
      <c r="L65" t="s">
        <v>2001</v>
      </c>
      <c r="M65" t="s">
        <v>2019</v>
      </c>
      <c r="O65" s="77"/>
      <c r="P65" s="77"/>
      <c r="Q65" s="77" t="s">
        <v>10</v>
      </c>
      <c r="R65" s="77"/>
      <c r="S65" s="77" t="s">
        <v>1585</v>
      </c>
      <c r="T65" s="77"/>
      <c r="U65" s="77"/>
      <c r="V65" s="77"/>
      <c r="Y65" s="146" t="s">
        <v>1598</v>
      </c>
      <c r="Z65" s="146">
        <v>45127</v>
      </c>
      <c r="AA65" s="146">
        <v>45183</v>
      </c>
      <c r="AB65" s="146"/>
      <c r="AC65" s="2">
        <v>78150.42</v>
      </c>
      <c r="AD65" s="2">
        <v>78150.42</v>
      </c>
      <c r="AE65" s="2">
        <v>78150.42</v>
      </c>
    </row>
    <row r="66" spans="1:31" x14ac:dyDescent="0.35">
      <c r="A66" t="s">
        <v>1930</v>
      </c>
      <c r="B66" t="s">
        <v>1821</v>
      </c>
      <c r="E66" s="137">
        <v>30229</v>
      </c>
      <c r="F66">
        <f t="shared" ca="1" si="0"/>
        <v>41</v>
      </c>
      <c r="G66" t="s">
        <v>814</v>
      </c>
      <c r="H66" t="s">
        <v>1599</v>
      </c>
      <c r="I66" t="s">
        <v>1600</v>
      </c>
      <c r="J66" t="s">
        <v>1997</v>
      </c>
      <c r="K66" s="137">
        <v>45104</v>
      </c>
      <c r="L66" t="s">
        <v>2003</v>
      </c>
      <c r="M66" t="s">
        <v>2021</v>
      </c>
      <c r="Q66" t="s">
        <v>12</v>
      </c>
      <c r="R66"/>
      <c r="S66"/>
      <c r="U66"/>
      <c r="Y66" s="144">
        <v>45138</v>
      </c>
      <c r="Z66" s="144">
        <v>45138</v>
      </c>
      <c r="AA66" s="144"/>
      <c r="AB66" s="144"/>
    </row>
    <row r="67" spans="1:31" x14ac:dyDescent="0.35">
      <c r="A67" t="s">
        <v>1931</v>
      </c>
      <c r="B67" t="s">
        <v>1822</v>
      </c>
      <c r="E67" s="137">
        <v>18348</v>
      </c>
      <c r="F67">
        <f t="shared" ref="F67:F111" ca="1" si="1">INT((TODAY()-E67)/365)</f>
        <v>74</v>
      </c>
      <c r="G67" t="s">
        <v>851</v>
      </c>
      <c r="H67" t="s">
        <v>1601</v>
      </c>
      <c r="I67" t="s">
        <v>1602</v>
      </c>
      <c r="J67" t="s">
        <v>1997</v>
      </c>
      <c r="K67" s="137">
        <v>45106</v>
      </c>
      <c r="L67" t="s">
        <v>2003</v>
      </c>
      <c r="M67" t="s">
        <v>2021</v>
      </c>
      <c r="Q67" t="s">
        <v>12</v>
      </c>
      <c r="R67"/>
      <c r="S67"/>
      <c r="U67"/>
      <c r="Y67" s="144">
        <v>45138</v>
      </c>
      <c r="Z67" s="144">
        <v>45138</v>
      </c>
      <c r="AA67" s="144"/>
      <c r="AB67" s="144"/>
    </row>
    <row r="68" spans="1:31" x14ac:dyDescent="0.35">
      <c r="A68" t="s">
        <v>1932</v>
      </c>
      <c r="B68" t="s">
        <v>1823</v>
      </c>
      <c r="E68" s="137">
        <v>24814</v>
      </c>
      <c r="F68">
        <f t="shared" ca="1" si="1"/>
        <v>56</v>
      </c>
      <c r="G68" t="s">
        <v>860</v>
      </c>
      <c r="H68" t="s">
        <v>1603</v>
      </c>
      <c r="I68" t="s">
        <v>1604</v>
      </c>
      <c r="J68" t="s">
        <v>1997</v>
      </c>
      <c r="K68" s="137">
        <v>44896</v>
      </c>
      <c r="L68" t="s">
        <v>2003</v>
      </c>
      <c r="M68" t="s">
        <v>2021</v>
      </c>
      <c r="Q68" t="s">
        <v>12</v>
      </c>
      <c r="R68"/>
      <c r="S68"/>
      <c r="U68"/>
      <c r="Y68" s="144">
        <v>45145</v>
      </c>
      <c r="Z68" s="144">
        <v>45145</v>
      </c>
      <c r="AA68" s="144"/>
      <c r="AB68" s="144"/>
    </row>
    <row r="69" spans="1:31" x14ac:dyDescent="0.35">
      <c r="A69" t="s">
        <v>1933</v>
      </c>
      <c r="B69" t="s">
        <v>1824</v>
      </c>
      <c r="E69" s="137">
        <v>33925</v>
      </c>
      <c r="F69">
        <f t="shared" ca="1" si="1"/>
        <v>31</v>
      </c>
      <c r="G69" t="s">
        <v>809</v>
      </c>
      <c r="H69" t="s">
        <v>1605</v>
      </c>
      <c r="I69" t="s">
        <v>1606</v>
      </c>
      <c r="J69" t="s">
        <v>1997</v>
      </c>
      <c r="K69" s="137">
        <v>45106</v>
      </c>
      <c r="L69" t="s">
        <v>2003</v>
      </c>
      <c r="M69" t="s">
        <v>2021</v>
      </c>
      <c r="Q69" s="77" t="s">
        <v>12</v>
      </c>
      <c r="R69"/>
      <c r="S69"/>
      <c r="U69"/>
      <c r="Y69" s="144">
        <v>45145</v>
      </c>
      <c r="Z69" s="144">
        <v>45145</v>
      </c>
      <c r="AA69" s="144"/>
      <c r="AB69" s="144"/>
    </row>
    <row r="70" spans="1:31" x14ac:dyDescent="0.35">
      <c r="A70" t="s">
        <v>1934</v>
      </c>
      <c r="B70" t="s">
        <v>1825</v>
      </c>
      <c r="E70" s="137">
        <v>29771</v>
      </c>
      <c r="F70">
        <f t="shared" ca="1" si="1"/>
        <v>42</v>
      </c>
      <c r="G70" t="s">
        <v>1607</v>
      </c>
      <c r="H70" t="s">
        <v>1608</v>
      </c>
      <c r="I70" t="s">
        <v>1609</v>
      </c>
      <c r="J70" t="s">
        <v>1997</v>
      </c>
      <c r="K70" s="137">
        <v>45012</v>
      </c>
      <c r="L70" t="s">
        <v>2001</v>
      </c>
      <c r="M70" t="s">
        <v>2020</v>
      </c>
      <c r="Q70" s="77" t="s">
        <v>10</v>
      </c>
      <c r="R70"/>
      <c r="S70"/>
      <c r="U70"/>
      <c r="Y70" s="144">
        <v>45145</v>
      </c>
      <c r="Z70" s="144">
        <v>45145</v>
      </c>
      <c r="AA70" s="144"/>
      <c r="AB70" s="144"/>
      <c r="AC70" s="2">
        <v>33335.699999999997</v>
      </c>
      <c r="AD70" s="2">
        <v>33335.699999999997</v>
      </c>
      <c r="AE70" s="2">
        <v>33335.699999999997</v>
      </c>
    </row>
    <row r="71" spans="1:31" x14ac:dyDescent="0.35">
      <c r="A71" t="s">
        <v>1935</v>
      </c>
      <c r="B71" t="s">
        <v>1826</v>
      </c>
      <c r="E71" s="137">
        <v>28761</v>
      </c>
      <c r="F71">
        <f t="shared" ca="1" si="1"/>
        <v>45</v>
      </c>
      <c r="G71" t="s">
        <v>809</v>
      </c>
      <c r="H71" t="s">
        <v>1610</v>
      </c>
      <c r="I71" t="s">
        <v>1611</v>
      </c>
      <c r="J71" t="s">
        <v>1997</v>
      </c>
      <c r="K71" s="137">
        <v>44860</v>
      </c>
      <c r="L71" t="s">
        <v>2006</v>
      </c>
      <c r="M71" t="s">
        <v>2019</v>
      </c>
      <c r="Q71" s="77" t="s">
        <v>14</v>
      </c>
      <c r="R71"/>
      <c r="S71"/>
      <c r="U71"/>
      <c r="Y71" s="144">
        <v>45145</v>
      </c>
      <c r="Z71" s="144">
        <v>45145</v>
      </c>
      <c r="AA71" s="144"/>
      <c r="AB71" s="144"/>
    </row>
    <row r="72" spans="1:31" x14ac:dyDescent="0.35">
      <c r="A72" t="s">
        <v>1936</v>
      </c>
      <c r="B72" t="s">
        <v>1827</v>
      </c>
      <c r="E72" s="137">
        <v>16933</v>
      </c>
      <c r="F72">
        <f t="shared" ca="1" si="1"/>
        <v>77</v>
      </c>
      <c r="G72" t="s">
        <v>809</v>
      </c>
      <c r="H72" t="s">
        <v>1612</v>
      </c>
      <c r="I72" t="s">
        <v>1995</v>
      </c>
      <c r="J72" t="s">
        <v>1997</v>
      </c>
      <c r="K72" s="137">
        <v>45029</v>
      </c>
      <c r="L72" t="s">
        <v>2001</v>
      </c>
      <c r="M72" t="s">
        <v>2019</v>
      </c>
      <c r="Q72" s="77" t="s">
        <v>1614</v>
      </c>
      <c r="R72"/>
      <c r="S72"/>
      <c r="U72"/>
      <c r="Y72" s="144">
        <v>45156</v>
      </c>
      <c r="Z72" s="144">
        <v>45156</v>
      </c>
      <c r="AA72" s="144"/>
      <c r="AB72" s="144"/>
    </row>
    <row r="73" spans="1:31" x14ac:dyDescent="0.35">
      <c r="A73" t="s">
        <v>1869</v>
      </c>
      <c r="B73" t="s">
        <v>1828</v>
      </c>
      <c r="E73" s="137">
        <v>22962</v>
      </c>
      <c r="F73">
        <f t="shared" ca="1" si="1"/>
        <v>61</v>
      </c>
      <c r="G73" t="s">
        <v>809</v>
      </c>
      <c r="H73" t="s">
        <v>1615</v>
      </c>
      <c r="I73" t="s">
        <v>1616</v>
      </c>
      <c r="J73" t="s">
        <v>1997</v>
      </c>
      <c r="K73" s="137">
        <v>45091</v>
      </c>
      <c r="L73" t="s">
        <v>2015</v>
      </c>
      <c r="M73" t="s">
        <v>2026</v>
      </c>
      <c r="Q73" s="77" t="s">
        <v>690</v>
      </c>
      <c r="R73"/>
      <c r="S73"/>
      <c r="U73"/>
      <c r="Y73" s="144">
        <v>45155</v>
      </c>
      <c r="Z73" s="144">
        <v>45155</v>
      </c>
      <c r="AA73" s="144"/>
      <c r="AB73" s="144"/>
    </row>
    <row r="74" spans="1:31" x14ac:dyDescent="0.35">
      <c r="A74" t="s">
        <v>1937</v>
      </c>
      <c r="B74" s="139" t="s">
        <v>1829</v>
      </c>
      <c r="C74" s="139"/>
      <c r="D74" s="139" t="s">
        <v>2047</v>
      </c>
      <c r="E74" s="139">
        <v>28935</v>
      </c>
      <c r="F74" s="141">
        <f t="shared" ca="1" si="1"/>
        <v>45</v>
      </c>
      <c r="G74" s="10" t="s">
        <v>809</v>
      </c>
      <c r="H74" s="10" t="s">
        <v>1103</v>
      </c>
      <c r="I74" s="10" t="s">
        <v>1104</v>
      </c>
      <c r="J74" s="10" t="s">
        <v>1997</v>
      </c>
      <c r="K74" s="139">
        <v>44225</v>
      </c>
      <c r="L74" s="10" t="s">
        <v>2003</v>
      </c>
      <c r="M74" t="s">
        <v>2021</v>
      </c>
      <c r="Q74" s="77" t="s">
        <v>12</v>
      </c>
      <c r="R74"/>
      <c r="S74"/>
      <c r="U74"/>
      <c r="Y74" s="144">
        <v>45160</v>
      </c>
      <c r="Z74" s="144">
        <v>45160</v>
      </c>
      <c r="AA74" s="144"/>
      <c r="AB74" s="144"/>
    </row>
    <row r="75" spans="1:31" x14ac:dyDescent="0.35">
      <c r="A75" t="s">
        <v>1938</v>
      </c>
      <c r="B75" t="s">
        <v>1830</v>
      </c>
      <c r="E75" s="137">
        <v>28291</v>
      </c>
      <c r="F75" s="141">
        <f t="shared" ca="1" si="1"/>
        <v>46</v>
      </c>
      <c r="G75" t="s">
        <v>809</v>
      </c>
      <c r="H75" t="s">
        <v>1617</v>
      </c>
      <c r="I75" t="s">
        <v>1618</v>
      </c>
      <c r="J75" t="s">
        <v>1997</v>
      </c>
      <c r="K75" s="137">
        <v>44915</v>
      </c>
      <c r="L75" s="10" t="s">
        <v>2003</v>
      </c>
      <c r="M75" t="s">
        <v>2021</v>
      </c>
      <c r="Q75" s="77" t="s">
        <v>12</v>
      </c>
      <c r="R75"/>
      <c r="S75"/>
      <c r="U75"/>
      <c r="Y75" s="144">
        <v>45160</v>
      </c>
      <c r="Z75" s="144">
        <v>45160</v>
      </c>
      <c r="AA75" s="144"/>
      <c r="AB75" s="144"/>
    </row>
    <row r="76" spans="1:31" x14ac:dyDescent="0.35">
      <c r="A76" t="s">
        <v>1939</v>
      </c>
      <c r="B76" t="s">
        <v>1831</v>
      </c>
      <c r="E76" s="137">
        <v>31980</v>
      </c>
      <c r="F76" s="141">
        <f t="shared" ca="1" si="1"/>
        <v>36</v>
      </c>
      <c r="G76" t="s">
        <v>809</v>
      </c>
      <c r="H76" t="s">
        <v>1619</v>
      </c>
      <c r="I76" t="s">
        <v>1620</v>
      </c>
      <c r="J76" t="s">
        <v>1997</v>
      </c>
      <c r="K76" s="137">
        <v>45135</v>
      </c>
      <c r="L76" s="10" t="s">
        <v>2003</v>
      </c>
      <c r="M76" t="s">
        <v>2021</v>
      </c>
      <c r="Q76" s="77" t="s">
        <v>12</v>
      </c>
      <c r="R76"/>
      <c r="S76"/>
      <c r="U76"/>
      <c r="Y76" s="144">
        <v>45160</v>
      </c>
      <c r="Z76" s="144">
        <v>45160</v>
      </c>
      <c r="AA76" s="144"/>
      <c r="AB76" s="144"/>
    </row>
    <row r="77" spans="1:31" x14ac:dyDescent="0.35">
      <c r="A77" t="s">
        <v>1940</v>
      </c>
      <c r="B77" t="s">
        <v>1832</v>
      </c>
      <c r="E77" s="137">
        <v>27554</v>
      </c>
      <c r="F77" s="141">
        <f t="shared" ca="1" si="1"/>
        <v>48</v>
      </c>
      <c r="G77" t="s">
        <v>814</v>
      </c>
      <c r="H77" t="s">
        <v>1621</v>
      </c>
      <c r="I77" t="s">
        <v>1622</v>
      </c>
      <c r="J77" t="s">
        <v>1997</v>
      </c>
      <c r="K77" s="137">
        <v>45104</v>
      </c>
      <c r="L77" t="s">
        <v>2016</v>
      </c>
      <c r="Q77" s="77" t="s">
        <v>99</v>
      </c>
      <c r="R77"/>
      <c r="S77"/>
      <c r="U77"/>
      <c r="Y77" s="144">
        <v>45162</v>
      </c>
      <c r="Z77" s="144">
        <v>45162</v>
      </c>
      <c r="AA77" s="144"/>
      <c r="AB77" s="144"/>
    </row>
    <row r="78" spans="1:31" x14ac:dyDescent="0.35">
      <c r="A78" t="s">
        <v>1941</v>
      </c>
      <c r="B78" t="s">
        <v>1833</v>
      </c>
      <c r="E78" s="137">
        <v>34475</v>
      </c>
      <c r="F78" s="141">
        <f t="shared" ca="1" si="1"/>
        <v>29</v>
      </c>
      <c r="G78" t="s">
        <v>809</v>
      </c>
      <c r="H78" t="s">
        <v>1623</v>
      </c>
      <c r="I78" t="s">
        <v>1987</v>
      </c>
      <c r="J78" t="s">
        <v>1988</v>
      </c>
      <c r="K78" s="137">
        <v>45134</v>
      </c>
      <c r="L78" t="s">
        <v>2003</v>
      </c>
      <c r="M78" t="s">
        <v>2021</v>
      </c>
      <c r="Q78" s="77" t="s">
        <v>12</v>
      </c>
      <c r="R78"/>
      <c r="S78"/>
      <c r="U78"/>
      <c r="Y78" s="144">
        <v>45160</v>
      </c>
      <c r="Z78" s="144">
        <v>45160</v>
      </c>
      <c r="AA78" s="144"/>
      <c r="AB78" s="144"/>
    </row>
    <row r="79" spans="1:31" x14ac:dyDescent="0.35">
      <c r="A79" t="s">
        <v>1942</v>
      </c>
      <c r="B79" t="s">
        <v>1834</v>
      </c>
      <c r="E79" s="137">
        <v>21703</v>
      </c>
      <c r="F79" s="141">
        <f t="shared" ca="1" si="1"/>
        <v>64</v>
      </c>
      <c r="G79" t="s">
        <v>814</v>
      </c>
      <c r="H79" t="s">
        <v>1624</v>
      </c>
      <c r="I79" t="s">
        <v>1625</v>
      </c>
      <c r="J79" t="s">
        <v>1997</v>
      </c>
      <c r="K79" s="137">
        <v>44742</v>
      </c>
      <c r="L79" t="s">
        <v>2001</v>
      </c>
      <c r="M79" t="s">
        <v>2023</v>
      </c>
      <c r="Q79" s="77" t="s">
        <v>2042</v>
      </c>
      <c r="R79"/>
      <c r="S79"/>
      <c r="U79"/>
      <c r="Y79" s="144">
        <v>45162</v>
      </c>
      <c r="Z79" s="144">
        <v>45162</v>
      </c>
      <c r="AA79" s="144"/>
      <c r="AB79" s="144"/>
    </row>
    <row r="80" spans="1:31" x14ac:dyDescent="0.35">
      <c r="A80" t="s">
        <v>1943</v>
      </c>
      <c r="B80" t="s">
        <v>1835</v>
      </c>
      <c r="E80" s="137">
        <v>24846</v>
      </c>
      <c r="F80" s="141">
        <f t="shared" ca="1" si="1"/>
        <v>56</v>
      </c>
      <c r="G80" t="s">
        <v>808</v>
      </c>
      <c r="H80" t="s">
        <v>1626</v>
      </c>
      <c r="I80" t="s">
        <v>1627</v>
      </c>
      <c r="J80" t="s">
        <v>1997</v>
      </c>
      <c r="K80" s="137">
        <v>45085</v>
      </c>
      <c r="L80" t="s">
        <v>2001</v>
      </c>
      <c r="M80" t="s">
        <v>2019</v>
      </c>
      <c r="Q80" s="77" t="s">
        <v>10</v>
      </c>
      <c r="R80"/>
      <c r="S80"/>
      <c r="U80"/>
      <c r="Y80" s="144">
        <v>45167</v>
      </c>
      <c r="Z80" s="144">
        <v>45167</v>
      </c>
      <c r="AA80" s="144"/>
      <c r="AB80" s="144"/>
      <c r="AC80" s="2">
        <v>69996.42</v>
      </c>
      <c r="AD80" s="2">
        <v>69996.42</v>
      </c>
      <c r="AE80" s="2">
        <v>69996.42</v>
      </c>
    </row>
    <row r="81" spans="1:31" x14ac:dyDescent="0.35">
      <c r="A81" t="s">
        <v>1944</v>
      </c>
      <c r="B81" t="s">
        <v>1836</v>
      </c>
      <c r="E81" s="137">
        <v>32608</v>
      </c>
      <c r="F81" s="141">
        <f t="shared" ca="1" si="1"/>
        <v>34</v>
      </c>
      <c r="G81" t="s">
        <v>837</v>
      </c>
      <c r="H81" t="s">
        <v>1628</v>
      </c>
      <c r="I81" t="s">
        <v>1629</v>
      </c>
      <c r="J81" t="s">
        <v>1997</v>
      </c>
      <c r="K81" s="137">
        <v>45092</v>
      </c>
      <c r="L81" t="s">
        <v>2009</v>
      </c>
      <c r="M81" t="s">
        <v>2019</v>
      </c>
      <c r="Q81" s="77" t="s">
        <v>10</v>
      </c>
      <c r="R81"/>
      <c r="S81"/>
      <c r="U81"/>
      <c r="Y81" s="144">
        <v>45175</v>
      </c>
      <c r="Z81" s="144">
        <v>45175</v>
      </c>
      <c r="AA81" s="144"/>
      <c r="AB81" s="144"/>
      <c r="AC81" s="1"/>
      <c r="AD81" s="1"/>
      <c r="AE81" s="1"/>
    </row>
    <row r="82" spans="1:31" x14ac:dyDescent="0.35">
      <c r="A82" t="s">
        <v>1945</v>
      </c>
      <c r="B82" t="s">
        <v>1837</v>
      </c>
      <c r="E82" s="137">
        <v>35243</v>
      </c>
      <c r="F82" s="141">
        <f t="shared" ca="1" si="1"/>
        <v>27</v>
      </c>
      <c r="G82" t="s">
        <v>809</v>
      </c>
      <c r="H82" t="s">
        <v>1631</v>
      </c>
      <c r="I82" t="s">
        <v>1632</v>
      </c>
      <c r="J82" t="s">
        <v>1997</v>
      </c>
      <c r="K82" s="137">
        <v>45101</v>
      </c>
      <c r="L82" t="s">
        <v>2017</v>
      </c>
      <c r="M82" t="s">
        <v>2023</v>
      </c>
      <c r="Q82" s="77" t="s">
        <v>99</v>
      </c>
      <c r="R82"/>
      <c r="S82"/>
      <c r="U82"/>
      <c r="Y82" s="144">
        <v>45180</v>
      </c>
      <c r="Z82" s="144">
        <v>45180</v>
      </c>
      <c r="AA82" s="144"/>
      <c r="AB82" s="144"/>
    </row>
    <row r="83" spans="1:31" x14ac:dyDescent="0.35">
      <c r="A83" t="s">
        <v>1946</v>
      </c>
      <c r="B83" t="s">
        <v>1838</v>
      </c>
      <c r="E83" s="137">
        <v>26810</v>
      </c>
      <c r="F83" s="141">
        <f t="shared" ca="1" si="1"/>
        <v>50</v>
      </c>
      <c r="G83" t="s">
        <v>887</v>
      </c>
      <c r="H83" t="s">
        <v>1633</v>
      </c>
      <c r="I83" t="s">
        <v>1634</v>
      </c>
      <c r="J83" t="s">
        <v>1997</v>
      </c>
      <c r="K83" s="137">
        <v>45079</v>
      </c>
      <c r="L83" t="s">
        <v>2001</v>
      </c>
      <c r="M83" t="s">
        <v>2020</v>
      </c>
      <c r="Q83" s="77" t="s">
        <v>10</v>
      </c>
      <c r="R83"/>
      <c r="S83"/>
      <c r="U83"/>
      <c r="Y83" s="144">
        <v>45197</v>
      </c>
      <c r="Z83" s="144">
        <v>45197</v>
      </c>
      <c r="AA83" s="144"/>
      <c r="AB83" s="144"/>
    </row>
    <row r="84" spans="1:31" x14ac:dyDescent="0.35">
      <c r="A84" t="s">
        <v>1947</v>
      </c>
      <c r="B84" t="s">
        <v>1839</v>
      </c>
      <c r="E84" s="137">
        <v>35666</v>
      </c>
      <c r="F84" s="152">
        <f t="shared" ca="1" si="1"/>
        <v>26</v>
      </c>
      <c r="G84" t="s">
        <v>887</v>
      </c>
      <c r="H84" t="s">
        <v>1635</v>
      </c>
      <c r="I84" t="s">
        <v>1636</v>
      </c>
      <c r="J84" t="s">
        <v>1997</v>
      </c>
      <c r="K84" s="137">
        <v>45157</v>
      </c>
      <c r="L84" t="s">
        <v>2003</v>
      </c>
      <c r="M84" t="s">
        <v>2021</v>
      </c>
      <c r="Q84" s="77" t="s">
        <v>12</v>
      </c>
      <c r="R84"/>
      <c r="S84"/>
      <c r="U84"/>
      <c r="Y84" s="144">
        <v>45196</v>
      </c>
      <c r="Z84" s="144">
        <v>45196</v>
      </c>
      <c r="AA84" s="144"/>
      <c r="AB84" s="144"/>
    </row>
    <row r="85" spans="1:31" s="118" customFormat="1" x14ac:dyDescent="0.35">
      <c r="A85" s="118" t="s">
        <v>1948</v>
      </c>
      <c r="B85" s="118" t="s">
        <v>1867</v>
      </c>
      <c r="E85" s="137">
        <v>37149</v>
      </c>
      <c r="F85" s="152">
        <f t="shared" ca="1" si="1"/>
        <v>22</v>
      </c>
      <c r="G85" t="s">
        <v>975</v>
      </c>
      <c r="H85" s="118" t="s">
        <v>1637</v>
      </c>
      <c r="I85" s="118" t="s">
        <v>1638</v>
      </c>
      <c r="J85" s="118" t="s">
        <v>1997</v>
      </c>
      <c r="K85" s="156">
        <v>45059</v>
      </c>
      <c r="L85" t="s">
        <v>1639</v>
      </c>
      <c r="M85" t="s">
        <v>2020</v>
      </c>
      <c r="Q85" s="77" t="s">
        <v>10</v>
      </c>
      <c r="Y85" s="157">
        <v>45197</v>
      </c>
      <c r="Z85" s="157">
        <v>45197</v>
      </c>
      <c r="AA85" s="157"/>
      <c r="AB85" s="157"/>
      <c r="AD85"/>
      <c r="AE85"/>
    </row>
    <row r="86" spans="1:31" x14ac:dyDescent="0.35">
      <c r="A86" t="s">
        <v>1949</v>
      </c>
      <c r="B86" t="s">
        <v>1840</v>
      </c>
      <c r="E86" s="137">
        <v>36123</v>
      </c>
      <c r="F86" s="152">
        <f t="shared" ca="1" si="1"/>
        <v>25</v>
      </c>
      <c r="G86" t="s">
        <v>1167</v>
      </c>
      <c r="H86" t="s">
        <v>1640</v>
      </c>
      <c r="I86" t="s">
        <v>1641</v>
      </c>
      <c r="J86" t="s">
        <v>1997</v>
      </c>
      <c r="K86" s="137">
        <v>45164</v>
      </c>
      <c r="L86" t="s">
        <v>2003</v>
      </c>
      <c r="M86" t="s">
        <v>2021</v>
      </c>
      <c r="Q86" s="77" t="s">
        <v>12</v>
      </c>
      <c r="R86"/>
      <c r="S86"/>
      <c r="U86"/>
      <c r="Y86" s="144">
        <v>45197</v>
      </c>
      <c r="Z86" s="144">
        <v>45197</v>
      </c>
      <c r="AA86" s="144"/>
      <c r="AB86" s="144"/>
    </row>
    <row r="87" spans="1:31" x14ac:dyDescent="0.35">
      <c r="A87" t="s">
        <v>1950</v>
      </c>
      <c r="B87" t="s">
        <v>1841</v>
      </c>
      <c r="E87" s="137">
        <v>22940</v>
      </c>
      <c r="F87" s="152">
        <f t="shared" ca="1" si="1"/>
        <v>61</v>
      </c>
      <c r="G87" t="s">
        <v>887</v>
      </c>
      <c r="H87" t="s">
        <v>1642</v>
      </c>
      <c r="I87" t="s">
        <v>1643</v>
      </c>
      <c r="J87" t="s">
        <v>1997</v>
      </c>
      <c r="K87" s="137">
        <v>45162</v>
      </c>
      <c r="L87" t="s">
        <v>2003</v>
      </c>
      <c r="M87" t="s">
        <v>2021</v>
      </c>
      <c r="Q87" s="77" t="s">
        <v>12</v>
      </c>
      <c r="R87"/>
      <c r="S87"/>
      <c r="U87"/>
      <c r="Y87" s="144">
        <v>45208</v>
      </c>
      <c r="Z87" s="144">
        <v>45208</v>
      </c>
      <c r="AA87" s="144"/>
      <c r="AB87" s="144"/>
    </row>
    <row r="88" spans="1:31" x14ac:dyDescent="0.35">
      <c r="A88" t="s">
        <v>1951</v>
      </c>
      <c r="B88" t="s">
        <v>1842</v>
      </c>
      <c r="E88" s="137">
        <v>31851</v>
      </c>
      <c r="F88" s="152">
        <f t="shared" ca="1" si="1"/>
        <v>37</v>
      </c>
      <c r="G88" t="s">
        <v>809</v>
      </c>
      <c r="H88" t="s">
        <v>1644</v>
      </c>
      <c r="I88" t="s">
        <v>1645</v>
      </c>
      <c r="J88" t="s">
        <v>1997</v>
      </c>
      <c r="K88" s="137">
        <v>45028</v>
      </c>
      <c r="L88" t="s">
        <v>2013</v>
      </c>
      <c r="M88" t="s">
        <v>2020</v>
      </c>
      <c r="Q88" s="77" t="s">
        <v>10</v>
      </c>
      <c r="R88"/>
      <c r="S88"/>
      <c r="U88"/>
      <c r="Y88" s="144">
        <v>45209</v>
      </c>
      <c r="Z88" s="144">
        <v>45209</v>
      </c>
      <c r="AA88" s="144"/>
      <c r="AB88" s="144"/>
    </row>
    <row r="89" spans="1:31" x14ac:dyDescent="0.35">
      <c r="A89" t="s">
        <v>1952</v>
      </c>
      <c r="B89" t="s">
        <v>1843</v>
      </c>
      <c r="E89" s="137">
        <v>22940</v>
      </c>
      <c r="F89" s="152">
        <f t="shared" ca="1" si="1"/>
        <v>61</v>
      </c>
      <c r="G89" t="s">
        <v>887</v>
      </c>
      <c r="H89" t="s">
        <v>1642</v>
      </c>
      <c r="I89" t="s">
        <v>1643</v>
      </c>
      <c r="J89" t="s">
        <v>1997</v>
      </c>
      <c r="K89" s="137">
        <v>45162</v>
      </c>
      <c r="L89" t="s">
        <v>2001</v>
      </c>
      <c r="M89" t="s">
        <v>2020</v>
      </c>
      <c r="Q89" s="77" t="s">
        <v>1614</v>
      </c>
      <c r="R89"/>
      <c r="S89"/>
      <c r="U89"/>
      <c r="Y89" s="144">
        <v>45209</v>
      </c>
      <c r="Z89" s="144">
        <v>45209</v>
      </c>
      <c r="AA89" s="144"/>
      <c r="AB89" s="144"/>
    </row>
    <row r="90" spans="1:31" x14ac:dyDescent="0.35">
      <c r="A90" t="s">
        <v>1953</v>
      </c>
      <c r="B90" t="s">
        <v>1844</v>
      </c>
      <c r="E90" s="137">
        <v>27009</v>
      </c>
      <c r="F90" s="152">
        <f t="shared" ca="1" si="1"/>
        <v>50</v>
      </c>
      <c r="G90" t="s">
        <v>809</v>
      </c>
      <c r="H90" t="s">
        <v>1646</v>
      </c>
      <c r="I90" t="s">
        <v>1647</v>
      </c>
      <c r="J90" t="s">
        <v>1997</v>
      </c>
      <c r="K90" s="137">
        <v>45104</v>
      </c>
      <c r="L90" t="s">
        <v>2003</v>
      </c>
      <c r="M90" t="s">
        <v>2021</v>
      </c>
      <c r="Q90" t="s">
        <v>12</v>
      </c>
      <c r="R90"/>
      <c r="S90"/>
      <c r="U90"/>
      <c r="Y90" s="144">
        <v>45222</v>
      </c>
      <c r="Z90" s="144">
        <v>45222</v>
      </c>
      <c r="AA90" s="144"/>
      <c r="AB90" s="144"/>
    </row>
    <row r="91" spans="1:31" x14ac:dyDescent="0.35">
      <c r="A91" t="s">
        <v>1954</v>
      </c>
      <c r="B91" t="s">
        <v>1845</v>
      </c>
      <c r="E91" s="137">
        <v>32937</v>
      </c>
      <c r="F91" s="152">
        <f t="shared" ca="1" si="1"/>
        <v>34</v>
      </c>
      <c r="G91" t="s">
        <v>804</v>
      </c>
      <c r="H91" t="s">
        <v>1648</v>
      </c>
      <c r="I91" t="s">
        <v>1649</v>
      </c>
      <c r="J91" t="s">
        <v>1997</v>
      </c>
      <c r="K91" s="137">
        <v>45090</v>
      </c>
      <c r="L91" t="s">
        <v>2003</v>
      </c>
      <c r="M91" t="s">
        <v>2021</v>
      </c>
      <c r="Q91" t="s">
        <v>12</v>
      </c>
      <c r="R91"/>
      <c r="S91"/>
      <c r="U91"/>
      <c r="Y91" s="144">
        <v>45222</v>
      </c>
      <c r="Z91" s="144">
        <v>45222</v>
      </c>
      <c r="AA91" s="144"/>
      <c r="AB91" s="144"/>
    </row>
    <row r="92" spans="1:31" x14ac:dyDescent="0.35">
      <c r="A92" t="s">
        <v>1917</v>
      </c>
      <c r="B92" t="s">
        <v>1846</v>
      </c>
      <c r="E92" s="137">
        <v>26610</v>
      </c>
      <c r="F92" s="152">
        <f t="shared" ca="1" si="1"/>
        <v>51</v>
      </c>
      <c r="G92" t="s">
        <v>809</v>
      </c>
      <c r="H92" t="s">
        <v>1650</v>
      </c>
      <c r="I92" t="s">
        <v>1651</v>
      </c>
      <c r="J92" t="s">
        <v>1997</v>
      </c>
      <c r="K92" s="137">
        <v>45122</v>
      </c>
      <c r="L92" t="s">
        <v>2001</v>
      </c>
      <c r="M92" t="s">
        <v>2019</v>
      </c>
      <c r="Q92" s="77" t="s">
        <v>1585</v>
      </c>
      <c r="R92"/>
      <c r="S92"/>
      <c r="U92"/>
      <c r="Y92" s="144">
        <v>45215</v>
      </c>
      <c r="Z92" s="144">
        <v>45215</v>
      </c>
      <c r="AA92" s="144"/>
      <c r="AB92" s="144"/>
    </row>
    <row r="93" spans="1:31" x14ac:dyDescent="0.35">
      <c r="A93" t="s">
        <v>1955</v>
      </c>
      <c r="B93" t="s">
        <v>1847</v>
      </c>
      <c r="E93" s="137">
        <v>29205</v>
      </c>
      <c r="F93" s="152">
        <f t="shared" ca="1" si="1"/>
        <v>44</v>
      </c>
      <c r="G93" t="s">
        <v>1350</v>
      </c>
      <c r="H93" t="s">
        <v>1652</v>
      </c>
      <c r="I93" t="s">
        <v>1653</v>
      </c>
      <c r="J93" t="s">
        <v>1997</v>
      </c>
      <c r="K93" s="137">
        <v>45015</v>
      </c>
      <c r="L93" t="s">
        <v>2001</v>
      </c>
      <c r="M93" t="s">
        <v>2019</v>
      </c>
      <c r="Q93" s="77" t="s">
        <v>1585</v>
      </c>
      <c r="R93"/>
      <c r="S93"/>
      <c r="U93"/>
      <c r="Y93" s="144">
        <v>45217</v>
      </c>
      <c r="Z93" s="144">
        <v>45217</v>
      </c>
      <c r="AA93" s="144"/>
      <c r="AB93" s="144"/>
    </row>
    <row r="94" spans="1:31" x14ac:dyDescent="0.35">
      <c r="A94" t="s">
        <v>1956</v>
      </c>
      <c r="B94" t="s">
        <v>1848</v>
      </c>
      <c r="E94" s="137">
        <v>28226</v>
      </c>
      <c r="F94" s="152">
        <f t="shared" ca="1" si="1"/>
        <v>46</v>
      </c>
      <c r="G94" t="s">
        <v>804</v>
      </c>
      <c r="H94" t="s">
        <v>1654</v>
      </c>
      <c r="I94" t="s">
        <v>1655</v>
      </c>
      <c r="J94" t="s">
        <v>1997</v>
      </c>
      <c r="K94" s="137">
        <v>45170</v>
      </c>
      <c r="L94" t="s">
        <v>2003</v>
      </c>
      <c r="M94" t="s">
        <v>2021</v>
      </c>
      <c r="Q94" s="77" t="s">
        <v>12</v>
      </c>
      <c r="R94"/>
      <c r="S94"/>
      <c r="U94"/>
      <c r="Y94" s="144">
        <v>45215</v>
      </c>
      <c r="Z94" s="144">
        <v>45215</v>
      </c>
      <c r="AA94" s="144"/>
      <c r="AB94" s="144"/>
    </row>
    <row r="95" spans="1:31" x14ac:dyDescent="0.35">
      <c r="A95" t="s">
        <v>1957</v>
      </c>
      <c r="B95" t="s">
        <v>1849</v>
      </c>
      <c r="E95" s="137">
        <v>35375</v>
      </c>
      <c r="F95" s="152">
        <f t="shared" ca="1" si="1"/>
        <v>27</v>
      </c>
      <c r="G95" t="s">
        <v>833</v>
      </c>
      <c r="H95" t="s">
        <v>1656</v>
      </c>
      <c r="I95" t="s">
        <v>1657</v>
      </c>
      <c r="J95" t="s">
        <v>1997</v>
      </c>
      <c r="K95" s="137">
        <v>45198</v>
      </c>
      <c r="L95" t="s">
        <v>2003</v>
      </c>
      <c r="M95" t="s">
        <v>2021</v>
      </c>
      <c r="Q95" s="77" t="s">
        <v>12</v>
      </c>
      <c r="R95"/>
      <c r="S95"/>
      <c r="U95"/>
      <c r="Y95" s="144">
        <v>45222</v>
      </c>
      <c r="Z95" s="144">
        <v>45222</v>
      </c>
      <c r="AA95" s="144"/>
      <c r="AB95" s="144"/>
    </row>
    <row r="96" spans="1:31" x14ac:dyDescent="0.35">
      <c r="A96" t="s">
        <v>1958</v>
      </c>
      <c r="B96" t="s">
        <v>1850</v>
      </c>
      <c r="E96" s="137">
        <v>34607</v>
      </c>
      <c r="F96" s="152">
        <f t="shared" ca="1" si="1"/>
        <v>29</v>
      </c>
      <c r="G96" t="s">
        <v>814</v>
      </c>
      <c r="H96" t="s">
        <v>1658</v>
      </c>
      <c r="I96" t="s">
        <v>1659</v>
      </c>
      <c r="J96" t="s">
        <v>1997</v>
      </c>
      <c r="K96" s="137">
        <v>45198</v>
      </c>
      <c r="L96" t="s">
        <v>2003</v>
      </c>
      <c r="M96" t="s">
        <v>2021</v>
      </c>
      <c r="Q96" t="s">
        <v>12</v>
      </c>
      <c r="R96"/>
      <c r="S96"/>
      <c r="U96"/>
      <c r="Y96" s="144">
        <v>45222</v>
      </c>
      <c r="Z96" s="144">
        <v>45222</v>
      </c>
      <c r="AA96" s="144"/>
      <c r="AB96" s="144"/>
    </row>
    <row r="97" spans="1:28" x14ac:dyDescent="0.35">
      <c r="A97" t="s">
        <v>1959</v>
      </c>
      <c r="B97" t="s">
        <v>1851</v>
      </c>
      <c r="E97" s="137">
        <v>33575</v>
      </c>
      <c r="F97" s="152">
        <f t="shared" ca="1" si="1"/>
        <v>32</v>
      </c>
      <c r="G97" t="s">
        <v>809</v>
      </c>
      <c r="H97" t="s">
        <v>1660</v>
      </c>
      <c r="I97" t="s">
        <v>1661</v>
      </c>
      <c r="J97" t="s">
        <v>1997</v>
      </c>
      <c r="K97" s="137">
        <v>45197</v>
      </c>
      <c r="L97" t="s">
        <v>2003</v>
      </c>
      <c r="M97" t="s">
        <v>2021</v>
      </c>
      <c r="Q97" s="77" t="s">
        <v>12</v>
      </c>
      <c r="R97"/>
      <c r="S97"/>
      <c r="U97"/>
      <c r="Y97" s="144">
        <v>45224</v>
      </c>
      <c r="Z97" s="144">
        <v>45224</v>
      </c>
      <c r="AA97" s="144"/>
      <c r="AB97" s="144"/>
    </row>
    <row r="98" spans="1:28" x14ac:dyDescent="0.35">
      <c r="A98" t="s">
        <v>1960</v>
      </c>
      <c r="B98" t="s">
        <v>1852</v>
      </c>
      <c r="E98" s="137">
        <v>25390</v>
      </c>
      <c r="F98" s="152">
        <f t="shared" ca="1" si="1"/>
        <v>54</v>
      </c>
      <c r="G98" t="s">
        <v>809</v>
      </c>
      <c r="H98" t="s">
        <v>1662</v>
      </c>
      <c r="I98" t="s">
        <v>1663</v>
      </c>
      <c r="J98" t="s">
        <v>1997</v>
      </c>
      <c r="K98" s="137">
        <v>45055</v>
      </c>
      <c r="L98" t="s">
        <v>2001</v>
      </c>
      <c r="M98" t="s">
        <v>2020</v>
      </c>
      <c r="Q98" s="77" t="s">
        <v>10</v>
      </c>
      <c r="R98"/>
      <c r="S98"/>
      <c r="U98"/>
      <c r="Y98" s="144">
        <v>45591</v>
      </c>
      <c r="Z98" s="144">
        <v>45591</v>
      </c>
      <c r="AA98" s="144"/>
      <c r="AB98" s="144"/>
    </row>
    <row r="99" spans="1:28" x14ac:dyDescent="0.35">
      <c r="A99" t="s">
        <v>1961</v>
      </c>
      <c r="B99" t="s">
        <v>1853</v>
      </c>
      <c r="E99" s="137">
        <v>35798</v>
      </c>
      <c r="F99" s="152">
        <f t="shared" ca="1" si="1"/>
        <v>26</v>
      </c>
      <c r="G99" t="s">
        <v>837</v>
      </c>
      <c r="H99" t="s">
        <v>1664</v>
      </c>
      <c r="I99" t="s">
        <v>1665</v>
      </c>
      <c r="J99" t="s">
        <v>1997</v>
      </c>
      <c r="K99" s="137">
        <v>45204</v>
      </c>
      <c r="L99" t="s">
        <v>2003</v>
      </c>
      <c r="M99" t="s">
        <v>2021</v>
      </c>
      <c r="Q99" s="77" t="s">
        <v>12</v>
      </c>
      <c r="R99"/>
      <c r="S99"/>
      <c r="U99"/>
      <c r="Y99" s="144">
        <v>45236</v>
      </c>
      <c r="Z99" s="144">
        <v>45236</v>
      </c>
      <c r="AA99" s="144"/>
      <c r="AB99" s="144"/>
    </row>
    <row r="100" spans="1:28" x14ac:dyDescent="0.35">
      <c r="A100" t="s">
        <v>1962</v>
      </c>
      <c r="B100" t="s">
        <v>1854</v>
      </c>
      <c r="E100" s="137">
        <v>29298</v>
      </c>
      <c r="F100" s="152">
        <f t="shared" ca="1" si="1"/>
        <v>44</v>
      </c>
      <c r="G100" t="s">
        <v>1078</v>
      </c>
      <c r="H100" t="s">
        <v>1666</v>
      </c>
      <c r="I100" t="s">
        <v>1667</v>
      </c>
      <c r="J100" t="s">
        <v>1997</v>
      </c>
      <c r="K100" s="137">
        <v>45139</v>
      </c>
      <c r="L100" t="s">
        <v>2001</v>
      </c>
      <c r="M100" t="s">
        <v>2019</v>
      </c>
      <c r="Q100" s="77" t="s">
        <v>10</v>
      </c>
      <c r="R100"/>
      <c r="S100"/>
      <c r="U100"/>
      <c r="Y100" s="144">
        <v>45236</v>
      </c>
      <c r="Z100" s="144">
        <v>45236</v>
      </c>
      <c r="AA100" s="144"/>
      <c r="AB100" s="144"/>
    </row>
    <row r="101" spans="1:28" x14ac:dyDescent="0.35">
      <c r="A101" t="s">
        <v>1963</v>
      </c>
      <c r="B101" t="s">
        <v>1855</v>
      </c>
      <c r="E101" s="137">
        <v>31035</v>
      </c>
      <c r="F101" s="152">
        <f t="shared" ca="1" si="1"/>
        <v>39</v>
      </c>
      <c r="G101" t="s">
        <v>1078</v>
      </c>
      <c r="H101" t="s">
        <v>1668</v>
      </c>
      <c r="I101" t="s">
        <v>1669</v>
      </c>
      <c r="J101" t="s">
        <v>1997</v>
      </c>
      <c r="K101" s="137">
        <v>45014</v>
      </c>
      <c r="L101" t="s">
        <v>2001</v>
      </c>
      <c r="M101" t="s">
        <v>2020</v>
      </c>
      <c r="Q101" s="77" t="s">
        <v>10</v>
      </c>
      <c r="R101"/>
      <c r="S101"/>
      <c r="U101"/>
      <c r="Y101" s="144">
        <v>45244</v>
      </c>
      <c r="Z101" s="144">
        <v>45244</v>
      </c>
      <c r="AA101" s="144"/>
      <c r="AB101" s="144"/>
    </row>
    <row r="102" spans="1:28" x14ac:dyDescent="0.35">
      <c r="A102" t="s">
        <v>1964</v>
      </c>
      <c r="B102" t="s">
        <v>1856</v>
      </c>
      <c r="E102" s="137">
        <v>22867</v>
      </c>
      <c r="F102" s="152">
        <f t="shared" ca="1" si="1"/>
        <v>61</v>
      </c>
      <c r="G102" t="s">
        <v>1046</v>
      </c>
      <c r="H102" t="s">
        <v>1670</v>
      </c>
      <c r="I102" t="s">
        <v>1671</v>
      </c>
      <c r="J102" t="s">
        <v>1997</v>
      </c>
      <c r="K102" s="137">
        <v>44897</v>
      </c>
      <c r="L102" t="s">
        <v>2001</v>
      </c>
      <c r="M102" t="s">
        <v>2019</v>
      </c>
      <c r="Q102" s="77" t="s">
        <v>1585</v>
      </c>
      <c r="R102"/>
      <c r="S102"/>
      <c r="U102"/>
      <c r="Y102" s="144">
        <v>45245</v>
      </c>
      <c r="Z102" s="144">
        <v>45245</v>
      </c>
      <c r="AA102" s="144"/>
      <c r="AB102" s="144"/>
    </row>
    <row r="103" spans="1:28" x14ac:dyDescent="0.35">
      <c r="A103" t="s">
        <v>1932</v>
      </c>
      <c r="B103" t="s">
        <v>1857</v>
      </c>
      <c r="E103" s="137">
        <v>28467</v>
      </c>
      <c r="F103" s="152">
        <f t="shared" ca="1" si="1"/>
        <v>46</v>
      </c>
      <c r="G103" t="s">
        <v>809</v>
      </c>
      <c r="H103" t="s">
        <v>1672</v>
      </c>
      <c r="I103" t="s">
        <v>1673</v>
      </c>
      <c r="J103" t="s">
        <v>1997</v>
      </c>
      <c r="K103" s="137">
        <v>44991</v>
      </c>
      <c r="L103" t="s">
        <v>2018</v>
      </c>
      <c r="M103" t="s">
        <v>2019</v>
      </c>
      <c r="Q103" s="77" t="s">
        <v>1585</v>
      </c>
      <c r="R103"/>
      <c r="S103"/>
      <c r="U103"/>
      <c r="Y103" s="144">
        <v>45245</v>
      </c>
      <c r="Z103" s="144">
        <v>45245</v>
      </c>
      <c r="AA103" s="144"/>
      <c r="AB103" s="144"/>
    </row>
    <row r="104" spans="1:28" x14ac:dyDescent="0.35">
      <c r="A104" t="s">
        <v>1965</v>
      </c>
      <c r="B104" t="s">
        <v>1858</v>
      </c>
      <c r="E104" s="137">
        <v>29098</v>
      </c>
      <c r="F104" s="152">
        <f t="shared" ca="1" si="1"/>
        <v>44</v>
      </c>
      <c r="G104" t="s">
        <v>1078</v>
      </c>
      <c r="H104" t="s">
        <v>1674</v>
      </c>
      <c r="I104" t="s">
        <v>1675</v>
      </c>
      <c r="J104" t="s">
        <v>1997</v>
      </c>
      <c r="K104" s="137">
        <v>45029</v>
      </c>
      <c r="L104" t="s">
        <v>2001</v>
      </c>
      <c r="M104" t="s">
        <v>2019</v>
      </c>
      <c r="Q104" s="77" t="s">
        <v>10</v>
      </c>
      <c r="R104"/>
      <c r="S104"/>
      <c r="U104"/>
      <c r="Y104" s="144">
        <v>45254</v>
      </c>
      <c r="Z104" s="144">
        <v>45254</v>
      </c>
      <c r="AA104" s="144"/>
      <c r="AB104" s="144"/>
    </row>
    <row r="105" spans="1:28" x14ac:dyDescent="0.35">
      <c r="A105" t="s">
        <v>1940</v>
      </c>
      <c r="B105" t="s">
        <v>1859</v>
      </c>
      <c r="E105" s="137">
        <v>28351</v>
      </c>
      <c r="F105" s="152">
        <f t="shared" ca="1" si="1"/>
        <v>46</v>
      </c>
      <c r="G105" t="s">
        <v>814</v>
      </c>
      <c r="H105" t="s">
        <v>1676</v>
      </c>
      <c r="I105" t="s">
        <v>1677</v>
      </c>
      <c r="J105" t="s">
        <v>1997</v>
      </c>
      <c r="K105" s="137">
        <v>45155</v>
      </c>
      <c r="L105" t="s">
        <v>2003</v>
      </c>
      <c r="M105" t="s">
        <v>2021</v>
      </c>
      <c r="Q105" t="s">
        <v>12</v>
      </c>
      <c r="R105"/>
      <c r="S105"/>
      <c r="U105"/>
      <c r="Y105" s="144">
        <v>45250</v>
      </c>
      <c r="Z105" s="144">
        <v>45250</v>
      </c>
      <c r="AA105" s="144"/>
      <c r="AB105" s="144"/>
    </row>
    <row r="106" spans="1:28" x14ac:dyDescent="0.35">
      <c r="A106" t="s">
        <v>1966</v>
      </c>
      <c r="B106" t="s">
        <v>1860</v>
      </c>
      <c r="E106" s="137">
        <v>29028</v>
      </c>
      <c r="F106" s="152">
        <f t="shared" ca="1" si="1"/>
        <v>44</v>
      </c>
      <c r="G106" t="s">
        <v>834</v>
      </c>
      <c r="H106" t="s">
        <v>1678</v>
      </c>
      <c r="I106" t="s">
        <v>1679</v>
      </c>
      <c r="J106" t="s">
        <v>1997</v>
      </c>
      <c r="K106" s="137">
        <v>44875</v>
      </c>
      <c r="L106" t="s">
        <v>2001</v>
      </c>
      <c r="M106" t="s">
        <v>2019</v>
      </c>
      <c r="Q106" s="77" t="s">
        <v>1585</v>
      </c>
      <c r="R106"/>
      <c r="S106"/>
      <c r="U106"/>
      <c r="Y106" s="144">
        <v>45254</v>
      </c>
      <c r="Z106" s="144">
        <v>45254</v>
      </c>
      <c r="AA106" s="144"/>
      <c r="AB106" s="144"/>
    </row>
    <row r="107" spans="1:28" x14ac:dyDescent="0.35">
      <c r="A107" t="s">
        <v>1967</v>
      </c>
      <c r="B107" t="s">
        <v>1861</v>
      </c>
      <c r="E107" s="137">
        <v>33617</v>
      </c>
      <c r="F107" s="152">
        <f t="shared" ca="1" si="1"/>
        <v>32</v>
      </c>
      <c r="G107" t="s">
        <v>809</v>
      </c>
      <c r="H107" t="s">
        <v>1385</v>
      </c>
      <c r="I107" t="s">
        <v>1680</v>
      </c>
      <c r="J107" t="s">
        <v>1997</v>
      </c>
      <c r="K107" s="137">
        <v>45178</v>
      </c>
      <c r="L107" t="s">
        <v>2001</v>
      </c>
      <c r="M107" t="s">
        <v>2019</v>
      </c>
      <c r="Q107" s="77" t="s">
        <v>10</v>
      </c>
      <c r="R107"/>
      <c r="S107"/>
      <c r="U107"/>
      <c r="Y107" s="144">
        <v>45254</v>
      </c>
      <c r="Z107" s="144">
        <v>45254</v>
      </c>
      <c r="AA107" s="144"/>
      <c r="AB107" s="144"/>
    </row>
    <row r="108" spans="1:28" x14ac:dyDescent="0.35">
      <c r="A108" t="s">
        <v>1968</v>
      </c>
      <c r="B108" t="s">
        <v>1862</v>
      </c>
      <c r="E108" s="137">
        <v>36756</v>
      </c>
      <c r="F108" s="152">
        <f t="shared" ca="1" si="1"/>
        <v>23</v>
      </c>
      <c r="G108" t="s">
        <v>1167</v>
      </c>
      <c r="H108" t="s">
        <v>1681</v>
      </c>
      <c r="I108" t="s">
        <v>1682</v>
      </c>
      <c r="J108" t="s">
        <v>1997</v>
      </c>
      <c r="K108" s="137">
        <v>45215</v>
      </c>
      <c r="L108" t="s">
        <v>2003</v>
      </c>
      <c r="M108" t="s">
        <v>2021</v>
      </c>
      <c r="Q108" s="77" t="s">
        <v>12</v>
      </c>
      <c r="R108"/>
      <c r="S108"/>
      <c r="U108"/>
      <c r="Y108" s="144">
        <v>45259</v>
      </c>
      <c r="Z108" s="144">
        <v>45259</v>
      </c>
      <c r="AA108" s="144"/>
      <c r="AB108" s="144"/>
    </row>
    <row r="109" spans="1:28" x14ac:dyDescent="0.35">
      <c r="A109" t="s">
        <v>1969</v>
      </c>
      <c r="B109" t="s">
        <v>1863</v>
      </c>
      <c r="E109" s="137">
        <v>33554</v>
      </c>
      <c r="F109" s="152">
        <f t="shared" ca="1" si="1"/>
        <v>32</v>
      </c>
      <c r="G109" t="s">
        <v>837</v>
      </c>
      <c r="H109" t="s">
        <v>1683</v>
      </c>
      <c r="I109" t="s">
        <v>1684</v>
      </c>
      <c r="J109" t="s">
        <v>1997</v>
      </c>
      <c r="K109" s="137">
        <v>45086</v>
      </c>
      <c r="L109" t="s">
        <v>2009</v>
      </c>
      <c r="M109" t="s">
        <v>2023</v>
      </c>
      <c r="Q109" s="77" t="s">
        <v>10</v>
      </c>
      <c r="R109" s="160" t="s">
        <v>2033</v>
      </c>
      <c r="Y109" s="144">
        <v>45264</v>
      </c>
      <c r="Z109" s="144">
        <v>45264</v>
      </c>
      <c r="AA109" s="144"/>
      <c r="AB109" s="144"/>
    </row>
    <row r="110" spans="1:28" x14ac:dyDescent="0.35">
      <c r="A110" t="s">
        <v>1970</v>
      </c>
      <c r="B110" t="s">
        <v>1864</v>
      </c>
      <c r="E110" s="137">
        <v>24500</v>
      </c>
      <c r="F110" s="152">
        <f t="shared" ca="1" si="1"/>
        <v>57</v>
      </c>
      <c r="G110" t="s">
        <v>820</v>
      </c>
      <c r="H110" t="s">
        <v>1685</v>
      </c>
      <c r="I110" t="s">
        <v>1686</v>
      </c>
      <c r="J110" t="s">
        <v>1997</v>
      </c>
      <c r="K110" s="137">
        <v>45227</v>
      </c>
      <c r="L110" t="s">
        <v>2003</v>
      </c>
      <c r="M110" t="s">
        <v>2021</v>
      </c>
      <c r="Q110" s="77" t="s">
        <v>12</v>
      </c>
      <c r="R110"/>
      <c r="S110"/>
      <c r="U110"/>
      <c r="Y110" s="144">
        <v>45266</v>
      </c>
      <c r="Z110" s="144">
        <v>45266</v>
      </c>
      <c r="AA110" s="144"/>
      <c r="AB110" s="144"/>
    </row>
    <row r="111" spans="1:28" x14ac:dyDescent="0.35">
      <c r="A111" t="s">
        <v>1971</v>
      </c>
      <c r="B111" t="s">
        <v>1865</v>
      </c>
      <c r="E111" s="137">
        <v>26270</v>
      </c>
      <c r="F111" s="152">
        <f t="shared" ca="1" si="1"/>
        <v>52</v>
      </c>
      <c r="G111" t="s">
        <v>809</v>
      </c>
      <c r="H111" t="s">
        <v>1687</v>
      </c>
      <c r="I111" t="s">
        <v>1688</v>
      </c>
      <c r="J111" t="s">
        <v>1997</v>
      </c>
      <c r="K111" s="137">
        <v>44971</v>
      </c>
      <c r="L111" t="s">
        <v>2001</v>
      </c>
      <c r="M111" t="s">
        <v>2023</v>
      </c>
      <c r="Q111" s="77" t="s">
        <v>1614</v>
      </c>
      <c r="R111"/>
      <c r="S111"/>
      <c r="U111"/>
      <c r="Y111" s="144">
        <v>45268</v>
      </c>
      <c r="Z111" s="144">
        <v>45268</v>
      </c>
      <c r="AA111" s="144"/>
      <c r="AB111" s="144"/>
    </row>
  </sheetData>
  <autoFilter ref="A1:AF111" xr:uid="{D4494645-E12A-44D5-8233-833DB3855A86}"/>
  <conditionalFormatting sqref="A13">
    <cfRule type="duplicateValues" dxfId="3" priority="6"/>
  </conditionalFormatting>
  <conditionalFormatting sqref="A74">
    <cfRule type="duplicateValues" dxfId="2" priority="7"/>
  </conditionalFormatting>
  <conditionalFormatting sqref="B1:C25 B27:C52 B54:C1048576">
    <cfRule type="duplicateValues" dxfId="1" priority="5"/>
  </conditionalFormatting>
  <conditionalFormatting sqref="B1:C2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B290-D357-4E33-AAB0-E6DBA0E76B2F}">
  <dimension ref="A1:O27"/>
  <sheetViews>
    <sheetView workbookViewId="0">
      <selection activeCell="A2" sqref="A2"/>
    </sheetView>
  </sheetViews>
  <sheetFormatPr defaultRowHeight="14.5" x14ac:dyDescent="0.35"/>
  <cols>
    <col min="1" max="1" width="7.81640625" customWidth="1"/>
    <col min="2" max="2" width="35.453125" customWidth="1"/>
    <col min="3" max="3" width="13.453125" customWidth="1"/>
    <col min="5" max="5" width="13.453125" customWidth="1"/>
    <col min="6" max="6" width="64.54296875" customWidth="1"/>
    <col min="7" max="7" width="28.81640625" customWidth="1"/>
    <col min="8" max="8" width="15.7265625" customWidth="1"/>
    <col min="9" max="9" width="32.7265625" customWidth="1"/>
    <col min="10" max="10" width="14.54296875" customWidth="1"/>
    <col min="11" max="11" width="21.26953125" customWidth="1"/>
    <col min="14" max="14" width="14.453125" customWidth="1"/>
    <col min="15" max="15" width="10.453125" customWidth="1"/>
  </cols>
  <sheetData>
    <row r="1" spans="1:15" ht="43" customHeight="1" x14ac:dyDescent="0.35">
      <c r="A1" s="153" t="s">
        <v>788</v>
      </c>
      <c r="B1" s="153" t="s">
        <v>789</v>
      </c>
      <c r="C1" s="153" t="s">
        <v>790</v>
      </c>
      <c r="D1" s="153" t="s">
        <v>791</v>
      </c>
      <c r="E1" s="153" t="s">
        <v>792</v>
      </c>
      <c r="F1" s="153" t="s">
        <v>793</v>
      </c>
      <c r="G1" s="153" t="s">
        <v>794</v>
      </c>
      <c r="H1" s="153" t="s">
        <v>4</v>
      </c>
      <c r="I1" s="153" t="s">
        <v>795</v>
      </c>
      <c r="J1" s="153" t="s">
        <v>799</v>
      </c>
      <c r="K1" s="153" t="s">
        <v>796</v>
      </c>
      <c r="L1" s="153" t="s">
        <v>802</v>
      </c>
      <c r="M1" s="145" t="s">
        <v>1220</v>
      </c>
      <c r="N1" s="145" t="s">
        <v>1221</v>
      </c>
      <c r="O1" s="145" t="s">
        <v>1222</v>
      </c>
    </row>
    <row r="2" spans="1:15" ht="29" x14ac:dyDescent="0.35">
      <c r="A2">
        <v>1</v>
      </c>
      <c r="B2" t="s">
        <v>1689</v>
      </c>
      <c r="C2" s="137">
        <v>29567</v>
      </c>
      <c r="D2" s="152">
        <f t="shared" ref="D2:D21" ca="1" si="0">INT((TODAY()-C2)/365)</f>
        <v>43</v>
      </c>
      <c r="E2" t="s">
        <v>804</v>
      </c>
      <c r="F2" t="s">
        <v>1690</v>
      </c>
      <c r="G2" t="s">
        <v>1691</v>
      </c>
      <c r="H2" s="137">
        <v>45120</v>
      </c>
      <c r="I2" t="s">
        <v>69</v>
      </c>
      <c r="K2" s="77" t="s">
        <v>1692</v>
      </c>
      <c r="N2" s="146" t="s">
        <v>1693</v>
      </c>
    </row>
    <row r="3" spans="1:15" x14ac:dyDescent="0.35">
      <c r="A3">
        <v>2</v>
      </c>
      <c r="B3" t="s">
        <v>1694</v>
      </c>
      <c r="C3" s="137">
        <v>30340</v>
      </c>
      <c r="D3" s="152">
        <f t="shared" ca="1" si="0"/>
        <v>41</v>
      </c>
      <c r="E3" t="s">
        <v>809</v>
      </c>
      <c r="F3" t="s">
        <v>1695</v>
      </c>
      <c r="G3" t="s">
        <v>1696</v>
      </c>
      <c r="H3" s="137">
        <v>45227</v>
      </c>
      <c r="I3" t="s">
        <v>50</v>
      </c>
      <c r="K3" t="s">
        <v>1697</v>
      </c>
      <c r="N3" s="144">
        <v>45302</v>
      </c>
    </row>
    <row r="4" spans="1:15" ht="29" x14ac:dyDescent="0.35">
      <c r="A4">
        <v>3</v>
      </c>
      <c r="B4" s="77" t="s">
        <v>1698</v>
      </c>
      <c r="C4" s="137">
        <v>25390</v>
      </c>
      <c r="D4" s="152">
        <f t="shared" ca="1" si="0"/>
        <v>54</v>
      </c>
      <c r="E4" t="s">
        <v>809</v>
      </c>
      <c r="F4" t="s">
        <v>1662</v>
      </c>
      <c r="G4" t="s">
        <v>1663</v>
      </c>
      <c r="H4" s="137">
        <v>45055</v>
      </c>
      <c r="I4" t="s">
        <v>195</v>
      </c>
      <c r="K4" t="s">
        <v>99</v>
      </c>
      <c r="N4" s="144">
        <v>45303</v>
      </c>
    </row>
    <row r="5" spans="1:15" ht="29" x14ac:dyDescent="0.35">
      <c r="A5">
        <v>4</v>
      </c>
      <c r="B5" s="77" t="s">
        <v>1699</v>
      </c>
      <c r="C5" s="137">
        <v>29098</v>
      </c>
      <c r="D5" s="152">
        <f t="shared" ca="1" si="0"/>
        <v>44</v>
      </c>
      <c r="E5" t="s">
        <v>1078</v>
      </c>
      <c r="F5" t="s">
        <v>1674</v>
      </c>
      <c r="G5" t="s">
        <v>1675</v>
      </c>
      <c r="H5" s="137">
        <v>45029</v>
      </c>
      <c r="I5" t="s">
        <v>69</v>
      </c>
      <c r="K5" t="s">
        <v>99</v>
      </c>
      <c r="N5" s="144">
        <v>45303</v>
      </c>
    </row>
    <row r="6" spans="1:15" x14ac:dyDescent="0.35">
      <c r="A6">
        <v>5</v>
      </c>
      <c r="B6" t="s">
        <v>1700</v>
      </c>
      <c r="C6" s="137">
        <v>33124</v>
      </c>
      <c r="D6" s="152">
        <f t="shared" ca="1" si="0"/>
        <v>33</v>
      </c>
      <c r="E6" t="s">
        <v>985</v>
      </c>
      <c r="F6" t="s">
        <v>1701</v>
      </c>
      <c r="G6" t="s">
        <v>1702</v>
      </c>
      <c r="H6" s="137">
        <v>42663</v>
      </c>
      <c r="I6" t="s">
        <v>50</v>
      </c>
      <c r="K6" t="s">
        <v>275</v>
      </c>
      <c r="N6" s="144">
        <v>45313</v>
      </c>
    </row>
    <row r="7" spans="1:15" ht="29" x14ac:dyDescent="0.35">
      <c r="A7">
        <v>6</v>
      </c>
      <c r="B7" s="77" t="s">
        <v>1703</v>
      </c>
      <c r="C7" s="137">
        <v>33617</v>
      </c>
      <c r="D7" s="152">
        <f t="shared" ca="1" si="0"/>
        <v>32</v>
      </c>
      <c r="E7" t="s">
        <v>809</v>
      </c>
      <c r="F7" t="s">
        <v>1385</v>
      </c>
      <c r="G7" t="s">
        <v>1680</v>
      </c>
      <c r="H7" s="137">
        <v>45178</v>
      </c>
      <c r="I7" t="s">
        <v>69</v>
      </c>
      <c r="K7" t="s">
        <v>99</v>
      </c>
      <c r="N7" s="144">
        <v>45313</v>
      </c>
    </row>
    <row r="8" spans="1:15" x14ac:dyDescent="0.35">
      <c r="A8">
        <v>7</v>
      </c>
      <c r="B8" s="77" t="s">
        <v>1704</v>
      </c>
      <c r="C8" s="137">
        <v>22663</v>
      </c>
      <c r="D8" s="152">
        <f t="shared" ca="1" si="0"/>
        <v>62</v>
      </c>
      <c r="E8" t="s">
        <v>809</v>
      </c>
      <c r="F8" t="s">
        <v>1705</v>
      </c>
      <c r="G8" t="s">
        <v>1706</v>
      </c>
      <c r="H8" s="137">
        <v>45084</v>
      </c>
      <c r="I8" t="s">
        <v>69</v>
      </c>
      <c r="K8" t="s">
        <v>10</v>
      </c>
      <c r="N8" s="144">
        <v>45322</v>
      </c>
    </row>
    <row r="9" spans="1:15" x14ac:dyDescent="0.35">
      <c r="A9">
        <v>8</v>
      </c>
      <c r="B9" s="77" t="s">
        <v>1707</v>
      </c>
      <c r="C9" s="137">
        <v>36312</v>
      </c>
      <c r="D9" s="152">
        <f t="shared" ca="1" si="0"/>
        <v>24</v>
      </c>
      <c r="E9" t="s">
        <v>838</v>
      </c>
      <c r="F9" t="s">
        <v>1708</v>
      </c>
      <c r="G9" t="s">
        <v>1709</v>
      </c>
      <c r="H9" s="137">
        <v>45226</v>
      </c>
      <c r="I9" t="s">
        <v>50</v>
      </c>
      <c r="K9" t="s">
        <v>275</v>
      </c>
      <c r="N9" s="144">
        <v>45313</v>
      </c>
    </row>
    <row r="10" spans="1:15" ht="29" x14ac:dyDescent="0.35">
      <c r="A10">
        <v>9</v>
      </c>
      <c r="B10" s="77" t="s">
        <v>1710</v>
      </c>
      <c r="C10" s="137">
        <v>16933</v>
      </c>
      <c r="D10" s="152">
        <f t="shared" ca="1" si="0"/>
        <v>77</v>
      </c>
      <c r="E10" t="s">
        <v>809</v>
      </c>
      <c r="F10" t="s">
        <v>1612</v>
      </c>
      <c r="G10" t="s">
        <v>1613</v>
      </c>
      <c r="H10" s="137">
        <v>45029</v>
      </c>
      <c r="I10" t="s">
        <v>69</v>
      </c>
      <c r="K10" t="s">
        <v>99</v>
      </c>
      <c r="N10" s="144">
        <v>45322</v>
      </c>
    </row>
    <row r="11" spans="1:15" x14ac:dyDescent="0.35">
      <c r="A11">
        <v>10</v>
      </c>
      <c r="B11" s="77" t="s">
        <v>1711</v>
      </c>
      <c r="C11" s="137">
        <v>31927</v>
      </c>
      <c r="D11" s="152">
        <f t="shared" ca="1" si="0"/>
        <v>36</v>
      </c>
      <c r="E11" t="s">
        <v>809</v>
      </c>
      <c r="F11" t="s">
        <v>1712</v>
      </c>
      <c r="G11" t="s">
        <v>1713</v>
      </c>
      <c r="H11" s="137">
        <v>45274</v>
      </c>
      <c r="I11" t="s">
        <v>50</v>
      </c>
      <c r="K11" t="s">
        <v>275</v>
      </c>
      <c r="N11" s="144">
        <v>45327</v>
      </c>
    </row>
    <row r="12" spans="1:15" x14ac:dyDescent="0.35">
      <c r="A12">
        <v>11</v>
      </c>
      <c r="B12" s="77" t="s">
        <v>1714</v>
      </c>
      <c r="C12" s="137">
        <v>25097</v>
      </c>
      <c r="D12" s="152">
        <f t="shared" ca="1" si="0"/>
        <v>55</v>
      </c>
      <c r="E12" t="s">
        <v>813</v>
      </c>
      <c r="F12" t="s">
        <v>1715</v>
      </c>
      <c r="G12" t="s">
        <v>1716</v>
      </c>
      <c r="H12" s="137">
        <v>45295</v>
      </c>
      <c r="I12" t="s">
        <v>50</v>
      </c>
      <c r="K12" t="s">
        <v>275</v>
      </c>
      <c r="N12" s="144">
        <v>45334</v>
      </c>
    </row>
    <row r="13" spans="1:15" x14ac:dyDescent="0.35">
      <c r="A13">
        <v>12</v>
      </c>
      <c r="B13" s="77" t="s">
        <v>1717</v>
      </c>
      <c r="C13" s="137">
        <v>30814</v>
      </c>
      <c r="D13" s="152">
        <f t="shared" ca="1" si="0"/>
        <v>39</v>
      </c>
      <c r="E13" t="s">
        <v>809</v>
      </c>
      <c r="F13" t="s">
        <v>1593</v>
      </c>
      <c r="G13" t="s">
        <v>1718</v>
      </c>
      <c r="H13" s="137">
        <v>45127</v>
      </c>
      <c r="I13" t="s">
        <v>50</v>
      </c>
      <c r="K13" t="s">
        <v>275</v>
      </c>
      <c r="N13" s="144">
        <v>45334</v>
      </c>
    </row>
    <row r="14" spans="1:15" ht="29" x14ac:dyDescent="0.35">
      <c r="A14">
        <v>13</v>
      </c>
      <c r="B14" s="77" t="s">
        <v>1719</v>
      </c>
      <c r="C14" s="137">
        <v>32608</v>
      </c>
      <c r="D14" s="141">
        <f t="shared" ca="1" si="0"/>
        <v>34</v>
      </c>
      <c r="E14" t="s">
        <v>837</v>
      </c>
      <c r="F14" t="s">
        <v>1628</v>
      </c>
      <c r="G14" t="s">
        <v>1629</v>
      </c>
      <c r="H14" s="137">
        <v>45092</v>
      </c>
      <c r="I14" t="s">
        <v>1630</v>
      </c>
      <c r="K14" t="s">
        <v>99</v>
      </c>
      <c r="N14" s="144">
        <v>45329</v>
      </c>
    </row>
    <row r="15" spans="1:15" x14ac:dyDescent="0.35">
      <c r="A15">
        <v>14</v>
      </c>
      <c r="B15" s="77" t="s">
        <v>1720</v>
      </c>
      <c r="C15" s="137">
        <v>29453</v>
      </c>
      <c r="D15" s="152">
        <f t="shared" ca="1" si="0"/>
        <v>43</v>
      </c>
      <c r="E15" t="s">
        <v>804</v>
      </c>
      <c r="F15" t="s">
        <v>1721</v>
      </c>
      <c r="G15" t="s">
        <v>1722</v>
      </c>
      <c r="H15" s="137">
        <v>45294</v>
      </c>
      <c r="I15" t="s">
        <v>50</v>
      </c>
      <c r="K15" t="s">
        <v>275</v>
      </c>
      <c r="N15" s="144">
        <v>45334</v>
      </c>
    </row>
    <row r="16" spans="1:15" x14ac:dyDescent="0.35">
      <c r="A16">
        <v>15</v>
      </c>
      <c r="B16" s="77" t="s">
        <v>1723</v>
      </c>
      <c r="C16" s="137">
        <v>28669</v>
      </c>
      <c r="D16" s="152">
        <f t="shared" ca="1" si="0"/>
        <v>45</v>
      </c>
      <c r="E16" t="s">
        <v>809</v>
      </c>
      <c r="F16" t="s">
        <v>1724</v>
      </c>
      <c r="G16" t="s">
        <v>1725</v>
      </c>
      <c r="H16" s="137">
        <v>45141</v>
      </c>
      <c r="I16" t="s">
        <v>50</v>
      </c>
      <c r="K16" t="s">
        <v>275</v>
      </c>
      <c r="N16" s="144">
        <v>45334</v>
      </c>
    </row>
    <row r="17" spans="1:14" x14ac:dyDescent="0.35">
      <c r="A17">
        <v>16</v>
      </c>
      <c r="B17" s="77" t="s">
        <v>1726</v>
      </c>
      <c r="C17" s="137">
        <v>28303</v>
      </c>
      <c r="D17" s="152">
        <f t="shared" ca="1" si="0"/>
        <v>46</v>
      </c>
      <c r="E17" t="s">
        <v>809</v>
      </c>
      <c r="F17" t="s">
        <v>1727</v>
      </c>
      <c r="G17" t="s">
        <v>1728</v>
      </c>
      <c r="H17" s="137">
        <v>45281</v>
      </c>
      <c r="I17" t="s">
        <v>1729</v>
      </c>
      <c r="K17" t="s">
        <v>236</v>
      </c>
      <c r="N17" s="144">
        <v>45335</v>
      </c>
    </row>
    <row r="18" spans="1:14" x14ac:dyDescent="0.35">
      <c r="A18">
        <v>17</v>
      </c>
      <c r="B18" s="77" t="s">
        <v>1730</v>
      </c>
      <c r="C18" s="137">
        <v>27546</v>
      </c>
      <c r="D18" s="152">
        <f t="shared" ca="1" si="0"/>
        <v>48</v>
      </c>
      <c r="E18" t="s">
        <v>837</v>
      </c>
      <c r="F18" t="s">
        <v>1731</v>
      </c>
      <c r="G18" t="s">
        <v>1732</v>
      </c>
      <c r="H18" s="137">
        <v>45272</v>
      </c>
      <c r="I18" t="s">
        <v>300</v>
      </c>
      <c r="K18" t="s">
        <v>690</v>
      </c>
      <c r="N18" s="144">
        <v>45337</v>
      </c>
    </row>
    <row r="19" spans="1:14" ht="29" x14ac:dyDescent="0.35">
      <c r="A19">
        <v>18</v>
      </c>
      <c r="B19" s="77" t="s">
        <v>1733</v>
      </c>
      <c r="C19" s="137">
        <v>33925</v>
      </c>
      <c r="D19">
        <f t="shared" ca="1" si="0"/>
        <v>31</v>
      </c>
      <c r="E19" t="s">
        <v>809</v>
      </c>
      <c r="F19" t="s">
        <v>1605</v>
      </c>
      <c r="G19" t="s">
        <v>1606</v>
      </c>
      <c r="H19" s="137">
        <v>45106</v>
      </c>
      <c r="I19" t="s">
        <v>50</v>
      </c>
      <c r="K19" t="s">
        <v>275</v>
      </c>
      <c r="N19" s="144">
        <v>45348</v>
      </c>
    </row>
    <row r="20" spans="1:14" x14ac:dyDescent="0.35">
      <c r="A20">
        <v>19</v>
      </c>
      <c r="B20" s="77" t="s">
        <v>1734</v>
      </c>
      <c r="C20" s="137">
        <v>23345</v>
      </c>
      <c r="D20" s="155">
        <f t="shared" ca="1" si="0"/>
        <v>60</v>
      </c>
      <c r="E20" t="s">
        <v>1735</v>
      </c>
      <c r="F20" t="s">
        <v>1736</v>
      </c>
      <c r="G20" t="s">
        <v>1737</v>
      </c>
      <c r="H20" s="137">
        <v>44726</v>
      </c>
      <c r="I20" t="s">
        <v>50</v>
      </c>
      <c r="K20" t="s">
        <v>275</v>
      </c>
      <c r="N20" s="144">
        <v>45348</v>
      </c>
    </row>
    <row r="21" spans="1:14" x14ac:dyDescent="0.35">
      <c r="A21">
        <v>20</v>
      </c>
      <c r="B21" s="77" t="s">
        <v>1738</v>
      </c>
      <c r="C21" s="137">
        <v>29029</v>
      </c>
      <c r="D21" s="155">
        <f t="shared" ca="1" si="0"/>
        <v>44</v>
      </c>
      <c r="E21" t="s">
        <v>851</v>
      </c>
      <c r="F21" t="s">
        <v>1739</v>
      </c>
      <c r="G21" t="s">
        <v>1740</v>
      </c>
      <c r="H21" s="137">
        <v>44908</v>
      </c>
      <c r="I21" t="s">
        <v>195</v>
      </c>
      <c r="K21" t="s">
        <v>146</v>
      </c>
      <c r="N21" s="144">
        <v>45351</v>
      </c>
    </row>
    <row r="22" spans="1:14" ht="29" x14ac:dyDescent="0.35">
      <c r="A22">
        <v>21</v>
      </c>
      <c r="B22" s="77" t="s">
        <v>1741</v>
      </c>
      <c r="C22" s="137">
        <v>35158</v>
      </c>
      <c r="D22">
        <f t="shared" ref="D22:D23" ca="1" si="1">INT((TODAY()-C22)/365)</f>
        <v>27</v>
      </c>
      <c r="E22" t="s">
        <v>851</v>
      </c>
      <c r="F22" t="s">
        <v>1503</v>
      </c>
      <c r="G22" t="s">
        <v>1504</v>
      </c>
      <c r="H22" s="137">
        <v>44652</v>
      </c>
      <c r="I22" t="s">
        <v>50</v>
      </c>
      <c r="K22" t="s">
        <v>346</v>
      </c>
      <c r="N22" s="144">
        <v>45355</v>
      </c>
    </row>
    <row r="23" spans="1:14" x14ac:dyDescent="0.35">
      <c r="A23">
        <v>22</v>
      </c>
      <c r="B23" s="77" t="s">
        <v>1742</v>
      </c>
      <c r="C23" s="137">
        <v>27568</v>
      </c>
      <c r="D23" s="155">
        <f t="shared" ca="1" si="1"/>
        <v>48</v>
      </c>
      <c r="E23" t="s">
        <v>804</v>
      </c>
      <c r="F23" t="s">
        <v>1743</v>
      </c>
      <c r="G23" t="s">
        <v>1744</v>
      </c>
      <c r="H23" s="137">
        <v>45283</v>
      </c>
      <c r="I23" t="s">
        <v>1745</v>
      </c>
      <c r="K23" t="s">
        <v>99</v>
      </c>
      <c r="N23" s="144">
        <v>45356</v>
      </c>
    </row>
    <row r="24" spans="1:14" ht="29" x14ac:dyDescent="0.35">
      <c r="A24">
        <v>23</v>
      </c>
      <c r="B24" s="77" t="s">
        <v>1746</v>
      </c>
      <c r="C24" s="137">
        <v>22940</v>
      </c>
      <c r="D24" s="152">
        <f t="shared" ref="D24:D27" ca="1" si="2">INT((TODAY()-C24)/365)</f>
        <v>61</v>
      </c>
      <c r="E24" t="s">
        <v>887</v>
      </c>
      <c r="F24" t="s">
        <v>1642</v>
      </c>
      <c r="G24" t="s">
        <v>1643</v>
      </c>
      <c r="H24" s="137">
        <v>45162</v>
      </c>
      <c r="I24" t="s">
        <v>195</v>
      </c>
      <c r="K24" t="s">
        <v>10</v>
      </c>
      <c r="N24" s="144">
        <v>45357</v>
      </c>
    </row>
    <row r="25" spans="1:14" x14ac:dyDescent="0.35">
      <c r="A25">
        <v>24</v>
      </c>
      <c r="B25" s="77" t="s">
        <v>1747</v>
      </c>
      <c r="C25" s="137">
        <v>23950</v>
      </c>
      <c r="D25" s="155">
        <f t="shared" ca="1" si="2"/>
        <v>58</v>
      </c>
      <c r="E25" t="s">
        <v>809</v>
      </c>
      <c r="F25" t="s">
        <v>1748</v>
      </c>
      <c r="G25" t="s">
        <v>1749</v>
      </c>
      <c r="H25" s="137">
        <v>45129</v>
      </c>
      <c r="I25" t="s">
        <v>246</v>
      </c>
      <c r="K25" t="s">
        <v>690</v>
      </c>
      <c r="N25" s="144">
        <v>45364</v>
      </c>
    </row>
    <row r="26" spans="1:14" x14ac:dyDescent="0.35">
      <c r="A26">
        <v>25</v>
      </c>
      <c r="B26" s="77" t="s">
        <v>1750</v>
      </c>
      <c r="C26" s="137">
        <v>27013</v>
      </c>
      <c r="D26" s="155">
        <f t="shared" ca="1" si="2"/>
        <v>50</v>
      </c>
      <c r="E26" t="s">
        <v>809</v>
      </c>
      <c r="F26" t="s">
        <v>1751</v>
      </c>
      <c r="G26" t="s">
        <v>1752</v>
      </c>
      <c r="H26" s="137">
        <v>45304</v>
      </c>
      <c r="I26" t="s">
        <v>859</v>
      </c>
      <c r="N26" s="144">
        <v>45362</v>
      </c>
    </row>
    <row r="27" spans="1:14" x14ac:dyDescent="0.35">
      <c r="A27">
        <v>26</v>
      </c>
      <c r="B27" s="77" t="s">
        <v>1753</v>
      </c>
      <c r="C27" s="137">
        <v>28812</v>
      </c>
      <c r="D27" s="155">
        <f t="shared" ca="1" si="2"/>
        <v>45</v>
      </c>
      <c r="E27" t="s">
        <v>809</v>
      </c>
      <c r="F27" t="s">
        <v>1754</v>
      </c>
      <c r="G27" t="s">
        <v>1755</v>
      </c>
      <c r="H27" s="137">
        <v>45259</v>
      </c>
      <c r="I27" t="s">
        <v>195</v>
      </c>
      <c r="K27" t="s">
        <v>236</v>
      </c>
      <c r="N27" s="144">
        <v>45364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5"/>
  <sheetViews>
    <sheetView topLeftCell="A16" workbookViewId="0">
      <selection activeCell="D68" sqref="D68"/>
    </sheetView>
  </sheetViews>
  <sheetFormatPr defaultRowHeight="14.5" x14ac:dyDescent="0.35"/>
  <cols>
    <col min="1" max="1" width="13.54296875" customWidth="1"/>
    <col min="2" max="2" width="21.26953125" customWidth="1"/>
    <col min="3" max="3" width="34.453125" customWidth="1"/>
    <col min="4" max="4" width="38.81640625" customWidth="1"/>
    <col min="5" max="5" width="20.453125" customWidth="1"/>
  </cols>
  <sheetData>
    <row r="1" spans="2:5" x14ac:dyDescent="0.35">
      <c r="B1" s="107" t="s">
        <v>451</v>
      </c>
      <c r="C1" s="107" t="s">
        <v>452</v>
      </c>
      <c r="D1" s="109" t="s">
        <v>453</v>
      </c>
      <c r="E1" s="108" t="s">
        <v>454</v>
      </c>
    </row>
    <row r="2" spans="2:5" x14ac:dyDescent="0.35">
      <c r="B2" s="107" t="s">
        <v>455</v>
      </c>
      <c r="C2" s="107" t="s">
        <v>456</v>
      </c>
      <c r="D2" s="109" t="s">
        <v>457</v>
      </c>
      <c r="E2" s="110" t="s">
        <v>458</v>
      </c>
    </row>
    <row r="3" spans="2:5" x14ac:dyDescent="0.35">
      <c r="B3" s="107" t="s">
        <v>459</v>
      </c>
      <c r="C3" s="107" t="s">
        <v>452</v>
      </c>
      <c r="D3" s="109" t="s">
        <v>460</v>
      </c>
      <c r="E3" s="108" t="s">
        <v>461</v>
      </c>
    </row>
    <row r="4" spans="2:5" x14ac:dyDescent="0.35">
      <c r="B4" s="107" t="s">
        <v>462</v>
      </c>
      <c r="C4" s="107" t="s">
        <v>452</v>
      </c>
      <c r="D4" s="109" t="s">
        <v>463</v>
      </c>
      <c r="E4" s="108" t="s">
        <v>464</v>
      </c>
    </row>
    <row r="5" spans="2:5" x14ac:dyDescent="0.35">
      <c r="B5" s="107" t="s">
        <v>465</v>
      </c>
      <c r="C5" s="107" t="s">
        <v>466</v>
      </c>
      <c r="D5" s="109" t="s">
        <v>467</v>
      </c>
      <c r="E5" s="108" t="s">
        <v>468</v>
      </c>
    </row>
    <row r="6" spans="2:5" x14ac:dyDescent="0.35">
      <c r="B6" s="107" t="s">
        <v>469</v>
      </c>
      <c r="C6" s="107" t="s">
        <v>470</v>
      </c>
      <c r="D6" s="109" t="s">
        <v>471</v>
      </c>
      <c r="E6" s="108" t="s">
        <v>472</v>
      </c>
    </row>
    <row r="7" spans="2:5" x14ac:dyDescent="0.35">
      <c r="B7" s="107" t="s">
        <v>473</v>
      </c>
      <c r="C7" s="107" t="s">
        <v>452</v>
      </c>
      <c r="D7" s="109" t="s">
        <v>474</v>
      </c>
      <c r="E7" s="108" t="s">
        <v>475</v>
      </c>
    </row>
    <row r="8" spans="2:5" x14ac:dyDescent="0.35">
      <c r="B8" s="107" t="s">
        <v>476</v>
      </c>
      <c r="C8" s="107" t="s">
        <v>452</v>
      </c>
      <c r="D8" s="109" t="s">
        <v>477</v>
      </c>
      <c r="E8" s="108" t="s">
        <v>478</v>
      </c>
    </row>
    <row r="9" spans="2:5" x14ac:dyDescent="0.35">
      <c r="B9" s="107" t="s">
        <v>479</v>
      </c>
      <c r="C9" s="107" t="s">
        <v>452</v>
      </c>
      <c r="D9" s="109" t="s">
        <v>480</v>
      </c>
      <c r="E9" s="106" t="s">
        <v>481</v>
      </c>
    </row>
    <row r="10" spans="2:5" x14ac:dyDescent="0.35">
      <c r="B10" s="107" t="s">
        <v>482</v>
      </c>
      <c r="C10" s="107" t="s">
        <v>483</v>
      </c>
      <c r="D10" s="106" t="s">
        <v>484</v>
      </c>
      <c r="E10" s="106" t="s">
        <v>485</v>
      </c>
    </row>
    <row r="11" spans="2:5" x14ac:dyDescent="0.35">
      <c r="B11" s="107" t="s">
        <v>486</v>
      </c>
      <c r="C11" s="107" t="s">
        <v>456</v>
      </c>
      <c r="D11" s="109" t="s">
        <v>487</v>
      </c>
      <c r="E11" s="110" t="s">
        <v>488</v>
      </c>
    </row>
    <row r="12" spans="2:5" x14ac:dyDescent="0.35">
      <c r="B12" s="107" t="s">
        <v>489</v>
      </c>
      <c r="C12" s="107" t="s">
        <v>483</v>
      </c>
      <c r="D12" s="106" t="s">
        <v>490</v>
      </c>
      <c r="E12" s="108" t="s">
        <v>491</v>
      </c>
    </row>
    <row r="13" spans="2:5" x14ac:dyDescent="0.35">
      <c r="B13" s="107" t="s">
        <v>492</v>
      </c>
      <c r="C13" s="107" t="s">
        <v>493</v>
      </c>
      <c r="D13" s="109" t="s">
        <v>494</v>
      </c>
      <c r="E13" s="108" t="s">
        <v>495</v>
      </c>
    </row>
    <row r="14" spans="2:5" x14ac:dyDescent="0.35">
      <c r="B14" s="107" t="s">
        <v>496</v>
      </c>
      <c r="C14" s="107" t="s">
        <v>452</v>
      </c>
      <c r="D14" s="109" t="s">
        <v>497</v>
      </c>
      <c r="E14" s="110" t="s">
        <v>498</v>
      </c>
    </row>
    <row r="15" spans="2:5" x14ac:dyDescent="0.35">
      <c r="B15" s="107" t="s">
        <v>499</v>
      </c>
      <c r="C15" s="107" t="s">
        <v>452</v>
      </c>
      <c r="D15" s="109" t="s">
        <v>500</v>
      </c>
      <c r="E15" s="108" t="s">
        <v>501</v>
      </c>
    </row>
    <row r="16" spans="2:5" x14ac:dyDescent="0.35">
      <c r="B16" s="107" t="s">
        <v>502</v>
      </c>
      <c r="C16" s="107" t="s">
        <v>452</v>
      </c>
      <c r="D16" s="109" t="s">
        <v>503</v>
      </c>
      <c r="E16" s="108" t="s">
        <v>504</v>
      </c>
    </row>
    <row r="17" spans="2:5" x14ac:dyDescent="0.35">
      <c r="B17" s="107" t="s">
        <v>505</v>
      </c>
      <c r="C17" s="107" t="s">
        <v>452</v>
      </c>
      <c r="D17" s="109" t="s">
        <v>506</v>
      </c>
      <c r="E17" s="108" t="s">
        <v>507</v>
      </c>
    </row>
    <row r="18" spans="2:5" x14ac:dyDescent="0.35">
      <c r="B18" s="106" t="s">
        <v>508</v>
      </c>
      <c r="C18" s="106" t="s">
        <v>452</v>
      </c>
      <c r="D18" s="106" t="s">
        <v>509</v>
      </c>
      <c r="E18" s="106" t="s">
        <v>510</v>
      </c>
    </row>
    <row r="19" spans="2:5" x14ac:dyDescent="0.35">
      <c r="B19" s="107" t="s">
        <v>511</v>
      </c>
      <c r="C19" s="107" t="s">
        <v>456</v>
      </c>
      <c r="D19" s="109" t="s">
        <v>512</v>
      </c>
      <c r="E19" s="106" t="s">
        <v>513</v>
      </c>
    </row>
    <row r="20" spans="2:5" x14ac:dyDescent="0.35">
      <c r="B20" s="107" t="s">
        <v>514</v>
      </c>
      <c r="C20" s="107" t="s">
        <v>456</v>
      </c>
      <c r="D20" s="109" t="s">
        <v>515</v>
      </c>
      <c r="E20" s="108" t="s">
        <v>516</v>
      </c>
    </row>
    <row r="21" spans="2:5" x14ac:dyDescent="0.35">
      <c r="B21" s="107" t="s">
        <v>517</v>
      </c>
      <c r="C21" s="107" t="s">
        <v>452</v>
      </c>
      <c r="D21" s="106" t="s">
        <v>518</v>
      </c>
      <c r="E21" s="106" t="s">
        <v>519</v>
      </c>
    </row>
    <row r="22" spans="2:5" x14ac:dyDescent="0.35">
      <c r="B22" s="107" t="s">
        <v>520</v>
      </c>
      <c r="C22" s="107" t="s">
        <v>452</v>
      </c>
      <c r="D22" s="106" t="s">
        <v>521</v>
      </c>
      <c r="E22" s="106" t="s">
        <v>522</v>
      </c>
    </row>
    <row r="23" spans="2:5" x14ac:dyDescent="0.35">
      <c r="B23" s="107" t="s">
        <v>523</v>
      </c>
      <c r="C23" s="107" t="s">
        <v>524</v>
      </c>
      <c r="D23" s="106" t="s">
        <v>525</v>
      </c>
      <c r="E23" s="106" t="s">
        <v>526</v>
      </c>
    </row>
    <row r="24" spans="2:5" x14ac:dyDescent="0.35">
      <c r="B24" s="107" t="s">
        <v>527</v>
      </c>
      <c r="C24" s="107" t="s">
        <v>456</v>
      </c>
      <c r="D24" s="109" t="s">
        <v>528</v>
      </c>
      <c r="E24" s="106" t="s">
        <v>529</v>
      </c>
    </row>
    <row r="25" spans="2:5" x14ac:dyDescent="0.35">
      <c r="B25" s="107" t="s">
        <v>530</v>
      </c>
      <c r="C25" s="107" t="s">
        <v>531</v>
      </c>
      <c r="D25" s="109" t="s">
        <v>532</v>
      </c>
      <c r="E25" s="108" t="s">
        <v>533</v>
      </c>
    </row>
    <row r="26" spans="2:5" x14ac:dyDescent="0.35">
      <c r="B26" s="107" t="s">
        <v>534</v>
      </c>
      <c r="C26" s="107" t="s">
        <v>452</v>
      </c>
      <c r="D26" s="106" t="s">
        <v>535</v>
      </c>
      <c r="E26" s="110" t="s">
        <v>536</v>
      </c>
    </row>
    <row r="27" spans="2:5" ht="16" customHeight="1" x14ac:dyDescent="0.35">
      <c r="B27" s="105" t="s">
        <v>537</v>
      </c>
      <c r="C27" s="105" t="s">
        <v>538</v>
      </c>
      <c r="D27" s="105" t="s">
        <v>539</v>
      </c>
      <c r="E27" s="105">
        <v>9177261191</v>
      </c>
    </row>
    <row r="28" spans="2:5" ht="15" customHeight="1" x14ac:dyDescent="0.35">
      <c r="B28" s="105" t="s">
        <v>540</v>
      </c>
      <c r="C28" s="105" t="s">
        <v>541</v>
      </c>
      <c r="D28" s="105" t="s">
        <v>542</v>
      </c>
      <c r="E28" s="105" t="s">
        <v>543</v>
      </c>
    </row>
    <row r="29" spans="2:5" ht="17.149999999999999" customHeight="1" x14ac:dyDescent="0.35">
      <c r="B29" s="105" t="s">
        <v>544</v>
      </c>
      <c r="C29" s="105" t="s">
        <v>452</v>
      </c>
      <c r="D29" s="105" t="s">
        <v>545</v>
      </c>
      <c r="E29" s="105" t="s">
        <v>546</v>
      </c>
    </row>
    <row r="30" spans="2:5" ht="14.5" customHeight="1" x14ac:dyDescent="0.35">
      <c r="B30" s="105" t="s">
        <v>547</v>
      </c>
      <c r="C30" s="105" t="s">
        <v>452</v>
      </c>
      <c r="D30" s="105" t="s">
        <v>548</v>
      </c>
      <c r="E30" s="105" t="s">
        <v>549</v>
      </c>
    </row>
    <row r="31" spans="2:5" ht="15" customHeight="1" x14ac:dyDescent="0.35">
      <c r="B31" s="105" t="s">
        <v>550</v>
      </c>
      <c r="C31" s="105" t="s">
        <v>538</v>
      </c>
      <c r="D31" s="105" t="s">
        <v>551</v>
      </c>
      <c r="E31" s="105" t="s">
        <v>552</v>
      </c>
    </row>
    <row r="32" spans="2:5" ht="15.65" customHeight="1" x14ac:dyDescent="0.35">
      <c r="B32" s="105" t="s">
        <v>553</v>
      </c>
      <c r="C32" s="105" t="s">
        <v>456</v>
      </c>
      <c r="D32" s="105" t="s">
        <v>515</v>
      </c>
      <c r="E32" s="105" t="s">
        <v>554</v>
      </c>
    </row>
    <row r="33" spans="2:5" ht="17.149999999999999" customHeight="1" x14ac:dyDescent="0.35">
      <c r="B33" s="105" t="s">
        <v>555</v>
      </c>
      <c r="C33" s="105" t="s">
        <v>452</v>
      </c>
      <c r="D33" s="105" t="s">
        <v>556</v>
      </c>
      <c r="E33" s="105" t="s">
        <v>557</v>
      </c>
    </row>
    <row r="34" spans="2:5" ht="16" customHeight="1" x14ac:dyDescent="0.35">
      <c r="B34" s="104" t="s">
        <v>558</v>
      </c>
      <c r="C34" s="105" t="s">
        <v>559</v>
      </c>
      <c r="D34" s="104" t="s">
        <v>560</v>
      </c>
      <c r="E34" s="105" t="s">
        <v>561</v>
      </c>
    </row>
    <row r="35" spans="2:5" ht="16.5" customHeight="1" x14ac:dyDescent="0.35">
      <c r="B35" s="104" t="s">
        <v>562</v>
      </c>
      <c r="C35" s="105" t="s">
        <v>563</v>
      </c>
      <c r="D35" s="104" t="s">
        <v>564</v>
      </c>
      <c r="E35" s="105" t="s">
        <v>565</v>
      </c>
    </row>
    <row r="36" spans="2:5" ht="56.5" customHeight="1" x14ac:dyDescent="0.35">
      <c r="B36" s="104" t="s">
        <v>566</v>
      </c>
      <c r="C36" s="105" t="s">
        <v>567</v>
      </c>
      <c r="D36" s="104" t="s">
        <v>568</v>
      </c>
      <c r="E36" s="105" t="s">
        <v>569</v>
      </c>
    </row>
    <row r="37" spans="2:5" ht="16.5" customHeight="1" x14ac:dyDescent="0.35">
      <c r="B37" s="104" t="s">
        <v>570</v>
      </c>
      <c r="C37" s="105" t="s">
        <v>563</v>
      </c>
      <c r="D37" s="104" t="s">
        <v>571</v>
      </c>
      <c r="E37" s="105" t="s">
        <v>572</v>
      </c>
    </row>
    <row r="38" spans="2:5" x14ac:dyDescent="0.35">
      <c r="B38" s="111" t="s">
        <v>22</v>
      </c>
      <c r="C38" s="112" t="s">
        <v>25</v>
      </c>
      <c r="D38" s="113" t="s">
        <v>23</v>
      </c>
      <c r="E38" s="113" t="s">
        <v>24</v>
      </c>
    </row>
    <row r="39" spans="2:5" ht="15.65" customHeight="1" x14ac:dyDescent="0.35">
      <c r="B39" s="112" t="s">
        <v>90</v>
      </c>
      <c r="C39" s="112" t="s">
        <v>69</v>
      </c>
      <c r="D39" s="112" t="s">
        <v>91</v>
      </c>
      <c r="E39" s="112" t="s">
        <v>92</v>
      </c>
    </row>
    <row r="40" spans="2:5" ht="15" customHeight="1" x14ac:dyDescent="0.35">
      <c r="B40" s="112" t="s">
        <v>100</v>
      </c>
      <c r="C40" s="112" t="s">
        <v>69</v>
      </c>
      <c r="D40" s="112" t="s">
        <v>101</v>
      </c>
      <c r="E40" s="112" t="s">
        <v>102</v>
      </c>
    </row>
    <row r="41" spans="2:5" ht="29" x14ac:dyDescent="0.35">
      <c r="B41" s="112" t="s">
        <v>104</v>
      </c>
      <c r="C41" s="112" t="s">
        <v>107</v>
      </c>
      <c r="D41" s="112" t="s">
        <v>105</v>
      </c>
      <c r="E41" s="112" t="s">
        <v>573</v>
      </c>
    </row>
    <row r="42" spans="2:5" x14ac:dyDescent="0.35">
      <c r="B42" s="112" t="s">
        <v>121</v>
      </c>
      <c r="C42" s="112" t="s">
        <v>124</v>
      </c>
      <c r="D42" s="112" t="s">
        <v>122</v>
      </c>
      <c r="E42" s="112" t="s">
        <v>123</v>
      </c>
    </row>
    <row r="43" spans="2:5" ht="29" x14ac:dyDescent="0.35">
      <c r="B43" s="112" t="s">
        <v>139</v>
      </c>
      <c r="C43" s="112" t="s">
        <v>69</v>
      </c>
      <c r="D43" s="112" t="s">
        <v>140</v>
      </c>
      <c r="E43" s="112" t="s">
        <v>141</v>
      </c>
    </row>
    <row r="44" spans="2:5" ht="14.5" customHeight="1" x14ac:dyDescent="0.35">
      <c r="B44" s="112" t="s">
        <v>149</v>
      </c>
      <c r="C44" s="112" t="s">
        <v>50</v>
      </c>
      <c r="D44" s="112" t="s">
        <v>150</v>
      </c>
      <c r="E44" s="114" t="s">
        <v>151</v>
      </c>
    </row>
    <row r="45" spans="2:5" ht="13.5" customHeight="1" x14ac:dyDescent="0.35">
      <c r="B45" s="115" t="s">
        <v>177</v>
      </c>
      <c r="C45" s="115" t="s">
        <v>180</v>
      </c>
      <c r="D45" s="115" t="s">
        <v>178</v>
      </c>
      <c r="E45" s="115" t="s">
        <v>179</v>
      </c>
    </row>
    <row r="46" spans="2:5" ht="15" customHeight="1" x14ac:dyDescent="0.35">
      <c r="B46" s="115" t="s">
        <v>215</v>
      </c>
      <c r="C46" s="115" t="s">
        <v>69</v>
      </c>
      <c r="D46" s="115" t="s">
        <v>216</v>
      </c>
      <c r="E46" s="115" t="s">
        <v>217</v>
      </c>
    </row>
    <row r="47" spans="2:5" ht="14.15" customHeight="1" x14ac:dyDescent="0.35">
      <c r="B47" s="115" t="s">
        <v>221</v>
      </c>
      <c r="C47" s="115" t="s">
        <v>97</v>
      </c>
      <c r="D47" s="115" t="s">
        <v>222</v>
      </c>
      <c r="E47" s="115" t="s">
        <v>223</v>
      </c>
    </row>
    <row r="48" spans="2:5" ht="15" customHeight="1" x14ac:dyDescent="0.35">
      <c r="B48" s="115" t="s">
        <v>229</v>
      </c>
      <c r="C48" s="115" t="s">
        <v>97</v>
      </c>
      <c r="D48" s="115" t="s">
        <v>230</v>
      </c>
      <c r="E48" s="115" t="s">
        <v>231</v>
      </c>
    </row>
    <row r="49" spans="2:5" ht="15.65" customHeight="1" x14ac:dyDescent="0.35">
      <c r="B49" s="115" t="s">
        <v>265</v>
      </c>
      <c r="C49" s="115" t="s">
        <v>50</v>
      </c>
      <c r="D49" s="115" t="s">
        <v>266</v>
      </c>
      <c r="E49" s="115" t="s">
        <v>267</v>
      </c>
    </row>
    <row r="50" spans="2:5" ht="28.5" customHeight="1" x14ac:dyDescent="0.35">
      <c r="B50" s="115" t="s">
        <v>281</v>
      </c>
      <c r="C50" s="115" t="s">
        <v>284</v>
      </c>
      <c r="D50" s="115" t="s">
        <v>282</v>
      </c>
      <c r="E50" s="115" t="s">
        <v>283</v>
      </c>
    </row>
    <row r="51" spans="2:5" x14ac:dyDescent="0.35">
      <c r="B51" s="115" t="s">
        <v>297</v>
      </c>
      <c r="C51" s="115" t="s">
        <v>300</v>
      </c>
      <c r="D51" s="115" t="s">
        <v>298</v>
      </c>
      <c r="E51" s="115" t="s">
        <v>299</v>
      </c>
    </row>
    <row r="52" spans="2:5" ht="28.5" customHeight="1" x14ac:dyDescent="0.35">
      <c r="B52" s="114" t="s">
        <v>343</v>
      </c>
      <c r="C52" s="115" t="s">
        <v>97</v>
      </c>
      <c r="D52" s="115" t="s">
        <v>344</v>
      </c>
      <c r="E52" s="115" t="s">
        <v>345</v>
      </c>
    </row>
    <row r="53" spans="2:5" ht="14.5" customHeight="1" x14ac:dyDescent="0.35">
      <c r="B53" s="115" t="s">
        <v>361</v>
      </c>
      <c r="C53" s="115" t="s">
        <v>50</v>
      </c>
      <c r="D53" s="115" t="s">
        <v>362</v>
      </c>
      <c r="E53" s="115" t="s">
        <v>363</v>
      </c>
    </row>
    <row r="54" spans="2:5" x14ac:dyDescent="0.35">
      <c r="B54" s="116" t="s">
        <v>387</v>
      </c>
      <c r="C54" s="116" t="s">
        <v>390</v>
      </c>
      <c r="D54" s="116" t="s">
        <v>388</v>
      </c>
      <c r="E54" s="116" t="s">
        <v>389</v>
      </c>
    </row>
    <row r="55" spans="2:5" x14ac:dyDescent="0.35">
      <c r="B55" s="115" t="s">
        <v>421</v>
      </c>
      <c r="C55" s="115" t="s">
        <v>424</v>
      </c>
      <c r="D55" s="115" t="s">
        <v>422</v>
      </c>
      <c r="E55" s="115" t="s">
        <v>423</v>
      </c>
    </row>
    <row r="56" spans="2:5" x14ac:dyDescent="0.35">
      <c r="B56" s="115" t="s">
        <v>574</v>
      </c>
      <c r="C56" s="115" t="s">
        <v>50</v>
      </c>
      <c r="D56" s="115" t="s">
        <v>575</v>
      </c>
      <c r="E56" s="115" t="s">
        <v>576</v>
      </c>
    </row>
    <row r="57" spans="2:5" ht="29" x14ac:dyDescent="0.35">
      <c r="B57" s="115" t="s">
        <v>577</v>
      </c>
      <c r="C57" s="115" t="s">
        <v>69</v>
      </c>
      <c r="D57" s="115" t="s">
        <v>578</v>
      </c>
      <c r="E57" s="115" t="s">
        <v>579</v>
      </c>
    </row>
    <row r="58" spans="2:5" x14ac:dyDescent="0.35">
      <c r="B58" s="114" t="s">
        <v>580</v>
      </c>
      <c r="C58" s="115" t="s">
        <v>251</v>
      </c>
      <c r="D58" s="114" t="s">
        <v>581</v>
      </c>
      <c r="E58" s="114" t="s">
        <v>582</v>
      </c>
    </row>
    <row r="59" spans="2:5" ht="29" x14ac:dyDescent="0.35">
      <c r="B59" s="115" t="s">
        <v>583</v>
      </c>
      <c r="C59" s="115" t="s">
        <v>69</v>
      </c>
      <c r="D59" s="115" t="s">
        <v>584</v>
      </c>
      <c r="E59" s="115" t="s">
        <v>585</v>
      </c>
    </row>
    <row r="60" spans="2:5" x14ac:dyDescent="0.35">
      <c r="B60" s="115" t="s">
        <v>586</v>
      </c>
      <c r="C60" s="115" t="s">
        <v>69</v>
      </c>
      <c r="D60" s="115" t="s">
        <v>587</v>
      </c>
      <c r="E60" s="115" t="s">
        <v>588</v>
      </c>
    </row>
    <row r="61" spans="2:5" x14ac:dyDescent="0.35">
      <c r="B61" s="115" t="s">
        <v>589</v>
      </c>
      <c r="C61" s="115" t="s">
        <v>367</v>
      </c>
      <c r="D61" s="115" t="s">
        <v>590</v>
      </c>
      <c r="E61" s="115" t="s">
        <v>591</v>
      </c>
    </row>
    <row r="62" spans="2:5" x14ac:dyDescent="0.35">
      <c r="B62" s="114" t="s">
        <v>592</v>
      </c>
      <c r="C62" s="115" t="s">
        <v>185</v>
      </c>
      <c r="D62" s="115" t="s">
        <v>593</v>
      </c>
      <c r="E62" s="114" t="s">
        <v>594</v>
      </c>
    </row>
    <row r="63" spans="2:5" x14ac:dyDescent="0.35">
      <c r="B63" s="115" t="s">
        <v>595</v>
      </c>
      <c r="C63" s="115" t="s">
        <v>97</v>
      </c>
      <c r="D63" s="115" t="s">
        <v>596</v>
      </c>
      <c r="E63" s="115" t="s">
        <v>597</v>
      </c>
    </row>
    <row r="64" spans="2:5" x14ac:dyDescent="0.35">
      <c r="B64" s="115" t="s">
        <v>598</v>
      </c>
      <c r="C64" s="115" t="s">
        <v>195</v>
      </c>
      <c r="D64" s="115" t="s">
        <v>599</v>
      </c>
      <c r="E64" s="115" t="s">
        <v>600</v>
      </c>
    </row>
    <row r="65" spans="2:5" x14ac:dyDescent="0.35">
      <c r="B65" s="115" t="s">
        <v>601</v>
      </c>
      <c r="C65" s="115" t="s">
        <v>602</v>
      </c>
      <c r="D65" s="115" t="s">
        <v>603</v>
      </c>
      <c r="E65" s="115" t="s">
        <v>604</v>
      </c>
    </row>
    <row r="66" spans="2:5" x14ac:dyDescent="0.35">
      <c r="B66" s="115" t="s">
        <v>605</v>
      </c>
      <c r="C66" s="115" t="s">
        <v>185</v>
      </c>
      <c r="D66" s="115" t="s">
        <v>606</v>
      </c>
      <c r="E66" s="115" t="s">
        <v>607</v>
      </c>
    </row>
    <row r="67" spans="2:5" x14ac:dyDescent="0.35">
      <c r="B67" s="115" t="s">
        <v>608</v>
      </c>
      <c r="C67" s="115" t="s">
        <v>300</v>
      </c>
      <c r="D67" s="115" t="s">
        <v>609</v>
      </c>
      <c r="E67" s="115" t="s">
        <v>610</v>
      </c>
    </row>
    <row r="68" spans="2:5" x14ac:dyDescent="0.35">
      <c r="B68" s="115" t="s">
        <v>611</v>
      </c>
      <c r="C68" s="115" t="s">
        <v>50</v>
      </c>
      <c r="D68" s="115" t="s">
        <v>612</v>
      </c>
      <c r="E68" s="115" t="s">
        <v>613</v>
      </c>
    </row>
    <row r="69" spans="2:5" ht="29" x14ac:dyDescent="0.35">
      <c r="B69" s="115" t="s">
        <v>614</v>
      </c>
      <c r="C69" s="115" t="s">
        <v>44</v>
      </c>
      <c r="D69" s="115" t="s">
        <v>615</v>
      </c>
      <c r="E69" s="115" t="s">
        <v>616</v>
      </c>
    </row>
    <row r="70" spans="2:5" x14ac:dyDescent="0.35">
      <c r="B70" s="115" t="s">
        <v>617</v>
      </c>
      <c r="C70" s="115" t="s">
        <v>172</v>
      </c>
      <c r="D70" s="115" t="s">
        <v>618</v>
      </c>
      <c r="E70" s="115" t="s">
        <v>619</v>
      </c>
    </row>
    <row r="71" spans="2:5" ht="29" x14ac:dyDescent="0.35">
      <c r="B71" s="115" t="s">
        <v>620</v>
      </c>
      <c r="C71" s="115" t="s">
        <v>621</v>
      </c>
      <c r="D71" s="115" t="s">
        <v>622</v>
      </c>
      <c r="E71" s="115" t="s">
        <v>623</v>
      </c>
    </row>
    <row r="72" spans="2:5" x14ac:dyDescent="0.35">
      <c r="B72" s="115" t="s">
        <v>624</v>
      </c>
      <c r="C72" s="115" t="s">
        <v>97</v>
      </c>
      <c r="D72" s="115" t="s">
        <v>625</v>
      </c>
      <c r="E72" s="115" t="s">
        <v>626</v>
      </c>
    </row>
    <row r="73" spans="2:5" x14ac:dyDescent="0.35">
      <c r="B73" s="115" t="s">
        <v>627</v>
      </c>
      <c r="C73" s="115" t="s">
        <v>195</v>
      </c>
      <c r="D73" s="114" t="s">
        <v>628</v>
      </c>
      <c r="E73" s="114" t="s">
        <v>629</v>
      </c>
    </row>
    <row r="74" spans="2:5" x14ac:dyDescent="0.35">
      <c r="B74" s="115" t="s">
        <v>630</v>
      </c>
      <c r="C74" s="115" t="s">
        <v>631</v>
      </c>
      <c r="D74" s="115" t="s">
        <v>632</v>
      </c>
      <c r="E74" s="115" t="s">
        <v>633</v>
      </c>
    </row>
    <row r="75" spans="2:5" x14ac:dyDescent="0.35">
      <c r="B75" s="115" t="s">
        <v>634</v>
      </c>
      <c r="C75" s="115" t="s">
        <v>50</v>
      </c>
      <c r="D75" s="115" t="s">
        <v>635</v>
      </c>
      <c r="E75" s="115" t="s">
        <v>636</v>
      </c>
    </row>
  </sheetData>
  <pageMargins left="0.7" right="0.7" top="0.75" bottom="0.75" header="0.3" footer="0.3"/>
  <pageSetup paperSize="5" orientation="landscape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H8" zoomScale="93" zoomScaleNormal="115" workbookViewId="0">
      <selection activeCell="C21" sqref="C21"/>
    </sheetView>
  </sheetViews>
  <sheetFormatPr defaultRowHeight="14.5" x14ac:dyDescent="0.35"/>
  <cols>
    <col min="2" max="2" width="25.81640625" customWidth="1"/>
    <col min="3" max="3" width="13.453125" customWidth="1"/>
    <col min="7" max="7" width="16.453125" customWidth="1"/>
    <col min="8" max="8" width="20.453125" customWidth="1"/>
    <col min="11" max="11" width="18.453125" customWidth="1"/>
    <col min="12" max="12" width="19.453125" customWidth="1"/>
    <col min="13" max="13" width="10.81640625" customWidth="1"/>
  </cols>
  <sheetData>
    <row r="1" spans="1:14" x14ac:dyDescent="0.35">
      <c r="A1" s="165" t="s">
        <v>637</v>
      </c>
      <c r="B1" s="166"/>
      <c r="C1" s="166"/>
      <c r="D1" s="166"/>
      <c r="E1" s="166"/>
      <c r="F1" s="166"/>
      <c r="G1" s="166"/>
      <c r="H1" s="167"/>
    </row>
    <row r="2" spans="1:14" ht="15" thickBot="1" x14ac:dyDescent="0.4">
      <c r="A2" s="168"/>
      <c r="B2" s="169"/>
      <c r="C2" s="169"/>
      <c r="D2" s="169"/>
      <c r="E2" s="169"/>
      <c r="F2" s="169"/>
      <c r="G2" s="169"/>
      <c r="H2" s="170"/>
    </row>
    <row r="4" spans="1:14" ht="15" thickBot="1" x14ac:dyDescent="0.4"/>
    <row r="5" spans="1:14" ht="18.5" thickBot="1" x14ac:dyDescent="0.45">
      <c r="A5" s="25"/>
      <c r="B5" s="26" t="s">
        <v>638</v>
      </c>
      <c r="C5" s="176" t="s">
        <v>639</v>
      </c>
      <c r="D5" s="171" t="s">
        <v>640</v>
      </c>
      <c r="E5" s="172"/>
      <c r="F5" s="173"/>
      <c r="G5" s="178" t="s">
        <v>641</v>
      </c>
      <c r="H5" s="180" t="s">
        <v>642</v>
      </c>
      <c r="K5" s="174" t="s">
        <v>643</v>
      </c>
      <c r="L5" s="175"/>
      <c r="M5" s="27" t="s">
        <v>644</v>
      </c>
      <c r="N5" s="27" t="s">
        <v>645</v>
      </c>
    </row>
    <row r="6" spans="1:14" ht="18.5" thickBot="1" x14ac:dyDescent="0.45">
      <c r="A6" s="28"/>
      <c r="B6" s="29"/>
      <c r="C6" s="177"/>
      <c r="D6" s="31" t="s">
        <v>646</v>
      </c>
      <c r="E6" s="32" t="s">
        <v>647</v>
      </c>
      <c r="F6" s="32" t="s">
        <v>648</v>
      </c>
      <c r="G6" s="179"/>
      <c r="H6" s="181"/>
      <c r="K6" s="33" t="s">
        <v>649</v>
      </c>
      <c r="L6" s="34" t="s">
        <v>650</v>
      </c>
      <c r="M6" s="35" t="s">
        <v>651</v>
      </c>
      <c r="N6" s="36"/>
    </row>
    <row r="7" spans="1:14" ht="18" x14ac:dyDescent="0.4">
      <c r="A7" s="37" t="s">
        <v>652</v>
      </c>
      <c r="B7" s="38" t="s">
        <v>653</v>
      </c>
      <c r="C7" s="59">
        <v>6</v>
      </c>
      <c r="D7" s="63">
        <v>6</v>
      </c>
      <c r="E7" s="63"/>
      <c r="F7" s="59">
        <v>1</v>
      </c>
      <c r="G7" s="81">
        <v>169177.47</v>
      </c>
      <c r="H7" s="59">
        <f>G7/C7</f>
        <v>28196.244999999999</v>
      </c>
      <c r="K7" s="39" t="s">
        <v>654</v>
      </c>
      <c r="L7" s="40" t="s">
        <v>655</v>
      </c>
      <c r="M7" s="40">
        <f>16+6</f>
        <v>22</v>
      </c>
      <c r="N7" s="41">
        <f>(M7/87)*100</f>
        <v>25.287356321839084</v>
      </c>
    </row>
    <row r="8" spans="1:14" ht="18" x14ac:dyDescent="0.4">
      <c r="A8" s="37"/>
      <c r="B8" s="38" t="s">
        <v>656</v>
      </c>
      <c r="C8" s="59">
        <v>1</v>
      </c>
      <c r="D8" s="63">
        <v>1</v>
      </c>
      <c r="E8" s="63"/>
      <c r="F8" s="59"/>
      <c r="G8" s="61">
        <v>57886.45</v>
      </c>
      <c r="H8" s="59">
        <f>G8/C8</f>
        <v>57886.45</v>
      </c>
      <c r="K8" s="44" t="s">
        <v>657</v>
      </c>
      <c r="L8" s="10" t="s">
        <v>658</v>
      </c>
      <c r="M8" s="10">
        <f>15+9</f>
        <v>24</v>
      </c>
      <c r="N8" s="41">
        <f t="shared" ref="N8:N22" si="0">(M8/87)*100</f>
        <v>27.586206896551722</v>
      </c>
    </row>
    <row r="9" spans="1:14" ht="18" x14ac:dyDescent="0.4">
      <c r="A9" s="42" t="s">
        <v>659</v>
      </c>
      <c r="B9" s="43" t="s">
        <v>146</v>
      </c>
      <c r="C9" s="60">
        <v>25</v>
      </c>
      <c r="D9" s="64">
        <v>25</v>
      </c>
      <c r="E9" s="64"/>
      <c r="F9" s="60"/>
      <c r="G9" s="65">
        <v>898955.29</v>
      </c>
      <c r="H9" s="66">
        <f>G9/C9</f>
        <v>35958.211600000002</v>
      </c>
      <c r="K9" s="83"/>
      <c r="L9" s="44" t="s">
        <v>660</v>
      </c>
      <c r="M9" s="10">
        <v>1</v>
      </c>
      <c r="N9" s="41">
        <f t="shared" si="0"/>
        <v>1.1494252873563218</v>
      </c>
    </row>
    <row r="10" spans="1:14" ht="18" x14ac:dyDescent="0.4">
      <c r="A10" s="42" t="s">
        <v>661</v>
      </c>
      <c r="B10" s="43" t="s">
        <v>662</v>
      </c>
      <c r="C10" s="60"/>
      <c r="D10" s="64"/>
      <c r="E10" s="64"/>
      <c r="F10" s="60"/>
      <c r="G10" s="62"/>
      <c r="H10" s="60"/>
      <c r="K10" s="82"/>
      <c r="L10" s="44" t="s">
        <v>663</v>
      </c>
      <c r="M10" s="10">
        <v>1</v>
      </c>
      <c r="N10" s="41">
        <f t="shared" si="0"/>
        <v>1.1494252873563218</v>
      </c>
    </row>
    <row r="11" spans="1:14" ht="18" x14ac:dyDescent="0.4">
      <c r="A11" s="45" t="s">
        <v>664</v>
      </c>
      <c r="B11" s="43" t="s">
        <v>665</v>
      </c>
      <c r="C11" s="60">
        <v>23</v>
      </c>
      <c r="D11" s="64">
        <v>23</v>
      </c>
      <c r="E11" s="64"/>
      <c r="F11" s="60"/>
      <c r="G11" s="65">
        <v>977107.7</v>
      </c>
      <c r="H11" s="66">
        <f>G11/C11</f>
        <v>42482.943478260866</v>
      </c>
      <c r="K11" t="s">
        <v>666</v>
      </c>
      <c r="L11" s="44" t="s">
        <v>667</v>
      </c>
      <c r="M11" s="10">
        <f>3+1</f>
        <v>4</v>
      </c>
      <c r="N11" s="41">
        <f t="shared" si="0"/>
        <v>4.5977011494252871</v>
      </c>
    </row>
    <row r="12" spans="1:14" ht="18" x14ac:dyDescent="0.4">
      <c r="A12" s="45" t="s">
        <v>668</v>
      </c>
      <c r="B12" s="43" t="s">
        <v>669</v>
      </c>
      <c r="C12" s="60">
        <v>15</v>
      </c>
      <c r="D12" s="64">
        <v>15</v>
      </c>
      <c r="E12" s="64"/>
      <c r="F12" s="60">
        <v>1</v>
      </c>
      <c r="G12" s="65">
        <v>229637</v>
      </c>
      <c r="H12" s="66">
        <f>G12/C12</f>
        <v>15309.133333333333</v>
      </c>
      <c r="K12" s="44"/>
      <c r="L12" s="10" t="s">
        <v>670</v>
      </c>
      <c r="M12" s="10">
        <f>1+1</f>
        <v>2</v>
      </c>
      <c r="N12" s="41">
        <f t="shared" si="0"/>
        <v>2.2988505747126435</v>
      </c>
    </row>
    <row r="13" spans="1:14" ht="18" x14ac:dyDescent="0.4">
      <c r="A13" s="42" t="s">
        <v>671</v>
      </c>
      <c r="B13" s="43" t="s">
        <v>672</v>
      </c>
      <c r="C13" s="60"/>
      <c r="D13" s="64"/>
      <c r="E13" s="64"/>
      <c r="F13" s="60"/>
      <c r="G13" s="62"/>
      <c r="H13" s="60"/>
      <c r="K13" s="44" t="s">
        <v>673</v>
      </c>
      <c r="L13" s="10" t="s">
        <v>674</v>
      </c>
      <c r="M13" s="10">
        <f>5+1</f>
        <v>6</v>
      </c>
      <c r="N13" s="41">
        <f t="shared" si="0"/>
        <v>6.8965517241379306</v>
      </c>
    </row>
    <row r="14" spans="1:14" ht="18" x14ac:dyDescent="0.4">
      <c r="A14" s="42" t="s">
        <v>675</v>
      </c>
      <c r="B14" s="43" t="s">
        <v>676</v>
      </c>
      <c r="C14" s="60"/>
      <c r="D14" s="64"/>
      <c r="E14" s="64"/>
      <c r="F14" s="60"/>
      <c r="G14" s="62"/>
      <c r="H14" s="60"/>
      <c r="K14" s="44" t="s">
        <v>677</v>
      </c>
      <c r="L14" s="10"/>
      <c r="M14" s="10">
        <f>5+2</f>
        <v>7</v>
      </c>
      <c r="N14" s="41">
        <f t="shared" si="0"/>
        <v>8.0459770114942533</v>
      </c>
    </row>
    <row r="15" spans="1:14" ht="18" x14ac:dyDescent="0.4">
      <c r="A15" s="45" t="s">
        <v>678</v>
      </c>
      <c r="B15" s="43" t="s">
        <v>679</v>
      </c>
      <c r="C15" s="60">
        <v>2</v>
      </c>
      <c r="D15" s="64">
        <v>2</v>
      </c>
      <c r="E15" s="64"/>
      <c r="F15" s="60"/>
      <c r="G15" s="65">
        <v>118799</v>
      </c>
      <c r="H15" s="60">
        <f>G15/C15</f>
        <v>59399.5</v>
      </c>
      <c r="K15" s="44" t="s">
        <v>680</v>
      </c>
      <c r="L15" s="10"/>
      <c r="M15" s="10">
        <f>5+2</f>
        <v>7</v>
      </c>
      <c r="N15" s="41">
        <f t="shared" si="0"/>
        <v>8.0459770114942533</v>
      </c>
    </row>
    <row r="16" spans="1:14" ht="18" x14ac:dyDescent="0.4">
      <c r="A16" s="45" t="s">
        <v>681</v>
      </c>
      <c r="B16" s="43" t="s">
        <v>682</v>
      </c>
      <c r="C16" s="60"/>
      <c r="D16" s="64"/>
      <c r="E16" s="64"/>
      <c r="F16" s="60"/>
      <c r="G16" s="62"/>
      <c r="H16" s="60"/>
      <c r="K16" s="44" t="s">
        <v>683</v>
      </c>
      <c r="L16" s="10" t="s">
        <v>684</v>
      </c>
      <c r="M16" s="10">
        <v>1</v>
      </c>
      <c r="N16" s="41">
        <f t="shared" si="0"/>
        <v>1.1494252873563218</v>
      </c>
    </row>
    <row r="17" spans="1:14" ht="18" x14ac:dyDescent="0.4">
      <c r="A17" s="42" t="s">
        <v>685</v>
      </c>
      <c r="B17" s="43" t="s">
        <v>686</v>
      </c>
      <c r="C17" s="60">
        <v>9</v>
      </c>
      <c r="D17" s="64">
        <v>9</v>
      </c>
      <c r="E17" s="64"/>
      <c r="F17" s="60"/>
      <c r="G17" s="67">
        <v>368264.83</v>
      </c>
      <c r="H17" s="67">
        <f>G17/C17</f>
        <v>40918.314444444448</v>
      </c>
      <c r="K17" s="44" t="s">
        <v>687</v>
      </c>
      <c r="L17" s="10" t="s">
        <v>688</v>
      </c>
      <c r="M17" s="10">
        <v>1</v>
      </c>
      <c r="N17" s="41">
        <f t="shared" si="0"/>
        <v>1.1494252873563218</v>
      </c>
    </row>
    <row r="18" spans="1:14" ht="18" x14ac:dyDescent="0.4">
      <c r="A18" s="71" t="s">
        <v>689</v>
      </c>
      <c r="B18" s="47" t="s">
        <v>690</v>
      </c>
      <c r="C18" s="72">
        <v>2</v>
      </c>
      <c r="D18" s="73">
        <v>2</v>
      </c>
      <c r="E18" s="73"/>
      <c r="F18" s="72"/>
      <c r="G18" s="74">
        <v>65836</v>
      </c>
      <c r="H18" s="67">
        <f>G18/C18</f>
        <v>32918</v>
      </c>
      <c r="K18" s="44" t="s">
        <v>691</v>
      </c>
      <c r="L18" s="10" t="s">
        <v>271</v>
      </c>
      <c r="M18" s="10">
        <v>1</v>
      </c>
      <c r="N18" s="41">
        <f t="shared" si="0"/>
        <v>1.1494252873563218</v>
      </c>
    </row>
    <row r="19" spans="1:14" ht="18" x14ac:dyDescent="0.4">
      <c r="A19" s="71" t="s">
        <v>692</v>
      </c>
      <c r="B19" s="47" t="s">
        <v>15</v>
      </c>
      <c r="C19" s="72">
        <v>4</v>
      </c>
      <c r="D19" s="73">
        <v>4</v>
      </c>
      <c r="E19" s="73"/>
      <c r="F19" s="72"/>
      <c r="G19" s="74">
        <v>148996.13</v>
      </c>
      <c r="H19" s="67">
        <f>G19/C19</f>
        <v>37249.032500000001</v>
      </c>
      <c r="K19" s="75" t="s">
        <v>693</v>
      </c>
      <c r="L19" s="76" t="s">
        <v>674</v>
      </c>
      <c r="M19" s="76">
        <v>1</v>
      </c>
      <c r="N19" s="41">
        <f t="shared" si="0"/>
        <v>1.1494252873563218</v>
      </c>
    </row>
    <row r="20" spans="1:14" ht="18.5" thickBot="1" x14ac:dyDescent="0.45">
      <c r="A20" s="46"/>
      <c r="B20" s="47"/>
      <c r="C20" s="48"/>
      <c r="D20" s="49"/>
      <c r="E20" s="49"/>
      <c r="F20" s="48"/>
      <c r="G20" s="58"/>
      <c r="H20" s="30"/>
      <c r="K20" s="75" t="s">
        <v>694</v>
      </c>
      <c r="L20" s="76"/>
      <c r="M20" s="76">
        <f>1+6</f>
        <v>7</v>
      </c>
      <c r="N20" s="41">
        <f t="shared" si="0"/>
        <v>8.0459770114942533</v>
      </c>
    </row>
    <row r="21" spans="1:14" ht="18.5" thickBot="1" x14ac:dyDescent="0.45">
      <c r="A21" s="52"/>
      <c r="B21" s="53" t="s">
        <v>695</v>
      </c>
      <c r="C21" s="68">
        <f>SUM(C7:C20)</f>
        <v>87</v>
      </c>
      <c r="D21" s="68">
        <f>SUM(D7:D20)</f>
        <v>87</v>
      </c>
      <c r="E21" s="68">
        <f>SUM(E7:E20)</f>
        <v>0</v>
      </c>
      <c r="F21" s="68">
        <f>SUM(F7:F20)</f>
        <v>2</v>
      </c>
      <c r="G21" s="69">
        <f>SUM(G7:G20)</f>
        <v>3034659.87</v>
      </c>
      <c r="H21" s="54"/>
      <c r="K21" s="75" t="s">
        <v>696</v>
      </c>
      <c r="L21" s="76"/>
      <c r="M21" s="76">
        <v>1</v>
      </c>
      <c r="N21" s="41">
        <f t="shared" si="0"/>
        <v>1.1494252873563218</v>
      </c>
    </row>
    <row r="22" spans="1:14" ht="15" thickBot="1" x14ac:dyDescent="0.4">
      <c r="K22" s="50" t="s">
        <v>697</v>
      </c>
      <c r="L22" s="51"/>
      <c r="M22" s="51">
        <v>1</v>
      </c>
      <c r="N22" s="41">
        <f t="shared" si="0"/>
        <v>1.1494252873563218</v>
      </c>
    </row>
    <row r="23" spans="1:14" ht="18.5" thickBot="1" x14ac:dyDescent="0.45">
      <c r="B23" s="84" t="s">
        <v>698</v>
      </c>
      <c r="K23" s="55"/>
      <c r="L23" s="56"/>
      <c r="M23" s="56">
        <f>SUM(M7:M22)</f>
        <v>87</v>
      </c>
      <c r="N23" s="57"/>
    </row>
    <row r="24" spans="1:14" ht="18" x14ac:dyDescent="0.4">
      <c r="B24" s="84"/>
      <c r="C24" t="s">
        <v>699</v>
      </c>
    </row>
    <row r="25" spans="1:14" x14ac:dyDescent="0.35">
      <c r="C25" t="s">
        <v>700</v>
      </c>
      <c r="K25" s="86" t="s">
        <v>701</v>
      </c>
      <c r="L25" s="86"/>
    </row>
    <row r="26" spans="1:14" x14ac:dyDescent="0.35">
      <c r="C26" t="s">
        <v>702</v>
      </c>
      <c r="K26" s="86" t="s">
        <v>703</v>
      </c>
      <c r="L26" s="86"/>
    </row>
    <row r="28" spans="1:14" ht="18" x14ac:dyDescent="0.4">
      <c r="B28" s="84" t="s">
        <v>704</v>
      </c>
    </row>
    <row r="29" spans="1:14" ht="21" x14ac:dyDescent="0.5">
      <c r="C29" s="85"/>
      <c r="D29" s="85"/>
    </row>
  </sheetData>
  <mergeCells count="6">
    <mergeCell ref="A1:H2"/>
    <mergeCell ref="D5:F5"/>
    <mergeCell ref="K5:L5"/>
    <mergeCell ref="C5:C6"/>
    <mergeCell ref="G5:G6"/>
    <mergeCell ref="H5:H6"/>
  </mergeCells>
  <pageMargins left="0.7" right="0.7" top="0.75" bottom="0.75" header="0.3" footer="0.3"/>
  <pageSetup orientation="landscape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workbookViewId="0">
      <selection activeCell="B11" sqref="B11"/>
    </sheetView>
  </sheetViews>
  <sheetFormatPr defaultRowHeight="14.5" x14ac:dyDescent="0.35"/>
  <cols>
    <col min="2" max="2" width="27.81640625" customWidth="1"/>
    <col min="3" max="3" width="14.1796875" customWidth="1"/>
    <col min="7" max="7" width="16.54296875" customWidth="1"/>
    <col min="8" max="8" width="11.81640625" customWidth="1"/>
    <col min="11" max="11" width="23.1796875" customWidth="1"/>
    <col min="12" max="12" width="11.1796875" customWidth="1"/>
  </cols>
  <sheetData>
    <row r="1" spans="1:13" x14ac:dyDescent="0.35">
      <c r="A1" s="165" t="s">
        <v>637</v>
      </c>
      <c r="B1" s="166"/>
      <c r="C1" s="166"/>
      <c r="D1" s="166"/>
      <c r="E1" s="166"/>
      <c r="F1" s="166"/>
      <c r="G1" s="166"/>
      <c r="H1" s="167"/>
    </row>
    <row r="2" spans="1:13" ht="15" thickBot="1" x14ac:dyDescent="0.4">
      <c r="A2" s="168"/>
      <c r="B2" s="169"/>
      <c r="C2" s="169"/>
      <c r="D2" s="169"/>
      <c r="E2" s="169"/>
      <c r="F2" s="169"/>
      <c r="G2" s="169"/>
      <c r="H2" s="170"/>
    </row>
    <row r="4" spans="1:13" ht="15" thickBot="1" x14ac:dyDescent="0.4"/>
    <row r="5" spans="1:13" ht="16.5" customHeight="1" thickBot="1" x14ac:dyDescent="0.45">
      <c r="A5" s="25"/>
      <c r="B5" s="26" t="s">
        <v>638</v>
      </c>
      <c r="C5" s="176" t="s">
        <v>639</v>
      </c>
      <c r="D5" s="171" t="s">
        <v>640</v>
      </c>
      <c r="E5" s="172"/>
      <c r="F5" s="173"/>
      <c r="G5" s="178" t="s">
        <v>641</v>
      </c>
      <c r="H5" s="180" t="s">
        <v>642</v>
      </c>
      <c r="K5" s="101" t="s">
        <v>643</v>
      </c>
      <c r="L5" s="27" t="s">
        <v>644</v>
      </c>
      <c r="M5" s="27" t="s">
        <v>645</v>
      </c>
    </row>
    <row r="6" spans="1:13" ht="17.149999999999999" customHeight="1" thickBot="1" x14ac:dyDescent="0.45">
      <c r="A6" s="28"/>
      <c r="B6" s="29"/>
      <c r="C6" s="177"/>
      <c r="D6" s="31" t="s">
        <v>646</v>
      </c>
      <c r="E6" s="32" t="s">
        <v>647</v>
      </c>
      <c r="F6" s="32" t="s">
        <v>648</v>
      </c>
      <c r="G6" s="179"/>
      <c r="H6" s="181"/>
      <c r="K6" s="33" t="s">
        <v>649</v>
      </c>
      <c r="L6" s="35" t="s">
        <v>651</v>
      </c>
      <c r="M6" s="36"/>
    </row>
    <row r="7" spans="1:13" ht="18" x14ac:dyDescent="0.4">
      <c r="A7" s="37" t="s">
        <v>652</v>
      </c>
      <c r="B7" s="38" t="s">
        <v>653</v>
      </c>
      <c r="C7" s="59">
        <v>5</v>
      </c>
      <c r="D7" s="63"/>
      <c r="E7" s="63"/>
      <c r="F7" s="59"/>
      <c r="G7" s="81">
        <v>96875.19</v>
      </c>
      <c r="H7" s="59">
        <f>G7/C7</f>
        <v>19375.038</v>
      </c>
      <c r="K7" s="39" t="s">
        <v>654</v>
      </c>
      <c r="L7" s="40">
        <v>34</v>
      </c>
      <c r="M7" s="41"/>
    </row>
    <row r="8" spans="1:13" ht="18" x14ac:dyDescent="0.4">
      <c r="A8" s="37"/>
      <c r="B8" s="38" t="s">
        <v>656</v>
      </c>
      <c r="C8" s="59"/>
      <c r="D8" s="63"/>
      <c r="E8" s="63"/>
      <c r="F8" s="59"/>
      <c r="G8" s="61"/>
      <c r="H8" s="59"/>
      <c r="K8" s="44" t="s">
        <v>657</v>
      </c>
      <c r="L8" s="10">
        <v>31</v>
      </c>
      <c r="M8" s="41"/>
    </row>
    <row r="9" spans="1:13" ht="18" x14ac:dyDescent="0.4">
      <c r="A9" s="42" t="s">
        <v>659</v>
      </c>
      <c r="B9" s="43" t="s">
        <v>146</v>
      </c>
      <c r="C9" s="60">
        <v>27</v>
      </c>
      <c r="D9" s="64"/>
      <c r="E9" s="64"/>
      <c r="F9" s="60"/>
      <c r="G9" s="65">
        <v>946674.65</v>
      </c>
      <c r="H9" s="59">
        <f t="shared" ref="H9:H18" si="0">G9/C9</f>
        <v>35062.024074074077</v>
      </c>
      <c r="K9" s="83" t="s">
        <v>466</v>
      </c>
      <c r="L9" s="10">
        <v>1</v>
      </c>
      <c r="M9" s="41"/>
    </row>
    <row r="10" spans="1:13" ht="18" x14ac:dyDescent="0.4">
      <c r="A10" s="42" t="s">
        <v>661</v>
      </c>
      <c r="B10" s="43" t="s">
        <v>662</v>
      </c>
      <c r="C10" s="60"/>
      <c r="D10" s="64"/>
      <c r="E10" s="64"/>
      <c r="F10" s="60"/>
      <c r="G10" s="62"/>
      <c r="H10" s="59"/>
      <c r="K10" t="s">
        <v>705</v>
      </c>
      <c r="L10" s="10">
        <v>2</v>
      </c>
      <c r="M10" s="41"/>
    </row>
    <row r="11" spans="1:13" ht="18" x14ac:dyDescent="0.4">
      <c r="A11" s="45" t="s">
        <v>664</v>
      </c>
      <c r="B11" s="43" t="s">
        <v>665</v>
      </c>
      <c r="C11" s="60">
        <v>31</v>
      </c>
      <c r="D11" s="64"/>
      <c r="E11" s="64"/>
      <c r="F11" s="60"/>
      <c r="G11" s="65">
        <v>1304678</v>
      </c>
      <c r="H11" s="59">
        <f t="shared" si="0"/>
        <v>42086.387096774197</v>
      </c>
      <c r="K11" s="44" t="s">
        <v>673</v>
      </c>
      <c r="L11" s="10">
        <v>6</v>
      </c>
      <c r="M11" s="41"/>
    </row>
    <row r="12" spans="1:13" ht="18" x14ac:dyDescent="0.4">
      <c r="A12" s="45" t="s">
        <v>668</v>
      </c>
      <c r="B12" s="43" t="s">
        <v>669</v>
      </c>
      <c r="C12" s="60">
        <v>14</v>
      </c>
      <c r="D12" s="64"/>
      <c r="E12" s="64"/>
      <c r="F12" s="60"/>
      <c r="G12" s="102">
        <v>438384.26</v>
      </c>
      <c r="H12" s="59">
        <f t="shared" si="0"/>
        <v>31313.161428571428</v>
      </c>
      <c r="K12" s="44" t="s">
        <v>677</v>
      </c>
      <c r="L12" s="10">
        <v>4</v>
      </c>
      <c r="M12" s="41"/>
    </row>
    <row r="13" spans="1:13" ht="18" x14ac:dyDescent="0.4">
      <c r="A13" s="42" t="s">
        <v>671</v>
      </c>
      <c r="B13" s="43" t="s">
        <v>672</v>
      </c>
      <c r="C13" s="60"/>
      <c r="D13" s="64"/>
      <c r="E13" s="64"/>
      <c r="F13" s="60"/>
      <c r="G13" s="102"/>
      <c r="H13" s="59"/>
      <c r="K13" s="44" t="s">
        <v>680</v>
      </c>
      <c r="L13" s="10">
        <v>3</v>
      </c>
      <c r="M13" s="41"/>
    </row>
    <row r="14" spans="1:13" ht="18" x14ac:dyDescent="0.4">
      <c r="A14" s="42" t="s">
        <v>675</v>
      </c>
      <c r="B14" s="43" t="s">
        <v>676</v>
      </c>
      <c r="C14" s="60"/>
      <c r="D14" s="64"/>
      <c r="E14" s="64"/>
      <c r="F14" s="60"/>
      <c r="G14" s="62"/>
      <c r="H14" s="59"/>
      <c r="K14" s="44" t="s">
        <v>706</v>
      </c>
      <c r="L14" s="10">
        <v>1</v>
      </c>
      <c r="M14" s="41"/>
    </row>
    <row r="15" spans="1:13" ht="18" x14ac:dyDescent="0.4">
      <c r="A15" s="45" t="s">
        <v>678</v>
      </c>
      <c r="B15" s="43" t="s">
        <v>679</v>
      </c>
      <c r="C15" s="60"/>
      <c r="D15" s="64"/>
      <c r="E15" s="64"/>
      <c r="F15" s="60"/>
      <c r="G15" s="65"/>
      <c r="H15" s="59"/>
      <c r="K15" s="44" t="s">
        <v>707</v>
      </c>
      <c r="L15" s="10">
        <v>1</v>
      </c>
      <c r="M15" s="41"/>
    </row>
    <row r="16" spans="1:13" ht="18" x14ac:dyDescent="0.4">
      <c r="A16" s="45" t="s">
        <v>681</v>
      </c>
      <c r="B16" s="43" t="s">
        <v>682</v>
      </c>
      <c r="C16" s="60"/>
      <c r="D16" s="64"/>
      <c r="E16" s="64"/>
      <c r="F16" s="60"/>
      <c r="G16" s="62"/>
      <c r="H16" s="59"/>
      <c r="K16" s="75" t="s">
        <v>708</v>
      </c>
      <c r="L16" s="76">
        <v>1</v>
      </c>
      <c r="M16" s="41"/>
    </row>
    <row r="17" spans="1:13" ht="18" x14ac:dyDescent="0.4">
      <c r="A17" s="42" t="s">
        <v>685</v>
      </c>
      <c r="B17" s="43" t="s">
        <v>686</v>
      </c>
      <c r="C17" s="60">
        <v>11</v>
      </c>
      <c r="D17" s="64"/>
      <c r="E17" s="64"/>
      <c r="F17" s="60"/>
      <c r="G17" s="67">
        <v>542258.73</v>
      </c>
      <c r="H17" s="59">
        <f t="shared" si="0"/>
        <v>49296.248181818177</v>
      </c>
      <c r="K17" s="75" t="s">
        <v>709</v>
      </c>
      <c r="L17" s="76">
        <v>1</v>
      </c>
      <c r="M17" s="41"/>
    </row>
    <row r="18" spans="1:13" ht="18" x14ac:dyDescent="0.4">
      <c r="A18" s="71" t="s">
        <v>689</v>
      </c>
      <c r="B18" s="47" t="s">
        <v>690</v>
      </c>
      <c r="C18" s="72">
        <v>8</v>
      </c>
      <c r="D18" s="73"/>
      <c r="E18" s="73"/>
      <c r="F18" s="72"/>
      <c r="G18" s="74">
        <v>288244.07</v>
      </c>
      <c r="H18" s="59">
        <f t="shared" si="0"/>
        <v>36030.508750000001</v>
      </c>
      <c r="K18" s="75" t="s">
        <v>693</v>
      </c>
      <c r="L18" s="76">
        <v>1</v>
      </c>
      <c r="M18" s="41"/>
    </row>
    <row r="19" spans="1:13" ht="18" x14ac:dyDescent="0.4">
      <c r="A19" s="71" t="s">
        <v>692</v>
      </c>
      <c r="B19" s="47" t="s">
        <v>15</v>
      </c>
      <c r="C19" s="72"/>
      <c r="D19" s="73"/>
      <c r="E19" s="73"/>
      <c r="F19" s="72"/>
      <c r="G19" s="74"/>
      <c r="H19" s="67"/>
      <c r="K19" s="75" t="s">
        <v>710</v>
      </c>
      <c r="L19" s="76">
        <v>1</v>
      </c>
      <c r="M19" s="41"/>
    </row>
    <row r="20" spans="1:13" ht="18.5" thickBot="1" x14ac:dyDescent="0.45">
      <c r="A20" s="46"/>
      <c r="B20" s="47"/>
      <c r="C20" s="48"/>
      <c r="D20" s="49"/>
      <c r="E20" s="49"/>
      <c r="F20" s="48"/>
      <c r="G20" s="58"/>
      <c r="H20" s="30"/>
      <c r="K20" s="75" t="s">
        <v>694</v>
      </c>
      <c r="L20" s="76">
        <v>9</v>
      </c>
      <c r="M20" s="41"/>
    </row>
    <row r="21" spans="1:13" ht="18.5" thickBot="1" x14ac:dyDescent="0.45">
      <c r="A21" s="52"/>
      <c r="B21" s="53" t="s">
        <v>695</v>
      </c>
      <c r="C21" s="68">
        <f>SUM(C7:C20)</f>
        <v>96</v>
      </c>
      <c r="D21" s="68">
        <f>SUM(D7:D20)</f>
        <v>0</v>
      </c>
      <c r="E21" s="68">
        <f>SUM(E7:E20)</f>
        <v>0</v>
      </c>
      <c r="F21" s="68">
        <f>SUM(F7:F20)</f>
        <v>0</v>
      </c>
      <c r="G21" s="69">
        <f>SUM(G7:G20)</f>
        <v>3617114.8999999994</v>
      </c>
      <c r="H21" s="54"/>
      <c r="K21" s="55" t="s">
        <v>711</v>
      </c>
      <c r="L21" s="56">
        <f>SUM(L7:L20)</f>
        <v>96</v>
      </c>
      <c r="M21" s="57"/>
    </row>
    <row r="23" spans="1:13" x14ac:dyDescent="0.35">
      <c r="K23" s="86" t="s">
        <v>712</v>
      </c>
    </row>
    <row r="24" spans="1:13" x14ac:dyDescent="0.35">
      <c r="B24" t="s">
        <v>713</v>
      </c>
    </row>
    <row r="25" spans="1:13" x14ac:dyDescent="0.35">
      <c r="B25" t="s">
        <v>714</v>
      </c>
      <c r="K25" s="86" t="s">
        <v>715</v>
      </c>
    </row>
    <row r="26" spans="1:13" x14ac:dyDescent="0.35">
      <c r="B26" t="s">
        <v>716</v>
      </c>
    </row>
    <row r="27" spans="1:13" x14ac:dyDescent="0.35">
      <c r="B27" t="s">
        <v>717</v>
      </c>
    </row>
  </sheetData>
  <mergeCells count="5">
    <mergeCell ref="A1:H2"/>
    <mergeCell ref="C5:C6"/>
    <mergeCell ref="D5:F5"/>
    <mergeCell ref="G5:G6"/>
    <mergeCell ref="H5:H6"/>
  </mergeCells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84"/>
  <sheetViews>
    <sheetView workbookViewId="0">
      <selection activeCell="D77" sqref="A1:F84"/>
    </sheetView>
  </sheetViews>
  <sheetFormatPr defaultRowHeight="14.5" x14ac:dyDescent="0.35"/>
  <cols>
    <col min="1" max="1" width="9.81640625" style="88" customWidth="1"/>
    <col min="2" max="2" width="32.1796875" customWidth="1"/>
    <col min="3" max="3" width="13.453125" style="88" customWidth="1"/>
    <col min="4" max="4" width="13.1796875" style="88" customWidth="1"/>
    <col min="5" max="5" width="9.81640625" bestFit="1" customWidth="1"/>
  </cols>
  <sheetData>
    <row r="1" spans="1:4" s="96" customFormat="1" ht="44" thickBot="1" x14ac:dyDescent="0.4">
      <c r="A1" s="98" t="s">
        <v>718</v>
      </c>
      <c r="B1" s="97" t="s">
        <v>719</v>
      </c>
      <c r="C1" s="98" t="s">
        <v>720</v>
      </c>
      <c r="D1" s="99" t="s">
        <v>721</v>
      </c>
    </row>
    <row r="2" spans="1:4" x14ac:dyDescent="0.35">
      <c r="A2" s="93">
        <v>43493</v>
      </c>
      <c r="B2" s="40" t="s">
        <v>439</v>
      </c>
      <c r="C2" s="94" t="s">
        <v>722</v>
      </c>
      <c r="D2" s="95">
        <v>33640</v>
      </c>
    </row>
    <row r="3" spans="1:4" hidden="1" x14ac:dyDescent="0.35">
      <c r="A3" s="90">
        <v>43493</v>
      </c>
      <c r="B3" s="10" t="s">
        <v>407</v>
      </c>
      <c r="C3" s="89" t="s">
        <v>723</v>
      </c>
      <c r="D3" s="91">
        <v>59095</v>
      </c>
    </row>
    <row r="4" spans="1:4" x14ac:dyDescent="0.35">
      <c r="A4" s="90">
        <v>43527</v>
      </c>
      <c r="B4" s="10" t="s">
        <v>724</v>
      </c>
      <c r="C4" s="89" t="s">
        <v>722</v>
      </c>
      <c r="D4" s="91">
        <v>106120</v>
      </c>
    </row>
    <row r="5" spans="1:4" hidden="1" x14ac:dyDescent="0.35">
      <c r="A5" s="90">
        <v>43559</v>
      </c>
      <c r="B5" s="10" t="s">
        <v>725</v>
      </c>
      <c r="C5" s="89" t="s">
        <v>723</v>
      </c>
      <c r="D5" s="91">
        <v>130000</v>
      </c>
    </row>
    <row r="6" spans="1:4" hidden="1" x14ac:dyDescent="0.35">
      <c r="A6" s="90">
        <v>43559</v>
      </c>
      <c r="B6" s="10" t="s">
        <v>726</v>
      </c>
      <c r="C6" s="89" t="s">
        <v>723</v>
      </c>
      <c r="D6" s="91">
        <v>36500</v>
      </c>
    </row>
    <row r="7" spans="1:4" hidden="1" x14ac:dyDescent="0.35">
      <c r="A7" s="90">
        <v>43559</v>
      </c>
      <c r="B7" s="10" t="s">
        <v>727</v>
      </c>
      <c r="C7" s="89" t="s">
        <v>723</v>
      </c>
      <c r="D7" s="92">
        <v>26747.200000000001</v>
      </c>
    </row>
    <row r="8" spans="1:4" hidden="1" x14ac:dyDescent="0.35">
      <c r="A8" s="90">
        <v>43559</v>
      </c>
      <c r="B8" s="10" t="s">
        <v>728</v>
      </c>
      <c r="C8" s="89" t="s">
        <v>723</v>
      </c>
      <c r="D8" s="92">
        <v>36029.03</v>
      </c>
    </row>
    <row r="9" spans="1:4" hidden="1" x14ac:dyDescent="0.35">
      <c r="A9" s="90">
        <v>43559</v>
      </c>
      <c r="B9" s="10" t="s">
        <v>729</v>
      </c>
      <c r="C9" s="89" t="s">
        <v>723</v>
      </c>
      <c r="D9" s="91">
        <v>59600</v>
      </c>
    </row>
    <row r="10" spans="1:4" hidden="1" x14ac:dyDescent="0.35">
      <c r="A10" s="90">
        <v>43570</v>
      </c>
      <c r="B10" s="10" t="s">
        <v>730</v>
      </c>
      <c r="C10" s="89" t="s">
        <v>723</v>
      </c>
      <c r="D10" s="91">
        <v>50000</v>
      </c>
    </row>
    <row r="11" spans="1:4" hidden="1" x14ac:dyDescent="0.35">
      <c r="A11" s="90">
        <v>43577</v>
      </c>
      <c r="B11" s="10" t="s">
        <v>731</v>
      </c>
      <c r="C11" s="89" t="s">
        <v>732</v>
      </c>
      <c r="D11" s="91">
        <v>50655</v>
      </c>
    </row>
    <row r="12" spans="1:4" ht="34" customHeight="1" x14ac:dyDescent="0.35">
      <c r="A12" s="90">
        <v>43577</v>
      </c>
      <c r="B12" s="15" t="s">
        <v>733</v>
      </c>
      <c r="C12" s="89" t="s">
        <v>722</v>
      </c>
      <c r="D12" s="92">
        <v>112344.65</v>
      </c>
    </row>
    <row r="13" spans="1:4" hidden="1" x14ac:dyDescent="0.35">
      <c r="A13" s="90">
        <v>43595</v>
      </c>
      <c r="B13" s="10" t="s">
        <v>598</v>
      </c>
      <c r="C13" s="89" t="s">
        <v>734</v>
      </c>
      <c r="D13" s="91">
        <v>25000</v>
      </c>
    </row>
    <row r="14" spans="1:4" hidden="1" x14ac:dyDescent="0.35">
      <c r="A14" s="90">
        <v>43633</v>
      </c>
      <c r="B14" s="10" t="s">
        <v>735</v>
      </c>
      <c r="C14" s="89" t="s">
        <v>732</v>
      </c>
      <c r="D14" s="92">
        <v>14896.14</v>
      </c>
    </row>
    <row r="15" spans="1:4" hidden="1" x14ac:dyDescent="0.35">
      <c r="A15" s="90">
        <v>43633</v>
      </c>
      <c r="B15" s="15" t="s">
        <v>736</v>
      </c>
      <c r="C15" s="89" t="s">
        <v>737</v>
      </c>
      <c r="D15" s="91">
        <v>30840</v>
      </c>
    </row>
    <row r="16" spans="1:4" hidden="1" x14ac:dyDescent="0.35">
      <c r="A16" s="90">
        <v>43640</v>
      </c>
      <c r="B16" s="10" t="s">
        <v>738</v>
      </c>
      <c r="C16" s="89" t="s">
        <v>732</v>
      </c>
      <c r="D16" s="91">
        <v>11260</v>
      </c>
    </row>
    <row r="17" spans="1:5" hidden="1" x14ac:dyDescent="0.35">
      <c r="A17" s="90">
        <v>43640</v>
      </c>
      <c r="B17" s="15" t="s">
        <v>739</v>
      </c>
      <c r="C17" s="89" t="s">
        <v>723</v>
      </c>
      <c r="D17" s="92">
        <v>21902.82</v>
      </c>
    </row>
    <row r="18" spans="1:5" hidden="1" x14ac:dyDescent="0.35">
      <c r="A18" s="90">
        <v>43647</v>
      </c>
      <c r="B18" s="10" t="s">
        <v>740</v>
      </c>
      <c r="C18" s="89"/>
      <c r="D18" s="91">
        <v>36000</v>
      </c>
    </row>
    <row r="19" spans="1:5" hidden="1" x14ac:dyDescent="0.35">
      <c r="A19" s="90">
        <v>43647</v>
      </c>
      <c r="B19" s="15" t="s">
        <v>741</v>
      </c>
      <c r="C19" s="89" t="s">
        <v>723</v>
      </c>
      <c r="D19" s="91">
        <v>32850</v>
      </c>
    </row>
    <row r="20" spans="1:5" hidden="1" x14ac:dyDescent="0.35">
      <c r="A20" s="90">
        <v>43647</v>
      </c>
      <c r="B20" s="10" t="s">
        <v>608</v>
      </c>
      <c r="C20" s="89" t="s">
        <v>737</v>
      </c>
      <c r="D20" s="91">
        <v>46260</v>
      </c>
    </row>
    <row r="21" spans="1:5" ht="29.5" customHeight="1" x14ac:dyDescent="0.35">
      <c r="A21" s="90">
        <v>43661</v>
      </c>
      <c r="B21" s="15" t="s">
        <v>742</v>
      </c>
      <c r="C21" s="89" t="s">
        <v>722</v>
      </c>
      <c r="D21" s="92">
        <v>148725.44</v>
      </c>
    </row>
    <row r="22" spans="1:5" hidden="1" x14ac:dyDescent="0.35">
      <c r="A22" s="90">
        <v>43665</v>
      </c>
      <c r="B22" s="10" t="s">
        <v>743</v>
      </c>
      <c r="C22" s="89" t="s">
        <v>723</v>
      </c>
      <c r="D22" s="92">
        <v>142984.79999999999</v>
      </c>
    </row>
    <row r="23" spans="1:5" ht="33" customHeight="1" x14ac:dyDescent="0.35">
      <c r="A23" s="90">
        <v>43665</v>
      </c>
      <c r="B23" s="15" t="s">
        <v>744</v>
      </c>
      <c r="C23" s="89" t="s">
        <v>722</v>
      </c>
      <c r="D23" s="92">
        <v>235705.29</v>
      </c>
    </row>
    <row r="24" spans="1:5" hidden="1" x14ac:dyDescent="0.35">
      <c r="A24" s="90">
        <v>43675</v>
      </c>
      <c r="B24" s="10" t="s">
        <v>605</v>
      </c>
      <c r="C24" s="89" t="s">
        <v>737</v>
      </c>
      <c r="D24" s="91">
        <v>49010</v>
      </c>
    </row>
    <row r="25" spans="1:5" x14ac:dyDescent="0.35">
      <c r="A25" s="90">
        <v>43675</v>
      </c>
      <c r="B25" s="10" t="s">
        <v>745</v>
      </c>
      <c r="C25" s="89" t="s">
        <v>722</v>
      </c>
      <c r="D25" s="91">
        <v>102218</v>
      </c>
    </row>
    <row r="26" spans="1:5" hidden="1" x14ac:dyDescent="0.35">
      <c r="A26" s="90">
        <v>43690</v>
      </c>
      <c r="B26" s="10" t="s">
        <v>746</v>
      </c>
      <c r="C26" s="89" t="s">
        <v>734</v>
      </c>
      <c r="D26" s="91">
        <v>20000</v>
      </c>
    </row>
    <row r="27" spans="1:5" hidden="1" x14ac:dyDescent="0.35">
      <c r="A27" s="90">
        <v>43696</v>
      </c>
      <c r="B27" s="10" t="s">
        <v>747</v>
      </c>
      <c r="C27" s="89" t="s">
        <v>723</v>
      </c>
      <c r="D27" s="92">
        <v>93371.42</v>
      </c>
    </row>
    <row r="28" spans="1:5" x14ac:dyDescent="0.35">
      <c r="A28" s="90">
        <v>43696</v>
      </c>
      <c r="B28" s="10" t="s">
        <v>748</v>
      </c>
      <c r="C28" s="89" t="s">
        <v>722</v>
      </c>
      <c r="D28" s="92">
        <v>90655.72</v>
      </c>
    </row>
    <row r="29" spans="1:5" hidden="1" x14ac:dyDescent="0.35">
      <c r="A29" s="90">
        <v>43700</v>
      </c>
      <c r="B29" s="10" t="s">
        <v>611</v>
      </c>
      <c r="C29" s="91" t="s">
        <v>732</v>
      </c>
      <c r="D29" s="91">
        <v>32083</v>
      </c>
    </row>
    <row r="30" spans="1:5" hidden="1" x14ac:dyDescent="0.35">
      <c r="A30" s="90">
        <v>43700</v>
      </c>
      <c r="B30" s="10" t="s">
        <v>749</v>
      </c>
      <c r="C30" s="89" t="s">
        <v>732</v>
      </c>
      <c r="D30" s="91">
        <v>32083</v>
      </c>
      <c r="E30" s="1"/>
    </row>
    <row r="31" spans="1:5" hidden="1" x14ac:dyDescent="0.35">
      <c r="A31" s="90">
        <v>43700</v>
      </c>
      <c r="B31" s="10" t="s">
        <v>750</v>
      </c>
      <c r="C31" s="89" t="s">
        <v>732</v>
      </c>
      <c r="D31" s="91">
        <v>39583</v>
      </c>
    </row>
    <row r="32" spans="1:5" hidden="1" x14ac:dyDescent="0.35">
      <c r="A32" s="90">
        <v>43700</v>
      </c>
      <c r="B32" s="10" t="s">
        <v>740</v>
      </c>
      <c r="C32" s="89"/>
      <c r="D32" s="91">
        <v>12000</v>
      </c>
    </row>
    <row r="33" spans="1:5" hidden="1" x14ac:dyDescent="0.35">
      <c r="A33" s="90">
        <v>43714</v>
      </c>
      <c r="B33" s="10" t="s">
        <v>751</v>
      </c>
      <c r="C33" s="89" t="s">
        <v>723</v>
      </c>
      <c r="D33" s="91">
        <v>30000</v>
      </c>
    </row>
    <row r="34" spans="1:5" hidden="1" x14ac:dyDescent="0.35">
      <c r="A34" s="90">
        <v>43714</v>
      </c>
      <c r="B34" s="10" t="s">
        <v>752</v>
      </c>
      <c r="C34" s="89" t="s">
        <v>723</v>
      </c>
      <c r="D34" s="91">
        <v>30000</v>
      </c>
    </row>
    <row r="35" spans="1:5" hidden="1" x14ac:dyDescent="0.35">
      <c r="A35" s="90">
        <v>43735</v>
      </c>
      <c r="B35" s="10" t="s">
        <v>753</v>
      </c>
      <c r="C35" s="89" t="s">
        <v>737</v>
      </c>
      <c r="D35" s="92">
        <v>10475.98</v>
      </c>
    </row>
    <row r="36" spans="1:5" hidden="1" x14ac:dyDescent="0.35">
      <c r="A36" s="90">
        <v>43735</v>
      </c>
      <c r="B36" s="10" t="s">
        <v>754</v>
      </c>
      <c r="C36" s="89" t="s">
        <v>737</v>
      </c>
      <c r="D36" s="91">
        <v>15200</v>
      </c>
      <c r="E36" t="s">
        <v>755</v>
      </c>
    </row>
    <row r="37" spans="1:5" hidden="1" x14ac:dyDescent="0.35">
      <c r="A37" s="90">
        <v>43735</v>
      </c>
      <c r="B37" s="10" t="s">
        <v>756</v>
      </c>
      <c r="C37" s="89" t="s">
        <v>737</v>
      </c>
      <c r="D37" s="92">
        <v>37207.26</v>
      </c>
      <c r="E37" t="s">
        <v>755</v>
      </c>
    </row>
    <row r="38" spans="1:5" hidden="1" x14ac:dyDescent="0.35">
      <c r="A38" s="90">
        <v>43735</v>
      </c>
      <c r="B38" s="10" t="s">
        <v>757</v>
      </c>
      <c r="C38" s="89" t="s">
        <v>732</v>
      </c>
      <c r="D38" s="91">
        <v>11260</v>
      </c>
      <c r="E38" t="s">
        <v>755</v>
      </c>
    </row>
    <row r="39" spans="1:5" hidden="1" x14ac:dyDescent="0.35">
      <c r="A39" s="90">
        <v>43735</v>
      </c>
      <c r="B39" s="10" t="s">
        <v>624</v>
      </c>
      <c r="C39" s="89" t="s">
        <v>723</v>
      </c>
      <c r="D39" s="91">
        <v>30000</v>
      </c>
      <c r="E39" t="s">
        <v>755</v>
      </c>
    </row>
    <row r="40" spans="1:5" hidden="1" x14ac:dyDescent="0.35">
      <c r="A40" s="90">
        <v>43745</v>
      </c>
      <c r="B40" s="10" t="s">
        <v>758</v>
      </c>
      <c r="C40" s="89" t="s">
        <v>734</v>
      </c>
      <c r="D40" s="91">
        <v>20000</v>
      </c>
      <c r="E40" s="1" t="s">
        <v>755</v>
      </c>
    </row>
    <row r="41" spans="1:5" x14ac:dyDescent="0.35">
      <c r="A41" s="90">
        <v>43747</v>
      </c>
      <c r="B41" s="10" t="s">
        <v>627</v>
      </c>
      <c r="C41" s="89" t="s">
        <v>722</v>
      </c>
      <c r="D41" s="91">
        <v>29769</v>
      </c>
      <c r="E41" t="s">
        <v>755</v>
      </c>
    </row>
    <row r="42" spans="1:5" x14ac:dyDescent="0.35">
      <c r="A42" s="90">
        <v>43747</v>
      </c>
      <c r="B42" s="10" t="s">
        <v>759</v>
      </c>
      <c r="C42" s="89" t="s">
        <v>722</v>
      </c>
      <c r="D42" s="91">
        <v>11000</v>
      </c>
      <c r="E42" t="s">
        <v>755</v>
      </c>
    </row>
    <row r="43" spans="1:5" x14ac:dyDescent="0.35">
      <c r="A43" s="90">
        <v>43747</v>
      </c>
      <c r="B43" s="10" t="s">
        <v>760</v>
      </c>
      <c r="C43" s="89" t="s">
        <v>722</v>
      </c>
      <c r="D43" s="92">
        <v>34511.040000000001</v>
      </c>
      <c r="E43" t="s">
        <v>755</v>
      </c>
    </row>
    <row r="44" spans="1:5" x14ac:dyDescent="0.35">
      <c r="A44" s="90">
        <v>43747</v>
      </c>
      <c r="B44" s="10" t="s">
        <v>761</v>
      </c>
      <c r="C44" s="89" t="s">
        <v>722</v>
      </c>
      <c r="D44" s="92">
        <v>42434.8</v>
      </c>
      <c r="E44" t="s">
        <v>755</v>
      </c>
    </row>
    <row r="45" spans="1:5" x14ac:dyDescent="0.35">
      <c r="A45" s="90">
        <v>43747</v>
      </c>
      <c r="B45" s="10" t="s">
        <v>757</v>
      </c>
      <c r="C45" s="89" t="s">
        <v>722</v>
      </c>
      <c r="D45" s="117">
        <v>18057.599999999999</v>
      </c>
      <c r="E45" t="s">
        <v>755</v>
      </c>
    </row>
    <row r="46" spans="1:5" x14ac:dyDescent="0.35">
      <c r="A46" s="90">
        <v>43747</v>
      </c>
      <c r="B46" s="10" t="s">
        <v>614</v>
      </c>
      <c r="C46" s="89" t="s">
        <v>722</v>
      </c>
      <c r="D46" s="91">
        <v>14800</v>
      </c>
      <c r="E46" t="s">
        <v>755</v>
      </c>
    </row>
    <row r="47" spans="1:5" x14ac:dyDescent="0.35">
      <c r="A47" s="90">
        <v>43747</v>
      </c>
      <c r="B47" s="10" t="s">
        <v>620</v>
      </c>
      <c r="C47" s="89" t="s">
        <v>722</v>
      </c>
      <c r="D47" s="92">
        <v>19399.560000000001</v>
      </c>
      <c r="E47" t="s">
        <v>755</v>
      </c>
    </row>
    <row r="48" spans="1:5" x14ac:dyDescent="0.35">
      <c r="A48" s="90">
        <v>43747</v>
      </c>
      <c r="B48" s="10" t="s">
        <v>762</v>
      </c>
      <c r="C48" s="89" t="s">
        <v>722</v>
      </c>
      <c r="D48" s="92">
        <v>11503.68</v>
      </c>
      <c r="E48" t="s">
        <v>755</v>
      </c>
    </row>
    <row r="49" spans="1:6" hidden="1" x14ac:dyDescent="0.35">
      <c r="A49" s="90">
        <v>43759</v>
      </c>
      <c r="B49" s="10" t="s">
        <v>763</v>
      </c>
      <c r="C49" s="89" t="s">
        <v>723</v>
      </c>
      <c r="D49" s="92">
        <v>58761.3</v>
      </c>
      <c r="E49" t="s">
        <v>755</v>
      </c>
      <c r="F49" s="1">
        <f>SUM(D2:D49)</f>
        <v>2342539.73</v>
      </c>
    </row>
    <row r="50" spans="1:6" hidden="1" x14ac:dyDescent="0.35">
      <c r="A50" s="90">
        <v>43759</v>
      </c>
      <c r="B50" s="10" t="s">
        <v>764</v>
      </c>
      <c r="C50" s="89" t="s">
        <v>723</v>
      </c>
      <c r="D50" s="92">
        <v>14315.95</v>
      </c>
      <c r="E50" s="2" t="s">
        <v>765</v>
      </c>
    </row>
    <row r="51" spans="1:6" hidden="1" x14ac:dyDescent="0.35">
      <c r="A51" s="90"/>
      <c r="B51" s="10" t="s">
        <v>766</v>
      </c>
      <c r="C51" s="89"/>
      <c r="D51" s="92">
        <v>29200</v>
      </c>
      <c r="E51" t="s">
        <v>755</v>
      </c>
    </row>
    <row r="52" spans="1:6" hidden="1" x14ac:dyDescent="0.35">
      <c r="A52" s="90">
        <v>43766</v>
      </c>
      <c r="B52" s="10" t="s">
        <v>767</v>
      </c>
      <c r="C52" s="89" t="s">
        <v>737</v>
      </c>
      <c r="D52" s="91">
        <v>15040</v>
      </c>
      <c r="E52" s="2"/>
    </row>
    <row r="53" spans="1:6" hidden="1" x14ac:dyDescent="0.35">
      <c r="A53" s="90">
        <v>43766</v>
      </c>
      <c r="B53" s="10" t="s">
        <v>768</v>
      </c>
      <c r="C53" s="89" t="s">
        <v>732</v>
      </c>
      <c r="D53" s="91">
        <v>4912</v>
      </c>
    </row>
    <row r="54" spans="1:6" hidden="1" x14ac:dyDescent="0.35">
      <c r="A54" s="90">
        <v>43766</v>
      </c>
      <c r="B54" s="10" t="s">
        <v>769</v>
      </c>
      <c r="C54" s="89" t="s">
        <v>734</v>
      </c>
      <c r="D54" s="92">
        <v>16979.259999999998</v>
      </c>
      <c r="F54" s="1"/>
    </row>
    <row r="55" spans="1:6" hidden="1" x14ac:dyDescent="0.35">
      <c r="A55" s="90">
        <v>43766</v>
      </c>
      <c r="B55" s="10" t="s">
        <v>770</v>
      </c>
      <c r="C55" s="89" t="s">
        <v>723</v>
      </c>
      <c r="D55" s="92">
        <v>42056.5</v>
      </c>
    </row>
    <row r="56" spans="1:6" hidden="1" x14ac:dyDescent="0.35">
      <c r="A56" s="90">
        <v>43766</v>
      </c>
      <c r="B56" s="10" t="s">
        <v>771</v>
      </c>
      <c r="C56" s="89"/>
      <c r="D56" s="91">
        <v>16000</v>
      </c>
      <c r="E56" s="1" t="s">
        <v>755</v>
      </c>
    </row>
    <row r="57" spans="1:6" hidden="1" x14ac:dyDescent="0.35">
      <c r="B57" s="87" t="s">
        <v>772</v>
      </c>
    </row>
    <row r="58" spans="1:6" hidden="1" x14ac:dyDescent="0.35">
      <c r="A58" s="119">
        <v>43787</v>
      </c>
      <c r="B58" s="87" t="s">
        <v>630</v>
      </c>
      <c r="C58" s="88" t="s">
        <v>732</v>
      </c>
      <c r="D58" s="100">
        <v>9944</v>
      </c>
    </row>
    <row r="59" spans="1:6" hidden="1" x14ac:dyDescent="0.35">
      <c r="A59" s="119">
        <v>43787</v>
      </c>
      <c r="B59" s="87" t="s">
        <v>767</v>
      </c>
      <c r="C59" s="88" t="s">
        <v>732</v>
      </c>
      <c r="D59" s="100">
        <v>15040</v>
      </c>
    </row>
    <row r="60" spans="1:6" hidden="1" x14ac:dyDescent="0.35">
      <c r="A60" s="119">
        <v>43787</v>
      </c>
      <c r="B60" s="87" t="s">
        <v>773</v>
      </c>
      <c r="C60" s="88" t="s">
        <v>732</v>
      </c>
      <c r="D60" s="100">
        <v>9200</v>
      </c>
    </row>
    <row r="61" spans="1:6" hidden="1" x14ac:dyDescent="0.35">
      <c r="A61" s="119">
        <v>43787</v>
      </c>
      <c r="B61" s="87" t="s">
        <v>620</v>
      </c>
      <c r="C61" s="88" t="s">
        <v>732</v>
      </c>
      <c r="D61" s="103">
        <v>33242.89</v>
      </c>
    </row>
    <row r="62" spans="1:6" hidden="1" x14ac:dyDescent="0.35">
      <c r="A62" s="119">
        <v>43791</v>
      </c>
      <c r="B62" s="87" t="s">
        <v>774</v>
      </c>
      <c r="C62" s="88" t="s">
        <v>737</v>
      </c>
      <c r="D62" s="100">
        <v>20000</v>
      </c>
    </row>
    <row r="63" spans="1:6" hidden="1" x14ac:dyDescent="0.35">
      <c r="A63" s="119">
        <v>43791</v>
      </c>
      <c r="B63" s="87" t="s">
        <v>775</v>
      </c>
      <c r="C63" s="88" t="s">
        <v>737</v>
      </c>
      <c r="D63" s="100">
        <v>6400</v>
      </c>
    </row>
    <row r="64" spans="1:6" hidden="1" x14ac:dyDescent="0.35">
      <c r="A64" s="119">
        <v>43791</v>
      </c>
      <c r="B64" s="87" t="s">
        <v>771</v>
      </c>
      <c r="D64" s="100">
        <v>14400</v>
      </c>
      <c r="E64" s="1"/>
    </row>
    <row r="65" spans="1:5" hidden="1" x14ac:dyDescent="0.35">
      <c r="A65" s="119">
        <v>44167</v>
      </c>
      <c r="B65" s="87" t="s">
        <v>776</v>
      </c>
      <c r="C65" s="88" t="s">
        <v>723</v>
      </c>
      <c r="D65" s="100">
        <v>26524</v>
      </c>
    </row>
    <row r="66" spans="1:5" hidden="1" x14ac:dyDescent="0.35">
      <c r="A66" s="119">
        <v>44167</v>
      </c>
      <c r="B66" s="87" t="s">
        <v>777</v>
      </c>
      <c r="C66" s="103" t="s">
        <v>723</v>
      </c>
      <c r="D66" s="103">
        <v>20828.98</v>
      </c>
    </row>
    <row r="67" spans="1:5" hidden="1" x14ac:dyDescent="0.35">
      <c r="A67" s="119">
        <v>44167</v>
      </c>
      <c r="B67" s="87" t="s">
        <v>778</v>
      </c>
      <c r="C67" s="103" t="s">
        <v>723</v>
      </c>
      <c r="D67" s="100">
        <v>36800</v>
      </c>
    </row>
    <row r="68" spans="1:5" hidden="1" x14ac:dyDescent="0.35">
      <c r="A68" s="119">
        <v>44167</v>
      </c>
      <c r="B68" s="87" t="s">
        <v>779</v>
      </c>
      <c r="C68" s="103" t="s">
        <v>723</v>
      </c>
      <c r="D68" s="100">
        <v>54500</v>
      </c>
    </row>
    <row r="69" spans="1:5" hidden="1" x14ac:dyDescent="0.35">
      <c r="A69" s="119">
        <v>44167</v>
      </c>
      <c r="B69" s="87" t="s">
        <v>780</v>
      </c>
      <c r="C69" s="103" t="s">
        <v>723</v>
      </c>
      <c r="D69" s="100">
        <v>30000</v>
      </c>
    </row>
    <row r="70" spans="1:5" hidden="1" x14ac:dyDescent="0.35">
      <c r="A70" s="119">
        <v>44170</v>
      </c>
      <c r="B70" s="87" t="s">
        <v>781</v>
      </c>
      <c r="D70" s="100">
        <v>24000</v>
      </c>
    </row>
    <row r="71" spans="1:5" hidden="1" x14ac:dyDescent="0.35">
      <c r="A71" s="119">
        <v>44170</v>
      </c>
      <c r="B71" s="87" t="s">
        <v>782</v>
      </c>
      <c r="D71" s="100">
        <v>19000</v>
      </c>
    </row>
    <row r="72" spans="1:5" x14ac:dyDescent="0.35">
      <c r="A72" s="119">
        <v>44174</v>
      </c>
      <c r="B72" s="87" t="s">
        <v>774</v>
      </c>
      <c r="C72" s="88" t="s">
        <v>722</v>
      </c>
      <c r="D72" s="103">
        <v>13924.56</v>
      </c>
    </row>
    <row r="73" spans="1:5" x14ac:dyDescent="0.35">
      <c r="C73" s="120" t="s">
        <v>722</v>
      </c>
      <c r="D73" s="121">
        <v>75737</v>
      </c>
    </row>
    <row r="74" spans="1:5" x14ac:dyDescent="0.35">
      <c r="A74" s="119">
        <v>44181</v>
      </c>
      <c r="B74" t="s">
        <v>783</v>
      </c>
      <c r="C74" s="88" t="s">
        <v>722</v>
      </c>
      <c r="D74" s="1">
        <v>60000</v>
      </c>
    </row>
    <row r="75" spans="1:5" x14ac:dyDescent="0.35">
      <c r="A75" s="119">
        <v>44181</v>
      </c>
      <c r="B75" t="s">
        <v>784</v>
      </c>
      <c r="C75" s="88" t="s">
        <v>722</v>
      </c>
      <c r="D75" s="100">
        <v>26000</v>
      </c>
    </row>
    <row r="76" spans="1:5" x14ac:dyDescent="0.35">
      <c r="A76" s="119">
        <v>44181</v>
      </c>
      <c r="B76" t="s">
        <v>785</v>
      </c>
      <c r="C76" s="88" t="s">
        <v>722</v>
      </c>
      <c r="D76" s="2">
        <v>34674.199999999997</v>
      </c>
    </row>
    <row r="77" spans="1:5" x14ac:dyDescent="0.35">
      <c r="A77" s="119">
        <v>44181</v>
      </c>
      <c r="B77" t="s">
        <v>630</v>
      </c>
      <c r="C77" s="88" t="s">
        <v>722</v>
      </c>
      <c r="D77" s="100">
        <v>21000</v>
      </c>
      <c r="E77" s="1"/>
    </row>
    <row r="78" spans="1:5" hidden="1" x14ac:dyDescent="0.35">
      <c r="A78" s="119">
        <v>44181</v>
      </c>
      <c r="B78" t="s">
        <v>771</v>
      </c>
      <c r="D78" s="100">
        <v>24000</v>
      </c>
    </row>
    <row r="79" spans="1:5" hidden="1" x14ac:dyDescent="0.35">
      <c r="A79" s="119">
        <v>44183</v>
      </c>
      <c r="B79" t="s">
        <v>786</v>
      </c>
      <c r="D79" s="103">
        <v>30329.49</v>
      </c>
    </row>
    <row r="80" spans="1:5" hidden="1" x14ac:dyDescent="0.35">
      <c r="A80" s="119">
        <v>44183</v>
      </c>
      <c r="B80" t="s">
        <v>787</v>
      </c>
      <c r="D80" s="100">
        <v>62500</v>
      </c>
      <c r="E80" s="1">
        <f>SUM(D2:D80)</f>
        <v>3149088.5600000005</v>
      </c>
    </row>
    <row r="84" spans="4:4" x14ac:dyDescent="0.35">
      <c r="D84" s="100"/>
    </row>
  </sheetData>
  <autoFilter ref="A1:F80" xr:uid="{00000000-0009-0000-0000-000005000000}">
    <filterColumn colId="2">
      <filters>
        <filter val="Globo"/>
      </filters>
    </filterColumn>
  </autoFilter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H99"/>
  <sheetViews>
    <sheetView zoomScale="92" zoomScaleNormal="140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4.5" x14ac:dyDescent="0.35"/>
  <cols>
    <col min="1" max="5" width="21.7265625" style="224" customWidth="1"/>
    <col min="6" max="6" width="9.54296875" style="224" bestFit="1" customWidth="1"/>
    <col min="7" max="7" width="9.54296875" style="224" customWidth="1"/>
    <col min="8" max="8" width="48.453125" style="224" bestFit="1" customWidth="1"/>
    <col min="9" max="9" width="27.81640625" style="224" bestFit="1" customWidth="1"/>
    <col min="10" max="11" width="27.81640625" style="224" customWidth="1"/>
    <col min="12" max="12" width="49.54296875" style="224" bestFit="1" customWidth="1"/>
    <col min="13" max="14" width="49.54296875" style="224" customWidth="1"/>
    <col min="15" max="22" width="27.54296875" style="224" customWidth="1"/>
    <col min="23" max="25" width="32" style="241" customWidth="1"/>
    <col min="26" max="27" width="12.1796875" style="224" customWidth="1"/>
    <col min="28" max="28" width="24.08984375" style="224" customWidth="1"/>
    <col min="29" max="30" width="10.453125" style="241" customWidth="1"/>
    <col min="31" max="31" width="27" style="224" bestFit="1" customWidth="1"/>
    <col min="32" max="32" width="35.453125" style="224" bestFit="1" customWidth="1"/>
    <col min="33" max="33" width="11.7265625" style="224" bestFit="1" customWidth="1"/>
    <col min="34" max="34" width="35.453125" style="224" bestFit="1" customWidth="1"/>
    <col min="35" max="16384" width="8.7265625" style="224"/>
  </cols>
  <sheetData>
    <row r="1" spans="1:34" x14ac:dyDescent="0.35">
      <c r="A1" s="204" t="s">
        <v>1756</v>
      </c>
      <c r="B1" s="204" t="s">
        <v>1757</v>
      </c>
      <c r="C1" s="204" t="s">
        <v>2046</v>
      </c>
      <c r="D1" s="204" t="s">
        <v>2367</v>
      </c>
      <c r="E1" s="257" t="s">
        <v>2365</v>
      </c>
      <c r="F1" s="204" t="s">
        <v>791</v>
      </c>
      <c r="G1" s="204" t="s">
        <v>792</v>
      </c>
      <c r="H1" s="204" t="s">
        <v>793</v>
      </c>
      <c r="I1" s="204" t="s">
        <v>1989</v>
      </c>
      <c r="J1" s="204" t="s">
        <v>1990</v>
      </c>
      <c r="K1" s="204" t="s">
        <v>4</v>
      </c>
      <c r="L1" s="204" t="s">
        <v>795</v>
      </c>
      <c r="M1" s="204" t="s">
        <v>2000</v>
      </c>
      <c r="N1" s="204" t="s">
        <v>799</v>
      </c>
      <c r="O1" s="238" t="s">
        <v>2027</v>
      </c>
      <c r="P1" s="238" t="s">
        <v>2034</v>
      </c>
      <c r="Q1" s="238" t="s">
        <v>2028</v>
      </c>
      <c r="R1" s="238" t="s">
        <v>2035</v>
      </c>
      <c r="S1" s="238" t="s">
        <v>2037</v>
      </c>
      <c r="T1" s="238" t="s">
        <v>2038</v>
      </c>
      <c r="U1" s="238" t="s">
        <v>802</v>
      </c>
      <c r="V1" s="238" t="s">
        <v>1220</v>
      </c>
      <c r="W1" s="240" t="s">
        <v>1998</v>
      </c>
      <c r="X1" s="240" t="s">
        <v>1999</v>
      </c>
      <c r="Y1" s="240" t="s">
        <v>2043</v>
      </c>
      <c r="Z1" s="204" t="s">
        <v>2044</v>
      </c>
      <c r="AA1" s="204" t="s">
        <v>2045</v>
      </c>
      <c r="AB1" s="204" t="s">
        <v>2223</v>
      </c>
      <c r="AC1" s="240" t="s">
        <v>797</v>
      </c>
      <c r="AD1" s="240" t="s">
        <v>798</v>
      </c>
      <c r="AE1" s="204" t="s">
        <v>799</v>
      </c>
      <c r="AF1" s="204" t="s">
        <v>2366</v>
      </c>
      <c r="AG1" s="204" t="s">
        <v>801</v>
      </c>
      <c r="AH1" s="204" t="s">
        <v>1224</v>
      </c>
    </row>
    <row r="2" spans="1:34" ht="29" x14ac:dyDescent="0.35">
      <c r="A2" s="225" t="s">
        <v>2624</v>
      </c>
      <c r="B2" s="225" t="s">
        <v>2471</v>
      </c>
      <c r="C2" s="225"/>
      <c r="D2" s="225" t="s">
        <v>803</v>
      </c>
      <c r="E2" s="225"/>
      <c r="F2" s="225">
        <v>33</v>
      </c>
      <c r="G2" s="225" t="s">
        <v>804</v>
      </c>
      <c r="H2" s="225" t="s">
        <v>805</v>
      </c>
      <c r="I2" s="225" t="s">
        <v>806</v>
      </c>
      <c r="J2" s="225"/>
      <c r="K2" s="225"/>
      <c r="L2" s="225" t="s">
        <v>2006</v>
      </c>
      <c r="M2" s="225" t="s">
        <v>2654</v>
      </c>
      <c r="N2" s="225"/>
      <c r="O2" s="225" t="s">
        <v>690</v>
      </c>
      <c r="P2" s="225" t="s">
        <v>723</v>
      </c>
      <c r="Q2" s="225"/>
      <c r="R2" s="225"/>
      <c r="S2" s="225"/>
      <c r="T2" s="225"/>
      <c r="U2" s="225"/>
      <c r="V2" s="225"/>
      <c r="W2" s="245">
        <v>30840</v>
      </c>
      <c r="X2" s="225" t="s">
        <v>2683</v>
      </c>
      <c r="Y2" s="232">
        <v>30840</v>
      </c>
      <c r="Z2" s="247">
        <v>43468</v>
      </c>
      <c r="AA2" s="247"/>
      <c r="AB2" s="247"/>
      <c r="AC2" s="245"/>
      <c r="AD2" s="245">
        <v>30840</v>
      </c>
      <c r="AE2" s="225" t="s">
        <v>2679</v>
      </c>
    </row>
    <row r="3" spans="1:34" x14ac:dyDescent="0.35">
      <c r="A3" s="225" t="s">
        <v>2625</v>
      </c>
      <c r="B3" s="225" t="s">
        <v>2472</v>
      </c>
      <c r="C3" s="225"/>
      <c r="D3" s="225" t="s">
        <v>803</v>
      </c>
      <c r="E3" s="225"/>
      <c r="F3" s="225">
        <v>40</v>
      </c>
      <c r="G3" s="225" t="s">
        <v>807</v>
      </c>
      <c r="H3" s="225" t="s">
        <v>575</v>
      </c>
      <c r="I3" s="225" t="s">
        <v>576</v>
      </c>
      <c r="J3" s="225"/>
      <c r="K3" s="225"/>
      <c r="L3" s="225" t="s">
        <v>2003</v>
      </c>
      <c r="M3" s="225" t="s">
        <v>2655</v>
      </c>
      <c r="N3" s="225"/>
      <c r="O3" s="225" t="s">
        <v>12</v>
      </c>
      <c r="P3" s="225" t="s">
        <v>723</v>
      </c>
      <c r="Q3" s="225"/>
      <c r="R3" s="225"/>
      <c r="S3" s="225"/>
      <c r="T3" s="225"/>
      <c r="U3" s="225"/>
      <c r="V3" s="225"/>
      <c r="W3" s="245">
        <v>50000</v>
      </c>
      <c r="X3" s="225" t="s">
        <v>2683</v>
      </c>
      <c r="Y3" s="232">
        <v>50000</v>
      </c>
      <c r="Z3" s="247">
        <v>43479</v>
      </c>
      <c r="AA3" s="247"/>
      <c r="AB3" s="247"/>
      <c r="AC3" s="245"/>
      <c r="AD3" s="245">
        <v>50000</v>
      </c>
      <c r="AE3" s="225"/>
    </row>
    <row r="4" spans="1:34" ht="29" x14ac:dyDescent="0.35">
      <c r="A4" s="225" t="s">
        <v>2473</v>
      </c>
      <c r="B4" s="225" t="s">
        <v>2092</v>
      </c>
      <c r="C4" s="225"/>
      <c r="D4" s="225" t="s">
        <v>803</v>
      </c>
      <c r="E4" s="225"/>
      <c r="F4" s="225">
        <v>35</v>
      </c>
      <c r="G4" s="225" t="s">
        <v>808</v>
      </c>
      <c r="H4" s="225" t="s">
        <v>578</v>
      </c>
      <c r="I4" s="225" t="s">
        <v>2187</v>
      </c>
      <c r="J4" s="225" t="s">
        <v>2188</v>
      </c>
      <c r="K4" s="225"/>
      <c r="L4" s="225" t="s">
        <v>2001</v>
      </c>
      <c r="M4" s="225" t="s">
        <v>2654</v>
      </c>
      <c r="N4" s="225"/>
      <c r="O4" s="225" t="s">
        <v>10</v>
      </c>
      <c r="P4" s="225" t="s">
        <v>722</v>
      </c>
      <c r="Q4" s="225"/>
      <c r="R4" s="225"/>
      <c r="S4" s="225"/>
      <c r="T4" s="225"/>
      <c r="U4" s="225"/>
      <c r="V4" s="225"/>
      <c r="W4" s="245">
        <v>18000</v>
      </c>
      <c r="X4" s="225">
        <v>18000</v>
      </c>
      <c r="Y4" s="232">
        <v>0</v>
      </c>
      <c r="Z4" s="247">
        <v>43479</v>
      </c>
      <c r="AA4" s="247"/>
      <c r="AB4" s="247"/>
      <c r="AC4" s="245">
        <v>18000</v>
      </c>
      <c r="AD4" s="245"/>
      <c r="AE4" s="224" t="s">
        <v>2674</v>
      </c>
    </row>
    <row r="5" spans="1:34" x14ac:dyDescent="0.35">
      <c r="A5" s="225" t="s">
        <v>2626</v>
      </c>
      <c r="B5" s="225" t="s">
        <v>2474</v>
      </c>
      <c r="C5" s="225" t="s">
        <v>2047</v>
      </c>
      <c r="D5" s="225" t="s">
        <v>803</v>
      </c>
      <c r="E5" s="225"/>
      <c r="F5" s="225">
        <v>28</v>
      </c>
      <c r="G5" s="225" t="s">
        <v>809</v>
      </c>
      <c r="H5" s="225" t="s">
        <v>810</v>
      </c>
      <c r="I5" s="224" t="s">
        <v>811</v>
      </c>
      <c r="L5" s="225" t="s">
        <v>2003</v>
      </c>
      <c r="M5" s="225" t="s">
        <v>2656</v>
      </c>
      <c r="N5" s="225"/>
      <c r="O5" s="225" t="s">
        <v>12</v>
      </c>
      <c r="P5" s="225" t="s">
        <v>723</v>
      </c>
      <c r="Q5" s="225"/>
      <c r="R5" s="225"/>
      <c r="S5" s="225"/>
      <c r="T5" s="225"/>
      <c r="U5" s="225"/>
      <c r="V5" s="225"/>
      <c r="W5" s="245">
        <v>30000</v>
      </c>
      <c r="X5" s="225" t="s">
        <v>2683</v>
      </c>
      <c r="Y5" s="232">
        <v>30000</v>
      </c>
      <c r="Z5" s="247">
        <v>43479</v>
      </c>
      <c r="AA5" s="247"/>
      <c r="AB5" s="247"/>
      <c r="AD5" s="241">
        <v>30000</v>
      </c>
      <c r="AE5" s="224" t="s">
        <v>53</v>
      </c>
    </row>
    <row r="6" spans="1:34" x14ac:dyDescent="0.35">
      <c r="A6" s="225" t="s">
        <v>2307</v>
      </c>
      <c r="B6" s="225" t="s">
        <v>2475</v>
      </c>
      <c r="C6" s="225"/>
      <c r="D6" s="224" t="s">
        <v>812</v>
      </c>
      <c r="F6" s="224">
        <v>32</v>
      </c>
      <c r="G6" s="225" t="s">
        <v>813</v>
      </c>
      <c r="H6" s="224" t="s">
        <v>581</v>
      </c>
      <c r="I6" s="224" t="s">
        <v>582</v>
      </c>
      <c r="L6" s="225" t="s">
        <v>2009</v>
      </c>
      <c r="M6" s="225" t="s">
        <v>2656</v>
      </c>
      <c r="N6" s="225"/>
      <c r="O6" s="225" t="s">
        <v>13</v>
      </c>
      <c r="P6" s="225" t="s">
        <v>723</v>
      </c>
      <c r="W6" s="245">
        <v>59600</v>
      </c>
      <c r="X6" s="225" t="s">
        <v>2683</v>
      </c>
      <c r="Y6" s="232">
        <v>59600</v>
      </c>
      <c r="Z6" s="228">
        <v>43481</v>
      </c>
      <c r="AA6" s="228"/>
      <c r="AB6" s="228"/>
      <c r="AD6" s="241">
        <v>59600</v>
      </c>
      <c r="AE6" s="224" t="s">
        <v>2677</v>
      </c>
      <c r="AG6" s="229"/>
    </row>
    <row r="7" spans="1:34" ht="29" x14ac:dyDescent="0.35">
      <c r="A7" s="225" t="s">
        <v>2476</v>
      </c>
      <c r="B7" s="225" t="s">
        <v>2477</v>
      </c>
      <c r="C7" s="225" t="s">
        <v>2047</v>
      </c>
      <c r="D7" s="225" t="s">
        <v>803</v>
      </c>
      <c r="E7" s="225"/>
      <c r="F7" s="225">
        <v>18</v>
      </c>
      <c r="G7" s="225" t="s">
        <v>814</v>
      </c>
      <c r="H7" s="251" t="s">
        <v>95</v>
      </c>
      <c r="I7" s="251" t="s">
        <v>96</v>
      </c>
      <c r="J7" s="251"/>
      <c r="K7" s="251"/>
      <c r="L7" s="251" t="s">
        <v>2003</v>
      </c>
      <c r="M7" s="251" t="s">
        <v>2656</v>
      </c>
      <c r="N7" s="251"/>
      <c r="O7" s="251" t="s">
        <v>275</v>
      </c>
      <c r="P7" s="251" t="s">
        <v>723</v>
      </c>
      <c r="Q7" s="251"/>
      <c r="R7" s="251"/>
      <c r="S7" s="251"/>
      <c r="T7" s="251"/>
      <c r="U7" s="251"/>
      <c r="V7" s="251"/>
      <c r="W7" s="245">
        <v>40000</v>
      </c>
      <c r="X7" s="225" t="s">
        <v>2683</v>
      </c>
      <c r="Y7" s="232">
        <v>40000</v>
      </c>
      <c r="Z7" s="228">
        <v>43486</v>
      </c>
      <c r="AA7" s="228"/>
      <c r="AB7" s="228"/>
      <c r="AD7" s="241">
        <v>40000</v>
      </c>
      <c r="AE7" s="224" t="s">
        <v>53</v>
      </c>
    </row>
    <row r="8" spans="1:34" ht="29" x14ac:dyDescent="0.35">
      <c r="A8" s="225" t="s">
        <v>2478</v>
      </c>
      <c r="B8" s="225" t="s">
        <v>2479</v>
      </c>
      <c r="C8" s="225"/>
      <c r="D8" s="224" t="s">
        <v>812</v>
      </c>
      <c r="F8" s="224">
        <v>37</v>
      </c>
      <c r="G8" s="225" t="s">
        <v>804</v>
      </c>
      <c r="H8" s="225" t="s">
        <v>815</v>
      </c>
      <c r="I8" s="224" t="s">
        <v>816</v>
      </c>
      <c r="L8" s="225" t="s">
        <v>2012</v>
      </c>
      <c r="M8" s="225" t="s">
        <v>2656</v>
      </c>
      <c r="N8" s="225"/>
      <c r="O8" s="251" t="s">
        <v>275</v>
      </c>
      <c r="P8" s="251" t="s">
        <v>723</v>
      </c>
      <c r="Q8" s="251"/>
      <c r="R8" s="251"/>
      <c r="S8" s="251"/>
      <c r="T8" s="251"/>
      <c r="U8" s="251"/>
      <c r="V8" s="251"/>
      <c r="W8" s="245">
        <v>56120</v>
      </c>
      <c r="X8" s="225" t="s">
        <v>2683</v>
      </c>
      <c r="Y8" s="232">
        <v>56120</v>
      </c>
      <c r="Z8" s="228">
        <v>43486</v>
      </c>
      <c r="AA8" s="228"/>
      <c r="AB8" s="228"/>
      <c r="AD8" s="241">
        <v>56120</v>
      </c>
      <c r="AE8" s="224" t="s">
        <v>53</v>
      </c>
    </row>
    <row r="9" spans="1:34" x14ac:dyDescent="0.35">
      <c r="A9" s="225" t="s">
        <v>2627</v>
      </c>
      <c r="B9" s="225" t="s">
        <v>2480</v>
      </c>
      <c r="C9" s="225"/>
      <c r="D9" s="225" t="s">
        <v>803</v>
      </c>
      <c r="E9" s="225"/>
      <c r="F9" s="225">
        <v>41</v>
      </c>
      <c r="G9" s="225" t="s">
        <v>809</v>
      </c>
      <c r="H9" s="225" t="s">
        <v>817</v>
      </c>
      <c r="I9" s="225" t="s">
        <v>2639</v>
      </c>
      <c r="J9" s="225"/>
      <c r="K9" s="225"/>
      <c r="L9" s="225" t="s">
        <v>2646</v>
      </c>
      <c r="M9" s="225" t="s">
        <v>2657</v>
      </c>
      <c r="N9" s="225"/>
      <c r="O9" s="225" t="s">
        <v>10</v>
      </c>
      <c r="P9" s="225" t="s">
        <v>722</v>
      </c>
      <c r="Q9" s="225"/>
      <c r="R9" s="225"/>
      <c r="S9" s="225"/>
      <c r="T9" s="225"/>
      <c r="U9" s="225"/>
      <c r="V9" s="225"/>
      <c r="W9" s="245">
        <v>58990</v>
      </c>
      <c r="X9" s="225">
        <v>58990</v>
      </c>
      <c r="Y9" s="232">
        <v>0</v>
      </c>
      <c r="Z9" s="228">
        <v>43486</v>
      </c>
      <c r="AA9" s="228"/>
      <c r="AB9" s="228"/>
      <c r="AC9" s="241">
        <v>58990</v>
      </c>
      <c r="AE9" s="224" t="s">
        <v>2674</v>
      </c>
    </row>
    <row r="10" spans="1:34" x14ac:dyDescent="0.35">
      <c r="A10" s="225" t="s">
        <v>2481</v>
      </c>
      <c r="B10" s="225" t="s">
        <v>2482</v>
      </c>
      <c r="C10" s="225"/>
      <c r="D10" s="225" t="s">
        <v>812</v>
      </c>
      <c r="E10" s="225"/>
      <c r="F10" s="225">
        <v>58</v>
      </c>
      <c r="G10" s="225" t="s">
        <v>809</v>
      </c>
      <c r="H10" s="225" t="s">
        <v>818</v>
      </c>
      <c r="I10" s="225" t="s">
        <v>819</v>
      </c>
      <c r="J10" s="225"/>
      <c r="K10" s="225"/>
      <c r="L10" s="225" t="s">
        <v>567</v>
      </c>
      <c r="M10" s="225" t="s">
        <v>2656</v>
      </c>
      <c r="N10" s="225"/>
      <c r="O10" s="225" t="s">
        <v>13</v>
      </c>
      <c r="P10" s="225" t="s">
        <v>732</v>
      </c>
      <c r="Q10" s="225"/>
      <c r="R10" s="225"/>
      <c r="S10" s="225"/>
      <c r="T10" s="225"/>
      <c r="U10" s="225"/>
      <c r="V10" s="225"/>
      <c r="W10" s="245">
        <v>50655</v>
      </c>
      <c r="X10" s="225" t="s">
        <v>2683</v>
      </c>
      <c r="Y10" s="232">
        <v>50655</v>
      </c>
      <c r="Z10" s="247">
        <v>43487</v>
      </c>
      <c r="AA10" s="247"/>
      <c r="AB10" s="247"/>
      <c r="AD10" s="241">
        <v>50655</v>
      </c>
      <c r="AE10" s="224" t="s">
        <v>2677</v>
      </c>
    </row>
    <row r="11" spans="1:34" x14ac:dyDescent="0.35">
      <c r="A11" s="225" t="s">
        <v>2483</v>
      </c>
      <c r="B11" s="225" t="s">
        <v>2484</v>
      </c>
      <c r="C11" s="225"/>
      <c r="D11" s="225" t="s">
        <v>803</v>
      </c>
      <c r="E11" s="225"/>
      <c r="F11" s="225">
        <v>54</v>
      </c>
      <c r="G11" s="225" t="s">
        <v>820</v>
      </c>
      <c r="H11" s="225" t="s">
        <v>821</v>
      </c>
      <c r="I11" s="225" t="s">
        <v>822</v>
      </c>
      <c r="J11" s="225"/>
      <c r="K11" s="225"/>
      <c r="L11" s="225" t="s">
        <v>2193</v>
      </c>
      <c r="M11" s="225" t="s">
        <v>2658</v>
      </c>
      <c r="N11" s="225"/>
      <c r="O11" s="225" t="s">
        <v>10</v>
      </c>
      <c r="P11" s="225" t="s">
        <v>722</v>
      </c>
      <c r="Q11" s="225"/>
      <c r="R11" s="225"/>
      <c r="S11" s="225"/>
      <c r="T11" s="225"/>
      <c r="U11" s="225"/>
      <c r="V11" s="225"/>
      <c r="W11" s="245">
        <v>27230</v>
      </c>
      <c r="X11" s="225">
        <v>27230</v>
      </c>
      <c r="Y11" s="232">
        <v>0</v>
      </c>
      <c r="Z11" s="228">
        <v>43488</v>
      </c>
      <c r="AA11" s="228"/>
      <c r="AB11" s="228"/>
      <c r="AC11" s="241">
        <v>27230</v>
      </c>
      <c r="AE11" s="224" t="s">
        <v>2674</v>
      </c>
    </row>
    <row r="12" spans="1:34" x14ac:dyDescent="0.35">
      <c r="A12" s="225" t="s">
        <v>2485</v>
      </c>
      <c r="B12" s="225" t="s">
        <v>2323</v>
      </c>
      <c r="C12" s="225"/>
      <c r="D12" s="225" t="s">
        <v>803</v>
      </c>
      <c r="E12" s="225"/>
      <c r="F12" s="225">
        <v>49</v>
      </c>
      <c r="G12" s="225" t="s">
        <v>820</v>
      </c>
      <c r="H12" s="225" t="s">
        <v>823</v>
      </c>
      <c r="I12" s="225" t="s">
        <v>2640</v>
      </c>
      <c r="J12" s="225"/>
      <c r="K12" s="225"/>
      <c r="L12" s="225" t="s">
        <v>2003</v>
      </c>
      <c r="M12" s="225" t="s">
        <v>2656</v>
      </c>
      <c r="N12" s="225"/>
      <c r="O12" s="225" t="s">
        <v>12</v>
      </c>
      <c r="P12" s="225" t="s">
        <v>723</v>
      </c>
      <c r="Q12" s="225"/>
      <c r="R12" s="225"/>
      <c r="S12" s="225"/>
      <c r="T12" s="225"/>
      <c r="U12" s="225"/>
      <c r="V12" s="225"/>
      <c r="W12" s="245">
        <v>46837.35</v>
      </c>
      <c r="X12" s="225" t="s">
        <v>2683</v>
      </c>
      <c r="Y12" s="232">
        <v>46837.35</v>
      </c>
      <c r="Z12" s="247">
        <v>43489</v>
      </c>
      <c r="AA12" s="247"/>
      <c r="AB12" s="247"/>
      <c r="AD12" s="241">
        <v>46837.35</v>
      </c>
      <c r="AE12" s="224" t="s">
        <v>53</v>
      </c>
    </row>
    <row r="13" spans="1:34" ht="29" x14ac:dyDescent="0.35">
      <c r="A13" s="225" t="s">
        <v>2486</v>
      </c>
      <c r="B13" s="225" t="s">
        <v>2487</v>
      </c>
      <c r="C13" s="225"/>
      <c r="D13" s="225" t="s">
        <v>803</v>
      </c>
      <c r="E13" s="225"/>
      <c r="F13" s="225">
        <v>51</v>
      </c>
      <c r="G13" s="225" t="s">
        <v>808</v>
      </c>
      <c r="H13" s="225" t="s">
        <v>584</v>
      </c>
      <c r="I13" s="225" t="s">
        <v>585</v>
      </c>
      <c r="J13" s="225"/>
      <c r="K13" s="225"/>
      <c r="L13" s="225" t="s">
        <v>2001</v>
      </c>
      <c r="M13" s="225" t="s">
        <v>2654</v>
      </c>
      <c r="N13" s="225"/>
      <c r="O13" s="225" t="s">
        <v>10</v>
      </c>
      <c r="P13" s="225" t="s">
        <v>722</v>
      </c>
      <c r="Q13" s="225"/>
      <c r="R13" s="225"/>
      <c r="S13" s="225"/>
      <c r="T13" s="225"/>
      <c r="U13" s="225"/>
      <c r="V13" s="225"/>
      <c r="W13" s="245">
        <v>11071.3</v>
      </c>
      <c r="X13" s="225">
        <v>11071.3</v>
      </c>
      <c r="Y13" s="232">
        <v>0</v>
      </c>
      <c r="Z13" s="247">
        <v>43490</v>
      </c>
      <c r="AA13" s="247"/>
      <c r="AB13" s="247"/>
      <c r="AC13" s="241">
        <v>11071.3</v>
      </c>
      <c r="AE13" s="224" t="s">
        <v>2674</v>
      </c>
    </row>
    <row r="14" spans="1:34" x14ac:dyDescent="0.35">
      <c r="A14" s="225" t="s">
        <v>2488</v>
      </c>
      <c r="B14" s="225" t="s">
        <v>2489</v>
      </c>
      <c r="C14" s="225"/>
      <c r="D14" s="225" t="s">
        <v>803</v>
      </c>
      <c r="E14" s="225"/>
      <c r="F14" s="225">
        <v>45</v>
      </c>
      <c r="G14" s="225" t="s">
        <v>824</v>
      </c>
      <c r="H14" s="225" t="s">
        <v>587</v>
      </c>
      <c r="I14" s="225" t="s">
        <v>588</v>
      </c>
      <c r="J14" s="225"/>
      <c r="K14" s="225"/>
      <c r="L14" s="225" t="s">
        <v>2001</v>
      </c>
      <c r="M14" s="225" t="s">
        <v>2654</v>
      </c>
      <c r="N14" s="225"/>
      <c r="O14" s="225" t="s">
        <v>13</v>
      </c>
      <c r="P14" s="225" t="s">
        <v>732</v>
      </c>
      <c r="Q14" s="225"/>
      <c r="R14" s="225"/>
      <c r="S14" s="225"/>
      <c r="T14" s="225"/>
      <c r="U14" s="225"/>
      <c r="V14" s="225"/>
      <c r="W14" s="245">
        <v>11225</v>
      </c>
      <c r="X14" s="225" t="s">
        <v>2683</v>
      </c>
      <c r="Y14" s="232">
        <v>11225</v>
      </c>
      <c r="Z14" s="247">
        <v>43497</v>
      </c>
      <c r="AA14" s="247"/>
      <c r="AB14" s="247"/>
      <c r="AD14" s="241">
        <v>11225</v>
      </c>
      <c r="AE14" s="224" t="s">
        <v>2677</v>
      </c>
    </row>
    <row r="15" spans="1:34" ht="29" x14ac:dyDescent="0.35">
      <c r="A15" s="225" t="s">
        <v>2628</v>
      </c>
      <c r="B15" s="225" t="s">
        <v>2490</v>
      </c>
      <c r="C15" s="225"/>
      <c r="D15" s="225" t="s">
        <v>803</v>
      </c>
      <c r="E15" s="225"/>
      <c r="F15" s="225">
        <v>29</v>
      </c>
      <c r="G15" s="225" t="s">
        <v>808</v>
      </c>
      <c r="H15" s="225" t="s">
        <v>590</v>
      </c>
      <c r="I15" s="225" t="s">
        <v>825</v>
      </c>
      <c r="J15" s="225"/>
      <c r="K15" s="225"/>
      <c r="L15" s="225" t="s">
        <v>2196</v>
      </c>
      <c r="M15" s="225" t="s">
        <v>2655</v>
      </c>
      <c r="N15" s="225"/>
      <c r="O15" s="225" t="s">
        <v>12</v>
      </c>
      <c r="P15" s="225" t="s">
        <v>723</v>
      </c>
      <c r="Q15" s="225"/>
      <c r="R15" s="225"/>
      <c r="S15" s="225"/>
      <c r="T15" s="225"/>
      <c r="U15" s="225"/>
      <c r="V15" s="225"/>
      <c r="W15" s="245">
        <v>50000</v>
      </c>
      <c r="X15" s="225" t="s">
        <v>2683</v>
      </c>
      <c r="Y15" s="232">
        <v>50000</v>
      </c>
      <c r="Z15" s="247">
        <v>43497</v>
      </c>
      <c r="AA15" s="247"/>
      <c r="AB15" s="247"/>
      <c r="AD15" s="241">
        <v>50000</v>
      </c>
      <c r="AE15" s="224" t="s">
        <v>826</v>
      </c>
    </row>
    <row r="16" spans="1:34" ht="59.15" customHeight="1" x14ac:dyDescent="0.35">
      <c r="A16" s="225" t="s">
        <v>2491</v>
      </c>
      <c r="B16" s="225" t="s">
        <v>2492</v>
      </c>
      <c r="C16" s="225"/>
      <c r="D16" s="225" t="s">
        <v>812</v>
      </c>
      <c r="E16" s="225"/>
      <c r="F16" s="225">
        <v>75</v>
      </c>
      <c r="G16" s="225" t="s">
        <v>809</v>
      </c>
      <c r="H16" s="225" t="s">
        <v>827</v>
      </c>
      <c r="I16" s="225" t="s">
        <v>828</v>
      </c>
      <c r="J16" s="225"/>
      <c r="K16" s="225"/>
      <c r="L16" s="225" t="s">
        <v>2011</v>
      </c>
      <c r="M16" s="225" t="s">
        <v>2658</v>
      </c>
      <c r="N16" s="225"/>
      <c r="O16" s="225" t="s">
        <v>10</v>
      </c>
      <c r="P16" s="225" t="s">
        <v>722</v>
      </c>
      <c r="Q16" s="225" t="s">
        <v>2667</v>
      </c>
      <c r="R16" s="225" t="s">
        <v>723</v>
      </c>
      <c r="S16" s="225"/>
      <c r="T16" s="225"/>
      <c r="U16" s="225"/>
      <c r="V16" s="225"/>
      <c r="W16" s="245">
        <v>20800</v>
      </c>
      <c r="X16" s="225">
        <v>12800</v>
      </c>
      <c r="Y16" s="232">
        <v>8000</v>
      </c>
      <c r="Z16" s="247">
        <v>43509</v>
      </c>
      <c r="AA16" s="247"/>
      <c r="AB16" s="247"/>
      <c r="AC16" s="245">
        <v>12800</v>
      </c>
      <c r="AD16" s="241">
        <v>8000</v>
      </c>
      <c r="AE16" s="225" t="s">
        <v>829</v>
      </c>
    </row>
    <row r="17" spans="1:34" x14ac:dyDescent="0.35">
      <c r="A17" s="225" t="s">
        <v>2493</v>
      </c>
      <c r="B17" s="225" t="s">
        <v>2494</v>
      </c>
      <c r="C17" s="225"/>
      <c r="D17" s="224" t="s">
        <v>803</v>
      </c>
      <c r="F17" s="224">
        <v>57</v>
      </c>
      <c r="G17" s="225" t="s">
        <v>830</v>
      </c>
      <c r="H17" s="224" t="s">
        <v>831</v>
      </c>
      <c r="I17" s="224" t="s">
        <v>832</v>
      </c>
      <c r="L17" s="225" t="s">
        <v>2003</v>
      </c>
      <c r="M17" s="225" t="s">
        <v>2656</v>
      </c>
      <c r="N17" s="225"/>
      <c r="O17" s="225" t="s">
        <v>12</v>
      </c>
      <c r="P17" s="225" t="s">
        <v>723</v>
      </c>
      <c r="W17" s="245">
        <v>50000</v>
      </c>
      <c r="X17" s="225" t="s">
        <v>2683</v>
      </c>
      <c r="Y17" s="232">
        <v>50000</v>
      </c>
      <c r="Z17" s="228">
        <v>43510</v>
      </c>
      <c r="AA17" s="228"/>
      <c r="AB17" s="228"/>
      <c r="AD17" s="241">
        <v>50000</v>
      </c>
      <c r="AE17" s="224" t="s">
        <v>2676</v>
      </c>
    </row>
    <row r="18" spans="1:34" ht="29" x14ac:dyDescent="0.35">
      <c r="A18" s="225" t="s">
        <v>2495</v>
      </c>
      <c r="B18" s="225" t="s">
        <v>2496</v>
      </c>
      <c r="C18" s="225"/>
      <c r="D18" s="224" t="s">
        <v>803</v>
      </c>
      <c r="F18" s="224">
        <v>47</v>
      </c>
      <c r="G18" s="225" t="s">
        <v>833</v>
      </c>
      <c r="H18" s="225" t="s">
        <v>593</v>
      </c>
      <c r="I18" s="224" t="s">
        <v>594</v>
      </c>
      <c r="L18" s="225" t="s">
        <v>2001</v>
      </c>
      <c r="M18" s="225" t="s">
        <v>2656</v>
      </c>
      <c r="N18" s="225"/>
      <c r="O18" s="225" t="s">
        <v>10</v>
      </c>
      <c r="P18" s="225" t="s">
        <v>722</v>
      </c>
      <c r="W18" s="245">
        <v>29040</v>
      </c>
      <c r="X18" s="225">
        <v>29040</v>
      </c>
      <c r="Y18" s="232">
        <v>0</v>
      </c>
      <c r="Z18" s="228">
        <v>43522</v>
      </c>
      <c r="AA18" s="228"/>
      <c r="AB18" s="228"/>
      <c r="AC18" s="241">
        <v>29040</v>
      </c>
      <c r="AE18" s="224" t="s">
        <v>2674</v>
      </c>
    </row>
    <row r="19" spans="1:34" ht="29" x14ac:dyDescent="0.35">
      <c r="A19" s="225" t="s">
        <v>2497</v>
      </c>
      <c r="B19" s="225" t="s">
        <v>2498</v>
      </c>
      <c r="C19" s="225"/>
      <c r="D19" s="225" t="s">
        <v>803</v>
      </c>
      <c r="E19" s="225"/>
      <c r="F19" s="225">
        <v>28</v>
      </c>
      <c r="G19" s="225" t="s">
        <v>834</v>
      </c>
      <c r="H19" s="225" t="s">
        <v>835</v>
      </c>
      <c r="I19" s="225" t="s">
        <v>836</v>
      </c>
      <c r="J19" s="225"/>
      <c r="K19" s="225"/>
      <c r="L19" s="225" t="s">
        <v>2003</v>
      </c>
      <c r="M19" s="225" t="s">
        <v>2656</v>
      </c>
      <c r="N19" s="225"/>
      <c r="O19" s="225" t="s">
        <v>12</v>
      </c>
      <c r="P19" s="225" t="s">
        <v>723</v>
      </c>
      <c r="Q19" s="225"/>
      <c r="R19" s="225"/>
      <c r="S19" s="225"/>
      <c r="T19" s="225"/>
      <c r="U19" s="225"/>
      <c r="V19" s="225"/>
      <c r="W19" s="245">
        <v>30000</v>
      </c>
      <c r="X19" s="225" t="s">
        <v>2683</v>
      </c>
      <c r="Y19" s="232">
        <v>30000</v>
      </c>
      <c r="Z19" s="247">
        <v>43525</v>
      </c>
      <c r="AA19" s="247"/>
      <c r="AB19" s="247"/>
      <c r="AC19" s="245"/>
      <c r="AD19" s="245">
        <v>30000</v>
      </c>
      <c r="AE19" s="224" t="s">
        <v>2676</v>
      </c>
    </row>
    <row r="20" spans="1:34" ht="29" x14ac:dyDescent="0.35">
      <c r="A20" s="225" t="s">
        <v>2499</v>
      </c>
      <c r="B20" s="225" t="s">
        <v>2500</v>
      </c>
      <c r="C20" s="225"/>
      <c r="D20" s="225" t="s">
        <v>803</v>
      </c>
      <c r="E20" s="225"/>
      <c r="F20" s="225">
        <v>49</v>
      </c>
      <c r="G20" s="225" t="s">
        <v>837</v>
      </c>
      <c r="H20" s="225" t="s">
        <v>596</v>
      </c>
      <c r="I20" s="225" t="s">
        <v>597</v>
      </c>
      <c r="J20" s="225"/>
      <c r="K20" s="225"/>
      <c r="L20" s="225" t="s">
        <v>2003</v>
      </c>
      <c r="M20" s="225" t="s">
        <v>2656</v>
      </c>
      <c r="N20" s="225"/>
      <c r="O20" s="225" t="s">
        <v>12</v>
      </c>
      <c r="P20" s="225" t="s">
        <v>723</v>
      </c>
      <c r="Q20" s="225"/>
      <c r="R20" s="225"/>
      <c r="S20" s="225"/>
      <c r="T20" s="225"/>
      <c r="U20" s="225"/>
      <c r="V20" s="225"/>
      <c r="W20" s="245">
        <v>50000</v>
      </c>
      <c r="X20" s="225" t="s">
        <v>2683</v>
      </c>
      <c r="Y20" s="232">
        <v>50000</v>
      </c>
      <c r="Z20" s="247">
        <v>43525</v>
      </c>
      <c r="AA20" s="247"/>
      <c r="AB20" s="247"/>
      <c r="AC20" s="245"/>
      <c r="AD20" s="245">
        <v>50000</v>
      </c>
      <c r="AE20" s="224" t="s">
        <v>2676</v>
      </c>
    </row>
    <row r="21" spans="1:34" x14ac:dyDescent="0.35">
      <c r="A21" s="225" t="s">
        <v>2629</v>
      </c>
      <c r="B21" s="225" t="s">
        <v>2501</v>
      </c>
      <c r="C21" s="225"/>
      <c r="D21" s="225" t="s">
        <v>803</v>
      </c>
      <c r="E21" s="225"/>
      <c r="F21" s="225">
        <v>24</v>
      </c>
      <c r="G21" s="225" t="s">
        <v>838</v>
      </c>
      <c r="H21" s="225" t="s">
        <v>839</v>
      </c>
      <c r="I21" s="225" t="s">
        <v>840</v>
      </c>
      <c r="J21" s="225"/>
      <c r="K21" s="225"/>
      <c r="L21" s="225" t="s">
        <v>2015</v>
      </c>
      <c r="M21" s="225" t="s">
        <v>2656</v>
      </c>
      <c r="N21" s="225"/>
      <c r="O21" s="225" t="s">
        <v>690</v>
      </c>
      <c r="P21" s="225" t="s">
        <v>723</v>
      </c>
      <c r="Q21" s="225"/>
      <c r="R21" s="225"/>
      <c r="S21" s="225"/>
      <c r="T21" s="225"/>
      <c r="U21" s="225"/>
      <c r="V21" s="225"/>
      <c r="W21" s="245">
        <v>36029.03</v>
      </c>
      <c r="X21" s="225" t="s">
        <v>2683</v>
      </c>
      <c r="Y21" s="232">
        <v>36029.03</v>
      </c>
      <c r="Z21" s="247">
        <v>43525</v>
      </c>
      <c r="AA21" s="247"/>
      <c r="AB21" s="247"/>
      <c r="AC21" s="245"/>
      <c r="AD21" s="245">
        <v>36029.03</v>
      </c>
      <c r="AE21" s="225" t="s">
        <v>2678</v>
      </c>
    </row>
    <row r="22" spans="1:34" x14ac:dyDescent="0.35">
      <c r="A22" s="225" t="s">
        <v>2502</v>
      </c>
      <c r="B22" s="225" t="s">
        <v>2503</v>
      </c>
      <c r="C22" s="225"/>
      <c r="D22" s="225" t="s">
        <v>803</v>
      </c>
      <c r="E22" s="225"/>
      <c r="F22" s="225">
        <v>43</v>
      </c>
      <c r="G22" s="225" t="s">
        <v>838</v>
      </c>
      <c r="H22" s="225" t="s">
        <v>841</v>
      </c>
      <c r="I22" s="225" t="s">
        <v>842</v>
      </c>
      <c r="J22" s="225"/>
      <c r="K22" s="225"/>
      <c r="L22" s="225" t="s">
        <v>2006</v>
      </c>
      <c r="M22" s="225" t="s">
        <v>2654</v>
      </c>
      <c r="N22" s="225"/>
      <c r="O22" s="225" t="s">
        <v>690</v>
      </c>
      <c r="P22" s="225" t="s">
        <v>723</v>
      </c>
      <c r="Q22" s="225"/>
      <c r="R22" s="225"/>
      <c r="S22" s="225"/>
      <c r="T22" s="225"/>
      <c r="U22" s="225"/>
      <c r="V22" s="225"/>
      <c r="W22" s="245">
        <v>26747.200000000001</v>
      </c>
      <c r="X22" s="225" t="s">
        <v>2683</v>
      </c>
      <c r="Y22" s="232">
        <v>26747.200000000001</v>
      </c>
      <c r="Z22" s="247">
        <v>43529</v>
      </c>
      <c r="AA22" s="247"/>
      <c r="AB22" s="247"/>
      <c r="AC22" s="245"/>
      <c r="AD22" s="245">
        <v>26747.200000000001</v>
      </c>
      <c r="AE22" s="225" t="s">
        <v>2678</v>
      </c>
    </row>
    <row r="23" spans="1:34" x14ac:dyDescent="0.35">
      <c r="A23" s="225" t="s">
        <v>2504</v>
      </c>
      <c r="B23" s="225" t="s">
        <v>2505</v>
      </c>
      <c r="C23" s="225"/>
      <c r="D23" s="225" t="s">
        <v>812</v>
      </c>
      <c r="E23" s="225"/>
      <c r="F23" s="225">
        <v>26</v>
      </c>
      <c r="G23" s="225" t="s">
        <v>809</v>
      </c>
      <c r="H23" s="225" t="s">
        <v>843</v>
      </c>
      <c r="I23" s="225" t="s">
        <v>844</v>
      </c>
      <c r="J23" s="225"/>
      <c r="K23" s="225"/>
      <c r="L23" s="225" t="s">
        <v>2003</v>
      </c>
      <c r="M23" s="225" t="s">
        <v>2655</v>
      </c>
      <c r="N23" s="225"/>
      <c r="O23" s="225" t="s">
        <v>12</v>
      </c>
      <c r="P23" s="225" t="s">
        <v>723</v>
      </c>
      <c r="Q23" s="225"/>
      <c r="R23" s="225"/>
      <c r="S23" s="225"/>
      <c r="T23" s="225"/>
      <c r="U23" s="225"/>
      <c r="V23" s="225"/>
      <c r="W23" s="245">
        <v>36500</v>
      </c>
      <c r="X23" s="225" t="s">
        <v>2683</v>
      </c>
      <c r="Y23" s="232">
        <v>36500</v>
      </c>
      <c r="Z23" s="247">
        <v>43532</v>
      </c>
      <c r="AA23" s="247"/>
      <c r="AB23" s="247"/>
      <c r="AC23" s="245"/>
      <c r="AD23" s="245">
        <v>36500</v>
      </c>
      <c r="AE23" s="224" t="s">
        <v>2676</v>
      </c>
    </row>
    <row r="24" spans="1:34" ht="29" x14ac:dyDescent="0.35">
      <c r="A24" s="225" t="s">
        <v>2506</v>
      </c>
      <c r="B24" s="225" t="s">
        <v>2507</v>
      </c>
      <c r="C24" s="225"/>
      <c r="D24" s="225" t="s">
        <v>812</v>
      </c>
      <c r="E24" s="225"/>
      <c r="F24" s="225">
        <v>28</v>
      </c>
      <c r="G24" s="225" t="s">
        <v>804</v>
      </c>
      <c r="H24" s="225" t="s">
        <v>845</v>
      </c>
      <c r="I24" s="225" t="s">
        <v>846</v>
      </c>
      <c r="J24" s="225"/>
      <c r="K24" s="225"/>
      <c r="L24" s="225" t="s">
        <v>2003</v>
      </c>
      <c r="M24" s="225" t="s">
        <v>2656</v>
      </c>
      <c r="N24" s="225"/>
      <c r="O24" s="225" t="s">
        <v>12</v>
      </c>
      <c r="P24" s="225" t="s">
        <v>723</v>
      </c>
      <c r="Q24" s="225"/>
      <c r="R24" s="225"/>
      <c r="S24" s="225"/>
      <c r="T24" s="225"/>
      <c r="U24" s="225"/>
      <c r="V24" s="225"/>
      <c r="W24" s="245">
        <v>50000</v>
      </c>
      <c r="X24" s="225" t="s">
        <v>2683</v>
      </c>
      <c r="Y24" s="232">
        <v>50000</v>
      </c>
      <c r="Z24" s="247">
        <v>43542</v>
      </c>
      <c r="AA24" s="247"/>
      <c r="AB24" s="247"/>
      <c r="AC24" s="245"/>
      <c r="AD24" s="245">
        <v>50000</v>
      </c>
      <c r="AE24" s="224" t="s">
        <v>2676</v>
      </c>
    </row>
    <row r="25" spans="1:34" x14ac:dyDescent="0.35">
      <c r="A25" s="225" t="s">
        <v>2508</v>
      </c>
      <c r="B25" s="225" t="s">
        <v>2087</v>
      </c>
      <c r="C25" s="225"/>
      <c r="D25" s="225" t="s">
        <v>803</v>
      </c>
      <c r="E25" s="225"/>
      <c r="F25" s="225">
        <v>50</v>
      </c>
      <c r="G25" s="225" t="s">
        <v>809</v>
      </c>
      <c r="H25" s="225" t="s">
        <v>847</v>
      </c>
      <c r="I25" s="225" t="s">
        <v>848</v>
      </c>
      <c r="J25" s="225"/>
      <c r="K25" s="225"/>
      <c r="L25" s="225" t="s">
        <v>2001</v>
      </c>
      <c r="M25" s="225" t="s">
        <v>2658</v>
      </c>
      <c r="N25" s="225"/>
      <c r="O25" s="225" t="s">
        <v>10</v>
      </c>
      <c r="P25" s="225" t="s">
        <v>722</v>
      </c>
      <c r="Q25" s="225"/>
      <c r="R25" s="225"/>
      <c r="S25" s="225"/>
      <c r="T25" s="225"/>
      <c r="U25" s="225"/>
      <c r="V25" s="225"/>
      <c r="W25" s="245">
        <v>26726.7</v>
      </c>
      <c r="X25" s="225">
        <v>26726.7</v>
      </c>
      <c r="Y25" s="232">
        <v>0</v>
      </c>
      <c r="Z25" s="247">
        <v>43543</v>
      </c>
      <c r="AA25" s="247"/>
      <c r="AB25" s="247"/>
      <c r="AC25" s="245">
        <v>26726.7</v>
      </c>
      <c r="AD25" s="245"/>
      <c r="AE25" s="224" t="s">
        <v>2674</v>
      </c>
    </row>
    <row r="26" spans="1:34" x14ac:dyDescent="0.35">
      <c r="A26" s="225" t="s">
        <v>2509</v>
      </c>
      <c r="B26" s="225" t="s">
        <v>2510</v>
      </c>
      <c r="C26" s="225"/>
      <c r="D26" s="225" t="s">
        <v>803</v>
      </c>
      <c r="E26" s="225"/>
      <c r="F26" s="225">
        <v>59</v>
      </c>
      <c r="G26" s="225" t="s">
        <v>849</v>
      </c>
      <c r="H26" s="225" t="s">
        <v>599</v>
      </c>
      <c r="I26" s="225" t="s">
        <v>600</v>
      </c>
      <c r="J26" s="225"/>
      <c r="K26" s="225"/>
      <c r="L26" s="225" t="s">
        <v>2001</v>
      </c>
      <c r="M26" s="225" t="s">
        <v>2658</v>
      </c>
      <c r="N26" s="225"/>
      <c r="O26" s="225" t="s">
        <v>2672</v>
      </c>
      <c r="P26" s="225" t="s">
        <v>734</v>
      </c>
      <c r="Q26" s="225"/>
      <c r="R26" s="225"/>
      <c r="S26" s="225"/>
      <c r="T26" s="225"/>
      <c r="U26" s="225"/>
      <c r="V26" s="225"/>
      <c r="W26" s="245">
        <v>25000</v>
      </c>
      <c r="X26" s="225" t="s">
        <v>2683</v>
      </c>
      <c r="Y26" s="232">
        <v>25000</v>
      </c>
      <c r="Z26" s="247">
        <v>43544</v>
      </c>
      <c r="AA26" s="247"/>
      <c r="AB26" s="247"/>
      <c r="AC26" s="245"/>
      <c r="AD26" s="245">
        <v>25000</v>
      </c>
      <c r="AE26" s="224" t="s">
        <v>53</v>
      </c>
      <c r="AH26" s="224" t="s">
        <v>850</v>
      </c>
    </row>
    <row r="27" spans="1:34" ht="29" x14ac:dyDescent="0.35">
      <c r="A27" s="225" t="s">
        <v>2511</v>
      </c>
      <c r="B27" s="225" t="s">
        <v>2512</v>
      </c>
      <c r="C27" s="225"/>
      <c r="D27" s="225" t="s">
        <v>803</v>
      </c>
      <c r="E27" s="225"/>
      <c r="F27" s="225">
        <v>47</v>
      </c>
      <c r="G27" s="225" t="s">
        <v>851</v>
      </c>
      <c r="H27" s="225" t="s">
        <v>852</v>
      </c>
      <c r="I27" s="225" t="s">
        <v>853</v>
      </c>
      <c r="J27" s="225"/>
      <c r="K27" s="225"/>
      <c r="L27" s="225" t="s">
        <v>2001</v>
      </c>
      <c r="M27" s="225" t="s">
        <v>2658</v>
      </c>
      <c r="N27" s="225"/>
      <c r="O27" s="225" t="s">
        <v>10</v>
      </c>
      <c r="P27" s="225" t="s">
        <v>722</v>
      </c>
      <c r="Q27" s="225"/>
      <c r="R27" s="225"/>
      <c r="S27" s="225"/>
      <c r="T27" s="225"/>
      <c r="U27" s="225"/>
      <c r="V27" s="225"/>
      <c r="W27" s="245">
        <v>7110</v>
      </c>
      <c r="X27" s="245">
        <v>7110</v>
      </c>
      <c r="Y27" s="232">
        <v>0</v>
      </c>
      <c r="Z27" s="247">
        <v>43553</v>
      </c>
      <c r="AA27" s="247">
        <v>43571</v>
      </c>
      <c r="AB27" s="247"/>
      <c r="AC27" s="245">
        <v>0</v>
      </c>
      <c r="AD27" s="245"/>
      <c r="AE27" s="224" t="s">
        <v>2674</v>
      </c>
    </row>
    <row r="28" spans="1:34" x14ac:dyDescent="0.35">
      <c r="A28" s="225" t="s">
        <v>2513</v>
      </c>
      <c r="B28" s="225" t="s">
        <v>2514</v>
      </c>
      <c r="C28" s="225"/>
      <c r="D28" s="225" t="s">
        <v>803</v>
      </c>
      <c r="E28" s="225"/>
      <c r="F28" s="225">
        <v>48</v>
      </c>
      <c r="G28" s="225" t="s">
        <v>830</v>
      </c>
      <c r="H28" s="225" t="s">
        <v>854</v>
      </c>
      <c r="I28" s="225" t="s">
        <v>855</v>
      </c>
      <c r="J28" s="225"/>
      <c r="K28" s="225"/>
      <c r="L28" s="225" t="s">
        <v>2001</v>
      </c>
      <c r="M28" s="225" t="s">
        <v>2658</v>
      </c>
      <c r="N28" s="225"/>
      <c r="O28" s="225" t="s">
        <v>10</v>
      </c>
      <c r="P28" s="225" t="s">
        <v>722</v>
      </c>
      <c r="Q28" s="225"/>
      <c r="R28" s="225"/>
      <c r="S28" s="225"/>
      <c r="T28" s="225"/>
      <c r="U28" s="225"/>
      <c r="V28" s="225"/>
      <c r="W28" s="245">
        <v>54278.400000000001</v>
      </c>
      <c r="X28" s="245">
        <v>54278.400000000001</v>
      </c>
      <c r="Y28" s="232">
        <v>0</v>
      </c>
      <c r="Z28" s="247">
        <v>43553</v>
      </c>
      <c r="AA28" s="247">
        <v>43593</v>
      </c>
      <c r="AB28" s="247">
        <v>43675</v>
      </c>
      <c r="AC28" s="245">
        <v>0</v>
      </c>
      <c r="AD28" s="245"/>
      <c r="AE28" s="224" t="s">
        <v>2674</v>
      </c>
    </row>
    <row r="29" spans="1:34" ht="29" x14ac:dyDescent="0.35">
      <c r="A29" s="225" t="s">
        <v>2515</v>
      </c>
      <c r="B29" s="225" t="s">
        <v>2516</v>
      </c>
      <c r="C29" s="225"/>
      <c r="D29" s="225" t="s">
        <v>803</v>
      </c>
      <c r="E29" s="225"/>
      <c r="F29" s="225">
        <v>61</v>
      </c>
      <c r="G29" s="225" t="s">
        <v>804</v>
      </c>
      <c r="H29" s="225" t="s">
        <v>856</v>
      </c>
      <c r="I29" s="225" t="s">
        <v>857</v>
      </c>
      <c r="J29" s="225"/>
      <c r="K29" s="225"/>
      <c r="L29" s="225" t="s">
        <v>2001</v>
      </c>
      <c r="M29" s="225" t="s">
        <v>2654</v>
      </c>
      <c r="N29" s="225"/>
      <c r="O29" s="225" t="s">
        <v>10</v>
      </c>
      <c r="P29" s="225" t="s">
        <v>722</v>
      </c>
      <c r="Q29" s="225"/>
      <c r="R29" s="225"/>
      <c r="S29" s="225"/>
      <c r="T29" s="225"/>
      <c r="U29" s="225"/>
      <c r="V29" s="225"/>
      <c r="W29" s="245">
        <v>16117.04</v>
      </c>
      <c r="X29" s="225">
        <v>16117.04</v>
      </c>
      <c r="Y29" s="232">
        <v>0</v>
      </c>
      <c r="Z29" s="247">
        <v>43553</v>
      </c>
      <c r="AA29" s="247"/>
      <c r="AB29" s="247"/>
      <c r="AC29" s="245">
        <v>16117.04</v>
      </c>
      <c r="AD29" s="245"/>
      <c r="AE29" s="224" t="s">
        <v>2674</v>
      </c>
    </row>
    <row r="30" spans="1:34" x14ac:dyDescent="0.35">
      <c r="A30" s="225" t="s">
        <v>2517</v>
      </c>
      <c r="B30" s="225" t="s">
        <v>2518</v>
      </c>
      <c r="C30" s="225"/>
      <c r="D30" s="225" t="s">
        <v>803</v>
      </c>
      <c r="E30" s="225"/>
      <c r="F30" s="225">
        <v>46</v>
      </c>
      <c r="G30" s="225" t="s">
        <v>824</v>
      </c>
      <c r="H30" s="225" t="s">
        <v>603</v>
      </c>
      <c r="I30" s="225" t="s">
        <v>604</v>
      </c>
      <c r="J30" s="225"/>
      <c r="K30" s="225"/>
      <c r="L30" s="225" t="s">
        <v>2646</v>
      </c>
      <c r="M30" s="225" t="s">
        <v>2655</v>
      </c>
      <c r="N30" s="225"/>
      <c r="O30" s="225" t="s">
        <v>10</v>
      </c>
      <c r="P30" s="225" t="s">
        <v>722</v>
      </c>
      <c r="Q30" s="225"/>
      <c r="R30" s="225"/>
      <c r="S30" s="225"/>
      <c r="T30" s="225"/>
      <c r="U30" s="225"/>
      <c r="V30" s="225"/>
      <c r="W30" s="245">
        <v>45980</v>
      </c>
      <c r="X30" s="225">
        <v>45980</v>
      </c>
      <c r="Y30" s="232">
        <v>0</v>
      </c>
      <c r="Z30" s="252">
        <v>43559</v>
      </c>
      <c r="AA30" s="252"/>
      <c r="AB30" s="252"/>
      <c r="AC30" s="245">
        <v>45980</v>
      </c>
      <c r="AD30" s="245"/>
      <c r="AE30" s="224" t="s">
        <v>2674</v>
      </c>
    </row>
    <row r="31" spans="1:34" x14ac:dyDescent="0.35">
      <c r="A31" s="225" t="s">
        <v>2519</v>
      </c>
      <c r="B31" s="225" t="s">
        <v>2520</v>
      </c>
      <c r="C31" s="225"/>
      <c r="D31" s="225" t="s">
        <v>812</v>
      </c>
      <c r="E31" s="225"/>
      <c r="F31" s="225">
        <v>58</v>
      </c>
      <c r="G31" s="225" t="s">
        <v>809</v>
      </c>
      <c r="H31" s="225" t="s">
        <v>858</v>
      </c>
      <c r="I31" s="225" t="s">
        <v>2635</v>
      </c>
      <c r="J31" s="225" t="s">
        <v>2636</v>
      </c>
      <c r="K31" s="225"/>
      <c r="L31" s="225" t="s">
        <v>2001</v>
      </c>
      <c r="M31" s="225" t="s">
        <v>2655</v>
      </c>
      <c r="N31" s="225"/>
      <c r="O31" s="225" t="s">
        <v>10</v>
      </c>
      <c r="P31" s="225" t="s">
        <v>722</v>
      </c>
      <c r="Q31" s="225"/>
      <c r="R31" s="225"/>
      <c r="S31" s="225"/>
      <c r="T31" s="225"/>
      <c r="U31" s="225"/>
      <c r="V31" s="225"/>
      <c r="W31" s="245">
        <v>37920</v>
      </c>
      <c r="X31" s="245">
        <v>37920</v>
      </c>
      <c r="Y31" s="232">
        <v>0</v>
      </c>
      <c r="Z31" s="252">
        <v>43527</v>
      </c>
      <c r="AA31" s="252">
        <v>43559</v>
      </c>
      <c r="AB31" s="252"/>
      <c r="AC31" s="245">
        <v>0</v>
      </c>
      <c r="AD31" s="245"/>
      <c r="AE31" s="224" t="s">
        <v>2674</v>
      </c>
    </row>
    <row r="32" spans="1:34" x14ac:dyDescent="0.35">
      <c r="A32" s="225" t="s">
        <v>2521</v>
      </c>
      <c r="B32" s="225" t="s">
        <v>2522</v>
      </c>
      <c r="C32" s="225"/>
      <c r="D32" s="225" t="s">
        <v>803</v>
      </c>
      <c r="E32" s="225"/>
      <c r="F32" s="225">
        <v>42</v>
      </c>
      <c r="G32" s="225" t="s">
        <v>860</v>
      </c>
      <c r="H32" s="225" t="s">
        <v>861</v>
      </c>
      <c r="I32" s="225" t="s">
        <v>862</v>
      </c>
      <c r="J32" s="225"/>
      <c r="K32" s="225"/>
      <c r="L32" s="225" t="s">
        <v>2001</v>
      </c>
      <c r="M32" s="225" t="s">
        <v>2654</v>
      </c>
      <c r="N32" s="225"/>
      <c r="O32" s="225" t="s">
        <v>10</v>
      </c>
      <c r="P32" s="225" t="s">
        <v>722</v>
      </c>
      <c r="Q32" s="225"/>
      <c r="R32" s="225"/>
      <c r="S32" s="225"/>
      <c r="T32" s="225"/>
      <c r="U32" s="225"/>
      <c r="V32" s="225"/>
      <c r="W32" s="245">
        <v>41058.400000000001</v>
      </c>
      <c r="X32" s="245">
        <v>41058.400000000001</v>
      </c>
      <c r="Y32" s="232">
        <v>0</v>
      </c>
      <c r="Z32" s="247">
        <v>43527</v>
      </c>
      <c r="AA32" s="247">
        <v>43578</v>
      </c>
      <c r="AB32" s="225"/>
      <c r="AC32" s="245">
        <v>0</v>
      </c>
      <c r="AD32" s="245"/>
      <c r="AE32" s="224" t="s">
        <v>2674</v>
      </c>
    </row>
    <row r="33" spans="1:34" ht="29" x14ac:dyDescent="0.35">
      <c r="A33" s="225" t="s">
        <v>2630</v>
      </c>
      <c r="B33" s="225" t="s">
        <v>2524</v>
      </c>
      <c r="C33" s="225"/>
      <c r="D33" s="225" t="s">
        <v>803</v>
      </c>
      <c r="E33" s="225"/>
      <c r="F33" s="225">
        <v>50</v>
      </c>
      <c r="G33" s="225" t="s">
        <v>804</v>
      </c>
      <c r="H33" s="225" t="s">
        <v>863</v>
      </c>
      <c r="I33" s="225" t="s">
        <v>864</v>
      </c>
      <c r="J33" s="225"/>
      <c r="K33" s="225"/>
      <c r="L33" s="225" t="s">
        <v>2015</v>
      </c>
      <c r="M33" s="225" t="s">
        <v>2659</v>
      </c>
      <c r="N33" s="225"/>
      <c r="O33" s="225" t="s">
        <v>690</v>
      </c>
      <c r="P33" s="225" t="s">
        <v>723</v>
      </c>
      <c r="Q33" s="225"/>
      <c r="R33" s="225"/>
      <c r="S33" s="225"/>
      <c r="T33" s="225"/>
      <c r="U33" s="225"/>
      <c r="V33" s="225"/>
      <c r="W33" s="245">
        <v>21902.82</v>
      </c>
      <c r="X33" s="225" t="s">
        <v>2683</v>
      </c>
      <c r="Y33" s="232">
        <v>21902.82</v>
      </c>
      <c r="Z33" s="247">
        <v>43584</v>
      </c>
      <c r="AA33" s="247"/>
      <c r="AB33" s="247"/>
      <c r="AC33" s="245"/>
      <c r="AD33" s="258">
        <v>21902.82</v>
      </c>
      <c r="AE33" s="225" t="s">
        <v>2678</v>
      </c>
    </row>
    <row r="34" spans="1:34" x14ac:dyDescent="0.35">
      <c r="A34" s="225" t="s">
        <v>2525</v>
      </c>
      <c r="B34" s="225" t="s">
        <v>2526</v>
      </c>
      <c r="C34" s="225"/>
      <c r="D34" s="225" t="s">
        <v>812</v>
      </c>
      <c r="E34" s="225"/>
      <c r="F34" s="225">
        <v>33</v>
      </c>
      <c r="G34" s="225" t="s">
        <v>809</v>
      </c>
      <c r="H34" s="225" t="s">
        <v>865</v>
      </c>
      <c r="I34" s="225" t="s">
        <v>866</v>
      </c>
      <c r="J34" s="225"/>
      <c r="K34" s="225"/>
      <c r="L34" s="225" t="s">
        <v>567</v>
      </c>
      <c r="M34" s="225" t="s">
        <v>2658</v>
      </c>
      <c r="N34" s="225"/>
      <c r="O34" s="225" t="s">
        <v>10</v>
      </c>
      <c r="P34" s="225" t="s">
        <v>722</v>
      </c>
      <c r="Q34" s="225" t="s">
        <v>662</v>
      </c>
      <c r="R34" s="225" t="s">
        <v>732</v>
      </c>
      <c r="S34" s="225"/>
      <c r="T34" s="225"/>
      <c r="U34" s="225"/>
      <c r="V34" s="225"/>
      <c r="W34" s="245">
        <v>35020</v>
      </c>
      <c r="X34" s="225">
        <v>23760</v>
      </c>
      <c r="Y34" s="232">
        <v>11260</v>
      </c>
      <c r="Z34" s="247">
        <v>43587</v>
      </c>
      <c r="AA34" s="247"/>
      <c r="AB34" s="247"/>
      <c r="AC34" s="245">
        <v>23760</v>
      </c>
      <c r="AD34" s="245">
        <v>11260</v>
      </c>
      <c r="AE34" s="224" t="s">
        <v>2675</v>
      </c>
    </row>
    <row r="35" spans="1:34" x14ac:dyDescent="0.35">
      <c r="A35" s="225" t="s">
        <v>2527</v>
      </c>
      <c r="B35" s="225" t="s">
        <v>2528</v>
      </c>
      <c r="C35" s="225"/>
      <c r="D35" s="225" t="s">
        <v>803</v>
      </c>
      <c r="E35" s="225"/>
      <c r="F35" s="225">
        <v>54</v>
      </c>
      <c r="G35" s="225" t="s">
        <v>809</v>
      </c>
      <c r="H35" s="225" t="s">
        <v>867</v>
      </c>
      <c r="I35" s="225" t="s">
        <v>868</v>
      </c>
      <c r="J35" s="225"/>
      <c r="K35" s="225"/>
      <c r="L35" s="225" t="s">
        <v>2665</v>
      </c>
      <c r="M35" s="225" t="s">
        <v>2655</v>
      </c>
      <c r="N35" s="225"/>
      <c r="O35" s="225" t="s">
        <v>10</v>
      </c>
      <c r="P35" s="225" t="s">
        <v>722</v>
      </c>
      <c r="Q35" s="225" t="s">
        <v>2667</v>
      </c>
      <c r="R35" s="225" t="s">
        <v>2030</v>
      </c>
      <c r="S35" s="225"/>
      <c r="T35" s="225"/>
      <c r="U35" s="225"/>
      <c r="V35" s="225"/>
      <c r="W35" s="245">
        <v>59916.800000000003</v>
      </c>
      <c r="X35" s="225">
        <v>39916.800000000003</v>
      </c>
      <c r="Y35" s="232">
        <v>20000</v>
      </c>
      <c r="Z35" s="247">
        <v>43587</v>
      </c>
      <c r="AA35" s="247"/>
      <c r="AB35" s="247"/>
      <c r="AC35" s="245">
        <v>39916.800000000003</v>
      </c>
      <c r="AD35" s="245">
        <v>20000</v>
      </c>
      <c r="AE35" s="224" t="s">
        <v>2675</v>
      </c>
    </row>
    <row r="36" spans="1:34" ht="29" x14ac:dyDescent="0.35">
      <c r="A36" s="225" t="s">
        <v>2529</v>
      </c>
      <c r="B36" s="225" t="s">
        <v>2530</v>
      </c>
      <c r="C36" s="225"/>
      <c r="D36" s="225" t="s">
        <v>803</v>
      </c>
      <c r="E36" s="225"/>
      <c r="F36" s="225">
        <v>59</v>
      </c>
      <c r="G36" s="225" t="s">
        <v>869</v>
      </c>
      <c r="H36" s="225" t="s">
        <v>606</v>
      </c>
      <c r="I36" s="225" t="s">
        <v>607</v>
      </c>
      <c r="J36" s="225"/>
      <c r="K36" s="225"/>
      <c r="L36" s="225" t="s">
        <v>2001</v>
      </c>
      <c r="M36" s="225" t="s">
        <v>2656</v>
      </c>
      <c r="N36" s="225"/>
      <c r="O36" s="225" t="s">
        <v>13</v>
      </c>
      <c r="P36" s="225" t="s">
        <v>2030</v>
      </c>
      <c r="Q36" s="225"/>
      <c r="R36" s="225"/>
      <c r="S36" s="225"/>
      <c r="T36" s="225"/>
      <c r="U36" s="225"/>
      <c r="V36" s="225"/>
      <c r="W36" s="245">
        <v>49010</v>
      </c>
      <c r="X36" s="225" t="s">
        <v>2683</v>
      </c>
      <c r="Y36" s="232">
        <v>49010</v>
      </c>
      <c r="Z36" s="247">
        <v>43592</v>
      </c>
      <c r="AA36" s="247"/>
      <c r="AB36" s="247"/>
      <c r="AC36" s="245"/>
      <c r="AD36" s="258">
        <v>49010</v>
      </c>
      <c r="AE36" s="224" t="s">
        <v>2677</v>
      </c>
    </row>
    <row r="37" spans="1:34" x14ac:dyDescent="0.35">
      <c r="A37" s="225" t="s">
        <v>2531</v>
      </c>
      <c r="B37" s="225" t="s">
        <v>2532</v>
      </c>
      <c r="C37" s="225"/>
      <c r="D37" s="225" t="s">
        <v>803</v>
      </c>
      <c r="E37" s="225"/>
      <c r="F37" s="225">
        <v>50</v>
      </c>
      <c r="G37" s="225" t="s">
        <v>809</v>
      </c>
      <c r="H37" s="225" t="s">
        <v>870</v>
      </c>
      <c r="I37" s="225" t="s">
        <v>871</v>
      </c>
      <c r="J37" s="225"/>
      <c r="K37" s="225"/>
      <c r="L37" s="225" t="s">
        <v>2007</v>
      </c>
      <c r="M37" s="225" t="s">
        <v>2654</v>
      </c>
      <c r="N37" s="225"/>
      <c r="O37" s="225" t="s">
        <v>10</v>
      </c>
      <c r="P37" s="225" t="s">
        <v>722</v>
      </c>
      <c r="Q37" s="225" t="s">
        <v>2667</v>
      </c>
      <c r="R37" s="225"/>
      <c r="S37" s="225"/>
      <c r="T37" s="225"/>
      <c r="U37" s="225"/>
      <c r="V37" s="225"/>
      <c r="W37" s="245">
        <v>50765.2</v>
      </c>
      <c r="X37" s="225">
        <v>45853.2</v>
      </c>
      <c r="Y37" s="232">
        <v>4912</v>
      </c>
      <c r="Z37" s="247">
        <v>43600</v>
      </c>
      <c r="AA37" s="247">
        <v>43690</v>
      </c>
      <c r="AB37" s="247"/>
      <c r="AC37" s="245">
        <v>45853.2</v>
      </c>
      <c r="AD37" s="245">
        <v>4912</v>
      </c>
      <c r="AE37" s="224" t="s">
        <v>2675</v>
      </c>
    </row>
    <row r="38" spans="1:34" ht="29" x14ac:dyDescent="0.35">
      <c r="A38" s="225" t="s">
        <v>2493</v>
      </c>
      <c r="B38" s="225" t="s">
        <v>2533</v>
      </c>
      <c r="C38" s="225"/>
      <c r="D38" s="225" t="s">
        <v>803</v>
      </c>
      <c r="E38" s="225"/>
      <c r="F38" s="225">
        <v>59</v>
      </c>
      <c r="G38" s="225" t="s">
        <v>833</v>
      </c>
      <c r="H38" s="225" t="s">
        <v>609</v>
      </c>
      <c r="I38" s="225" t="s">
        <v>610</v>
      </c>
      <c r="J38" s="225"/>
      <c r="K38" s="225"/>
      <c r="L38" s="225" t="s">
        <v>2006</v>
      </c>
      <c r="M38" s="225" t="s">
        <v>2654</v>
      </c>
      <c r="N38" s="225"/>
      <c r="O38" s="225" t="s">
        <v>14</v>
      </c>
      <c r="P38" s="225" t="s">
        <v>2030</v>
      </c>
      <c r="Q38" s="225"/>
      <c r="R38" s="225"/>
      <c r="S38" s="225"/>
      <c r="T38" s="225"/>
      <c r="U38" s="225"/>
      <c r="V38" s="225"/>
      <c r="W38" s="245">
        <v>46260</v>
      </c>
      <c r="X38" s="225" t="s">
        <v>2683</v>
      </c>
      <c r="Y38" s="232">
        <v>46260</v>
      </c>
      <c r="Z38" s="247">
        <v>43602</v>
      </c>
      <c r="AA38" s="247"/>
      <c r="AB38" s="247"/>
      <c r="AC38" s="245"/>
      <c r="AD38" s="245">
        <v>46260</v>
      </c>
      <c r="AE38" s="225" t="s">
        <v>2678</v>
      </c>
    </row>
    <row r="39" spans="1:34" x14ac:dyDescent="0.35">
      <c r="A39" s="225" t="s">
        <v>2534</v>
      </c>
      <c r="B39" s="225" t="s">
        <v>2535</v>
      </c>
      <c r="C39" s="225"/>
      <c r="D39" s="225" t="s">
        <v>803</v>
      </c>
      <c r="E39" s="225"/>
      <c r="F39" s="225">
        <v>31</v>
      </c>
      <c r="G39" s="225" t="s">
        <v>809</v>
      </c>
      <c r="H39" s="225" t="s">
        <v>872</v>
      </c>
      <c r="I39" s="225" t="s">
        <v>873</v>
      </c>
      <c r="J39" s="225"/>
      <c r="K39" s="225"/>
      <c r="L39" s="225" t="s">
        <v>2005</v>
      </c>
      <c r="M39" s="225" t="s">
        <v>2660</v>
      </c>
      <c r="N39" s="225"/>
      <c r="O39" s="225" t="s">
        <v>10</v>
      </c>
      <c r="P39" s="225" t="s">
        <v>722</v>
      </c>
      <c r="Q39" s="225"/>
      <c r="R39" s="225"/>
      <c r="S39" s="225"/>
      <c r="T39" s="225"/>
      <c r="U39" s="225" t="s">
        <v>381</v>
      </c>
      <c r="V39" s="225"/>
      <c r="W39" s="245">
        <v>47511.839999999997</v>
      </c>
      <c r="X39" s="225">
        <v>47511.839999999997</v>
      </c>
      <c r="Y39" s="232">
        <v>0</v>
      </c>
      <c r="Z39" s="228">
        <v>43605</v>
      </c>
      <c r="AA39" s="228"/>
      <c r="AB39" s="228"/>
      <c r="AC39" s="241">
        <v>47511.839999999997</v>
      </c>
      <c r="AE39" s="224" t="s">
        <v>2674</v>
      </c>
    </row>
    <row r="40" spans="1:34" ht="29" x14ac:dyDescent="0.35">
      <c r="A40" s="225" t="s">
        <v>2536</v>
      </c>
      <c r="B40" s="225" t="s">
        <v>2537</v>
      </c>
      <c r="C40" s="225" t="s">
        <v>2047</v>
      </c>
      <c r="D40" s="225" t="s">
        <v>803</v>
      </c>
      <c r="E40" s="225"/>
      <c r="F40" s="225">
        <v>52</v>
      </c>
      <c r="G40" s="225" t="s">
        <v>874</v>
      </c>
      <c r="H40" s="225" t="s">
        <v>875</v>
      </c>
      <c r="I40" s="224" t="s">
        <v>876</v>
      </c>
      <c r="L40" s="224" t="s">
        <v>2007</v>
      </c>
      <c r="M40" s="224" t="s">
        <v>2654</v>
      </c>
      <c r="O40" s="225" t="s">
        <v>2672</v>
      </c>
      <c r="P40" s="225" t="s">
        <v>732</v>
      </c>
      <c r="W40" s="245">
        <v>14896.19</v>
      </c>
      <c r="X40" s="225" t="s">
        <v>2683</v>
      </c>
      <c r="Y40" s="232">
        <v>14896.19</v>
      </c>
      <c r="Z40" s="228">
        <v>43608</v>
      </c>
      <c r="AA40" s="228"/>
      <c r="AB40" s="228"/>
      <c r="AD40" s="241">
        <v>14896.19</v>
      </c>
      <c r="AE40" s="224" t="s">
        <v>53</v>
      </c>
    </row>
    <row r="41" spans="1:34" ht="29" x14ac:dyDescent="0.35">
      <c r="A41" s="225" t="s">
        <v>2538</v>
      </c>
      <c r="B41" s="225" t="s">
        <v>2539</v>
      </c>
      <c r="C41" s="225"/>
      <c r="D41" s="224" t="s">
        <v>803</v>
      </c>
      <c r="F41" s="224">
        <v>56</v>
      </c>
      <c r="G41" s="225" t="s">
        <v>814</v>
      </c>
      <c r="H41" s="224" t="s">
        <v>877</v>
      </c>
      <c r="I41" s="224" t="s">
        <v>878</v>
      </c>
      <c r="L41" s="225" t="s">
        <v>2647</v>
      </c>
      <c r="M41" s="225" t="s">
        <v>2656</v>
      </c>
      <c r="N41" s="225"/>
      <c r="O41" s="225" t="s">
        <v>13</v>
      </c>
      <c r="P41" s="225" t="s">
        <v>723</v>
      </c>
      <c r="W41" s="245">
        <v>30000</v>
      </c>
      <c r="X41" s="225" t="s">
        <v>2683</v>
      </c>
      <c r="Y41" s="232">
        <v>30000</v>
      </c>
      <c r="Z41" s="228">
        <v>43615</v>
      </c>
      <c r="AA41" s="228"/>
      <c r="AB41" s="228"/>
      <c r="AD41" s="241">
        <v>30000</v>
      </c>
      <c r="AE41" s="224" t="s">
        <v>2677</v>
      </c>
    </row>
    <row r="42" spans="1:34" x14ac:dyDescent="0.35">
      <c r="A42" s="225" t="s">
        <v>2540</v>
      </c>
      <c r="B42" s="225" t="s">
        <v>2541</v>
      </c>
      <c r="C42" s="225"/>
      <c r="D42" s="225" t="s">
        <v>812</v>
      </c>
      <c r="E42" s="225"/>
      <c r="F42" s="225">
        <v>51</v>
      </c>
      <c r="G42" s="225" t="s">
        <v>830</v>
      </c>
      <c r="H42" s="225" t="s">
        <v>879</v>
      </c>
      <c r="I42" s="225" t="s">
        <v>880</v>
      </c>
      <c r="J42" s="225"/>
      <c r="K42" s="225"/>
      <c r="L42" s="225" t="s">
        <v>2003</v>
      </c>
      <c r="M42" s="225" t="s">
        <v>2655</v>
      </c>
      <c r="N42" s="225"/>
      <c r="O42" s="225" t="s">
        <v>12</v>
      </c>
      <c r="P42" s="225" t="s">
        <v>723</v>
      </c>
      <c r="Q42" s="225"/>
      <c r="R42" s="225"/>
      <c r="S42" s="225"/>
      <c r="T42" s="225"/>
      <c r="U42" s="225"/>
      <c r="V42" s="225"/>
      <c r="W42" s="245">
        <v>46615.8</v>
      </c>
      <c r="X42" s="225" t="s">
        <v>2683</v>
      </c>
      <c r="Y42" s="232">
        <v>46615.8</v>
      </c>
      <c r="Z42" s="228">
        <v>43633</v>
      </c>
      <c r="AA42" s="228"/>
      <c r="AB42" s="228"/>
      <c r="AD42" s="241">
        <v>46615.8</v>
      </c>
      <c r="AE42" s="224" t="s">
        <v>2676</v>
      </c>
    </row>
    <row r="43" spans="1:34" ht="29" x14ac:dyDescent="0.35">
      <c r="A43" s="225" t="s">
        <v>2542</v>
      </c>
      <c r="B43" s="225" t="s">
        <v>2543</v>
      </c>
      <c r="C43" s="225"/>
      <c r="D43" s="225" t="s">
        <v>803</v>
      </c>
      <c r="E43" s="225"/>
      <c r="F43" s="225">
        <v>60</v>
      </c>
      <c r="G43" s="225" t="s">
        <v>851</v>
      </c>
      <c r="H43" s="225" t="s">
        <v>881</v>
      </c>
      <c r="I43" s="225" t="s">
        <v>882</v>
      </c>
      <c r="J43" s="225"/>
      <c r="K43" s="225"/>
      <c r="L43" s="225" t="s">
        <v>2648</v>
      </c>
      <c r="M43" s="225" t="s">
        <v>2658</v>
      </c>
      <c r="N43" s="225"/>
      <c r="O43" s="225" t="s">
        <v>10</v>
      </c>
      <c r="P43" s="225" t="s">
        <v>722</v>
      </c>
      <c r="Q43" s="225"/>
      <c r="R43" s="225"/>
      <c r="S43" s="225"/>
      <c r="T43" s="225"/>
      <c r="U43" s="225">
        <v>0</v>
      </c>
      <c r="V43" s="225"/>
      <c r="W43" s="245">
        <v>53950</v>
      </c>
      <c r="X43" s="225">
        <v>53950</v>
      </c>
      <c r="Y43" s="232">
        <v>0</v>
      </c>
      <c r="Z43" s="228">
        <v>43633</v>
      </c>
      <c r="AA43" s="228"/>
      <c r="AB43" s="228"/>
      <c r="AC43" s="241">
        <v>53950</v>
      </c>
      <c r="AE43" s="224" t="s">
        <v>2674</v>
      </c>
    </row>
    <row r="44" spans="1:34" ht="43.5" x14ac:dyDescent="0.35">
      <c r="A44" s="225" t="s">
        <v>2544</v>
      </c>
      <c r="B44" s="225" t="s">
        <v>2545</v>
      </c>
      <c r="C44" s="225"/>
      <c r="D44" s="225" t="s">
        <v>803</v>
      </c>
      <c r="E44" s="225"/>
      <c r="F44" s="225">
        <v>36</v>
      </c>
      <c r="G44" s="225" t="s">
        <v>883</v>
      </c>
      <c r="H44" s="225" t="s">
        <v>884</v>
      </c>
      <c r="I44" s="225" t="s">
        <v>885</v>
      </c>
      <c r="J44" s="225"/>
      <c r="K44" s="225"/>
      <c r="L44" s="225" t="s">
        <v>2012</v>
      </c>
      <c r="M44" s="225" t="s">
        <v>2655</v>
      </c>
      <c r="N44" s="225"/>
      <c r="O44" s="225" t="s">
        <v>12</v>
      </c>
      <c r="P44" s="225" t="s">
        <v>723</v>
      </c>
      <c r="Q44" s="225"/>
      <c r="R44" s="225"/>
      <c r="S44" s="225"/>
      <c r="T44" s="225"/>
      <c r="U44" s="225"/>
      <c r="V44" s="225"/>
      <c r="W44" s="245">
        <v>46660</v>
      </c>
      <c r="X44" s="225" t="s">
        <v>2683</v>
      </c>
      <c r="Y44" s="232">
        <v>46660</v>
      </c>
      <c r="Z44" s="228">
        <v>43633</v>
      </c>
      <c r="AA44" s="228"/>
      <c r="AB44" s="228"/>
      <c r="AD44" s="241">
        <v>46660</v>
      </c>
      <c r="AE44" s="224" t="s">
        <v>2676</v>
      </c>
    </row>
    <row r="45" spans="1:34" ht="29" x14ac:dyDescent="0.35">
      <c r="A45" s="225" t="s">
        <v>2377</v>
      </c>
      <c r="B45" s="225" t="s">
        <v>2378</v>
      </c>
      <c r="C45" s="225" t="s">
        <v>2047</v>
      </c>
      <c r="D45" s="225" t="s">
        <v>803</v>
      </c>
      <c r="E45" s="225"/>
      <c r="F45" s="225">
        <v>24</v>
      </c>
      <c r="G45" s="225" t="s">
        <v>814</v>
      </c>
      <c r="H45" s="225" t="s">
        <v>886</v>
      </c>
      <c r="I45" s="225" t="s">
        <v>409</v>
      </c>
      <c r="J45" s="225"/>
      <c r="K45" s="225"/>
      <c r="L45" s="225" t="s">
        <v>2003</v>
      </c>
      <c r="M45" s="225" t="s">
        <v>2655</v>
      </c>
      <c r="N45" s="225"/>
      <c r="O45" s="225" t="s">
        <v>12</v>
      </c>
      <c r="P45" s="225" t="s">
        <v>723</v>
      </c>
      <c r="Q45" s="225"/>
      <c r="R45" s="225"/>
      <c r="S45" s="225"/>
      <c r="T45" s="225"/>
      <c r="U45" s="225"/>
      <c r="V45" s="225"/>
      <c r="W45" s="245">
        <v>49709</v>
      </c>
      <c r="X45" s="225" t="s">
        <v>2683</v>
      </c>
      <c r="Y45" s="232">
        <v>49709</v>
      </c>
      <c r="Z45" s="228">
        <v>43642</v>
      </c>
      <c r="AA45" s="228"/>
      <c r="AB45" s="228"/>
      <c r="AD45" s="241">
        <v>49709</v>
      </c>
      <c r="AE45" s="224" t="s">
        <v>2676</v>
      </c>
    </row>
    <row r="46" spans="1:34" ht="29" x14ac:dyDescent="0.35">
      <c r="A46" s="225" t="s">
        <v>2546</v>
      </c>
      <c r="B46" s="225" t="s">
        <v>2056</v>
      </c>
      <c r="C46" s="225" t="s">
        <v>2047</v>
      </c>
      <c r="D46" s="225" t="s">
        <v>803</v>
      </c>
      <c r="E46" s="225"/>
      <c r="F46" s="225">
        <v>51</v>
      </c>
      <c r="G46" s="225" t="s">
        <v>887</v>
      </c>
      <c r="H46" s="225" t="s">
        <v>888</v>
      </c>
      <c r="I46" s="225" t="s">
        <v>889</v>
      </c>
      <c r="J46" s="225"/>
      <c r="K46" s="225"/>
      <c r="L46" s="225" t="s">
        <v>2001</v>
      </c>
      <c r="M46" s="225" t="s">
        <v>2658</v>
      </c>
      <c r="N46" s="225"/>
      <c r="O46" s="225" t="s">
        <v>10</v>
      </c>
      <c r="P46" s="225" t="s">
        <v>722</v>
      </c>
      <c r="Q46" s="225"/>
      <c r="R46" s="225"/>
      <c r="S46" s="225"/>
      <c r="T46" s="225"/>
      <c r="U46" s="225">
        <v>0</v>
      </c>
      <c r="V46" s="225"/>
      <c r="W46" s="245">
        <v>28990</v>
      </c>
      <c r="X46" s="225">
        <v>28990</v>
      </c>
      <c r="Y46" s="232">
        <v>0</v>
      </c>
      <c r="Z46" s="228">
        <v>43648</v>
      </c>
      <c r="AA46" s="228"/>
      <c r="AB46" s="228"/>
      <c r="AC46" s="241">
        <v>28990</v>
      </c>
      <c r="AE46" s="224" t="s">
        <v>2674</v>
      </c>
    </row>
    <row r="47" spans="1:34" x14ac:dyDescent="0.35">
      <c r="A47" s="225" t="s">
        <v>2547</v>
      </c>
      <c r="B47" s="225" t="s">
        <v>2548</v>
      </c>
      <c r="C47" s="225"/>
      <c r="D47" s="225" t="s">
        <v>803</v>
      </c>
      <c r="E47" s="225"/>
      <c r="F47" s="225">
        <v>51</v>
      </c>
      <c r="G47" s="225" t="s">
        <v>809</v>
      </c>
      <c r="H47" s="225" t="s">
        <v>890</v>
      </c>
      <c r="I47" s="225" t="s">
        <v>891</v>
      </c>
      <c r="J47" s="225"/>
      <c r="K47" s="225"/>
      <c r="L47" s="225" t="s">
        <v>2001</v>
      </c>
      <c r="M47" s="225" t="s">
        <v>2655</v>
      </c>
      <c r="N47" s="225"/>
      <c r="O47" s="225" t="s">
        <v>10</v>
      </c>
      <c r="P47" s="225" t="s">
        <v>722</v>
      </c>
      <c r="Q47" s="225"/>
      <c r="R47" s="225"/>
      <c r="S47" s="225"/>
      <c r="T47" s="225"/>
      <c r="U47" s="225">
        <v>0</v>
      </c>
      <c r="V47" s="225"/>
      <c r="W47" s="245">
        <v>36934.25</v>
      </c>
      <c r="X47" s="225">
        <v>36934.25</v>
      </c>
      <c r="Y47" s="232">
        <v>0</v>
      </c>
      <c r="Z47" s="228">
        <v>43650</v>
      </c>
      <c r="AA47" s="228"/>
      <c r="AB47" s="228"/>
      <c r="AC47" s="241">
        <v>36934.25</v>
      </c>
      <c r="AE47" s="224" t="s">
        <v>2674</v>
      </c>
    </row>
    <row r="48" spans="1:34" x14ac:dyDescent="0.35">
      <c r="A48" s="225" t="s">
        <v>2298</v>
      </c>
      <c r="B48" s="225" t="s">
        <v>2380</v>
      </c>
      <c r="C48" s="225"/>
      <c r="D48" s="225" t="s">
        <v>803</v>
      </c>
      <c r="E48" s="225"/>
      <c r="F48" s="225">
        <v>39</v>
      </c>
      <c r="G48" s="225" t="s">
        <v>892</v>
      </c>
      <c r="H48" s="225" t="s">
        <v>893</v>
      </c>
      <c r="I48" s="225" t="s">
        <v>894</v>
      </c>
      <c r="J48" s="225"/>
      <c r="K48" s="225"/>
      <c r="L48" s="225" t="s">
        <v>2013</v>
      </c>
      <c r="M48" s="225" t="s">
        <v>2654</v>
      </c>
      <c r="N48" s="225"/>
      <c r="O48" s="225" t="s">
        <v>2672</v>
      </c>
      <c r="P48" s="225" t="s">
        <v>734</v>
      </c>
      <c r="Q48" s="225"/>
      <c r="R48" s="225"/>
      <c r="S48" s="225"/>
      <c r="T48" s="225"/>
      <c r="U48" s="225"/>
      <c r="V48" s="225"/>
      <c r="W48" s="245">
        <v>20000</v>
      </c>
      <c r="X48" s="225" t="s">
        <v>2683</v>
      </c>
      <c r="Y48" s="232">
        <v>20000</v>
      </c>
      <c r="Z48" s="228">
        <v>43654</v>
      </c>
      <c r="AA48" s="228"/>
      <c r="AB48" s="228"/>
      <c r="AD48" s="241">
        <v>20000</v>
      </c>
      <c r="AE48" s="229" t="s">
        <v>53</v>
      </c>
      <c r="AH48" s="224" t="s">
        <v>895</v>
      </c>
    </row>
    <row r="49" spans="1:34" ht="29" x14ac:dyDescent="0.35">
      <c r="A49" s="225" t="s">
        <v>2549</v>
      </c>
      <c r="B49" s="225" t="s">
        <v>2550</v>
      </c>
      <c r="C49" s="225"/>
      <c r="D49" s="225" t="s">
        <v>803</v>
      </c>
      <c r="E49" s="225"/>
      <c r="F49" s="225">
        <v>46</v>
      </c>
      <c r="G49" s="225" t="s">
        <v>851</v>
      </c>
      <c r="H49" s="225" t="s">
        <v>896</v>
      </c>
      <c r="I49" s="225" t="s">
        <v>897</v>
      </c>
      <c r="J49" s="225"/>
      <c r="K49" s="225"/>
      <c r="L49" s="225" t="s">
        <v>2013</v>
      </c>
      <c r="M49" s="225" t="s">
        <v>2654</v>
      </c>
      <c r="N49" s="225"/>
      <c r="O49" s="225" t="s">
        <v>13</v>
      </c>
      <c r="P49" s="225" t="s">
        <v>2030</v>
      </c>
      <c r="Q49" s="225"/>
      <c r="R49" s="225"/>
      <c r="S49" s="225"/>
      <c r="T49" s="225"/>
      <c r="U49" s="225"/>
      <c r="V49" s="225"/>
      <c r="W49" s="245">
        <v>15200</v>
      </c>
      <c r="X49" s="225" t="s">
        <v>2683</v>
      </c>
      <c r="Y49" s="232">
        <v>15200</v>
      </c>
      <c r="Z49" s="233">
        <v>43656</v>
      </c>
      <c r="AA49" s="233"/>
      <c r="AB49" s="233"/>
      <c r="AD49" s="241">
        <v>15200</v>
      </c>
      <c r="AE49" s="224" t="s">
        <v>2677</v>
      </c>
    </row>
    <row r="50" spans="1:34" ht="29" x14ac:dyDescent="0.35">
      <c r="A50" s="225" t="s">
        <v>2551</v>
      </c>
      <c r="B50" s="225" t="s">
        <v>2552</v>
      </c>
      <c r="C50" s="225"/>
      <c r="D50" s="225" t="s">
        <v>803</v>
      </c>
      <c r="E50" s="225"/>
      <c r="F50" s="225">
        <v>42</v>
      </c>
      <c r="G50" s="225" t="s">
        <v>851</v>
      </c>
      <c r="H50" s="225" t="s">
        <v>898</v>
      </c>
      <c r="I50" s="225" t="s">
        <v>899</v>
      </c>
      <c r="J50" s="225"/>
      <c r="K50" s="225"/>
      <c r="L50" s="225" t="s">
        <v>2003</v>
      </c>
      <c r="M50" s="225" t="s">
        <v>2655</v>
      </c>
      <c r="N50" s="225"/>
      <c r="O50" s="225" t="s">
        <v>12</v>
      </c>
      <c r="P50" s="225" t="s">
        <v>723</v>
      </c>
      <c r="Q50" s="225"/>
      <c r="R50" s="225"/>
      <c r="S50" s="225"/>
      <c r="T50" s="225"/>
      <c r="U50" s="225"/>
      <c r="V50" s="225"/>
      <c r="W50" s="245">
        <v>51890.400000000001</v>
      </c>
      <c r="X50" s="225" t="s">
        <v>2683</v>
      </c>
      <c r="Y50" s="232">
        <v>51890.400000000001</v>
      </c>
      <c r="Z50" s="228">
        <v>43661</v>
      </c>
      <c r="AA50" s="228"/>
      <c r="AB50" s="228"/>
      <c r="AD50" s="241">
        <v>51890.400000000001</v>
      </c>
      <c r="AE50" s="224" t="s">
        <v>2676</v>
      </c>
    </row>
    <row r="51" spans="1:34" ht="29" x14ac:dyDescent="0.35">
      <c r="A51" s="225" t="s">
        <v>2631</v>
      </c>
      <c r="B51" s="225" t="s">
        <v>2553</v>
      </c>
      <c r="C51" s="225"/>
      <c r="D51" s="225" t="s">
        <v>803</v>
      </c>
      <c r="E51" s="225"/>
      <c r="F51" s="225">
        <v>36</v>
      </c>
      <c r="G51" s="225" t="s">
        <v>804</v>
      </c>
      <c r="H51" s="225" t="s">
        <v>900</v>
      </c>
      <c r="I51" s="225" t="s">
        <v>901</v>
      </c>
      <c r="J51" s="225"/>
      <c r="K51" s="225"/>
      <c r="L51" s="225" t="s">
        <v>2003</v>
      </c>
      <c r="M51" s="225" t="s">
        <v>2655</v>
      </c>
      <c r="N51" s="225"/>
      <c r="O51" s="225" t="s">
        <v>12</v>
      </c>
      <c r="P51" s="225" t="s">
        <v>732</v>
      </c>
      <c r="Q51" s="225"/>
      <c r="R51" s="225"/>
      <c r="S51" s="225"/>
      <c r="T51" s="225"/>
      <c r="U51" s="225"/>
      <c r="V51" s="225"/>
      <c r="W51" s="245">
        <v>32083</v>
      </c>
      <c r="X51" s="225" t="s">
        <v>2683</v>
      </c>
      <c r="Y51" s="232">
        <v>32083</v>
      </c>
      <c r="Z51" s="228">
        <v>43658</v>
      </c>
      <c r="AA51" s="228"/>
      <c r="AB51" s="228"/>
      <c r="AD51" s="258">
        <v>32083</v>
      </c>
      <c r="AE51" s="224" t="s">
        <v>2676</v>
      </c>
    </row>
    <row r="52" spans="1:34" ht="29" x14ac:dyDescent="0.35">
      <c r="A52" s="225" t="s">
        <v>2554</v>
      </c>
      <c r="B52" s="225" t="s">
        <v>2555</v>
      </c>
      <c r="C52" s="225"/>
      <c r="D52" s="225" t="s">
        <v>803</v>
      </c>
      <c r="E52" s="225"/>
      <c r="F52" s="225">
        <v>46</v>
      </c>
      <c r="G52" s="225" t="s">
        <v>814</v>
      </c>
      <c r="H52" s="225" t="s">
        <v>902</v>
      </c>
      <c r="I52" s="225" t="s">
        <v>903</v>
      </c>
      <c r="J52" s="225"/>
      <c r="K52" s="225"/>
      <c r="L52" s="225" t="s">
        <v>2001</v>
      </c>
      <c r="M52" s="225" t="s">
        <v>2658</v>
      </c>
      <c r="N52" s="225"/>
      <c r="O52" s="225" t="s">
        <v>2672</v>
      </c>
      <c r="P52" s="225" t="s">
        <v>734</v>
      </c>
      <c r="Q52" s="225"/>
      <c r="R52" s="225"/>
      <c r="S52" s="225"/>
      <c r="T52" s="225"/>
      <c r="U52" s="225"/>
      <c r="V52" s="225"/>
      <c r="W52" s="245">
        <v>16979</v>
      </c>
      <c r="X52" s="225" t="s">
        <v>2683</v>
      </c>
      <c r="Y52" s="232">
        <v>16979.259999999998</v>
      </c>
      <c r="Z52" s="228">
        <v>43663</v>
      </c>
      <c r="AA52" s="228"/>
      <c r="AB52" s="228"/>
      <c r="AD52" s="241">
        <v>16979.259999999998</v>
      </c>
      <c r="AE52" s="224" t="s">
        <v>53</v>
      </c>
    </row>
    <row r="53" spans="1:34" x14ac:dyDescent="0.35">
      <c r="A53" s="225" t="s">
        <v>2556</v>
      </c>
      <c r="B53" s="225" t="s">
        <v>2557</v>
      </c>
      <c r="C53" s="225"/>
      <c r="D53" s="225" t="s">
        <v>803</v>
      </c>
      <c r="E53" s="225"/>
      <c r="F53" s="225">
        <v>30</v>
      </c>
      <c r="G53" s="225" t="s">
        <v>824</v>
      </c>
      <c r="H53" s="225" t="s">
        <v>612</v>
      </c>
      <c r="I53" s="225" t="s">
        <v>613</v>
      </c>
      <c r="J53" s="225"/>
      <c r="K53" s="225"/>
      <c r="L53" s="225" t="s">
        <v>2003</v>
      </c>
      <c r="M53" s="225" t="s">
        <v>2655</v>
      </c>
      <c r="N53" s="225"/>
      <c r="O53" s="225" t="s">
        <v>12</v>
      </c>
      <c r="P53" s="225" t="s">
        <v>732</v>
      </c>
      <c r="Q53" s="225"/>
      <c r="R53" s="225"/>
      <c r="S53" s="225"/>
      <c r="T53" s="225"/>
      <c r="U53" s="225"/>
      <c r="V53" s="225"/>
      <c r="W53" s="245">
        <v>32083</v>
      </c>
      <c r="X53" s="225" t="s">
        <v>2683</v>
      </c>
      <c r="Y53" s="232">
        <v>32083</v>
      </c>
      <c r="Z53" s="228">
        <v>43663</v>
      </c>
      <c r="AA53" s="228"/>
      <c r="AB53" s="228"/>
      <c r="AD53" s="241">
        <v>32083</v>
      </c>
      <c r="AE53" s="224" t="s">
        <v>2676</v>
      </c>
    </row>
    <row r="54" spans="1:34" x14ac:dyDescent="0.35">
      <c r="A54" s="225" t="s">
        <v>2558</v>
      </c>
      <c r="B54" s="225" t="s">
        <v>2559</v>
      </c>
      <c r="C54" s="225" t="s">
        <v>2047</v>
      </c>
      <c r="D54" s="251" t="s">
        <v>803</v>
      </c>
      <c r="E54" s="251"/>
      <c r="F54" s="224">
        <v>54</v>
      </c>
      <c r="G54" s="225" t="s">
        <v>838</v>
      </c>
      <c r="H54" s="251" t="s">
        <v>143</v>
      </c>
      <c r="I54" s="224" t="s">
        <v>144</v>
      </c>
      <c r="L54" s="251" t="s">
        <v>2666</v>
      </c>
      <c r="M54" s="251" t="s">
        <v>2656</v>
      </c>
      <c r="N54" s="251"/>
      <c r="O54" s="225" t="s">
        <v>10</v>
      </c>
      <c r="P54" s="225" t="s">
        <v>722</v>
      </c>
      <c r="Q54" s="251"/>
      <c r="R54" s="251"/>
      <c r="S54" s="251"/>
      <c r="T54" s="251"/>
      <c r="U54" s="251" t="s">
        <v>2669</v>
      </c>
      <c r="V54" s="251"/>
      <c r="W54" s="245">
        <v>54393.2</v>
      </c>
      <c r="X54" s="245">
        <v>54393.2</v>
      </c>
      <c r="Y54" s="232">
        <v>0</v>
      </c>
      <c r="Z54" s="247">
        <v>43664</v>
      </c>
      <c r="AA54" s="247">
        <v>43776</v>
      </c>
      <c r="AB54" s="247"/>
      <c r="AC54" s="245">
        <v>0</v>
      </c>
      <c r="AE54" s="224" t="s">
        <v>2674</v>
      </c>
    </row>
    <row r="55" spans="1:34" ht="29" x14ac:dyDescent="0.35">
      <c r="A55" s="225" t="s">
        <v>2560</v>
      </c>
      <c r="B55" s="225" t="s">
        <v>2561</v>
      </c>
      <c r="C55" s="225"/>
      <c r="D55" s="225" t="s">
        <v>803</v>
      </c>
      <c r="E55" s="225"/>
      <c r="F55" s="225">
        <v>30</v>
      </c>
      <c r="G55" s="225" t="s">
        <v>851</v>
      </c>
      <c r="H55" s="225" t="s">
        <v>904</v>
      </c>
      <c r="I55" s="225" t="s">
        <v>905</v>
      </c>
      <c r="J55" s="225"/>
      <c r="K55" s="225"/>
      <c r="L55" s="225" t="s">
        <v>2006</v>
      </c>
      <c r="M55" s="225" t="s">
        <v>2661</v>
      </c>
      <c r="N55" s="225"/>
      <c r="O55" s="225" t="s">
        <v>690</v>
      </c>
      <c r="P55" s="225" t="s">
        <v>723</v>
      </c>
      <c r="Q55" s="225"/>
      <c r="R55" s="225"/>
      <c r="S55" s="225"/>
      <c r="T55" s="225"/>
      <c r="U55" s="225"/>
      <c r="V55" s="225"/>
      <c r="W55" s="245">
        <v>41481.019999999997</v>
      </c>
      <c r="X55" s="225" t="s">
        <v>2683</v>
      </c>
      <c r="Y55" s="232">
        <v>41481.019999999997</v>
      </c>
      <c r="Z55" s="228">
        <v>43669</v>
      </c>
      <c r="AA55" s="228"/>
      <c r="AB55" s="228"/>
      <c r="AD55" s="241">
        <v>41481.019999999997</v>
      </c>
      <c r="AE55" s="225" t="s">
        <v>2678</v>
      </c>
    </row>
    <row r="56" spans="1:34" x14ac:dyDescent="0.35">
      <c r="A56" s="225" t="s">
        <v>2368</v>
      </c>
      <c r="B56" s="225" t="s">
        <v>1770</v>
      </c>
      <c r="C56" s="225"/>
      <c r="D56" s="225" t="s">
        <v>803</v>
      </c>
      <c r="E56" s="225"/>
      <c r="F56" s="225">
        <v>32</v>
      </c>
      <c r="G56" s="225" t="s">
        <v>809</v>
      </c>
      <c r="H56" s="225" t="s">
        <v>906</v>
      </c>
      <c r="I56" s="225" t="s">
        <v>907</v>
      </c>
      <c r="J56" s="225"/>
      <c r="K56" s="225"/>
      <c r="L56" s="225" t="s">
        <v>2001</v>
      </c>
      <c r="M56" s="225" t="s">
        <v>2658</v>
      </c>
      <c r="N56" s="225"/>
      <c r="O56" s="225" t="s">
        <v>2672</v>
      </c>
      <c r="P56" s="225" t="s">
        <v>734</v>
      </c>
      <c r="Q56" s="225"/>
      <c r="R56" s="225"/>
      <c r="S56" s="225"/>
      <c r="T56" s="225"/>
      <c r="U56" s="225"/>
      <c r="V56" s="225"/>
      <c r="W56" s="245">
        <v>20000</v>
      </c>
      <c r="X56" s="225" t="s">
        <v>2683</v>
      </c>
      <c r="Y56" s="232">
        <v>20000</v>
      </c>
      <c r="Z56" s="228">
        <v>43670</v>
      </c>
      <c r="AA56" s="228"/>
      <c r="AB56" s="228"/>
      <c r="AD56" s="241">
        <v>20000</v>
      </c>
      <c r="AE56" s="224" t="s">
        <v>53</v>
      </c>
    </row>
    <row r="57" spans="1:34" ht="29" x14ac:dyDescent="0.35">
      <c r="A57" s="225" t="s">
        <v>2562</v>
      </c>
      <c r="B57" s="225" t="s">
        <v>2563</v>
      </c>
      <c r="C57" s="225"/>
      <c r="D57" s="225" t="s">
        <v>803</v>
      </c>
      <c r="E57" s="225"/>
      <c r="F57" s="225">
        <v>43</v>
      </c>
      <c r="G57" s="225" t="s">
        <v>887</v>
      </c>
      <c r="H57" s="225" t="s">
        <v>908</v>
      </c>
      <c r="I57" s="225" t="s">
        <v>909</v>
      </c>
      <c r="J57" s="225"/>
      <c r="K57" s="225"/>
      <c r="L57" s="225" t="s">
        <v>2001</v>
      </c>
      <c r="M57" s="225" t="s">
        <v>2658</v>
      </c>
      <c r="N57" s="225"/>
      <c r="O57" s="225" t="s">
        <v>10</v>
      </c>
      <c r="P57" s="225" t="s">
        <v>722</v>
      </c>
      <c r="Q57" s="225" t="s">
        <v>2667</v>
      </c>
      <c r="R57" s="225" t="s">
        <v>723</v>
      </c>
      <c r="S57" s="225"/>
      <c r="T57" s="225"/>
      <c r="U57" s="225" t="s">
        <v>2670</v>
      </c>
      <c r="V57" s="225"/>
      <c r="W57" s="245">
        <v>58208.12</v>
      </c>
      <c r="X57" s="225">
        <v>34904.120000000003</v>
      </c>
      <c r="Y57" s="232">
        <v>23304</v>
      </c>
      <c r="Z57" s="247">
        <v>43672</v>
      </c>
      <c r="AA57" s="247">
        <v>43773</v>
      </c>
      <c r="AB57" s="247"/>
      <c r="AC57" s="241">
        <v>34904.120000000003</v>
      </c>
      <c r="AD57" s="241">
        <v>23304</v>
      </c>
      <c r="AE57" s="224" t="s">
        <v>2675</v>
      </c>
    </row>
    <row r="58" spans="1:34" x14ac:dyDescent="0.35">
      <c r="A58" s="225" t="s">
        <v>2564</v>
      </c>
      <c r="B58" s="225" t="s">
        <v>2565</v>
      </c>
      <c r="C58" s="225"/>
      <c r="D58" s="225" t="s">
        <v>812</v>
      </c>
      <c r="E58" s="225"/>
      <c r="F58" s="225">
        <v>56</v>
      </c>
      <c r="G58" s="225" t="s">
        <v>809</v>
      </c>
      <c r="H58" s="225" t="s">
        <v>910</v>
      </c>
      <c r="I58" s="225" t="s">
        <v>911</v>
      </c>
      <c r="J58" s="225"/>
      <c r="K58" s="225"/>
      <c r="L58" s="225" t="s">
        <v>2649</v>
      </c>
      <c r="M58" s="225" t="s">
        <v>2656</v>
      </c>
      <c r="N58" s="225"/>
      <c r="O58" s="225" t="s">
        <v>13</v>
      </c>
      <c r="P58" s="225" t="s">
        <v>2030</v>
      </c>
      <c r="Q58" s="225"/>
      <c r="R58" s="225"/>
      <c r="S58" s="225"/>
      <c r="T58" s="225"/>
      <c r="U58" s="225"/>
      <c r="V58" s="225"/>
      <c r="W58" s="245">
        <v>37207.26</v>
      </c>
      <c r="X58" s="225" t="s">
        <v>2683</v>
      </c>
      <c r="Y58" s="232">
        <v>37207.26</v>
      </c>
      <c r="Z58" s="228">
        <v>43675</v>
      </c>
      <c r="AA58" s="228"/>
      <c r="AB58" s="228"/>
      <c r="AD58" s="258">
        <v>37207.26</v>
      </c>
      <c r="AE58" s="224" t="s">
        <v>2677</v>
      </c>
    </row>
    <row r="59" spans="1:34" ht="43.5" x14ac:dyDescent="0.35">
      <c r="A59" s="225" t="s">
        <v>2442</v>
      </c>
      <c r="B59" s="225" t="s">
        <v>2399</v>
      </c>
      <c r="C59" s="225"/>
      <c r="D59" s="225" t="s">
        <v>812</v>
      </c>
      <c r="E59" s="225"/>
      <c r="F59" s="225">
        <v>14</v>
      </c>
      <c r="G59" s="225" t="s">
        <v>869</v>
      </c>
      <c r="H59" s="225" t="s">
        <v>615</v>
      </c>
      <c r="I59" s="225" t="s">
        <v>2641</v>
      </c>
      <c r="J59" s="225"/>
      <c r="K59" s="225"/>
      <c r="L59" s="225" t="s">
        <v>2468</v>
      </c>
      <c r="M59" s="225" t="s">
        <v>2656</v>
      </c>
      <c r="N59" s="225"/>
      <c r="O59" s="225" t="s">
        <v>10</v>
      </c>
      <c r="P59" s="225" t="s">
        <v>722</v>
      </c>
      <c r="Q59" s="225"/>
      <c r="R59" s="225"/>
      <c r="S59" s="225"/>
      <c r="T59" s="225"/>
      <c r="U59" s="225"/>
      <c r="V59" s="225"/>
      <c r="W59" s="245">
        <v>22200</v>
      </c>
      <c r="X59" s="245">
        <v>22200</v>
      </c>
      <c r="Y59" s="232">
        <v>0</v>
      </c>
      <c r="Z59" s="228">
        <v>43670</v>
      </c>
      <c r="AA59" s="228"/>
      <c r="AB59" s="228"/>
      <c r="AC59" s="245">
        <v>0</v>
      </c>
      <c r="AE59" s="225" t="s">
        <v>2680</v>
      </c>
      <c r="AF59" s="229"/>
      <c r="AH59" s="229"/>
    </row>
    <row r="60" spans="1:34" x14ac:dyDescent="0.35">
      <c r="A60" s="225" t="s">
        <v>2566</v>
      </c>
      <c r="B60" s="225" t="s">
        <v>2567</v>
      </c>
      <c r="C60" s="225"/>
      <c r="D60" s="225" t="s">
        <v>812</v>
      </c>
      <c r="E60" s="225"/>
      <c r="F60" s="225">
        <v>42</v>
      </c>
      <c r="G60" s="225" t="s">
        <v>809</v>
      </c>
      <c r="H60" s="225" t="s">
        <v>912</v>
      </c>
      <c r="I60" s="225" t="s">
        <v>913</v>
      </c>
      <c r="J60" s="225"/>
      <c r="K60" s="225"/>
      <c r="L60" s="225" t="s">
        <v>2003</v>
      </c>
      <c r="M60" s="225" t="s">
        <v>2655</v>
      </c>
      <c r="N60" s="225"/>
      <c r="O60" s="225" t="s">
        <v>12</v>
      </c>
      <c r="P60" s="225" t="s">
        <v>732</v>
      </c>
      <c r="Q60" s="225"/>
      <c r="R60" s="225"/>
      <c r="S60" s="225"/>
      <c r="T60" s="225"/>
      <c r="U60" s="225"/>
      <c r="V60" s="225"/>
      <c r="W60" s="245">
        <v>39733</v>
      </c>
      <c r="X60" s="225" t="s">
        <v>2683</v>
      </c>
      <c r="Y60" s="232">
        <v>39733</v>
      </c>
      <c r="Z60" s="228">
        <v>43682</v>
      </c>
      <c r="AA60" s="228"/>
      <c r="AB60" s="228"/>
      <c r="AD60" s="241">
        <v>39733</v>
      </c>
      <c r="AE60" s="224" t="s">
        <v>2676</v>
      </c>
    </row>
    <row r="61" spans="1:34" x14ac:dyDescent="0.35">
      <c r="A61" s="225" t="s">
        <v>2568</v>
      </c>
      <c r="B61" s="225" t="s">
        <v>2569</v>
      </c>
      <c r="C61" s="225"/>
      <c r="D61" s="253" t="s">
        <v>803</v>
      </c>
      <c r="E61" s="253"/>
      <c r="F61" s="253">
        <v>35</v>
      </c>
      <c r="G61" s="225" t="s">
        <v>914</v>
      </c>
      <c r="H61" s="253" t="s">
        <v>618</v>
      </c>
      <c r="I61" s="253" t="s">
        <v>619</v>
      </c>
      <c r="J61" s="253"/>
      <c r="K61" s="253"/>
      <c r="L61" s="253" t="s">
        <v>2011</v>
      </c>
      <c r="M61" s="253" t="s">
        <v>2656</v>
      </c>
      <c r="N61" s="253"/>
      <c r="O61" s="225" t="s">
        <v>10</v>
      </c>
      <c r="P61" s="225" t="s">
        <v>722</v>
      </c>
      <c r="Q61" s="253"/>
      <c r="R61" s="253"/>
      <c r="S61" s="253"/>
      <c r="T61" s="253"/>
      <c r="U61" s="253" t="s">
        <v>915</v>
      </c>
      <c r="V61" s="253"/>
      <c r="W61" s="245">
        <v>42434.8</v>
      </c>
      <c r="X61" s="225">
        <v>42434.8</v>
      </c>
      <c r="Y61" s="232">
        <v>0</v>
      </c>
      <c r="Z61" s="255">
        <v>43690</v>
      </c>
      <c r="AA61" s="255"/>
      <c r="AB61" s="255"/>
      <c r="AC61" s="259">
        <v>42434.8</v>
      </c>
      <c r="AD61" s="259"/>
      <c r="AE61" s="224" t="s">
        <v>2674</v>
      </c>
      <c r="AF61" s="254"/>
      <c r="AH61" s="254" t="s">
        <v>916</v>
      </c>
    </row>
    <row r="62" spans="1:34" ht="29" x14ac:dyDescent="0.35">
      <c r="A62" s="225" t="s">
        <v>2570</v>
      </c>
      <c r="B62" s="225" t="s">
        <v>2571</v>
      </c>
      <c r="C62" s="225"/>
      <c r="D62" s="225" t="s">
        <v>812</v>
      </c>
      <c r="E62" s="225"/>
      <c r="F62" s="225">
        <v>49</v>
      </c>
      <c r="G62" s="225" t="s">
        <v>814</v>
      </c>
      <c r="H62" s="225" t="s">
        <v>917</v>
      </c>
      <c r="I62" s="225" t="s">
        <v>918</v>
      </c>
      <c r="J62" s="225"/>
      <c r="K62" s="225"/>
      <c r="L62" s="225" t="s">
        <v>567</v>
      </c>
      <c r="M62" s="225" t="s">
        <v>2655</v>
      </c>
      <c r="N62" s="225"/>
      <c r="O62" s="225" t="s">
        <v>10</v>
      </c>
      <c r="P62" s="225" t="s">
        <v>722</v>
      </c>
      <c r="Q62" s="225" t="s">
        <v>2667</v>
      </c>
      <c r="R62" s="225" t="s">
        <v>732</v>
      </c>
      <c r="S62" s="225"/>
      <c r="T62" s="225"/>
      <c r="U62" s="225"/>
      <c r="V62" s="225"/>
      <c r="W62" s="245">
        <v>29317.599999999999</v>
      </c>
      <c r="X62" s="225">
        <v>18057.599999999999</v>
      </c>
      <c r="Y62" s="232">
        <v>11260</v>
      </c>
      <c r="Z62" s="228">
        <v>43691</v>
      </c>
      <c r="AA62" s="228"/>
      <c r="AB62" s="228"/>
      <c r="AC62" s="245">
        <v>18057.599999999999</v>
      </c>
      <c r="AD62" s="258">
        <v>11260</v>
      </c>
      <c r="AE62" s="224" t="s">
        <v>2675</v>
      </c>
    </row>
    <row r="63" spans="1:34" x14ac:dyDescent="0.35">
      <c r="A63" s="225" t="s">
        <v>2632</v>
      </c>
      <c r="B63" s="225" t="s">
        <v>2572</v>
      </c>
      <c r="C63" s="225"/>
      <c r="D63" s="225" t="s">
        <v>803</v>
      </c>
      <c r="E63" s="225"/>
      <c r="F63" s="225">
        <v>31</v>
      </c>
      <c r="G63" s="225" t="s">
        <v>809</v>
      </c>
      <c r="H63" s="225" t="s">
        <v>919</v>
      </c>
      <c r="I63" s="225" t="s">
        <v>920</v>
      </c>
      <c r="J63" s="225"/>
      <c r="K63" s="225"/>
      <c r="L63" s="225" t="s">
        <v>2003</v>
      </c>
      <c r="M63" s="225" t="s">
        <v>2656</v>
      </c>
      <c r="N63" s="225"/>
      <c r="O63" s="225" t="s">
        <v>12</v>
      </c>
      <c r="P63" s="225"/>
      <c r="Q63" s="225"/>
      <c r="R63" s="225"/>
      <c r="S63" s="225"/>
      <c r="T63" s="225"/>
      <c r="U63" s="225"/>
      <c r="V63" s="225"/>
      <c r="W63" s="245">
        <v>30000</v>
      </c>
      <c r="X63" s="225" t="s">
        <v>2683</v>
      </c>
      <c r="Y63" s="232">
        <v>30000</v>
      </c>
      <c r="Z63" s="228">
        <v>43696</v>
      </c>
      <c r="AA63" s="228"/>
      <c r="AB63" s="228"/>
      <c r="AD63" s="241">
        <v>30000</v>
      </c>
      <c r="AE63" s="224" t="s">
        <v>2676</v>
      </c>
    </row>
    <row r="64" spans="1:34" ht="29" x14ac:dyDescent="0.35">
      <c r="A64" s="225" t="s">
        <v>2448</v>
      </c>
      <c r="B64" s="225" t="s">
        <v>2434</v>
      </c>
      <c r="C64" s="225"/>
      <c r="D64" s="225" t="s">
        <v>803</v>
      </c>
      <c r="E64" s="225"/>
      <c r="F64" s="225">
        <v>44</v>
      </c>
      <c r="G64" s="225" t="s">
        <v>804</v>
      </c>
      <c r="H64" s="225" t="s">
        <v>921</v>
      </c>
      <c r="I64" s="225" t="s">
        <v>922</v>
      </c>
      <c r="J64" s="225"/>
      <c r="K64" s="225"/>
      <c r="L64" s="225" t="s">
        <v>2003</v>
      </c>
      <c r="M64" s="225" t="s">
        <v>2656</v>
      </c>
      <c r="N64" s="225"/>
      <c r="O64" s="225" t="s">
        <v>12</v>
      </c>
      <c r="P64" s="225"/>
      <c r="Q64" s="225"/>
      <c r="R64" s="225"/>
      <c r="S64" s="225"/>
      <c r="T64" s="225"/>
      <c r="U64" s="225"/>
      <c r="V64" s="225"/>
      <c r="W64" s="245">
        <v>30000</v>
      </c>
      <c r="X64" s="225" t="s">
        <v>2683</v>
      </c>
      <c r="Y64" s="232">
        <v>30000</v>
      </c>
      <c r="Z64" s="228">
        <v>43696</v>
      </c>
      <c r="AA64" s="228"/>
      <c r="AB64" s="228"/>
      <c r="AD64" s="241">
        <v>30000</v>
      </c>
      <c r="AE64" s="224" t="s">
        <v>2676</v>
      </c>
    </row>
    <row r="65" spans="1:34" x14ac:dyDescent="0.35">
      <c r="A65" s="225" t="s">
        <v>2573</v>
      </c>
      <c r="B65" s="225" t="s">
        <v>2574</v>
      </c>
      <c r="C65" s="225"/>
      <c r="D65" s="225" t="s">
        <v>812</v>
      </c>
      <c r="E65" s="225"/>
      <c r="F65" s="225">
        <v>23</v>
      </c>
      <c r="G65" s="225" t="s">
        <v>923</v>
      </c>
      <c r="H65" s="225" t="s">
        <v>924</v>
      </c>
      <c r="I65" s="225" t="s">
        <v>925</v>
      </c>
      <c r="J65" s="225"/>
      <c r="K65" s="225"/>
      <c r="L65" s="225" t="s">
        <v>2003</v>
      </c>
      <c r="M65" s="225" t="s">
        <v>2662</v>
      </c>
      <c r="N65" s="225"/>
      <c r="O65" s="225" t="s">
        <v>12</v>
      </c>
      <c r="P65" s="225"/>
      <c r="Q65" s="225"/>
      <c r="R65" s="225"/>
      <c r="S65" s="225"/>
      <c r="T65" s="225"/>
      <c r="U65" s="225"/>
      <c r="V65" s="225"/>
      <c r="W65" s="245">
        <v>58761.3</v>
      </c>
      <c r="X65" s="225" t="s">
        <v>2683</v>
      </c>
      <c r="Y65" s="232">
        <v>58761.3</v>
      </c>
      <c r="Z65" s="228">
        <v>43696</v>
      </c>
      <c r="AA65" s="228"/>
      <c r="AB65" s="228"/>
      <c r="AD65" s="241">
        <v>58761.3</v>
      </c>
      <c r="AE65" s="224" t="s">
        <v>2676</v>
      </c>
    </row>
    <row r="66" spans="1:34" x14ac:dyDescent="0.35">
      <c r="A66" s="225" t="s">
        <v>2575</v>
      </c>
      <c r="B66" s="225" t="s">
        <v>2576</v>
      </c>
      <c r="C66" s="225"/>
      <c r="D66" s="225" t="s">
        <v>803</v>
      </c>
      <c r="E66" s="225"/>
      <c r="F66" s="225">
        <v>41</v>
      </c>
      <c r="G66" s="225" t="s">
        <v>830</v>
      </c>
      <c r="H66" s="225" t="s">
        <v>926</v>
      </c>
      <c r="I66" s="225" t="s">
        <v>927</v>
      </c>
      <c r="J66" s="225"/>
      <c r="K66" s="225"/>
      <c r="L66" s="225" t="s">
        <v>2652</v>
      </c>
      <c r="M66" s="224">
        <v>1</v>
      </c>
      <c r="N66" s="225"/>
      <c r="O66" s="225" t="s">
        <v>13</v>
      </c>
      <c r="P66" s="225" t="s">
        <v>2030</v>
      </c>
      <c r="Q66" s="225"/>
      <c r="R66" s="225"/>
      <c r="S66" s="225"/>
      <c r="T66" s="225"/>
      <c r="U66" s="225"/>
      <c r="V66" s="225"/>
      <c r="W66" s="245">
        <v>15040</v>
      </c>
      <c r="X66" s="225" t="s">
        <v>2683</v>
      </c>
      <c r="Y66" s="232">
        <v>15040</v>
      </c>
      <c r="Z66" s="228">
        <v>43696</v>
      </c>
      <c r="AA66" s="228"/>
      <c r="AB66" s="228"/>
      <c r="AD66" s="241">
        <v>15040</v>
      </c>
      <c r="AE66" s="224" t="s">
        <v>2677</v>
      </c>
    </row>
    <row r="67" spans="1:34" x14ac:dyDescent="0.35">
      <c r="A67" s="225" t="s">
        <v>2515</v>
      </c>
      <c r="B67" s="225" t="s">
        <v>2296</v>
      </c>
      <c r="C67" s="225"/>
      <c r="D67" s="225" t="s">
        <v>803</v>
      </c>
      <c r="E67" s="225"/>
      <c r="F67" s="225">
        <v>50</v>
      </c>
      <c r="G67" s="225" t="s">
        <v>809</v>
      </c>
      <c r="H67" s="225" t="s">
        <v>928</v>
      </c>
      <c r="I67" s="225" t="s">
        <v>929</v>
      </c>
      <c r="J67" s="225"/>
      <c r="K67" s="225"/>
      <c r="L67" s="225" t="s">
        <v>2001</v>
      </c>
      <c r="M67" s="225" t="s">
        <v>2654</v>
      </c>
      <c r="N67" s="225"/>
      <c r="O67" s="225" t="s">
        <v>13</v>
      </c>
      <c r="P67" s="225" t="s">
        <v>2030</v>
      </c>
      <c r="Q67" s="225"/>
      <c r="R67" s="225"/>
      <c r="S67" s="225"/>
      <c r="T67" s="225"/>
      <c r="U67" s="225"/>
      <c r="V67" s="225"/>
      <c r="W67" s="245">
        <v>34435</v>
      </c>
      <c r="X67" s="225" t="s">
        <v>2683</v>
      </c>
      <c r="Y67" s="232">
        <v>34435</v>
      </c>
      <c r="Z67" s="228">
        <v>43705</v>
      </c>
      <c r="AA67" s="228"/>
      <c r="AB67" s="228"/>
      <c r="AD67" s="241">
        <v>34435</v>
      </c>
      <c r="AE67" s="224" t="s">
        <v>2677</v>
      </c>
    </row>
    <row r="68" spans="1:34" ht="29" x14ac:dyDescent="0.35">
      <c r="A68" s="225" t="s">
        <v>2633</v>
      </c>
      <c r="B68" s="225" t="s">
        <v>2578</v>
      </c>
      <c r="C68" s="225"/>
      <c r="D68" s="225" t="s">
        <v>803</v>
      </c>
      <c r="E68" s="225"/>
      <c r="F68" s="225">
        <v>63</v>
      </c>
      <c r="G68" s="225" t="s">
        <v>869</v>
      </c>
      <c r="H68" s="225" t="s">
        <v>622</v>
      </c>
      <c r="I68" s="225" t="s">
        <v>623</v>
      </c>
      <c r="J68" s="225"/>
      <c r="K68" s="225"/>
      <c r="L68" s="225" t="s">
        <v>2006</v>
      </c>
      <c r="M68" s="225" t="s">
        <v>2662</v>
      </c>
      <c r="N68" s="225"/>
      <c r="O68" s="225" t="s">
        <v>10</v>
      </c>
      <c r="P68" s="225" t="s">
        <v>722</v>
      </c>
      <c r="Q68" s="225" t="s">
        <v>2667</v>
      </c>
      <c r="R68" s="225" t="s">
        <v>2030</v>
      </c>
      <c r="S68" s="225"/>
      <c r="T68" s="225"/>
      <c r="U68" s="225"/>
      <c r="V68" s="225"/>
      <c r="W68" s="245">
        <v>52642.45</v>
      </c>
      <c r="X68" s="225">
        <v>19399.560000000001</v>
      </c>
      <c r="Y68" s="232">
        <v>33242.89</v>
      </c>
      <c r="Z68" s="228">
        <v>43700</v>
      </c>
      <c r="AA68" s="228"/>
      <c r="AB68" s="228"/>
      <c r="AC68" s="241">
        <v>19399.560000000001</v>
      </c>
      <c r="AD68" s="258">
        <v>33242.89</v>
      </c>
      <c r="AE68" s="224" t="s">
        <v>930</v>
      </c>
    </row>
    <row r="69" spans="1:34" ht="43.5" x14ac:dyDescent="0.35">
      <c r="A69" s="225" t="s">
        <v>2579</v>
      </c>
      <c r="B69" s="225" t="s">
        <v>1842</v>
      </c>
      <c r="C69" s="225"/>
      <c r="D69" s="225" t="s">
        <v>812</v>
      </c>
      <c r="E69" s="225"/>
      <c r="F69" s="225">
        <v>73</v>
      </c>
      <c r="G69" s="225" t="s">
        <v>931</v>
      </c>
      <c r="H69" s="225" t="s">
        <v>932</v>
      </c>
      <c r="I69" s="225" t="s">
        <v>2642</v>
      </c>
      <c r="J69" s="225"/>
      <c r="K69" s="225"/>
      <c r="L69" s="225" t="s">
        <v>2653</v>
      </c>
      <c r="M69" s="225" t="s">
        <v>2656</v>
      </c>
      <c r="N69" s="225"/>
      <c r="O69" s="225" t="s">
        <v>10</v>
      </c>
      <c r="P69" s="225" t="s">
        <v>722</v>
      </c>
      <c r="Q69" s="225"/>
      <c r="R69" s="225"/>
      <c r="S69" s="225"/>
      <c r="T69" s="225"/>
      <c r="U69" s="225" t="s">
        <v>933</v>
      </c>
      <c r="V69" s="225"/>
      <c r="W69" s="245">
        <v>46014.720000000001</v>
      </c>
      <c r="X69" s="245">
        <v>46014.720000000001</v>
      </c>
      <c r="Y69" s="232">
        <v>0</v>
      </c>
      <c r="Z69" s="247">
        <v>43700</v>
      </c>
      <c r="AA69" s="247">
        <v>43735</v>
      </c>
      <c r="AB69" s="247"/>
      <c r="AC69" s="245">
        <v>0</v>
      </c>
      <c r="AE69" s="225" t="s">
        <v>2681</v>
      </c>
      <c r="AH69" s="224" t="s">
        <v>934</v>
      </c>
    </row>
    <row r="70" spans="1:34" ht="29" x14ac:dyDescent="0.35">
      <c r="A70" s="225" t="s">
        <v>2580</v>
      </c>
      <c r="B70" s="225" t="s">
        <v>2581</v>
      </c>
      <c r="C70" s="225"/>
      <c r="D70" s="225" t="s">
        <v>812</v>
      </c>
      <c r="E70" s="225"/>
      <c r="F70" s="225">
        <v>40</v>
      </c>
      <c r="G70" s="225" t="s">
        <v>808</v>
      </c>
      <c r="H70" s="225" t="s">
        <v>625</v>
      </c>
      <c r="I70" s="225" t="s">
        <v>626</v>
      </c>
      <c r="J70" s="225"/>
      <c r="K70" s="225"/>
      <c r="L70" s="225" t="s">
        <v>2003</v>
      </c>
      <c r="M70" s="225" t="s">
        <v>2656</v>
      </c>
      <c r="N70" s="225"/>
      <c r="O70" s="225" t="s">
        <v>12</v>
      </c>
      <c r="P70" s="225" t="s">
        <v>723</v>
      </c>
      <c r="Q70" s="225"/>
      <c r="R70" s="225"/>
      <c r="S70" s="225"/>
      <c r="T70" s="225"/>
      <c r="U70" s="225"/>
      <c r="V70" s="225"/>
      <c r="W70" s="245">
        <v>30000</v>
      </c>
      <c r="X70" s="225" t="s">
        <v>2683</v>
      </c>
      <c r="Y70" s="232">
        <v>30000</v>
      </c>
      <c r="Z70" s="228">
        <v>43710</v>
      </c>
      <c r="AA70" s="228"/>
      <c r="AB70" s="228"/>
      <c r="AD70" s="241">
        <v>30000</v>
      </c>
      <c r="AE70" s="224" t="s">
        <v>2676</v>
      </c>
    </row>
    <row r="71" spans="1:34" x14ac:dyDescent="0.35">
      <c r="A71" s="225" t="s">
        <v>2582</v>
      </c>
      <c r="B71" s="225" t="s">
        <v>2380</v>
      </c>
      <c r="C71" s="225"/>
      <c r="D71" s="225" t="s">
        <v>812</v>
      </c>
      <c r="E71" s="225"/>
      <c r="F71" s="225">
        <v>42</v>
      </c>
      <c r="G71" s="225" t="s">
        <v>923</v>
      </c>
      <c r="H71" s="225" t="s">
        <v>935</v>
      </c>
      <c r="I71" s="225" t="s">
        <v>936</v>
      </c>
      <c r="J71" s="225"/>
      <c r="K71" s="225"/>
      <c r="L71" s="225" t="s">
        <v>2003</v>
      </c>
      <c r="M71" s="225" t="s">
        <v>2655</v>
      </c>
      <c r="N71" s="225"/>
      <c r="O71" s="225" t="s">
        <v>12</v>
      </c>
      <c r="P71" s="225" t="s">
        <v>723</v>
      </c>
      <c r="Q71" s="225"/>
      <c r="R71" s="225"/>
      <c r="S71" s="225"/>
      <c r="T71" s="225"/>
      <c r="U71" s="225"/>
      <c r="V71" s="225"/>
      <c r="W71" s="245">
        <v>42056.5</v>
      </c>
      <c r="X71" s="225" t="s">
        <v>2683</v>
      </c>
      <c r="Y71" s="232">
        <v>42056.5</v>
      </c>
      <c r="Z71" s="228">
        <v>43710</v>
      </c>
      <c r="AA71" s="228"/>
      <c r="AB71" s="228"/>
      <c r="AD71" s="258">
        <v>42056.5</v>
      </c>
      <c r="AE71" s="224" t="s">
        <v>2676</v>
      </c>
    </row>
    <row r="72" spans="1:34" ht="29" x14ac:dyDescent="0.35">
      <c r="A72" s="225" t="s">
        <v>2583</v>
      </c>
      <c r="B72" s="225" t="s">
        <v>2584</v>
      </c>
      <c r="C72" s="225"/>
      <c r="D72" s="225" t="s">
        <v>803</v>
      </c>
      <c r="E72" s="225"/>
      <c r="F72" s="225">
        <v>47</v>
      </c>
      <c r="G72" s="225" t="s">
        <v>834</v>
      </c>
      <c r="H72" s="225" t="s">
        <v>937</v>
      </c>
      <c r="I72" s="225" t="s">
        <v>938</v>
      </c>
      <c r="J72" s="225"/>
      <c r="K72" s="225"/>
      <c r="L72" s="225" t="s">
        <v>2001</v>
      </c>
      <c r="M72" s="225" t="s">
        <v>2658</v>
      </c>
      <c r="N72" s="225"/>
      <c r="O72" s="225" t="s">
        <v>10</v>
      </c>
      <c r="P72" s="225" t="s">
        <v>722</v>
      </c>
      <c r="Q72" s="225"/>
      <c r="R72" s="225"/>
      <c r="S72" s="225"/>
      <c r="T72" s="225"/>
      <c r="U72" s="225" t="s">
        <v>939</v>
      </c>
      <c r="V72" s="225"/>
      <c r="W72" s="245">
        <v>31960</v>
      </c>
      <c r="X72" s="225">
        <v>31960</v>
      </c>
      <c r="Y72" s="232">
        <v>0</v>
      </c>
      <c r="Z72" s="228">
        <v>43713</v>
      </c>
      <c r="AA72" s="228"/>
      <c r="AB72" s="228"/>
      <c r="AC72" s="241">
        <v>31960</v>
      </c>
      <c r="AE72" s="224" t="s">
        <v>2674</v>
      </c>
    </row>
    <row r="73" spans="1:34" x14ac:dyDescent="0.35">
      <c r="A73" s="225" t="s">
        <v>2585</v>
      </c>
      <c r="B73" s="225" t="s">
        <v>2586</v>
      </c>
      <c r="C73" s="225"/>
      <c r="D73" s="225" t="s">
        <v>803</v>
      </c>
      <c r="E73" s="225"/>
      <c r="F73" s="225">
        <v>44</v>
      </c>
      <c r="G73" s="225" t="s">
        <v>830</v>
      </c>
      <c r="H73" s="225" t="s">
        <v>940</v>
      </c>
      <c r="I73" s="225" t="s">
        <v>2643</v>
      </c>
      <c r="J73" s="225"/>
      <c r="K73" s="225"/>
      <c r="L73" s="225" t="s">
        <v>2001</v>
      </c>
      <c r="M73" s="225" t="s">
        <v>2654</v>
      </c>
      <c r="N73" s="225"/>
      <c r="O73" s="225" t="s">
        <v>13</v>
      </c>
      <c r="P73" s="225" t="s">
        <v>2030</v>
      </c>
      <c r="Q73" s="225"/>
      <c r="R73" s="225"/>
      <c r="S73" s="225"/>
      <c r="T73" s="225"/>
      <c r="U73" s="225"/>
      <c r="V73" s="225"/>
      <c r="W73" s="245">
        <v>9200</v>
      </c>
      <c r="X73" s="225" t="s">
        <v>2683</v>
      </c>
      <c r="Y73" s="232">
        <v>9200</v>
      </c>
      <c r="Z73" s="228">
        <v>43712</v>
      </c>
      <c r="AA73" s="228"/>
      <c r="AB73" s="228"/>
      <c r="AD73" s="241">
        <v>9200</v>
      </c>
      <c r="AE73" s="224" t="s">
        <v>2677</v>
      </c>
    </row>
    <row r="74" spans="1:34" x14ac:dyDescent="0.35">
      <c r="A74" s="225" t="s">
        <v>2587</v>
      </c>
      <c r="B74" s="225" t="s">
        <v>2588</v>
      </c>
      <c r="C74" s="225"/>
      <c r="D74" s="225" t="s">
        <v>803</v>
      </c>
      <c r="E74" s="225"/>
      <c r="F74" s="224">
        <v>48</v>
      </c>
      <c r="G74" s="225" t="s">
        <v>941</v>
      </c>
      <c r="H74" s="224" t="s">
        <v>628</v>
      </c>
      <c r="I74" s="224" t="s">
        <v>629</v>
      </c>
      <c r="L74" s="225" t="s">
        <v>2001</v>
      </c>
      <c r="M74" s="225" t="s">
        <v>2658</v>
      </c>
      <c r="N74" s="225"/>
      <c r="O74" s="225" t="s">
        <v>10</v>
      </c>
      <c r="P74" s="225" t="s">
        <v>722</v>
      </c>
      <c r="Q74" s="225"/>
      <c r="R74" s="225"/>
      <c r="S74" s="225"/>
      <c r="T74" s="225"/>
      <c r="U74" s="225"/>
      <c r="V74" s="225"/>
      <c r="W74" s="245">
        <v>29769</v>
      </c>
      <c r="X74" s="225">
        <v>29769</v>
      </c>
      <c r="Y74" s="232">
        <v>0</v>
      </c>
      <c r="Z74" s="228">
        <v>43724</v>
      </c>
      <c r="AA74" s="228"/>
      <c r="AB74" s="228"/>
      <c r="AC74" s="241">
        <v>29769</v>
      </c>
      <c r="AE74" s="224" t="s">
        <v>2674</v>
      </c>
    </row>
    <row r="75" spans="1:34" x14ac:dyDescent="0.35">
      <c r="A75" s="225" t="s">
        <v>2589</v>
      </c>
      <c r="B75" s="225" t="s">
        <v>2590</v>
      </c>
      <c r="C75" s="225"/>
      <c r="D75" s="225" t="s">
        <v>803</v>
      </c>
      <c r="E75" s="225"/>
      <c r="F75" s="225">
        <v>44</v>
      </c>
      <c r="G75" s="225" t="s">
        <v>830</v>
      </c>
      <c r="H75" s="225" t="s">
        <v>942</v>
      </c>
      <c r="I75" s="225" t="s">
        <v>943</v>
      </c>
      <c r="J75" s="225"/>
      <c r="K75" s="225"/>
      <c r="L75" s="225" t="s">
        <v>2001</v>
      </c>
      <c r="M75" s="225" t="s">
        <v>2658</v>
      </c>
      <c r="N75" s="225"/>
      <c r="O75" s="225" t="s">
        <v>10</v>
      </c>
      <c r="P75" s="225" t="s">
        <v>722</v>
      </c>
      <c r="Q75" s="225" t="s">
        <v>2667</v>
      </c>
      <c r="R75" s="225" t="s">
        <v>2030</v>
      </c>
      <c r="S75" s="225"/>
      <c r="T75" s="225"/>
      <c r="U75" s="225"/>
      <c r="V75" s="225"/>
      <c r="W75" s="245">
        <v>58390</v>
      </c>
      <c r="X75" s="225">
        <v>11000</v>
      </c>
      <c r="Y75" s="232">
        <v>44180</v>
      </c>
      <c r="Z75" s="247">
        <v>43724</v>
      </c>
      <c r="AA75" s="247">
        <v>43773</v>
      </c>
      <c r="AB75" s="247"/>
      <c r="AC75" s="241">
        <v>11000</v>
      </c>
      <c r="AD75" s="241">
        <v>44180</v>
      </c>
      <c r="AE75" s="224" t="s">
        <v>2675</v>
      </c>
    </row>
    <row r="76" spans="1:34" ht="29" x14ac:dyDescent="0.35">
      <c r="A76" s="225" t="s">
        <v>2591</v>
      </c>
      <c r="B76" s="225" t="s">
        <v>2592</v>
      </c>
      <c r="C76" s="225"/>
      <c r="D76" s="225" t="s">
        <v>803</v>
      </c>
      <c r="E76" s="225"/>
      <c r="F76" s="225">
        <v>54</v>
      </c>
      <c r="G76" s="225" t="s">
        <v>887</v>
      </c>
      <c r="H76" s="225" t="s">
        <v>944</v>
      </c>
      <c r="I76" s="225" t="s">
        <v>945</v>
      </c>
      <c r="J76" s="225"/>
      <c r="K76" s="225"/>
      <c r="L76" s="225" t="s">
        <v>2015</v>
      </c>
      <c r="M76" s="225" t="s">
        <v>2656</v>
      </c>
      <c r="N76" s="225"/>
      <c r="O76" s="225" t="s">
        <v>13</v>
      </c>
      <c r="P76" s="225" t="s">
        <v>723</v>
      </c>
      <c r="Q76" s="225"/>
      <c r="R76" s="225"/>
      <c r="S76" s="225"/>
      <c r="T76" s="225"/>
      <c r="U76" s="225"/>
      <c r="V76" s="225"/>
      <c r="W76" s="245">
        <v>26524</v>
      </c>
      <c r="X76" s="225" t="s">
        <v>2683</v>
      </c>
      <c r="Y76" s="232">
        <v>26524</v>
      </c>
      <c r="Z76" s="228">
        <v>43738</v>
      </c>
      <c r="AA76" s="228"/>
      <c r="AB76" s="228"/>
      <c r="AD76" s="258">
        <v>26524</v>
      </c>
      <c r="AE76" s="224" t="s">
        <v>2677</v>
      </c>
    </row>
    <row r="77" spans="1:34" x14ac:dyDescent="0.35">
      <c r="A77" s="225" t="s">
        <v>2593</v>
      </c>
      <c r="B77" s="225" t="s">
        <v>2594</v>
      </c>
      <c r="C77" s="225"/>
      <c r="D77" s="225" t="s">
        <v>803</v>
      </c>
      <c r="E77" s="225"/>
      <c r="F77" s="225">
        <v>58</v>
      </c>
      <c r="G77" s="225" t="s">
        <v>830</v>
      </c>
      <c r="H77" s="225" t="s">
        <v>946</v>
      </c>
      <c r="I77" s="225" t="s">
        <v>947</v>
      </c>
      <c r="J77" s="225"/>
      <c r="K77" s="225"/>
      <c r="L77" s="225" t="s">
        <v>2650</v>
      </c>
      <c r="M77" s="225" t="s">
        <v>2656</v>
      </c>
      <c r="N77" s="225"/>
      <c r="O77" s="225" t="s">
        <v>13</v>
      </c>
      <c r="P77" s="225" t="s">
        <v>2030</v>
      </c>
      <c r="Q77" s="225"/>
      <c r="R77" s="225"/>
      <c r="S77" s="225"/>
      <c r="T77" s="225"/>
      <c r="U77" s="225"/>
      <c r="V77" s="225"/>
      <c r="W77" s="245">
        <v>6400</v>
      </c>
      <c r="X77" s="225" t="s">
        <v>2683</v>
      </c>
      <c r="Y77" s="232">
        <v>6400</v>
      </c>
      <c r="Z77" s="228">
        <v>43738</v>
      </c>
      <c r="AA77" s="228"/>
      <c r="AB77" s="228"/>
      <c r="AD77" s="241">
        <v>6400</v>
      </c>
      <c r="AE77" s="224" t="s">
        <v>2677</v>
      </c>
    </row>
    <row r="78" spans="1:34" ht="29" x14ac:dyDescent="0.35">
      <c r="A78" s="225" t="s">
        <v>2595</v>
      </c>
      <c r="B78" s="225" t="s">
        <v>2596</v>
      </c>
      <c r="C78" s="225"/>
      <c r="D78" s="225" t="s">
        <v>803</v>
      </c>
      <c r="E78" s="225"/>
      <c r="F78" s="225">
        <v>55</v>
      </c>
      <c r="G78" s="225" t="s">
        <v>948</v>
      </c>
      <c r="H78" s="225" t="s">
        <v>949</v>
      </c>
      <c r="I78" s="225">
        <v>8</v>
      </c>
      <c r="J78" s="225"/>
      <c r="K78" s="225"/>
      <c r="L78" s="225" t="s">
        <v>2006</v>
      </c>
      <c r="M78" s="225" t="s">
        <v>2661</v>
      </c>
      <c r="N78" s="225"/>
      <c r="O78" s="225" t="s">
        <v>10</v>
      </c>
      <c r="P78" s="225"/>
      <c r="Q78" s="225" t="s">
        <v>2667</v>
      </c>
      <c r="R78" s="225" t="s">
        <v>2030</v>
      </c>
      <c r="S78" s="225" t="s">
        <v>14</v>
      </c>
      <c r="T78" s="225" t="s">
        <v>2030</v>
      </c>
      <c r="U78" s="225"/>
      <c r="V78" s="225"/>
      <c r="W78" s="245">
        <v>58944.56</v>
      </c>
      <c r="X78" s="225">
        <v>13924.56</v>
      </c>
      <c r="Y78" s="241">
        <v>45020</v>
      </c>
      <c r="Z78" s="256">
        <v>43739</v>
      </c>
      <c r="AA78" s="256">
        <v>43745</v>
      </c>
      <c r="AB78" s="256" t="s">
        <v>2673</v>
      </c>
      <c r="AC78" s="241">
        <v>13924.56</v>
      </c>
      <c r="AD78" s="245">
        <f>20000
+25020</f>
        <v>45020</v>
      </c>
      <c r="AE78" s="224" t="s">
        <v>2675</v>
      </c>
    </row>
    <row r="79" spans="1:34" x14ac:dyDescent="0.35">
      <c r="A79" s="225" t="s">
        <v>2597</v>
      </c>
      <c r="B79" s="225" t="s">
        <v>2598</v>
      </c>
      <c r="C79" s="225"/>
      <c r="D79" s="225" t="s">
        <v>803</v>
      </c>
      <c r="E79" s="225"/>
      <c r="F79" s="225">
        <v>47</v>
      </c>
      <c r="G79" s="225" t="s">
        <v>809</v>
      </c>
      <c r="H79" s="225" t="s">
        <v>950</v>
      </c>
      <c r="I79" s="225" t="s">
        <v>951</v>
      </c>
      <c r="J79" s="225"/>
      <c r="K79" s="225"/>
      <c r="L79" s="225" t="s">
        <v>2001</v>
      </c>
      <c r="M79" s="225" t="s">
        <v>2663</v>
      </c>
      <c r="N79" s="225"/>
      <c r="O79" s="225" t="s">
        <v>10</v>
      </c>
      <c r="P79" s="225" t="s">
        <v>2668</v>
      </c>
      <c r="Q79" s="225"/>
      <c r="R79" s="225"/>
      <c r="S79" s="225"/>
      <c r="T79" s="225"/>
      <c r="U79" s="225"/>
      <c r="V79" s="225"/>
      <c r="W79" s="245">
        <v>27437</v>
      </c>
      <c r="X79" s="225">
        <v>27437</v>
      </c>
      <c r="Y79" s="232">
        <v>0</v>
      </c>
      <c r="Z79" s="228">
        <v>43745</v>
      </c>
      <c r="AA79" s="228"/>
      <c r="AB79" s="228"/>
      <c r="AC79" s="241">
        <v>27437</v>
      </c>
      <c r="AE79" s="224" t="s">
        <v>2674</v>
      </c>
      <c r="AF79" s="229"/>
      <c r="AG79" s="207"/>
      <c r="AH79" s="229"/>
    </row>
    <row r="80" spans="1:34" ht="29" x14ac:dyDescent="0.35">
      <c r="A80" s="225" t="s">
        <v>2599</v>
      </c>
      <c r="B80" s="225" t="s">
        <v>2600</v>
      </c>
      <c r="C80" s="225"/>
      <c r="D80" s="225" t="s">
        <v>803</v>
      </c>
      <c r="E80" s="225"/>
      <c r="F80" s="225">
        <v>48</v>
      </c>
      <c r="G80" s="225" t="s">
        <v>834</v>
      </c>
      <c r="H80" s="225" t="s">
        <v>952</v>
      </c>
      <c r="I80" s="225" t="s">
        <v>953</v>
      </c>
      <c r="J80" s="225"/>
      <c r="K80" s="225"/>
      <c r="L80" s="225" t="s">
        <v>2001</v>
      </c>
      <c r="M80" s="225" t="s">
        <v>2654</v>
      </c>
      <c r="N80" s="225"/>
      <c r="O80" s="225" t="s">
        <v>13</v>
      </c>
      <c r="P80" s="225" t="s">
        <v>2030</v>
      </c>
      <c r="Q80" s="225"/>
      <c r="R80" s="225"/>
      <c r="S80" s="225"/>
      <c r="T80" s="225"/>
      <c r="U80" s="225"/>
      <c r="V80" s="225"/>
      <c r="W80" s="245">
        <v>49630</v>
      </c>
      <c r="X80" s="225" t="s">
        <v>2683</v>
      </c>
      <c r="Y80" s="232">
        <v>43452</v>
      </c>
      <c r="Z80" s="228">
        <v>43748</v>
      </c>
      <c r="AA80" s="228"/>
      <c r="AB80" s="228"/>
      <c r="AD80" s="241">
        <v>43452</v>
      </c>
      <c r="AE80" s="224" t="s">
        <v>2677</v>
      </c>
    </row>
    <row r="81" spans="1:34" ht="43.5" x14ac:dyDescent="0.35">
      <c r="A81" s="225" t="s">
        <v>2634</v>
      </c>
      <c r="B81" s="225" t="s">
        <v>2601</v>
      </c>
      <c r="C81" s="225"/>
      <c r="D81" s="225" t="s">
        <v>812</v>
      </c>
      <c r="E81" s="225"/>
      <c r="F81" s="225">
        <v>19</v>
      </c>
      <c r="G81" s="225" t="s">
        <v>837</v>
      </c>
      <c r="H81" s="225" t="s">
        <v>632</v>
      </c>
      <c r="I81" s="225" t="s">
        <v>633</v>
      </c>
      <c r="J81" s="225"/>
      <c r="K81" s="225"/>
      <c r="L81" s="225" t="s">
        <v>631</v>
      </c>
      <c r="M81" s="225"/>
      <c r="N81" s="225"/>
      <c r="O81" s="225" t="s">
        <v>10</v>
      </c>
      <c r="P81" s="225" t="s">
        <v>722</v>
      </c>
      <c r="Q81" s="225" t="s">
        <v>2667</v>
      </c>
      <c r="R81" s="225" t="s">
        <v>732</v>
      </c>
      <c r="S81" s="225"/>
      <c r="T81" s="225"/>
      <c r="U81" s="225"/>
      <c r="V81" s="225"/>
      <c r="W81" s="245">
        <v>58704</v>
      </c>
      <c r="X81" s="245">
        <v>48750</v>
      </c>
      <c r="Y81" s="232">
        <v>9954</v>
      </c>
      <c r="Z81" s="247">
        <v>43748</v>
      </c>
      <c r="AA81" s="247">
        <v>40500</v>
      </c>
      <c r="AB81" s="247"/>
      <c r="AC81" s="245">
        <v>0</v>
      </c>
      <c r="AD81" s="241">
        <v>9954</v>
      </c>
      <c r="AE81" s="225" t="s">
        <v>2682</v>
      </c>
    </row>
    <row r="82" spans="1:34" x14ac:dyDescent="0.35">
      <c r="A82" s="225" t="s">
        <v>2602</v>
      </c>
      <c r="B82" s="225" t="s">
        <v>2603</v>
      </c>
      <c r="C82" s="225"/>
      <c r="D82" s="225" t="s">
        <v>803</v>
      </c>
      <c r="E82" s="225"/>
      <c r="F82" s="225">
        <v>47</v>
      </c>
      <c r="G82" s="225" t="s">
        <v>892</v>
      </c>
      <c r="H82" s="225" t="s">
        <v>954</v>
      </c>
      <c r="I82" s="225" t="s">
        <v>2644</v>
      </c>
      <c r="J82" s="225"/>
      <c r="K82" s="225"/>
      <c r="L82" s="225" t="s">
        <v>2651</v>
      </c>
      <c r="M82" s="225" t="s">
        <v>2656</v>
      </c>
      <c r="N82" s="225"/>
      <c r="O82" s="225" t="s">
        <v>12</v>
      </c>
      <c r="P82" s="225" t="s">
        <v>723</v>
      </c>
      <c r="Q82" s="225"/>
      <c r="R82" s="225"/>
      <c r="S82" s="225"/>
      <c r="T82" s="225"/>
      <c r="U82" s="225"/>
      <c r="V82" s="225"/>
      <c r="W82" s="245">
        <v>54500</v>
      </c>
      <c r="X82" s="225" t="s">
        <v>2683</v>
      </c>
      <c r="Y82" s="232">
        <v>54500</v>
      </c>
      <c r="Z82" s="228">
        <v>43752</v>
      </c>
      <c r="AA82" s="228"/>
      <c r="AB82" s="228"/>
      <c r="AD82" s="241">
        <v>54500</v>
      </c>
      <c r="AE82" s="224" t="s">
        <v>2676</v>
      </c>
    </row>
    <row r="83" spans="1:34" x14ac:dyDescent="0.35">
      <c r="A83" s="225" t="s">
        <v>2604</v>
      </c>
      <c r="B83" s="225" t="s">
        <v>2605</v>
      </c>
      <c r="C83" s="225"/>
      <c r="D83" s="225" t="s">
        <v>803</v>
      </c>
      <c r="E83" s="225"/>
      <c r="F83" s="225">
        <v>28</v>
      </c>
      <c r="G83" s="225" t="s">
        <v>955</v>
      </c>
      <c r="H83" s="225" t="s">
        <v>635</v>
      </c>
      <c r="I83" s="225" t="s">
        <v>636</v>
      </c>
      <c r="J83" s="225"/>
      <c r="K83" s="225"/>
      <c r="L83" s="225" t="s">
        <v>2003</v>
      </c>
      <c r="M83" s="225" t="s">
        <v>2655</v>
      </c>
      <c r="N83" s="225"/>
      <c r="O83" s="225" t="s">
        <v>12</v>
      </c>
      <c r="P83" s="225" t="s">
        <v>723</v>
      </c>
      <c r="Q83" s="225"/>
      <c r="R83" s="225"/>
      <c r="S83" s="225"/>
      <c r="T83" s="225"/>
      <c r="U83" s="225"/>
      <c r="V83" s="225"/>
      <c r="W83" s="245">
        <v>54500</v>
      </c>
      <c r="X83" s="225" t="s">
        <v>2683</v>
      </c>
      <c r="Y83" s="232">
        <v>54500</v>
      </c>
      <c r="Z83" s="228">
        <v>43752</v>
      </c>
      <c r="AA83" s="228"/>
      <c r="AB83" s="228"/>
      <c r="AD83" s="241">
        <v>54500</v>
      </c>
      <c r="AE83" s="224" t="s">
        <v>2676</v>
      </c>
    </row>
    <row r="84" spans="1:34" x14ac:dyDescent="0.35">
      <c r="A84" s="225" t="s">
        <v>2606</v>
      </c>
      <c r="B84" s="225" t="s">
        <v>2607</v>
      </c>
      <c r="C84" s="225"/>
      <c r="D84" s="225" t="s">
        <v>803</v>
      </c>
      <c r="E84" s="225"/>
      <c r="F84" s="225">
        <v>38</v>
      </c>
      <c r="G84" s="225" t="s">
        <v>838</v>
      </c>
      <c r="H84" s="225" t="s">
        <v>956</v>
      </c>
      <c r="I84" s="225" t="s">
        <v>957</v>
      </c>
      <c r="J84" s="225"/>
      <c r="K84" s="225"/>
      <c r="L84" s="225" t="s">
        <v>2006</v>
      </c>
      <c r="M84" s="225" t="s">
        <v>2654</v>
      </c>
      <c r="N84" s="225"/>
      <c r="O84" s="225" t="s">
        <v>10</v>
      </c>
      <c r="P84" s="225"/>
      <c r="Q84" s="225" t="s">
        <v>2667</v>
      </c>
      <c r="R84" s="225" t="s">
        <v>723</v>
      </c>
      <c r="S84" s="225"/>
      <c r="T84" s="225"/>
      <c r="U84" s="225" t="s">
        <v>2671</v>
      </c>
      <c r="V84" s="225"/>
      <c r="W84" s="245">
        <v>59550</v>
      </c>
      <c r="X84" s="225">
        <v>39000</v>
      </c>
      <c r="Y84" s="232">
        <v>21024</v>
      </c>
      <c r="Z84" s="228">
        <v>43752</v>
      </c>
      <c r="AA84" s="228"/>
      <c r="AB84" s="228"/>
      <c r="AC84" s="241">
        <v>39000</v>
      </c>
      <c r="AD84" s="241">
        <v>21024</v>
      </c>
      <c r="AE84" s="224" t="s">
        <v>2675</v>
      </c>
    </row>
    <row r="85" spans="1:34" ht="29" x14ac:dyDescent="0.35">
      <c r="A85" s="225" t="s">
        <v>2254</v>
      </c>
      <c r="B85" s="225" t="s">
        <v>1777</v>
      </c>
      <c r="C85" s="225"/>
      <c r="D85" s="225" t="s">
        <v>803</v>
      </c>
      <c r="E85" s="225"/>
      <c r="F85" s="225">
        <v>39</v>
      </c>
      <c r="G85" s="225" t="s">
        <v>804</v>
      </c>
      <c r="H85" s="225" t="s">
        <v>958</v>
      </c>
      <c r="I85" s="225" t="s">
        <v>1973</v>
      </c>
      <c r="J85" s="225" t="s">
        <v>1974</v>
      </c>
      <c r="K85" s="225"/>
      <c r="L85" s="225" t="s">
        <v>2001</v>
      </c>
      <c r="M85" s="225" t="s">
        <v>2654</v>
      </c>
      <c r="N85" s="225"/>
      <c r="O85" s="225" t="s">
        <v>10</v>
      </c>
      <c r="P85" s="225"/>
      <c r="Q85" s="225"/>
      <c r="R85" s="225"/>
      <c r="S85" s="225"/>
      <c r="T85" s="225"/>
      <c r="U85" s="225" t="s">
        <v>959</v>
      </c>
      <c r="V85" s="225"/>
      <c r="W85" s="245">
        <v>60000</v>
      </c>
      <c r="X85" s="225">
        <v>60000</v>
      </c>
      <c r="Y85" s="232">
        <v>0</v>
      </c>
      <c r="Z85" s="228">
        <v>43763</v>
      </c>
      <c r="AA85" s="228"/>
      <c r="AB85" s="228"/>
      <c r="AC85" s="241">
        <v>60000</v>
      </c>
      <c r="AE85" s="224" t="s">
        <v>2674</v>
      </c>
    </row>
    <row r="86" spans="1:34" x14ac:dyDescent="0.35">
      <c r="A86" s="225" t="s">
        <v>2523</v>
      </c>
      <c r="B86" s="225" t="s">
        <v>2608</v>
      </c>
      <c r="C86" s="225"/>
      <c r="D86" s="225" t="s">
        <v>803</v>
      </c>
      <c r="E86" s="225"/>
      <c r="F86" s="225">
        <v>68</v>
      </c>
      <c r="G86" s="225" t="s">
        <v>960</v>
      </c>
      <c r="H86" s="225" t="s">
        <v>961</v>
      </c>
      <c r="I86" s="225" t="s">
        <v>2638</v>
      </c>
      <c r="J86" s="225" t="s">
        <v>2637</v>
      </c>
      <c r="K86" s="225"/>
      <c r="L86" s="225" t="s">
        <v>2003</v>
      </c>
      <c r="M86" s="225" t="s">
        <v>2656</v>
      </c>
      <c r="N86" s="225"/>
      <c r="O86" s="225" t="s">
        <v>12</v>
      </c>
      <c r="P86" s="225" t="s">
        <v>723</v>
      </c>
      <c r="Q86" s="225"/>
      <c r="R86" s="225"/>
      <c r="S86" s="225"/>
      <c r="T86" s="225"/>
      <c r="U86" s="225"/>
      <c r="V86" s="225"/>
      <c r="W86" s="245">
        <v>20828.98</v>
      </c>
      <c r="X86" s="225" t="s">
        <v>2683</v>
      </c>
      <c r="Y86" s="232">
        <v>20828.98</v>
      </c>
      <c r="Z86" s="228">
        <v>43759</v>
      </c>
      <c r="AA86" s="228"/>
      <c r="AB86" s="228"/>
      <c r="AD86" s="258">
        <v>20828.98</v>
      </c>
      <c r="AE86" s="224" t="s">
        <v>2676</v>
      </c>
      <c r="AF86" s="207"/>
      <c r="AG86" s="207"/>
      <c r="AH86" s="207"/>
    </row>
    <row r="87" spans="1:34" ht="29" x14ac:dyDescent="0.35">
      <c r="A87" s="225" t="s">
        <v>2319</v>
      </c>
      <c r="B87" s="225" t="s">
        <v>2609</v>
      </c>
      <c r="C87" s="225"/>
      <c r="D87" s="225" t="s">
        <v>803</v>
      </c>
      <c r="E87" s="225"/>
      <c r="F87" s="225">
        <v>38</v>
      </c>
      <c r="G87" s="225" t="s">
        <v>808</v>
      </c>
      <c r="H87" s="225" t="s">
        <v>962</v>
      </c>
      <c r="I87" s="225" t="s">
        <v>963</v>
      </c>
      <c r="J87" s="225"/>
      <c r="K87" s="225"/>
      <c r="L87" s="225" t="s">
        <v>2003</v>
      </c>
      <c r="M87" s="225" t="s">
        <v>2655</v>
      </c>
      <c r="N87" s="225"/>
      <c r="O87" s="225" t="s">
        <v>12</v>
      </c>
      <c r="P87" s="225" t="s">
        <v>723</v>
      </c>
      <c r="Q87" s="225"/>
      <c r="R87" s="225"/>
      <c r="S87" s="225"/>
      <c r="T87" s="225"/>
      <c r="U87" s="225"/>
      <c r="V87" s="225"/>
      <c r="W87" s="245">
        <v>36800</v>
      </c>
      <c r="X87" s="225" t="s">
        <v>2683</v>
      </c>
      <c r="Y87" s="232">
        <v>36800</v>
      </c>
      <c r="Z87" s="228">
        <v>43780</v>
      </c>
      <c r="AA87" s="228"/>
      <c r="AB87" s="228"/>
      <c r="AD87" s="241">
        <v>36800</v>
      </c>
      <c r="AE87" s="224" t="s">
        <v>2676</v>
      </c>
    </row>
    <row r="88" spans="1:34" x14ac:dyDescent="0.35">
      <c r="A88" s="225" t="s">
        <v>2610</v>
      </c>
      <c r="B88" s="225" t="s">
        <v>2611</v>
      </c>
      <c r="C88" s="225"/>
      <c r="D88" s="225" t="s">
        <v>803</v>
      </c>
      <c r="E88" s="225"/>
      <c r="F88" s="225">
        <v>41</v>
      </c>
      <c r="G88" s="225" t="s">
        <v>964</v>
      </c>
      <c r="H88" s="225" t="s">
        <v>965</v>
      </c>
      <c r="I88" s="225" t="s">
        <v>966</v>
      </c>
      <c r="J88" s="225"/>
      <c r="K88" s="225"/>
      <c r="L88" s="225" t="s">
        <v>2003</v>
      </c>
      <c r="M88" s="225" t="s">
        <v>2656</v>
      </c>
      <c r="N88" s="225"/>
      <c r="O88" s="225" t="s">
        <v>12</v>
      </c>
      <c r="P88" s="225" t="s">
        <v>723</v>
      </c>
      <c r="Q88" s="225"/>
      <c r="R88" s="225"/>
      <c r="S88" s="225"/>
      <c r="T88" s="225"/>
      <c r="U88" s="225"/>
      <c r="V88" s="225"/>
      <c r="W88" s="245">
        <v>54500</v>
      </c>
      <c r="X88" s="225" t="s">
        <v>2683</v>
      </c>
      <c r="Y88" s="232">
        <v>54500</v>
      </c>
      <c r="Z88" s="228">
        <v>43780</v>
      </c>
      <c r="AA88" s="228"/>
      <c r="AB88" s="228"/>
      <c r="AD88" s="241">
        <v>54500</v>
      </c>
      <c r="AE88" s="224" t="s">
        <v>2676</v>
      </c>
      <c r="AG88" s="207"/>
    </row>
    <row r="89" spans="1:34" x14ac:dyDescent="0.35">
      <c r="A89" s="225" t="s">
        <v>2612</v>
      </c>
      <c r="B89" s="225" t="s">
        <v>2613</v>
      </c>
      <c r="C89" s="225"/>
      <c r="D89" s="225" t="s">
        <v>803</v>
      </c>
      <c r="E89" s="225"/>
      <c r="F89" s="225">
        <v>45</v>
      </c>
      <c r="G89" s="225" t="s">
        <v>849</v>
      </c>
      <c r="H89" s="225" t="s">
        <v>967</v>
      </c>
      <c r="I89" s="225" t="s">
        <v>968</v>
      </c>
      <c r="J89" s="225"/>
      <c r="K89" s="225"/>
      <c r="L89" s="225" t="s">
        <v>2003</v>
      </c>
      <c r="M89" s="225" t="s">
        <v>2655</v>
      </c>
      <c r="N89" s="225"/>
      <c r="O89" s="225" t="s">
        <v>12</v>
      </c>
      <c r="P89" s="225" t="s">
        <v>723</v>
      </c>
      <c r="Q89" s="225"/>
      <c r="R89" s="225"/>
      <c r="S89" s="225"/>
      <c r="T89" s="225"/>
      <c r="U89" s="225"/>
      <c r="V89" s="225"/>
      <c r="W89" s="245">
        <v>30000</v>
      </c>
      <c r="X89" s="225" t="s">
        <v>2683</v>
      </c>
      <c r="Y89" s="232">
        <v>30000</v>
      </c>
      <c r="Z89" s="228">
        <v>43780</v>
      </c>
      <c r="AA89" s="228"/>
      <c r="AB89" s="228"/>
      <c r="AD89" s="241">
        <v>30000</v>
      </c>
      <c r="AE89" s="224" t="s">
        <v>2676</v>
      </c>
    </row>
    <row r="90" spans="1:34" ht="29" x14ac:dyDescent="0.35">
      <c r="A90" s="225" t="s">
        <v>2614</v>
      </c>
      <c r="B90" s="225" t="s">
        <v>2615</v>
      </c>
      <c r="C90" s="225"/>
      <c r="D90" s="225" t="s">
        <v>803</v>
      </c>
      <c r="E90" s="225"/>
      <c r="F90" s="225">
        <v>48</v>
      </c>
      <c r="G90" s="225" t="s">
        <v>814</v>
      </c>
      <c r="H90" s="225" t="s">
        <v>969</v>
      </c>
      <c r="I90" s="225" t="s">
        <v>970</v>
      </c>
      <c r="J90" s="225"/>
      <c r="K90" s="225"/>
      <c r="L90" s="225" t="s">
        <v>2006</v>
      </c>
      <c r="M90" s="225" t="s">
        <v>2654</v>
      </c>
      <c r="N90" s="225"/>
      <c r="O90" s="225" t="s">
        <v>14</v>
      </c>
      <c r="P90" s="225" t="s">
        <v>723</v>
      </c>
      <c r="Q90" s="225"/>
      <c r="R90" s="225"/>
      <c r="S90" s="225"/>
      <c r="T90" s="225"/>
      <c r="U90" s="225"/>
      <c r="V90" s="225"/>
      <c r="W90" s="245">
        <v>60000</v>
      </c>
      <c r="X90" s="225" t="s">
        <v>2683</v>
      </c>
      <c r="Y90" s="232">
        <v>38872.879999999997</v>
      </c>
      <c r="Z90" s="228">
        <v>43780</v>
      </c>
      <c r="AA90" s="228"/>
      <c r="AB90" s="228"/>
      <c r="AD90" s="241">
        <v>38872.879999999997</v>
      </c>
      <c r="AE90" s="225" t="s">
        <v>2678</v>
      </c>
    </row>
    <row r="91" spans="1:34" x14ac:dyDescent="0.35">
      <c r="A91" s="225" t="s">
        <v>2414</v>
      </c>
      <c r="B91" s="225" t="s">
        <v>1763</v>
      </c>
      <c r="C91" s="225"/>
      <c r="D91" s="225" t="s">
        <v>803</v>
      </c>
      <c r="E91" s="225"/>
      <c r="F91" s="225">
        <v>40</v>
      </c>
      <c r="G91" s="225" t="s">
        <v>830</v>
      </c>
      <c r="H91" s="225" t="s">
        <v>971</v>
      </c>
      <c r="I91" s="225" t="s">
        <v>972</v>
      </c>
      <c r="J91" s="225"/>
      <c r="K91" s="225"/>
      <c r="L91" s="225" t="s">
        <v>2001</v>
      </c>
      <c r="M91" s="225" t="s">
        <v>2654</v>
      </c>
      <c r="N91" s="225"/>
      <c r="O91" s="225" t="s">
        <v>13</v>
      </c>
      <c r="P91" s="225" t="s">
        <v>2030</v>
      </c>
      <c r="Q91" s="225"/>
      <c r="R91" s="225"/>
      <c r="S91" s="225"/>
      <c r="T91" s="225"/>
      <c r="U91" s="225"/>
      <c r="V91" s="225"/>
      <c r="W91" s="245">
        <v>42652</v>
      </c>
      <c r="X91" s="225" t="s">
        <v>2683</v>
      </c>
      <c r="Y91" s="232">
        <v>42652</v>
      </c>
      <c r="Z91" s="228">
        <v>43787</v>
      </c>
      <c r="AA91" s="228"/>
      <c r="AB91" s="228"/>
      <c r="AD91" s="241">
        <v>42652</v>
      </c>
      <c r="AE91" s="224" t="s">
        <v>2677</v>
      </c>
    </row>
    <row r="92" spans="1:34" ht="29" x14ac:dyDescent="0.35">
      <c r="A92" s="225" t="s">
        <v>2439</v>
      </c>
      <c r="B92" s="225" t="s">
        <v>2379</v>
      </c>
      <c r="C92" s="225"/>
      <c r="D92" s="225" t="s">
        <v>812</v>
      </c>
      <c r="E92" s="225"/>
      <c r="F92" s="225">
        <v>53</v>
      </c>
      <c r="G92" s="225" t="s">
        <v>804</v>
      </c>
      <c r="H92" s="225" t="s">
        <v>973</v>
      </c>
      <c r="I92" s="225" t="s">
        <v>974</v>
      </c>
      <c r="J92" s="225"/>
      <c r="K92" s="225"/>
      <c r="L92" s="225" t="s">
        <v>567</v>
      </c>
      <c r="M92" s="225" t="s">
        <v>2656</v>
      </c>
      <c r="N92" s="225"/>
      <c r="O92" s="225" t="s">
        <v>10</v>
      </c>
      <c r="P92" s="225" t="s">
        <v>722</v>
      </c>
      <c r="Q92" s="225"/>
      <c r="R92" s="225"/>
      <c r="S92" s="225"/>
      <c r="T92" s="225"/>
      <c r="U92" s="225"/>
      <c r="V92" s="225"/>
      <c r="W92" s="245">
        <v>34674.199999999997</v>
      </c>
      <c r="X92" s="225">
        <v>34674.199999999997</v>
      </c>
      <c r="Y92" s="232">
        <v>0</v>
      </c>
      <c r="Z92" s="228">
        <v>43790</v>
      </c>
      <c r="AA92" s="228"/>
      <c r="AB92" s="228"/>
      <c r="AC92" s="241">
        <v>34674.199999999997</v>
      </c>
      <c r="AE92" s="224" t="s">
        <v>2674</v>
      </c>
    </row>
    <row r="93" spans="1:34" ht="29" x14ac:dyDescent="0.35">
      <c r="A93" s="225" t="s">
        <v>2616</v>
      </c>
      <c r="B93" s="225" t="s">
        <v>2617</v>
      </c>
      <c r="C93" s="225"/>
      <c r="D93" s="225" t="s">
        <v>812</v>
      </c>
      <c r="E93" s="225"/>
      <c r="F93" s="225">
        <v>24</v>
      </c>
      <c r="G93" s="225" t="s">
        <v>975</v>
      </c>
      <c r="H93" s="225" t="s">
        <v>976</v>
      </c>
      <c r="I93" s="225" t="s">
        <v>977</v>
      </c>
      <c r="J93" s="225"/>
      <c r="K93" s="225"/>
      <c r="L93" s="225" t="s">
        <v>2003</v>
      </c>
      <c r="M93" s="225" t="s">
        <v>2655</v>
      </c>
      <c r="N93" s="225"/>
      <c r="O93" s="225" t="s">
        <v>12</v>
      </c>
      <c r="P93" s="225" t="s">
        <v>723</v>
      </c>
      <c r="Q93" s="225"/>
      <c r="R93" s="225"/>
      <c r="S93" s="225"/>
      <c r="T93" s="225"/>
      <c r="U93" s="225"/>
      <c r="V93" s="225"/>
      <c r="W93" s="245">
        <v>52535.85</v>
      </c>
      <c r="X93" s="225" t="s">
        <v>2683</v>
      </c>
      <c r="Y93" s="232">
        <v>52535.85</v>
      </c>
      <c r="Z93" s="228">
        <v>43794</v>
      </c>
      <c r="AA93" s="228"/>
      <c r="AB93" s="228"/>
      <c r="AD93" s="241">
        <v>52535.85</v>
      </c>
      <c r="AE93" s="224" t="s">
        <v>2676</v>
      </c>
      <c r="AF93" s="207"/>
      <c r="AG93" s="207"/>
      <c r="AH93" s="207"/>
    </row>
    <row r="94" spans="1:34" x14ac:dyDescent="0.35">
      <c r="A94" s="225" t="s">
        <v>2618</v>
      </c>
      <c r="B94" s="225" t="s">
        <v>2619</v>
      </c>
      <c r="C94" s="225"/>
      <c r="D94" s="225" t="s">
        <v>812</v>
      </c>
      <c r="E94" s="225"/>
      <c r="F94" s="225">
        <v>51</v>
      </c>
      <c r="G94" s="225" t="s">
        <v>809</v>
      </c>
      <c r="H94" s="225" t="s">
        <v>978</v>
      </c>
      <c r="I94" s="225" t="s">
        <v>979</v>
      </c>
      <c r="J94" s="225"/>
      <c r="K94" s="225"/>
      <c r="L94" s="225" t="s">
        <v>2003</v>
      </c>
      <c r="M94" s="225" t="s">
        <v>2655</v>
      </c>
      <c r="N94" s="225"/>
      <c r="O94" s="225" t="s">
        <v>12</v>
      </c>
      <c r="P94" s="225" t="s">
        <v>723</v>
      </c>
      <c r="Q94" s="225"/>
      <c r="R94" s="225"/>
      <c r="S94" s="225"/>
      <c r="T94" s="225"/>
      <c r="U94" s="225"/>
      <c r="V94" s="225"/>
      <c r="W94" s="245">
        <v>20000</v>
      </c>
      <c r="X94" s="225" t="s">
        <v>2683</v>
      </c>
      <c r="Y94" s="232">
        <v>20000</v>
      </c>
      <c r="Z94" s="228">
        <v>43810</v>
      </c>
      <c r="AA94" s="228"/>
      <c r="AB94" s="228"/>
      <c r="AD94" s="241">
        <v>20000</v>
      </c>
      <c r="AE94" s="224" t="s">
        <v>2676</v>
      </c>
    </row>
    <row r="95" spans="1:34" ht="13.5" customHeight="1" x14ac:dyDescent="0.35">
      <c r="A95" s="225" t="s">
        <v>2620</v>
      </c>
      <c r="B95" s="225" t="s">
        <v>2621</v>
      </c>
      <c r="C95" s="225"/>
      <c r="D95" s="225" t="s">
        <v>803</v>
      </c>
      <c r="E95" s="225"/>
      <c r="F95" s="225">
        <v>55</v>
      </c>
      <c r="G95" s="225" t="s">
        <v>980</v>
      </c>
      <c r="H95" s="225" t="s">
        <v>981</v>
      </c>
      <c r="I95" s="225" t="s">
        <v>982</v>
      </c>
      <c r="J95" s="225"/>
      <c r="K95" s="225"/>
      <c r="L95" s="225" t="s">
        <v>2006</v>
      </c>
      <c r="M95" s="225" t="s">
        <v>2664</v>
      </c>
      <c r="N95" s="225"/>
      <c r="O95" s="225" t="s">
        <v>14</v>
      </c>
      <c r="P95" s="225" t="s">
        <v>723</v>
      </c>
      <c r="Q95" s="225"/>
      <c r="R95" s="225"/>
      <c r="S95" s="225"/>
      <c r="T95" s="225"/>
      <c r="U95" s="225"/>
      <c r="V95" s="225"/>
      <c r="W95" s="245">
        <v>22727.599999999999</v>
      </c>
      <c r="X95" s="225" t="s">
        <v>2683</v>
      </c>
      <c r="Y95" s="232">
        <v>22727.599999999999</v>
      </c>
      <c r="Z95" s="228">
        <v>43812</v>
      </c>
      <c r="AA95" s="228"/>
      <c r="AB95" s="228"/>
      <c r="AD95" s="241">
        <v>22727.599999999999</v>
      </c>
      <c r="AE95" s="225" t="s">
        <v>2678</v>
      </c>
    </row>
    <row r="96" spans="1:34" x14ac:dyDescent="0.35">
      <c r="A96" s="225" t="s">
        <v>2577</v>
      </c>
      <c r="B96" s="225" t="s">
        <v>2622</v>
      </c>
      <c r="C96" s="225"/>
      <c r="D96" s="225" t="s">
        <v>803</v>
      </c>
      <c r="E96" s="225"/>
      <c r="F96" s="225">
        <v>58</v>
      </c>
      <c r="G96" s="225" t="s">
        <v>809</v>
      </c>
      <c r="H96" s="225" t="s">
        <v>983</v>
      </c>
      <c r="I96" s="225" t="s">
        <v>984</v>
      </c>
      <c r="J96" s="225"/>
      <c r="K96" s="225"/>
      <c r="L96" s="225" t="s">
        <v>2001</v>
      </c>
      <c r="M96" s="225" t="s">
        <v>2658</v>
      </c>
      <c r="N96" s="225"/>
      <c r="O96" s="225" t="s">
        <v>10</v>
      </c>
      <c r="P96" s="225" t="s">
        <v>722</v>
      </c>
      <c r="Q96" s="225"/>
      <c r="R96" s="225"/>
      <c r="S96" s="225"/>
      <c r="T96" s="225"/>
      <c r="U96" s="225"/>
      <c r="V96" s="225"/>
      <c r="W96" s="245">
        <v>22822.799999999999</v>
      </c>
      <c r="X96" s="225">
        <v>22822.799999999999</v>
      </c>
      <c r="Y96" s="232">
        <v>0</v>
      </c>
      <c r="Z96" s="228">
        <v>43822</v>
      </c>
      <c r="AA96" s="228"/>
      <c r="AB96" s="228"/>
      <c r="AC96" s="241">
        <v>22822.799999999999</v>
      </c>
      <c r="AE96" s="224" t="s">
        <v>2674</v>
      </c>
    </row>
    <row r="97" spans="1:34" x14ac:dyDescent="0.35">
      <c r="A97" s="225" t="s">
        <v>2623</v>
      </c>
      <c r="B97" s="225" t="s">
        <v>1770</v>
      </c>
      <c r="C97" s="225"/>
      <c r="D97" s="225" t="s">
        <v>812</v>
      </c>
      <c r="E97" s="225"/>
      <c r="F97" s="225">
        <v>49</v>
      </c>
      <c r="G97" s="225" t="s">
        <v>985</v>
      </c>
      <c r="H97" s="225" t="s">
        <v>986</v>
      </c>
      <c r="I97" s="225" t="s">
        <v>2645</v>
      </c>
      <c r="J97" s="225"/>
      <c r="K97" s="225"/>
      <c r="L97" s="225" t="s">
        <v>2193</v>
      </c>
      <c r="M97" s="225" t="s">
        <v>2656</v>
      </c>
      <c r="N97" s="225"/>
      <c r="O97" s="225" t="s">
        <v>10</v>
      </c>
      <c r="P97" s="225" t="s">
        <v>722</v>
      </c>
      <c r="Q97" s="225"/>
      <c r="R97" s="225"/>
      <c r="S97" s="225"/>
      <c r="T97" s="225"/>
      <c r="U97" s="225"/>
      <c r="V97" s="225"/>
      <c r="W97" s="245">
        <v>34061</v>
      </c>
      <c r="X97" s="225">
        <v>34061</v>
      </c>
      <c r="Y97" s="232">
        <v>0</v>
      </c>
      <c r="Z97" s="228">
        <v>43826</v>
      </c>
      <c r="AA97" s="228"/>
      <c r="AB97" s="228"/>
      <c r="AC97" s="241">
        <v>34061</v>
      </c>
      <c r="AE97" s="224" t="s">
        <v>2674</v>
      </c>
      <c r="AF97" s="207"/>
      <c r="AG97" s="207"/>
      <c r="AH97" s="207"/>
    </row>
    <row r="98" spans="1:34" x14ac:dyDescent="0.35">
      <c r="W98" s="245"/>
    </row>
    <row r="99" spans="1:34" x14ac:dyDescent="0.35">
      <c r="W99" s="245"/>
    </row>
  </sheetData>
  <autoFilter ref="A1:AH97" xr:uid="{00000000-0001-0000-0300-000000000000}"/>
  <pageMargins left="0.7" right="0.7" top="0.75" bottom="0.75" header="0.3" footer="0.3"/>
  <pageSetup orientation="portrait" horizontalDpi="4294967295" verticalDpi="4294967295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I48"/>
  <sheetViews>
    <sheetView topLeftCell="K1" zoomScale="85" zoomScaleNormal="140" workbookViewId="0">
      <pane ySplit="1" topLeftCell="A2" activePane="bottomLeft" state="frozen"/>
      <selection activeCell="B3" sqref="B3"/>
      <selection pane="bottomLeft" activeCell="O1" sqref="O1:T1"/>
    </sheetView>
  </sheetViews>
  <sheetFormatPr defaultRowHeight="14.5" x14ac:dyDescent="0.35"/>
  <cols>
    <col min="1" max="4" width="21" style="224" customWidth="1"/>
    <col min="5" max="5" width="15.7265625" style="224" customWidth="1"/>
    <col min="6" max="6" width="9.54296875" style="224" bestFit="1" customWidth="1"/>
    <col min="7" max="7" width="13.453125" style="224" bestFit="1" customWidth="1"/>
    <col min="8" max="8" width="45.1796875" style="225" bestFit="1" customWidth="1"/>
    <col min="9" max="9" width="39.7265625" style="224" bestFit="1" customWidth="1"/>
    <col min="10" max="11" width="39.7265625" style="224" customWidth="1"/>
    <col min="12" max="12" width="33.1796875" style="224" bestFit="1" customWidth="1"/>
    <col min="13" max="14" width="33.1796875" style="224" customWidth="1"/>
    <col min="15" max="22" width="19.81640625" style="224" customWidth="1"/>
    <col min="23" max="23" width="16.1796875" style="224" bestFit="1" customWidth="1"/>
    <col min="24" max="25" width="16.1796875" style="224" customWidth="1"/>
    <col min="26" max="28" width="16.1796875" style="243" customWidth="1"/>
    <col min="29" max="29" width="12.54296875" style="224" bestFit="1" customWidth="1"/>
    <col min="30" max="30" width="10.54296875" style="224" bestFit="1" customWidth="1"/>
    <col min="31" max="31" width="29.453125" style="224" bestFit="1" customWidth="1"/>
    <col min="32" max="32" width="29.54296875" style="224" bestFit="1" customWidth="1"/>
    <col min="33" max="33" width="14.54296875" style="224" bestFit="1" customWidth="1"/>
    <col min="34" max="34" width="17.1796875" style="224" bestFit="1" customWidth="1"/>
    <col min="35" max="35" width="29.453125" style="224" bestFit="1" customWidth="1"/>
    <col min="36" max="16384" width="8.7265625" style="224"/>
  </cols>
  <sheetData>
    <row r="1" spans="1:35" x14ac:dyDescent="0.35">
      <c r="A1" s="204" t="s">
        <v>1756</v>
      </c>
      <c r="B1" s="204" t="s">
        <v>1757</v>
      </c>
      <c r="C1" s="204" t="s">
        <v>2046</v>
      </c>
      <c r="D1" s="204" t="s">
        <v>2367</v>
      </c>
      <c r="E1" s="204" t="s">
        <v>2365</v>
      </c>
      <c r="F1" s="204" t="s">
        <v>791</v>
      </c>
      <c r="G1" s="204" t="s">
        <v>792</v>
      </c>
      <c r="H1" s="204" t="s">
        <v>793</v>
      </c>
      <c r="I1" s="204" t="s">
        <v>1989</v>
      </c>
      <c r="J1" s="204" t="s">
        <v>1990</v>
      </c>
      <c r="K1" s="204" t="s">
        <v>4</v>
      </c>
      <c r="L1" s="204" t="s">
        <v>795</v>
      </c>
      <c r="M1" s="204" t="s">
        <v>2000</v>
      </c>
      <c r="N1" s="204" t="s">
        <v>799</v>
      </c>
      <c r="O1" s="238" t="s">
        <v>2027</v>
      </c>
      <c r="P1" s="238" t="s">
        <v>2034</v>
      </c>
      <c r="Q1" s="238" t="s">
        <v>2028</v>
      </c>
      <c r="R1" s="238" t="s">
        <v>2035</v>
      </c>
      <c r="S1" s="238" t="s">
        <v>2037</v>
      </c>
      <c r="T1" s="238" t="s">
        <v>2038</v>
      </c>
      <c r="U1" s="238" t="s">
        <v>802</v>
      </c>
      <c r="V1" s="238" t="s">
        <v>1220</v>
      </c>
      <c r="W1" s="204" t="s">
        <v>1998</v>
      </c>
      <c r="X1" s="204" t="s">
        <v>1999</v>
      </c>
      <c r="Y1" s="204" t="s">
        <v>2043</v>
      </c>
      <c r="Z1" s="242" t="s">
        <v>2044</v>
      </c>
      <c r="AA1" s="242" t="s">
        <v>2045</v>
      </c>
      <c r="AB1" s="242" t="s">
        <v>2223</v>
      </c>
      <c r="AC1" s="204" t="s">
        <v>797</v>
      </c>
      <c r="AD1" s="204" t="s">
        <v>798</v>
      </c>
      <c r="AE1" s="204" t="s">
        <v>799</v>
      </c>
      <c r="AF1" s="204" t="s">
        <v>2366</v>
      </c>
      <c r="AG1" s="204" t="s">
        <v>801</v>
      </c>
      <c r="AH1" s="204" t="s">
        <v>1224</v>
      </c>
      <c r="AI1" s="236"/>
    </row>
    <row r="2" spans="1:35" ht="30" customHeight="1" x14ac:dyDescent="0.35">
      <c r="A2" s="225" t="s">
        <v>2368</v>
      </c>
      <c r="B2" s="225" t="s">
        <v>1770</v>
      </c>
      <c r="C2" s="225" t="s">
        <v>2047</v>
      </c>
      <c r="D2" s="225" t="s">
        <v>803</v>
      </c>
      <c r="E2" s="225"/>
      <c r="F2" s="225">
        <v>35</v>
      </c>
      <c r="G2" s="225" t="s">
        <v>809</v>
      </c>
      <c r="H2" s="225" t="s">
        <v>906</v>
      </c>
      <c r="I2" s="225" t="s">
        <v>907</v>
      </c>
      <c r="J2" s="225"/>
      <c r="K2" s="225"/>
      <c r="L2" s="225" t="s">
        <v>2001</v>
      </c>
      <c r="M2" s="225" t="s">
        <v>2020</v>
      </c>
      <c r="N2" s="225"/>
      <c r="O2" s="225" t="s">
        <v>10</v>
      </c>
      <c r="P2" s="225" t="s">
        <v>722</v>
      </c>
      <c r="Q2" s="225" t="s">
        <v>13</v>
      </c>
      <c r="R2" s="225" t="s">
        <v>732</v>
      </c>
      <c r="S2" s="225"/>
      <c r="T2" s="225"/>
      <c r="U2" s="225"/>
      <c r="V2" s="225"/>
      <c r="W2" s="247">
        <v>43846</v>
      </c>
      <c r="X2" s="247">
        <v>43969</v>
      </c>
      <c r="Y2" s="247"/>
      <c r="Z2" s="246">
        <f>IF(AC2=0,AD2,AC2)</f>
        <v>25422.799999999999</v>
      </c>
      <c r="AA2" s="246">
        <f>IF(Z2=AD2,"",AD2)</f>
        <v>22155</v>
      </c>
      <c r="AB2" s="246"/>
      <c r="AC2" s="248">
        <v>25422.799999999999</v>
      </c>
      <c r="AD2" s="229">
        <v>22155</v>
      </c>
      <c r="AG2" s="224" t="s">
        <v>987</v>
      </c>
    </row>
    <row r="3" spans="1:35" ht="28.5" customHeight="1" x14ac:dyDescent="0.35">
      <c r="A3" s="225" t="s">
        <v>2369</v>
      </c>
      <c r="B3" s="225" t="s">
        <v>2370</v>
      </c>
      <c r="C3" s="225"/>
      <c r="D3" s="225" t="s">
        <v>803</v>
      </c>
      <c r="E3" s="234">
        <v>33342</v>
      </c>
      <c r="F3" s="225">
        <f ca="1">INT((TODAY()-E3)/365)</f>
        <v>32</v>
      </c>
      <c r="G3" s="225" t="s">
        <v>988</v>
      </c>
      <c r="H3" s="225" t="s">
        <v>989</v>
      </c>
      <c r="I3" s="225" t="s">
        <v>990</v>
      </c>
      <c r="J3" s="225"/>
      <c r="K3" s="225"/>
      <c r="L3" s="225" t="s">
        <v>2001</v>
      </c>
      <c r="M3" s="225" t="s">
        <v>2019</v>
      </c>
      <c r="N3" s="225"/>
      <c r="O3" s="225" t="s">
        <v>13</v>
      </c>
      <c r="P3" s="225" t="s">
        <v>2030</v>
      </c>
      <c r="Q3" s="225"/>
      <c r="R3" s="225"/>
      <c r="S3" s="225"/>
      <c r="T3" s="225"/>
      <c r="U3" s="225"/>
      <c r="V3" s="225"/>
      <c r="W3" s="228">
        <v>43852</v>
      </c>
      <c r="X3" s="228"/>
      <c r="Y3" s="228"/>
      <c r="Z3" s="246">
        <f t="shared" ref="Z3:Z48" si="0">IF(AC3=0,AD3,AC3)</f>
        <v>40500</v>
      </c>
      <c r="AA3" s="246" t="str">
        <f t="shared" ref="AA3:AA27" si="1">IF(Z3=AD3,"",AD3)</f>
        <v/>
      </c>
      <c r="AC3" s="207"/>
      <c r="AD3" s="229">
        <v>40500</v>
      </c>
      <c r="AF3" s="224" t="s">
        <v>991</v>
      </c>
      <c r="AG3" s="229">
        <v>79090</v>
      </c>
      <c r="AH3" s="224" t="s">
        <v>53</v>
      </c>
    </row>
    <row r="4" spans="1:35" x14ac:dyDescent="0.35">
      <c r="A4" s="225" t="s">
        <v>2371</v>
      </c>
      <c r="B4" s="225" t="s">
        <v>2087</v>
      </c>
      <c r="D4" s="224" t="s">
        <v>812</v>
      </c>
      <c r="E4" s="226">
        <v>28257</v>
      </c>
      <c r="F4" s="225">
        <f ca="1">INT((TODAY()-E4)/365)</f>
        <v>46</v>
      </c>
      <c r="H4" s="225" t="s">
        <v>992</v>
      </c>
      <c r="I4" s="224" t="s">
        <v>993</v>
      </c>
      <c r="L4" s="224" t="s">
        <v>2003</v>
      </c>
      <c r="M4" s="224" t="s">
        <v>2021</v>
      </c>
      <c r="O4" s="225" t="s">
        <v>12</v>
      </c>
      <c r="P4" s="225" t="s">
        <v>723</v>
      </c>
      <c r="W4" s="228">
        <v>43854</v>
      </c>
      <c r="X4" s="228"/>
      <c r="Y4" s="228"/>
      <c r="Z4" s="246">
        <f t="shared" si="0"/>
        <v>33713.03</v>
      </c>
      <c r="AA4" s="246" t="str">
        <f t="shared" si="1"/>
        <v/>
      </c>
      <c r="AD4" s="229">
        <v>33713.03</v>
      </c>
      <c r="AF4" s="229" t="s">
        <v>991</v>
      </c>
      <c r="AG4" s="229">
        <v>43799</v>
      </c>
      <c r="AH4" s="224" t="s">
        <v>53</v>
      </c>
    </row>
    <row r="5" spans="1:35" x14ac:dyDescent="0.35">
      <c r="A5" s="225" t="s">
        <v>2372</v>
      </c>
      <c r="B5" s="225" t="s">
        <v>2373</v>
      </c>
      <c r="D5" s="224" t="s">
        <v>803</v>
      </c>
      <c r="E5" s="226">
        <v>23455</v>
      </c>
      <c r="F5" s="225">
        <f ca="1">INT((TODAY()-E5)/365)</f>
        <v>60</v>
      </c>
      <c r="G5" s="224" t="s">
        <v>994</v>
      </c>
      <c r="H5" s="225" t="s">
        <v>995</v>
      </c>
      <c r="I5" s="224" t="s">
        <v>996</v>
      </c>
      <c r="L5" s="225" t="s">
        <v>2001</v>
      </c>
      <c r="M5" s="225" t="s">
        <v>2019</v>
      </c>
      <c r="N5" s="225"/>
      <c r="O5" s="225" t="s">
        <v>10</v>
      </c>
      <c r="P5" s="225" t="s">
        <v>722</v>
      </c>
      <c r="Q5" s="225"/>
      <c r="R5" s="225"/>
      <c r="S5" s="225"/>
      <c r="T5" s="225"/>
      <c r="U5" s="225"/>
      <c r="V5" s="225"/>
      <c r="W5" s="228">
        <v>43857</v>
      </c>
      <c r="X5" s="228"/>
      <c r="Y5" s="228"/>
      <c r="Z5" s="246">
        <f t="shared" si="0"/>
        <v>9465.24</v>
      </c>
      <c r="AA5" s="246">
        <f t="shared" si="1"/>
        <v>0</v>
      </c>
      <c r="AC5" s="207">
        <v>9465.24</v>
      </c>
      <c r="AG5" s="224" t="s">
        <v>987</v>
      </c>
    </row>
    <row r="6" spans="1:35" x14ac:dyDescent="0.35">
      <c r="A6" s="225" t="s">
        <v>2438</v>
      </c>
      <c r="B6" s="225" t="s">
        <v>2374</v>
      </c>
      <c r="D6" s="224" t="s">
        <v>812</v>
      </c>
      <c r="E6" s="226">
        <v>33306</v>
      </c>
      <c r="F6" s="225">
        <f ca="1">INT((TODAY()-E6)/365)</f>
        <v>33</v>
      </c>
      <c r="G6" s="224" t="s">
        <v>997</v>
      </c>
      <c r="H6" s="225" t="s">
        <v>998</v>
      </c>
      <c r="I6" s="224" t="s">
        <v>999</v>
      </c>
      <c r="L6" s="225" t="s">
        <v>2003</v>
      </c>
      <c r="M6" s="225" t="s">
        <v>2021</v>
      </c>
      <c r="N6" s="225"/>
      <c r="O6" s="225" t="s">
        <v>12</v>
      </c>
      <c r="P6" s="225" t="s">
        <v>732</v>
      </c>
      <c r="Q6" s="225"/>
      <c r="R6" s="225"/>
      <c r="S6" s="225"/>
      <c r="T6" s="225"/>
      <c r="U6" s="225"/>
      <c r="V6" s="225"/>
      <c r="W6" s="228">
        <v>43857</v>
      </c>
      <c r="X6" s="228"/>
      <c r="Y6" s="228"/>
      <c r="Z6" s="246">
        <f t="shared" si="0"/>
        <v>33649</v>
      </c>
      <c r="AA6" s="246" t="str">
        <f t="shared" si="1"/>
        <v/>
      </c>
      <c r="AD6" s="229">
        <v>33649</v>
      </c>
      <c r="AF6" s="224" t="s">
        <v>991</v>
      </c>
      <c r="AG6" s="229">
        <v>43799</v>
      </c>
      <c r="AH6" s="224" t="s">
        <v>53</v>
      </c>
    </row>
    <row r="7" spans="1:35" x14ac:dyDescent="0.35">
      <c r="A7" s="225" t="s">
        <v>2375</v>
      </c>
      <c r="B7" s="225" t="s">
        <v>2376</v>
      </c>
      <c r="D7" s="224" t="s">
        <v>803</v>
      </c>
      <c r="E7" s="226">
        <v>25922</v>
      </c>
      <c r="F7" s="225">
        <f ca="1">INT((TODAY()-E7)/365)</f>
        <v>53</v>
      </c>
      <c r="G7" s="224" t="s">
        <v>834</v>
      </c>
      <c r="H7" s="225" t="s">
        <v>1000</v>
      </c>
      <c r="I7" s="224" t="s">
        <v>1001</v>
      </c>
      <c r="L7" s="225" t="s">
        <v>2003</v>
      </c>
      <c r="M7" s="225" t="s">
        <v>2023</v>
      </c>
      <c r="N7" s="225"/>
      <c r="O7" s="225" t="s">
        <v>12</v>
      </c>
      <c r="P7" s="225" t="s">
        <v>723</v>
      </c>
      <c r="Q7" s="225"/>
      <c r="R7" s="225"/>
      <c r="S7" s="225"/>
      <c r="T7" s="225"/>
      <c r="U7" s="225"/>
      <c r="V7" s="225"/>
      <c r="W7" s="228">
        <v>43857</v>
      </c>
      <c r="X7" s="228"/>
      <c r="Y7" s="228"/>
      <c r="Z7" s="246">
        <f t="shared" si="0"/>
        <v>47300</v>
      </c>
      <c r="AA7" s="246" t="str">
        <f t="shared" si="1"/>
        <v/>
      </c>
      <c r="AD7" s="229">
        <v>47300</v>
      </c>
      <c r="AF7" s="224" t="s">
        <v>991</v>
      </c>
      <c r="AG7" s="229">
        <v>56800</v>
      </c>
      <c r="AH7" s="224" t="s">
        <v>53</v>
      </c>
    </row>
    <row r="8" spans="1:35" x14ac:dyDescent="0.35">
      <c r="A8" s="225" t="s">
        <v>2377</v>
      </c>
      <c r="B8" s="225" t="s">
        <v>2378</v>
      </c>
      <c r="C8" s="225" t="s">
        <v>2047</v>
      </c>
      <c r="D8" s="225" t="s">
        <v>803</v>
      </c>
      <c r="E8" s="225"/>
      <c r="F8" s="224">
        <v>28</v>
      </c>
      <c r="G8" s="224" t="s">
        <v>814</v>
      </c>
      <c r="H8" s="225" t="s">
        <v>886</v>
      </c>
      <c r="I8" s="225" t="s">
        <v>409</v>
      </c>
      <c r="J8" s="225"/>
      <c r="K8" s="225"/>
      <c r="L8" s="225" t="s">
        <v>2003</v>
      </c>
      <c r="M8" s="225" t="s">
        <v>2023</v>
      </c>
      <c r="N8" s="225"/>
      <c r="O8" s="225" t="s">
        <v>12</v>
      </c>
      <c r="P8" s="225" t="s">
        <v>723</v>
      </c>
      <c r="Q8" s="225"/>
      <c r="R8" s="225"/>
      <c r="S8" s="225"/>
      <c r="T8" s="225"/>
      <c r="U8" s="225"/>
      <c r="V8" s="225"/>
      <c r="W8" s="228">
        <v>43864</v>
      </c>
      <c r="X8" s="228"/>
      <c r="Y8" s="228"/>
      <c r="Z8" s="246">
        <f t="shared" si="0"/>
        <v>47300</v>
      </c>
      <c r="AA8" s="246" t="str">
        <f t="shared" si="1"/>
        <v/>
      </c>
      <c r="AD8" s="229">
        <v>47300</v>
      </c>
      <c r="AF8" s="224" t="s">
        <v>991</v>
      </c>
      <c r="AG8" s="229">
        <v>54500</v>
      </c>
      <c r="AH8" s="224" t="s">
        <v>53</v>
      </c>
    </row>
    <row r="9" spans="1:35" x14ac:dyDescent="0.35">
      <c r="A9" s="225" t="s">
        <v>2439</v>
      </c>
      <c r="B9" s="225" t="s">
        <v>2379</v>
      </c>
      <c r="C9" s="225" t="s">
        <v>2047</v>
      </c>
      <c r="D9" s="225" t="s">
        <v>812</v>
      </c>
      <c r="E9" s="225"/>
      <c r="F9" s="225">
        <v>56</v>
      </c>
      <c r="G9" s="225" t="s">
        <v>804</v>
      </c>
      <c r="H9" s="225" t="s">
        <v>973</v>
      </c>
      <c r="I9" s="225" t="s">
        <v>974</v>
      </c>
      <c r="J9" s="225"/>
      <c r="K9" s="225"/>
      <c r="L9" s="225" t="s">
        <v>567</v>
      </c>
      <c r="M9" s="225" t="s">
        <v>2023</v>
      </c>
      <c r="N9" s="225"/>
      <c r="O9" s="225" t="s">
        <v>13</v>
      </c>
      <c r="P9" s="225" t="s">
        <v>732</v>
      </c>
      <c r="Q9" s="225"/>
      <c r="R9" s="225"/>
      <c r="S9" s="225"/>
      <c r="T9" s="225"/>
      <c r="U9" s="225"/>
      <c r="V9" s="225"/>
      <c r="W9" s="228">
        <v>43867</v>
      </c>
      <c r="X9" s="228"/>
      <c r="Y9" s="228"/>
      <c r="Z9" s="246">
        <f t="shared" si="0"/>
        <v>29655</v>
      </c>
      <c r="AA9" s="246" t="str">
        <f t="shared" si="1"/>
        <v/>
      </c>
      <c r="AD9" s="229">
        <v>29655</v>
      </c>
      <c r="AF9" s="224" t="s">
        <v>991</v>
      </c>
      <c r="AG9" s="229">
        <v>29655</v>
      </c>
    </row>
    <row r="10" spans="1:35" x14ac:dyDescent="0.35">
      <c r="A10" s="225" t="s">
        <v>2298</v>
      </c>
      <c r="B10" s="225" t="s">
        <v>2380</v>
      </c>
      <c r="C10" s="225" t="s">
        <v>2047</v>
      </c>
      <c r="D10" s="225" t="s">
        <v>803</v>
      </c>
      <c r="E10" s="225"/>
      <c r="F10" s="225">
        <v>42</v>
      </c>
      <c r="G10" s="225" t="s">
        <v>892</v>
      </c>
      <c r="H10" s="225" t="s">
        <v>893</v>
      </c>
      <c r="I10" s="225" t="s">
        <v>894</v>
      </c>
      <c r="J10" s="225"/>
      <c r="K10" s="225"/>
      <c r="L10" s="225" t="s">
        <v>2013</v>
      </c>
      <c r="M10" s="225" t="s">
        <v>2019</v>
      </c>
      <c r="N10" s="225"/>
      <c r="O10" s="225" t="s">
        <v>13</v>
      </c>
      <c r="P10" s="225" t="s">
        <v>2031</v>
      </c>
      <c r="Q10" s="225"/>
      <c r="R10" s="225"/>
      <c r="S10" s="225"/>
      <c r="T10" s="225"/>
      <c r="U10" s="225"/>
      <c r="V10" s="225"/>
      <c r="W10" s="228">
        <v>43867</v>
      </c>
      <c r="X10" s="228"/>
      <c r="Y10" s="228"/>
      <c r="Z10" s="246">
        <f t="shared" si="0"/>
        <v>37630</v>
      </c>
      <c r="AA10" s="246" t="str">
        <f t="shared" si="1"/>
        <v/>
      </c>
      <c r="AD10" s="229">
        <v>37630</v>
      </c>
      <c r="AF10" s="224" t="s">
        <v>991</v>
      </c>
      <c r="AG10" s="229">
        <v>37630</v>
      </c>
    </row>
    <row r="11" spans="1:35" x14ac:dyDescent="0.35">
      <c r="A11" s="225" t="s">
        <v>2440</v>
      </c>
      <c r="B11" s="225" t="s">
        <v>2381</v>
      </c>
      <c r="C11" s="225"/>
      <c r="D11" s="225" t="s">
        <v>803</v>
      </c>
      <c r="E11" s="234">
        <v>28697</v>
      </c>
      <c r="F11" s="225">
        <f ca="1">INT((TODAY()-E11)/365)</f>
        <v>45</v>
      </c>
      <c r="G11" s="224" t="s">
        <v>809</v>
      </c>
      <c r="H11" s="225" t="s">
        <v>1002</v>
      </c>
      <c r="I11" s="225" t="s">
        <v>1003</v>
      </c>
      <c r="J11" s="225"/>
      <c r="K11" s="225"/>
      <c r="L11" s="225" t="s">
        <v>2015</v>
      </c>
      <c r="M11" s="225" t="s">
        <v>2024</v>
      </c>
      <c r="N11" s="225" t="s">
        <v>2469</v>
      </c>
      <c r="O11" s="225" t="s">
        <v>14</v>
      </c>
      <c r="P11" s="225" t="s">
        <v>723</v>
      </c>
      <c r="Q11" s="225"/>
      <c r="R11" s="225"/>
      <c r="S11" s="225"/>
      <c r="T11" s="225"/>
      <c r="U11" s="225"/>
      <c r="V11" s="225"/>
      <c r="W11" s="228">
        <v>43871</v>
      </c>
      <c r="X11" s="228"/>
      <c r="Y11" s="228"/>
      <c r="Z11" s="246">
        <f t="shared" si="0"/>
        <v>19500</v>
      </c>
      <c r="AA11" s="246" t="str">
        <f t="shared" si="1"/>
        <v/>
      </c>
      <c r="AD11" s="229">
        <v>19500</v>
      </c>
      <c r="AF11" s="224" t="s">
        <v>991</v>
      </c>
      <c r="AG11" s="229">
        <v>38968</v>
      </c>
    </row>
    <row r="12" spans="1:35" x14ac:dyDescent="0.35">
      <c r="A12" s="225" t="s">
        <v>2382</v>
      </c>
      <c r="B12" s="225" t="s">
        <v>2383</v>
      </c>
      <c r="C12" s="225"/>
      <c r="D12" s="225" t="s">
        <v>803</v>
      </c>
      <c r="E12" s="234">
        <v>19921</v>
      </c>
      <c r="F12" s="225">
        <f t="shared" ref="F12:F22" ca="1" si="2">INT((TODAY()-E12)/365)</f>
        <v>69</v>
      </c>
      <c r="G12" s="224" t="s">
        <v>1004</v>
      </c>
      <c r="H12" s="225" t="s">
        <v>1005</v>
      </c>
      <c r="I12" s="225" t="s">
        <v>1006</v>
      </c>
      <c r="J12" s="225"/>
      <c r="K12" s="225"/>
      <c r="L12" s="225" t="s">
        <v>2015</v>
      </c>
      <c r="M12" s="225" t="s">
        <v>2024</v>
      </c>
      <c r="N12" s="225"/>
      <c r="O12" s="225" t="s">
        <v>14</v>
      </c>
      <c r="P12" s="225" t="s">
        <v>723</v>
      </c>
      <c r="Q12" s="225"/>
      <c r="R12" s="225"/>
      <c r="S12" s="225"/>
      <c r="T12" s="225"/>
      <c r="U12" s="225"/>
      <c r="V12" s="225"/>
      <c r="W12" s="228">
        <v>43872</v>
      </c>
      <c r="X12" s="228"/>
      <c r="Y12" s="228"/>
      <c r="Z12" s="246">
        <f t="shared" si="0"/>
        <v>32094.400000000001</v>
      </c>
      <c r="AA12" s="246" t="str">
        <f t="shared" si="1"/>
        <v/>
      </c>
      <c r="AD12" s="207">
        <v>32094.400000000001</v>
      </c>
      <c r="AF12" s="224" t="s">
        <v>991</v>
      </c>
      <c r="AG12" s="207">
        <v>32094.400000000001</v>
      </c>
    </row>
    <row r="13" spans="1:35" x14ac:dyDescent="0.35">
      <c r="A13" s="225" t="s">
        <v>2384</v>
      </c>
      <c r="B13" s="225" t="s">
        <v>2385</v>
      </c>
      <c r="C13" s="225"/>
      <c r="D13" s="225" t="s">
        <v>803</v>
      </c>
      <c r="E13" s="234">
        <v>26663</v>
      </c>
      <c r="F13" s="225">
        <f t="shared" ca="1" si="2"/>
        <v>51</v>
      </c>
      <c r="G13" s="224" t="s">
        <v>849</v>
      </c>
      <c r="H13" s="225" t="s">
        <v>1007</v>
      </c>
      <c r="I13" s="225" t="s">
        <v>1008</v>
      </c>
      <c r="J13" s="225"/>
      <c r="K13" s="225"/>
      <c r="L13" s="225" t="s">
        <v>2464</v>
      </c>
      <c r="M13" s="225" t="s">
        <v>2021</v>
      </c>
      <c r="N13" s="225"/>
      <c r="O13" s="225" t="s">
        <v>12</v>
      </c>
      <c r="P13" s="225" t="s">
        <v>2030</v>
      </c>
      <c r="Q13" s="225"/>
      <c r="R13" s="225"/>
      <c r="S13" s="225"/>
      <c r="T13" s="225"/>
      <c r="U13" s="225"/>
      <c r="V13" s="225"/>
      <c r="W13" s="228">
        <v>43878</v>
      </c>
      <c r="X13" s="228"/>
      <c r="Y13" s="228"/>
      <c r="Z13" s="246">
        <f t="shared" si="0"/>
        <v>35050</v>
      </c>
      <c r="AA13" s="246" t="str">
        <f t="shared" si="1"/>
        <v/>
      </c>
      <c r="AD13" s="229">
        <v>35050</v>
      </c>
      <c r="AE13" s="229"/>
      <c r="AF13" s="224" t="s">
        <v>991</v>
      </c>
      <c r="AG13" s="229">
        <v>63850</v>
      </c>
      <c r="AH13" s="224" t="s">
        <v>53</v>
      </c>
    </row>
    <row r="14" spans="1:35" x14ac:dyDescent="0.35">
      <c r="A14" s="225" t="s">
        <v>2386</v>
      </c>
      <c r="B14" s="225" t="s">
        <v>2387</v>
      </c>
      <c r="C14" s="225"/>
      <c r="D14" s="225" t="s">
        <v>812</v>
      </c>
      <c r="E14" s="234">
        <v>28670</v>
      </c>
      <c r="F14" s="225">
        <f t="shared" ca="1" si="2"/>
        <v>45</v>
      </c>
      <c r="G14" s="224" t="s">
        <v>948</v>
      </c>
      <c r="H14" s="225" t="s">
        <v>1009</v>
      </c>
      <c r="I14" s="225" t="s">
        <v>1010</v>
      </c>
      <c r="J14" s="225"/>
      <c r="K14" s="225"/>
      <c r="L14" s="225" t="s">
        <v>567</v>
      </c>
      <c r="M14" s="225" t="s">
        <v>2019</v>
      </c>
      <c r="N14" s="225"/>
      <c r="O14" s="225" t="s">
        <v>13</v>
      </c>
      <c r="P14" s="225" t="s">
        <v>732</v>
      </c>
      <c r="Q14" s="225"/>
      <c r="R14" s="225"/>
      <c r="S14" s="225"/>
      <c r="T14" s="225"/>
      <c r="U14" s="225"/>
      <c r="V14" s="225"/>
      <c r="W14" s="228">
        <v>43878</v>
      </c>
      <c r="X14" s="228"/>
      <c r="Y14" s="228"/>
      <c r="Z14" s="246">
        <f t="shared" si="0"/>
        <v>29655</v>
      </c>
      <c r="AA14" s="246" t="str">
        <f t="shared" si="1"/>
        <v/>
      </c>
      <c r="AD14" s="229">
        <v>29655</v>
      </c>
      <c r="AF14" s="224" t="s">
        <v>991</v>
      </c>
      <c r="AG14" s="229">
        <v>29655</v>
      </c>
    </row>
    <row r="15" spans="1:35" ht="29" x14ac:dyDescent="0.35">
      <c r="A15" s="225" t="s">
        <v>2388</v>
      </c>
      <c r="B15" s="225" t="s">
        <v>2389</v>
      </c>
      <c r="C15" s="225"/>
      <c r="D15" s="225" t="s">
        <v>803</v>
      </c>
      <c r="E15" s="234">
        <v>23192</v>
      </c>
      <c r="F15" s="225">
        <f t="shared" ca="1" si="2"/>
        <v>60</v>
      </c>
      <c r="G15" s="224" t="s">
        <v>1004</v>
      </c>
      <c r="H15" s="225" t="s">
        <v>1011</v>
      </c>
      <c r="I15" s="225" t="s">
        <v>1012</v>
      </c>
      <c r="J15" s="225"/>
      <c r="K15" s="225"/>
      <c r="L15" s="225" t="s">
        <v>2006</v>
      </c>
      <c r="M15" s="225" t="s">
        <v>2019</v>
      </c>
      <c r="N15" s="225"/>
      <c r="O15" s="225" t="s">
        <v>14</v>
      </c>
      <c r="P15" s="225" t="s">
        <v>723</v>
      </c>
      <c r="Q15" s="225"/>
      <c r="R15" s="225"/>
      <c r="S15" s="225"/>
      <c r="T15" s="225"/>
      <c r="U15" s="225"/>
      <c r="V15" s="225"/>
      <c r="W15" s="228">
        <v>43880</v>
      </c>
      <c r="X15" s="228"/>
      <c r="Y15" s="228"/>
      <c r="Z15" s="246">
        <f t="shared" si="0"/>
        <v>35468</v>
      </c>
      <c r="AA15" s="246" t="str">
        <f t="shared" si="1"/>
        <v/>
      </c>
      <c r="AD15" s="229">
        <v>35468</v>
      </c>
      <c r="AF15" s="224" t="s">
        <v>1013</v>
      </c>
      <c r="AG15" s="229">
        <v>55468</v>
      </c>
    </row>
    <row r="16" spans="1:35" x14ac:dyDescent="0.35">
      <c r="A16" s="225" t="s">
        <v>2390</v>
      </c>
      <c r="B16" s="225" t="s">
        <v>2391</v>
      </c>
      <c r="C16" s="225"/>
      <c r="D16" s="225" t="s">
        <v>812</v>
      </c>
      <c r="E16" s="234">
        <v>31144</v>
      </c>
      <c r="F16" s="225">
        <f t="shared" ca="1" si="2"/>
        <v>38</v>
      </c>
      <c r="H16" s="225" t="s">
        <v>1014</v>
      </c>
      <c r="I16" s="225" t="s">
        <v>1015</v>
      </c>
      <c r="J16" s="225"/>
      <c r="K16" s="225"/>
      <c r="L16" s="225" t="s">
        <v>2193</v>
      </c>
      <c r="M16" s="225" t="s">
        <v>2021</v>
      </c>
      <c r="N16" s="225"/>
      <c r="O16" s="225" t="s">
        <v>10</v>
      </c>
      <c r="P16" s="225" t="s">
        <v>722</v>
      </c>
      <c r="Q16" s="225"/>
      <c r="R16" s="225"/>
      <c r="S16" s="225"/>
      <c r="T16" s="225"/>
      <c r="U16" s="225"/>
      <c r="V16" s="225"/>
      <c r="W16" s="228">
        <v>43888</v>
      </c>
      <c r="X16" s="228"/>
      <c r="Y16" s="228"/>
      <c r="Z16" s="246">
        <f t="shared" si="0"/>
        <v>34061</v>
      </c>
      <c r="AA16" s="246">
        <f t="shared" si="1"/>
        <v>0</v>
      </c>
      <c r="AC16" s="229">
        <v>34061</v>
      </c>
      <c r="AG16" s="224" t="s">
        <v>1016</v>
      </c>
      <c r="AI16" s="224" t="s">
        <v>1017</v>
      </c>
    </row>
    <row r="17" spans="1:34" x14ac:dyDescent="0.35">
      <c r="A17" s="225" t="s">
        <v>2441</v>
      </c>
      <c r="B17" s="225" t="s">
        <v>2392</v>
      </c>
      <c r="C17" s="225"/>
      <c r="D17" s="225" t="s">
        <v>803</v>
      </c>
      <c r="E17" s="234">
        <v>33244</v>
      </c>
      <c r="F17" s="225">
        <f t="shared" ca="1" si="2"/>
        <v>33</v>
      </c>
      <c r="G17" s="224" t="s">
        <v>809</v>
      </c>
      <c r="H17" s="225" t="s">
        <v>1018</v>
      </c>
      <c r="I17" s="225" t="s">
        <v>2450</v>
      </c>
      <c r="J17" s="225"/>
      <c r="K17" s="225"/>
      <c r="L17" s="225" t="s">
        <v>2017</v>
      </c>
      <c r="M17" s="225" t="s">
        <v>2023</v>
      </c>
      <c r="N17" s="225"/>
      <c r="O17" s="225" t="s">
        <v>13</v>
      </c>
      <c r="P17" s="225" t="s">
        <v>723</v>
      </c>
      <c r="Q17" s="225"/>
      <c r="R17" s="225"/>
      <c r="S17" s="225"/>
      <c r="T17" s="225"/>
      <c r="U17" s="225"/>
      <c r="V17" s="225"/>
      <c r="W17" s="228">
        <v>43889</v>
      </c>
      <c r="X17" s="228"/>
      <c r="Y17" s="228"/>
      <c r="Z17" s="246">
        <f t="shared" si="0"/>
        <v>7000</v>
      </c>
      <c r="AA17" s="246" t="str">
        <f t="shared" si="1"/>
        <v/>
      </c>
      <c r="AD17" s="229">
        <v>7000</v>
      </c>
      <c r="AF17" s="224" t="s">
        <v>991</v>
      </c>
      <c r="AG17" s="229">
        <v>40340</v>
      </c>
    </row>
    <row r="18" spans="1:34" x14ac:dyDescent="0.35">
      <c r="A18" s="225" t="s">
        <v>2393</v>
      </c>
      <c r="B18" s="225" t="s">
        <v>2109</v>
      </c>
      <c r="C18" s="225"/>
      <c r="D18" s="225" t="s">
        <v>803</v>
      </c>
      <c r="E18" s="234">
        <v>25470</v>
      </c>
      <c r="F18" s="225">
        <f t="shared" ca="1" si="2"/>
        <v>54</v>
      </c>
      <c r="G18" s="224" t="s">
        <v>960</v>
      </c>
      <c r="H18" s="225" t="s">
        <v>1020</v>
      </c>
      <c r="I18" s="225" t="s">
        <v>1021</v>
      </c>
      <c r="J18" s="225"/>
      <c r="K18" s="225"/>
      <c r="L18" s="225" t="s">
        <v>2003</v>
      </c>
      <c r="M18" s="225" t="s">
        <v>2021</v>
      </c>
      <c r="N18" s="225"/>
      <c r="O18" s="225" t="s">
        <v>12</v>
      </c>
      <c r="P18" s="225" t="s">
        <v>723</v>
      </c>
      <c r="Q18" s="225"/>
      <c r="R18" s="225"/>
      <c r="S18" s="225"/>
      <c r="T18" s="225"/>
      <c r="U18" s="225"/>
      <c r="V18" s="225"/>
      <c r="W18" s="228">
        <v>43893</v>
      </c>
      <c r="X18" s="228"/>
      <c r="Y18" s="228"/>
      <c r="Z18" s="246">
        <f t="shared" si="0"/>
        <v>47300</v>
      </c>
      <c r="AA18" s="246" t="str">
        <f t="shared" si="1"/>
        <v/>
      </c>
      <c r="AD18" s="229">
        <v>47300</v>
      </c>
      <c r="AF18" s="224" t="s">
        <v>1022</v>
      </c>
      <c r="AG18" s="229">
        <v>56800</v>
      </c>
      <c r="AH18" s="224" t="s">
        <v>53</v>
      </c>
    </row>
    <row r="19" spans="1:34" x14ac:dyDescent="0.35">
      <c r="A19" s="225" t="s">
        <v>2260</v>
      </c>
      <c r="B19" s="225" t="s">
        <v>2261</v>
      </c>
      <c r="C19" s="225"/>
      <c r="D19" s="225" t="s">
        <v>803</v>
      </c>
      <c r="E19" s="234">
        <v>23598</v>
      </c>
      <c r="F19" s="225">
        <f t="shared" ca="1" si="2"/>
        <v>59</v>
      </c>
      <c r="G19" s="224" t="s">
        <v>833</v>
      </c>
      <c r="H19" s="225" t="s">
        <v>1023</v>
      </c>
      <c r="I19" s="225" t="s">
        <v>1024</v>
      </c>
      <c r="J19" s="225"/>
      <c r="K19" s="225"/>
      <c r="L19" s="225" t="s">
        <v>2003</v>
      </c>
      <c r="M19" s="225" t="s">
        <v>2023</v>
      </c>
      <c r="N19" s="225"/>
      <c r="O19" s="225" t="s">
        <v>12</v>
      </c>
      <c r="P19" s="225" t="s">
        <v>723</v>
      </c>
      <c r="Q19" s="225"/>
      <c r="R19" s="225"/>
      <c r="S19" s="225"/>
      <c r="T19" s="225"/>
      <c r="U19" s="225"/>
      <c r="V19" s="225"/>
      <c r="W19" s="228">
        <v>43899</v>
      </c>
      <c r="X19" s="228"/>
      <c r="Y19" s="228"/>
      <c r="Z19" s="246">
        <f t="shared" si="0"/>
        <v>47300</v>
      </c>
      <c r="AA19" s="246" t="str">
        <f t="shared" si="1"/>
        <v/>
      </c>
      <c r="AD19" s="229">
        <v>47300</v>
      </c>
      <c r="AF19" s="224" t="s">
        <v>991</v>
      </c>
      <c r="AG19" s="229">
        <v>64000</v>
      </c>
    </row>
    <row r="20" spans="1:34" ht="29" x14ac:dyDescent="0.35">
      <c r="A20" s="225" t="s">
        <v>2394</v>
      </c>
      <c r="B20" s="225" t="s">
        <v>2395</v>
      </c>
      <c r="C20" s="225"/>
      <c r="D20" s="225" t="s">
        <v>803</v>
      </c>
      <c r="E20" s="234">
        <v>24069</v>
      </c>
      <c r="F20" s="225">
        <f t="shared" ca="1" si="2"/>
        <v>58</v>
      </c>
      <c r="G20" s="224" t="s">
        <v>824</v>
      </c>
      <c r="H20" s="225" t="s">
        <v>1025</v>
      </c>
      <c r="I20" s="225" t="s">
        <v>2451</v>
      </c>
      <c r="J20" s="225"/>
      <c r="K20" s="225"/>
      <c r="L20" s="225" t="s">
        <v>2465</v>
      </c>
      <c r="M20" s="225" t="s">
        <v>2023</v>
      </c>
      <c r="N20" s="225"/>
      <c r="O20" s="225" t="s">
        <v>13</v>
      </c>
      <c r="P20" s="225" t="s">
        <v>732</v>
      </c>
      <c r="Q20" s="225"/>
      <c r="R20" s="225"/>
      <c r="S20" s="225"/>
      <c r="T20" s="225"/>
      <c r="U20" s="225"/>
      <c r="V20" s="225"/>
      <c r="W20" s="228">
        <v>43899</v>
      </c>
      <c r="X20" s="228"/>
      <c r="Y20" s="228"/>
      <c r="Z20" s="246">
        <f t="shared" si="0"/>
        <v>22655</v>
      </c>
      <c r="AA20" s="246" t="str">
        <f t="shared" si="1"/>
        <v/>
      </c>
      <c r="AD20" s="229">
        <v>22655</v>
      </c>
      <c r="AF20" s="224" t="s">
        <v>991</v>
      </c>
      <c r="AG20" s="229">
        <v>22655</v>
      </c>
    </row>
    <row r="21" spans="1:34" x14ac:dyDescent="0.35">
      <c r="A21" s="225" t="s">
        <v>2396</v>
      </c>
      <c r="B21" s="225" t="s">
        <v>2397</v>
      </c>
      <c r="C21" s="225"/>
      <c r="D21" s="225" t="s">
        <v>803</v>
      </c>
      <c r="E21" s="234">
        <v>22431</v>
      </c>
      <c r="F21" s="225">
        <f t="shared" ca="1" si="2"/>
        <v>62</v>
      </c>
      <c r="G21" s="224" t="s">
        <v>887</v>
      </c>
      <c r="H21" s="225" t="s">
        <v>1026</v>
      </c>
      <c r="I21" s="225" t="s">
        <v>2453</v>
      </c>
      <c r="J21" s="225" t="s">
        <v>2452</v>
      </c>
      <c r="K21" s="225"/>
      <c r="L21" s="225" t="s">
        <v>2466</v>
      </c>
      <c r="M21" s="225" t="s">
        <v>2024</v>
      </c>
      <c r="N21" s="225"/>
      <c r="O21" s="225" t="s">
        <v>14</v>
      </c>
      <c r="P21" s="225" t="s">
        <v>723</v>
      </c>
      <c r="Q21" s="225"/>
      <c r="R21" s="225"/>
      <c r="S21" s="225"/>
      <c r="T21" s="225"/>
      <c r="U21" s="225"/>
      <c r="V21" s="225"/>
      <c r="W21" s="228">
        <v>43900</v>
      </c>
      <c r="X21" s="228"/>
      <c r="Y21" s="228"/>
      <c r="Z21" s="246">
        <f t="shared" si="0"/>
        <v>42900</v>
      </c>
      <c r="AA21" s="246" t="str">
        <f t="shared" si="1"/>
        <v/>
      </c>
      <c r="AD21" s="229">
        <v>42900</v>
      </c>
      <c r="AF21" s="224" t="s">
        <v>991</v>
      </c>
      <c r="AG21" s="229">
        <v>49868</v>
      </c>
    </row>
    <row r="22" spans="1:34" x14ac:dyDescent="0.35">
      <c r="A22" s="225" t="s">
        <v>2309</v>
      </c>
      <c r="B22" s="225" t="s">
        <v>2398</v>
      </c>
      <c r="C22" s="225"/>
      <c r="D22" s="225" t="s">
        <v>803</v>
      </c>
      <c r="E22" s="234">
        <v>32411</v>
      </c>
      <c r="F22" s="225">
        <f t="shared" ca="1" si="2"/>
        <v>35</v>
      </c>
      <c r="G22" s="224" t="s">
        <v>809</v>
      </c>
      <c r="H22" s="225" t="s">
        <v>1027</v>
      </c>
      <c r="I22" s="225" t="s">
        <v>1028</v>
      </c>
      <c r="J22" s="225"/>
      <c r="K22" s="225"/>
      <c r="L22" s="225" t="s">
        <v>2003</v>
      </c>
      <c r="M22" s="225" t="s">
        <v>2021</v>
      </c>
      <c r="N22" s="225"/>
      <c r="O22" s="225" t="s">
        <v>12</v>
      </c>
      <c r="P22" s="225" t="s">
        <v>723</v>
      </c>
      <c r="Q22" s="225"/>
      <c r="R22" s="225"/>
      <c r="S22" s="225"/>
      <c r="T22" s="225"/>
      <c r="U22" s="225"/>
      <c r="V22" s="225"/>
      <c r="W22" s="228">
        <v>43899</v>
      </c>
      <c r="X22" s="228"/>
      <c r="Y22" s="228"/>
      <c r="Z22" s="246">
        <f t="shared" si="0"/>
        <v>47300</v>
      </c>
      <c r="AA22" s="246" t="str">
        <f t="shared" si="1"/>
        <v/>
      </c>
      <c r="AD22" s="229">
        <v>47300</v>
      </c>
      <c r="AF22" s="224" t="s">
        <v>1029</v>
      </c>
      <c r="AG22" s="229">
        <v>64000</v>
      </c>
    </row>
    <row r="23" spans="1:34" x14ac:dyDescent="0.35">
      <c r="A23" s="225" t="s">
        <v>2442</v>
      </c>
      <c r="B23" s="225" t="s">
        <v>2399</v>
      </c>
      <c r="C23" s="225" t="s">
        <v>2047</v>
      </c>
      <c r="D23" s="225" t="s">
        <v>812</v>
      </c>
      <c r="E23" s="234">
        <v>38469</v>
      </c>
      <c r="F23" s="225">
        <f t="shared" ref="F23:F35" ca="1" si="3">INT((TODAY()-E23)/365)</f>
        <v>18</v>
      </c>
      <c r="G23" s="224" t="s">
        <v>1004</v>
      </c>
      <c r="H23" s="225" t="s">
        <v>615</v>
      </c>
      <c r="I23" s="225" t="s">
        <v>2454</v>
      </c>
      <c r="J23" s="225"/>
      <c r="K23" s="225"/>
      <c r="L23" s="225" t="s">
        <v>2468</v>
      </c>
      <c r="M23" s="224" t="s">
        <v>2023</v>
      </c>
      <c r="N23" s="225"/>
      <c r="O23" s="225" t="s">
        <v>13</v>
      </c>
      <c r="P23" s="225"/>
      <c r="Q23" s="225"/>
      <c r="R23" s="225"/>
      <c r="S23" s="225"/>
      <c r="T23" s="225"/>
      <c r="U23" s="225"/>
      <c r="V23" s="225"/>
      <c r="W23" s="228"/>
      <c r="X23" s="228"/>
      <c r="Y23" s="228"/>
      <c r="Z23" s="246">
        <f t="shared" si="0"/>
        <v>0</v>
      </c>
      <c r="AA23" s="246" t="str">
        <f t="shared" si="1"/>
        <v/>
      </c>
      <c r="AD23" s="229"/>
      <c r="AG23" s="229"/>
    </row>
    <row r="24" spans="1:34" x14ac:dyDescent="0.35">
      <c r="A24" s="225" t="s">
        <v>2400</v>
      </c>
      <c r="B24" s="225" t="s">
        <v>2401</v>
      </c>
      <c r="C24" s="225"/>
      <c r="D24" s="225" t="s">
        <v>803</v>
      </c>
      <c r="E24" s="234">
        <v>22087</v>
      </c>
      <c r="F24" s="225">
        <f t="shared" ca="1" si="3"/>
        <v>63</v>
      </c>
      <c r="G24" s="224" t="s">
        <v>1030</v>
      </c>
      <c r="H24" s="225" t="s">
        <v>1031</v>
      </c>
      <c r="I24" s="225" t="s">
        <v>1032</v>
      </c>
      <c r="J24" s="225"/>
      <c r="K24" s="225"/>
      <c r="L24" s="225" t="s">
        <v>567</v>
      </c>
      <c r="M24" s="225" t="s">
        <v>2023</v>
      </c>
      <c r="N24" s="225"/>
      <c r="O24" s="225" t="s">
        <v>13</v>
      </c>
      <c r="P24" s="225" t="s">
        <v>2031</v>
      </c>
      <c r="Q24" s="225"/>
      <c r="R24" s="225"/>
      <c r="S24" s="225"/>
      <c r="T24" s="225"/>
      <c r="U24" s="225"/>
      <c r="V24" s="225"/>
      <c r="W24" s="228">
        <v>43902</v>
      </c>
      <c r="X24" s="228"/>
      <c r="Y24" s="228"/>
      <c r="Z24" s="246">
        <f t="shared" si="0"/>
        <v>20160</v>
      </c>
      <c r="AA24" s="246" t="str">
        <f t="shared" si="1"/>
        <v/>
      </c>
      <c r="AD24" s="229">
        <v>20160</v>
      </c>
      <c r="AF24" s="224" t="s">
        <v>991</v>
      </c>
      <c r="AG24" s="229">
        <v>41610</v>
      </c>
    </row>
    <row r="25" spans="1:34" x14ac:dyDescent="0.35">
      <c r="A25" s="225" t="s">
        <v>2443</v>
      </c>
      <c r="B25" s="225" t="s">
        <v>2106</v>
      </c>
      <c r="C25" s="225"/>
      <c r="D25" s="225" t="s">
        <v>803</v>
      </c>
      <c r="E25" s="234">
        <v>24084</v>
      </c>
      <c r="F25" s="225">
        <f t="shared" ca="1" si="3"/>
        <v>58</v>
      </c>
      <c r="G25" s="224" t="s">
        <v>887</v>
      </c>
      <c r="H25" s="225" t="s">
        <v>1033</v>
      </c>
      <c r="I25" s="225" t="s">
        <v>1034</v>
      </c>
      <c r="J25" s="225"/>
      <c r="K25" s="225"/>
      <c r="L25" s="225" t="s">
        <v>2003</v>
      </c>
      <c r="M25" s="225" t="s">
        <v>2023</v>
      </c>
      <c r="N25" s="225"/>
      <c r="O25" s="225" t="s">
        <v>12</v>
      </c>
      <c r="P25" s="225" t="s">
        <v>723</v>
      </c>
      <c r="Q25" s="225"/>
      <c r="R25" s="225"/>
      <c r="S25" s="225"/>
      <c r="T25" s="225"/>
      <c r="U25" s="225"/>
      <c r="V25" s="225"/>
      <c r="W25" s="228">
        <v>43906</v>
      </c>
      <c r="X25" s="228"/>
      <c r="Y25" s="228"/>
      <c r="Z25" s="246">
        <f t="shared" si="0"/>
        <v>47300</v>
      </c>
      <c r="AA25" s="246" t="str">
        <f t="shared" si="1"/>
        <v/>
      </c>
      <c r="AD25" s="229">
        <v>47300</v>
      </c>
      <c r="AF25" s="224" t="s">
        <v>991</v>
      </c>
      <c r="AG25" s="229">
        <v>64000</v>
      </c>
    </row>
    <row r="26" spans="1:34" x14ac:dyDescent="0.35">
      <c r="A26" s="225" t="s">
        <v>2402</v>
      </c>
      <c r="B26" s="225" t="s">
        <v>2403</v>
      </c>
      <c r="C26" s="225"/>
      <c r="D26" s="225" t="s">
        <v>803</v>
      </c>
      <c r="E26" s="234">
        <v>26499</v>
      </c>
      <c r="F26" s="225">
        <f t="shared" ca="1" si="3"/>
        <v>51</v>
      </c>
      <c r="G26" s="224" t="s">
        <v>1035</v>
      </c>
      <c r="H26" s="225" t="s">
        <v>1036</v>
      </c>
      <c r="I26" s="225" t="s">
        <v>1037</v>
      </c>
      <c r="J26" s="225"/>
      <c r="K26" s="225"/>
      <c r="L26" s="225" t="s">
        <v>2467</v>
      </c>
      <c r="M26" s="225" t="s">
        <v>2023</v>
      </c>
      <c r="N26" s="225"/>
      <c r="O26" s="225" t="s">
        <v>12</v>
      </c>
      <c r="P26" s="225" t="s">
        <v>723</v>
      </c>
      <c r="Q26" s="225"/>
      <c r="R26" s="225"/>
      <c r="S26" s="225"/>
      <c r="T26" s="225"/>
      <c r="U26" s="225"/>
      <c r="V26" s="225"/>
      <c r="W26" s="228">
        <v>43906</v>
      </c>
      <c r="X26" s="228"/>
      <c r="Y26" s="228"/>
      <c r="Z26" s="246">
        <f t="shared" si="0"/>
        <v>47300</v>
      </c>
      <c r="AA26" s="246" t="str">
        <f t="shared" si="1"/>
        <v/>
      </c>
      <c r="AD26" s="229">
        <v>47300</v>
      </c>
      <c r="AF26" s="224" t="s">
        <v>991</v>
      </c>
      <c r="AG26" s="229">
        <v>67500</v>
      </c>
      <c r="AH26" s="224" t="s">
        <v>1038</v>
      </c>
    </row>
    <row r="27" spans="1:34" x14ac:dyDescent="0.35">
      <c r="A27" s="225" t="s">
        <v>2404</v>
      </c>
      <c r="B27" s="225" t="s">
        <v>2405</v>
      </c>
      <c r="C27" s="225"/>
      <c r="D27" s="225" t="s">
        <v>803</v>
      </c>
      <c r="E27" s="234">
        <v>29815</v>
      </c>
      <c r="F27" s="225">
        <f t="shared" ca="1" si="3"/>
        <v>42</v>
      </c>
      <c r="G27" s="224" t="s">
        <v>1039</v>
      </c>
      <c r="H27" s="225" t="s">
        <v>1040</v>
      </c>
      <c r="I27" s="225" t="s">
        <v>1041</v>
      </c>
      <c r="J27" s="225"/>
      <c r="K27" s="225"/>
      <c r="L27" s="225" t="s">
        <v>2006</v>
      </c>
      <c r="M27" s="225" t="s">
        <v>2023</v>
      </c>
      <c r="N27" s="225"/>
      <c r="O27" s="225" t="s">
        <v>14</v>
      </c>
      <c r="P27" s="225" t="s">
        <v>2030</v>
      </c>
      <c r="Q27" s="225"/>
      <c r="R27" s="225"/>
      <c r="S27" s="225"/>
      <c r="T27" s="225"/>
      <c r="U27" s="225"/>
      <c r="V27" s="225"/>
      <c r="W27" s="228">
        <v>43906</v>
      </c>
      <c r="X27" s="228"/>
      <c r="Y27" s="228"/>
      <c r="Z27" s="246">
        <f t="shared" si="0"/>
        <v>42900</v>
      </c>
      <c r="AA27" s="246" t="str">
        <f t="shared" si="1"/>
        <v/>
      </c>
      <c r="AD27" s="229">
        <v>42900</v>
      </c>
      <c r="AF27" s="224" t="s">
        <v>991</v>
      </c>
      <c r="AG27" s="229">
        <v>105075</v>
      </c>
    </row>
    <row r="28" spans="1:34" x14ac:dyDescent="0.35">
      <c r="A28" s="225" t="s">
        <v>2406</v>
      </c>
      <c r="B28" s="225" t="s">
        <v>2407</v>
      </c>
      <c r="C28" s="225"/>
      <c r="D28" s="225" t="s">
        <v>803</v>
      </c>
      <c r="E28" s="234">
        <v>26777</v>
      </c>
      <c r="F28" s="225">
        <f t="shared" ca="1" si="3"/>
        <v>50</v>
      </c>
      <c r="G28" s="224" t="s">
        <v>809</v>
      </c>
      <c r="H28" s="225" t="s">
        <v>1042</v>
      </c>
      <c r="I28" s="225" t="s">
        <v>1043</v>
      </c>
      <c r="J28" s="225"/>
      <c r="K28" s="225"/>
      <c r="L28" s="225" t="s">
        <v>2006</v>
      </c>
      <c r="M28" s="225" t="s">
        <v>2019</v>
      </c>
      <c r="N28" s="225"/>
      <c r="O28" s="225" t="s">
        <v>13</v>
      </c>
      <c r="P28" s="225" t="s">
        <v>2030</v>
      </c>
      <c r="Q28" s="225" t="s">
        <v>10</v>
      </c>
      <c r="R28" s="225"/>
      <c r="S28" s="225" t="s">
        <v>14</v>
      </c>
      <c r="T28" s="225" t="s">
        <v>2030</v>
      </c>
      <c r="U28" s="225"/>
      <c r="V28" s="225"/>
      <c r="W28" s="247">
        <v>43909</v>
      </c>
      <c r="X28" s="247">
        <v>43891</v>
      </c>
      <c r="Y28" s="247">
        <v>43941</v>
      </c>
      <c r="Z28" s="246">
        <v>42000</v>
      </c>
      <c r="AA28" s="246">
        <v>42900</v>
      </c>
      <c r="AB28" s="246"/>
      <c r="AC28" s="250">
        <f>Z28</f>
        <v>42000</v>
      </c>
      <c r="AD28" s="232">
        <v>42900</v>
      </c>
      <c r="AE28" s="229" t="s">
        <v>2470</v>
      </c>
      <c r="AF28" s="224" t="s">
        <v>991</v>
      </c>
      <c r="AG28" s="229">
        <v>76090</v>
      </c>
    </row>
    <row r="29" spans="1:34" x14ac:dyDescent="0.35">
      <c r="A29" s="225" t="s">
        <v>2408</v>
      </c>
      <c r="B29" s="225" t="s">
        <v>2409</v>
      </c>
      <c r="C29" s="225"/>
      <c r="D29" s="225" t="s">
        <v>803</v>
      </c>
      <c r="E29" s="234">
        <v>24069</v>
      </c>
      <c r="F29" s="225">
        <f t="shared" ca="1" si="3"/>
        <v>58</v>
      </c>
      <c r="G29" s="224" t="s">
        <v>830</v>
      </c>
      <c r="H29" s="225" t="s">
        <v>1044</v>
      </c>
      <c r="I29" s="225" t="s">
        <v>1045</v>
      </c>
      <c r="J29" s="225"/>
      <c r="K29" s="225"/>
      <c r="L29" s="225" t="s">
        <v>2001</v>
      </c>
      <c r="M29" s="225" t="s">
        <v>2020</v>
      </c>
      <c r="N29" s="225"/>
      <c r="O29" s="225" t="s">
        <v>10</v>
      </c>
      <c r="P29" s="225"/>
      <c r="Q29" s="225"/>
      <c r="R29" s="225"/>
      <c r="S29" s="225"/>
      <c r="T29" s="225"/>
      <c r="U29" s="225"/>
      <c r="V29" s="225"/>
      <c r="W29" s="228">
        <v>43920</v>
      </c>
      <c r="X29" s="228"/>
      <c r="Y29" s="228"/>
      <c r="Z29" s="246">
        <f t="shared" si="0"/>
        <v>33975</v>
      </c>
      <c r="AA29" s="246">
        <f t="shared" ref="AA29:AA48" si="4">IF(Z29=AD29,"",AD29)</f>
        <v>0</v>
      </c>
      <c r="AC29" s="229">
        <v>33975</v>
      </c>
    </row>
    <row r="30" spans="1:34" x14ac:dyDescent="0.35">
      <c r="A30" s="225" t="s">
        <v>2444</v>
      </c>
      <c r="B30" s="225" t="s">
        <v>2410</v>
      </c>
      <c r="C30" s="225"/>
      <c r="D30" s="225" t="s">
        <v>803</v>
      </c>
      <c r="E30" s="234">
        <v>27203</v>
      </c>
      <c r="F30" s="225">
        <f t="shared" ca="1" si="3"/>
        <v>49</v>
      </c>
      <c r="G30" s="224" t="s">
        <v>1046</v>
      </c>
      <c r="H30" s="225" t="s">
        <v>1047</v>
      </c>
      <c r="I30" s="225" t="s">
        <v>2458</v>
      </c>
      <c r="J30" s="225" t="s">
        <v>2459</v>
      </c>
      <c r="K30" s="225"/>
      <c r="L30" s="225" t="s">
        <v>2001</v>
      </c>
      <c r="M30" s="225" t="s">
        <v>2019</v>
      </c>
      <c r="N30" s="225"/>
      <c r="O30" s="225" t="s">
        <v>10</v>
      </c>
      <c r="P30" s="225"/>
      <c r="Q30" s="225"/>
      <c r="R30" s="225"/>
      <c r="S30" s="225"/>
      <c r="T30" s="225"/>
      <c r="U30" s="225"/>
      <c r="V30" s="225"/>
      <c r="W30" s="228">
        <v>43913</v>
      </c>
      <c r="X30" s="228"/>
      <c r="Y30" s="228"/>
      <c r="Z30" s="246">
        <f t="shared" si="0"/>
        <v>38675.85</v>
      </c>
      <c r="AA30" s="246">
        <f t="shared" si="4"/>
        <v>0</v>
      </c>
      <c r="AC30" s="207">
        <v>38675.85</v>
      </c>
    </row>
    <row r="31" spans="1:34" x14ac:dyDescent="0.35">
      <c r="A31" s="225" t="s">
        <v>2411</v>
      </c>
      <c r="B31" s="225" t="s">
        <v>2412</v>
      </c>
      <c r="C31" s="225"/>
      <c r="D31" s="225" t="s">
        <v>803</v>
      </c>
      <c r="E31" s="234">
        <v>28606</v>
      </c>
      <c r="F31" s="225">
        <f t="shared" ca="1" si="3"/>
        <v>45</v>
      </c>
      <c r="G31" s="224" t="s">
        <v>809</v>
      </c>
      <c r="H31" s="225" t="s">
        <v>1048</v>
      </c>
      <c r="I31" s="225" t="s">
        <v>1049</v>
      </c>
      <c r="J31" s="225"/>
      <c r="K31" s="225"/>
      <c r="L31" s="225" t="s">
        <v>2001</v>
      </c>
      <c r="M31" s="225" t="s">
        <v>2020</v>
      </c>
      <c r="N31" s="225"/>
      <c r="O31" s="225" t="s">
        <v>10</v>
      </c>
      <c r="P31" s="225"/>
      <c r="Q31" s="225" t="s">
        <v>13</v>
      </c>
      <c r="R31" s="225" t="s">
        <v>732</v>
      </c>
      <c r="S31" s="225"/>
      <c r="T31" s="225"/>
      <c r="U31" s="225"/>
      <c r="V31" s="225"/>
      <c r="W31" s="247">
        <v>43920</v>
      </c>
      <c r="X31" s="247">
        <v>43969</v>
      </c>
      <c r="Y31" s="247"/>
      <c r="Z31" s="246">
        <f t="shared" si="0"/>
        <v>36575</v>
      </c>
      <c r="AA31" s="246">
        <f t="shared" si="4"/>
        <v>22155</v>
      </c>
      <c r="AB31" s="246"/>
      <c r="AC31" s="229">
        <v>36575</v>
      </c>
      <c r="AD31" s="229">
        <v>22155</v>
      </c>
    </row>
    <row r="32" spans="1:34" x14ac:dyDescent="0.35">
      <c r="A32" s="225" t="s">
        <v>2254</v>
      </c>
      <c r="B32" s="225" t="s">
        <v>2413</v>
      </c>
      <c r="C32" s="225"/>
      <c r="D32" s="225" t="s">
        <v>803</v>
      </c>
      <c r="E32" s="234">
        <v>26175</v>
      </c>
      <c r="F32" s="225">
        <f t="shared" ca="1" si="3"/>
        <v>52</v>
      </c>
      <c r="G32" s="224" t="s">
        <v>964</v>
      </c>
      <c r="H32" s="225" t="s">
        <v>1050</v>
      </c>
      <c r="I32" s="225" t="s">
        <v>2460</v>
      </c>
      <c r="J32" s="225" t="s">
        <v>2461</v>
      </c>
      <c r="K32" s="225"/>
      <c r="L32" s="225" t="s">
        <v>2001</v>
      </c>
      <c r="M32" s="225" t="s">
        <v>2021</v>
      </c>
      <c r="N32" s="225"/>
      <c r="O32" s="225" t="s">
        <v>10</v>
      </c>
      <c r="P32" s="225"/>
      <c r="Q32" s="225"/>
      <c r="R32" s="225"/>
      <c r="S32" s="225"/>
      <c r="T32" s="225"/>
      <c r="U32" s="225"/>
      <c r="V32" s="225"/>
      <c r="W32" s="228">
        <v>43920</v>
      </c>
      <c r="X32" s="228"/>
      <c r="Y32" s="228"/>
      <c r="Z32" s="246">
        <f t="shared" si="0"/>
        <v>9179.19</v>
      </c>
      <c r="AA32" s="246">
        <f t="shared" si="4"/>
        <v>0</v>
      </c>
      <c r="AC32" s="207">
        <v>9179.19</v>
      </c>
    </row>
    <row r="33" spans="1:32" x14ac:dyDescent="0.35">
      <c r="A33" s="225" t="s">
        <v>2414</v>
      </c>
      <c r="B33" s="225" t="s">
        <v>1769</v>
      </c>
      <c r="C33" s="225"/>
      <c r="D33" s="225" t="s">
        <v>803</v>
      </c>
      <c r="E33" s="234">
        <v>25756</v>
      </c>
      <c r="F33" s="225">
        <f t="shared" ca="1" si="3"/>
        <v>53</v>
      </c>
      <c r="G33" s="224" t="s">
        <v>837</v>
      </c>
      <c r="H33" s="225" t="s">
        <v>1051</v>
      </c>
      <c r="I33" s="225" t="s">
        <v>1052</v>
      </c>
      <c r="J33" s="225"/>
      <c r="K33" s="225"/>
      <c r="L33" s="225" t="s">
        <v>2001</v>
      </c>
      <c r="M33" s="225" t="s">
        <v>2020</v>
      </c>
      <c r="N33" s="225"/>
      <c r="O33" s="225" t="s">
        <v>10</v>
      </c>
      <c r="P33" s="225"/>
      <c r="Q33" s="225"/>
      <c r="R33" s="225"/>
      <c r="S33" s="225"/>
      <c r="T33" s="225"/>
      <c r="U33" s="225"/>
      <c r="V33" s="225"/>
      <c r="W33" s="228">
        <v>43935</v>
      </c>
      <c r="X33" s="228"/>
      <c r="Y33" s="228"/>
      <c r="Z33" s="246">
        <f t="shared" si="0"/>
        <v>35747.800000000003</v>
      </c>
      <c r="AA33" s="246">
        <f t="shared" si="4"/>
        <v>0</v>
      </c>
      <c r="AC33" s="229">
        <v>35747.800000000003</v>
      </c>
    </row>
    <row r="34" spans="1:32" ht="29" x14ac:dyDescent="0.35">
      <c r="A34" s="225" t="s">
        <v>2445</v>
      </c>
      <c r="B34" s="225" t="s">
        <v>2415</v>
      </c>
      <c r="C34" s="225"/>
      <c r="D34" s="225" t="s">
        <v>803</v>
      </c>
      <c r="E34" s="234">
        <v>26739</v>
      </c>
      <c r="F34" s="225">
        <f t="shared" ca="1" si="3"/>
        <v>51</v>
      </c>
      <c r="G34" s="224" t="s">
        <v>964</v>
      </c>
      <c r="H34" s="225" t="s">
        <v>1053</v>
      </c>
      <c r="I34" s="225" t="s">
        <v>1054</v>
      </c>
      <c r="J34" s="225"/>
      <c r="K34" s="225"/>
      <c r="L34" s="225" t="s">
        <v>2001</v>
      </c>
      <c r="M34" s="225" t="s">
        <v>2019</v>
      </c>
      <c r="N34" s="225"/>
      <c r="O34" s="225" t="s">
        <v>10</v>
      </c>
      <c r="P34" s="225"/>
      <c r="Q34" s="225"/>
      <c r="R34" s="225"/>
      <c r="S34" s="225"/>
      <c r="T34" s="225"/>
      <c r="U34" s="225"/>
      <c r="V34" s="225"/>
      <c r="W34" s="228">
        <v>43973</v>
      </c>
      <c r="X34" s="228"/>
      <c r="Y34" s="228"/>
      <c r="Z34" s="246">
        <f t="shared" si="0"/>
        <v>33933.9</v>
      </c>
      <c r="AA34" s="246">
        <f t="shared" si="4"/>
        <v>0</v>
      </c>
      <c r="AC34" s="207">
        <v>33933.9</v>
      </c>
      <c r="AD34" s="229"/>
      <c r="AE34" s="225" t="s">
        <v>1055</v>
      </c>
    </row>
    <row r="35" spans="1:32" x14ac:dyDescent="0.35">
      <c r="A35" s="225" t="s">
        <v>2416</v>
      </c>
      <c r="B35" s="225" t="s">
        <v>2417</v>
      </c>
      <c r="C35" s="225"/>
      <c r="D35" s="225" t="s">
        <v>803</v>
      </c>
      <c r="E35" s="234">
        <v>24770</v>
      </c>
      <c r="F35" s="225">
        <f t="shared" ca="1" si="3"/>
        <v>56</v>
      </c>
      <c r="G35" s="224" t="s">
        <v>980</v>
      </c>
      <c r="H35" s="225" t="s">
        <v>1056</v>
      </c>
      <c r="I35" s="224" t="s">
        <v>1057</v>
      </c>
      <c r="L35" s="225" t="s">
        <v>2006</v>
      </c>
      <c r="M35" s="225" t="s">
        <v>2025</v>
      </c>
      <c r="N35" s="225"/>
      <c r="O35" s="225" t="s">
        <v>10</v>
      </c>
      <c r="P35" s="225"/>
      <c r="Q35" s="225"/>
      <c r="R35" s="225"/>
      <c r="S35" s="225"/>
      <c r="T35" s="225"/>
      <c r="U35" s="225"/>
      <c r="V35" s="225"/>
      <c r="W35" s="228">
        <v>43973</v>
      </c>
      <c r="X35" s="228"/>
      <c r="Y35" s="228"/>
      <c r="Z35" s="246">
        <f t="shared" si="0"/>
        <v>24000</v>
      </c>
      <c r="AA35" s="246">
        <f t="shared" si="4"/>
        <v>0</v>
      </c>
      <c r="AC35" s="229">
        <v>24000</v>
      </c>
      <c r="AE35" s="224" t="s">
        <v>1058</v>
      </c>
    </row>
    <row r="36" spans="1:32" x14ac:dyDescent="0.35">
      <c r="A36" s="225" t="s">
        <v>2418</v>
      </c>
      <c r="B36" s="225" t="s">
        <v>2419</v>
      </c>
      <c r="C36" s="225"/>
      <c r="D36" s="225" t="s">
        <v>812</v>
      </c>
      <c r="E36" s="234">
        <v>25155</v>
      </c>
      <c r="F36" s="225">
        <f t="shared" ref="F36:F48" ca="1" si="5">INT((TODAY()-E36)/365)</f>
        <v>55</v>
      </c>
      <c r="G36" s="224" t="s">
        <v>814</v>
      </c>
      <c r="H36" s="225" t="s">
        <v>1059</v>
      </c>
      <c r="I36" s="224" t="s">
        <v>1060</v>
      </c>
      <c r="L36" s="225" t="s">
        <v>2003</v>
      </c>
      <c r="M36" s="225" t="s">
        <v>2023</v>
      </c>
      <c r="N36" s="225"/>
      <c r="O36" s="225" t="s">
        <v>12</v>
      </c>
      <c r="P36" s="225" t="s">
        <v>723</v>
      </c>
      <c r="Q36" s="225"/>
      <c r="R36" s="225"/>
      <c r="S36" s="225"/>
      <c r="T36" s="225"/>
      <c r="U36" s="225"/>
      <c r="V36" s="225"/>
      <c r="W36" s="228">
        <v>44010</v>
      </c>
      <c r="X36" s="228"/>
      <c r="Y36" s="228"/>
      <c r="Z36" s="246">
        <f t="shared" si="0"/>
        <v>47300</v>
      </c>
      <c r="AA36" s="246" t="str">
        <f t="shared" si="4"/>
        <v/>
      </c>
      <c r="AD36" s="229">
        <v>47300</v>
      </c>
    </row>
    <row r="37" spans="1:32" x14ac:dyDescent="0.35">
      <c r="A37" s="225" t="s">
        <v>2319</v>
      </c>
      <c r="B37" s="225" t="s">
        <v>2420</v>
      </c>
      <c r="C37" s="225"/>
      <c r="D37" s="225" t="s">
        <v>803</v>
      </c>
      <c r="E37" s="225"/>
      <c r="F37" s="224">
        <v>51</v>
      </c>
      <c r="G37" s="224" t="s">
        <v>887</v>
      </c>
      <c r="H37" s="225" t="s">
        <v>1061</v>
      </c>
      <c r="I37" s="224" t="s">
        <v>2455</v>
      </c>
      <c r="L37" s="225" t="s">
        <v>2003</v>
      </c>
      <c r="M37" s="225" t="s">
        <v>2021</v>
      </c>
      <c r="N37" s="225"/>
      <c r="O37" s="225" t="s">
        <v>12</v>
      </c>
      <c r="P37" s="225" t="s">
        <v>723</v>
      </c>
      <c r="Q37" s="225"/>
      <c r="R37" s="225"/>
      <c r="S37" s="225"/>
      <c r="T37" s="225"/>
      <c r="U37" s="225"/>
      <c r="V37" s="225"/>
      <c r="W37" s="228">
        <v>44010</v>
      </c>
      <c r="X37" s="228"/>
      <c r="Y37" s="228"/>
      <c r="Z37" s="246">
        <f t="shared" si="0"/>
        <v>47300</v>
      </c>
      <c r="AA37" s="246" t="str">
        <f t="shared" si="4"/>
        <v/>
      </c>
      <c r="AD37" s="229">
        <v>47300</v>
      </c>
    </row>
    <row r="38" spans="1:32" x14ac:dyDescent="0.35">
      <c r="A38" s="225" t="s">
        <v>2421</v>
      </c>
      <c r="B38" s="225" t="s">
        <v>2422</v>
      </c>
      <c r="C38" s="225"/>
      <c r="D38" s="225" t="s">
        <v>803</v>
      </c>
      <c r="E38" s="234">
        <v>30121</v>
      </c>
      <c r="F38" s="225">
        <f t="shared" ca="1" si="5"/>
        <v>41</v>
      </c>
      <c r="G38" s="224" t="s">
        <v>834</v>
      </c>
      <c r="H38" s="225" t="s">
        <v>1062</v>
      </c>
      <c r="I38" s="224" t="s">
        <v>1063</v>
      </c>
      <c r="L38" s="224" t="s">
        <v>2001</v>
      </c>
      <c r="M38" s="224" t="s">
        <v>2019</v>
      </c>
      <c r="O38" s="225" t="s">
        <v>10</v>
      </c>
      <c r="P38" s="225"/>
      <c r="Q38" s="225"/>
      <c r="R38" s="225"/>
      <c r="S38" s="225"/>
      <c r="T38" s="225"/>
      <c r="U38" s="225"/>
      <c r="V38" s="225"/>
      <c r="W38" s="228">
        <v>44026</v>
      </c>
      <c r="X38" s="228"/>
      <c r="Y38" s="228"/>
      <c r="Z38" s="246">
        <f t="shared" si="0"/>
        <v>21600</v>
      </c>
      <c r="AA38" s="246">
        <f t="shared" si="4"/>
        <v>0</v>
      </c>
      <c r="AC38" s="229">
        <v>21600</v>
      </c>
      <c r="AE38" s="224" t="s">
        <v>1064</v>
      </c>
    </row>
    <row r="39" spans="1:32" x14ac:dyDescent="0.35">
      <c r="A39" s="225" t="s">
        <v>2446</v>
      </c>
      <c r="B39" s="225" t="s">
        <v>2423</v>
      </c>
      <c r="C39" s="225"/>
      <c r="D39" s="225" t="s">
        <v>803</v>
      </c>
      <c r="E39" s="234">
        <v>34789</v>
      </c>
      <c r="F39" s="225">
        <f t="shared" ca="1" si="5"/>
        <v>29</v>
      </c>
      <c r="G39" s="224" t="s">
        <v>874</v>
      </c>
      <c r="I39" s="224" t="s">
        <v>1065</v>
      </c>
      <c r="L39" s="224" t="s">
        <v>2003</v>
      </c>
      <c r="M39" s="224" t="s">
        <v>2021</v>
      </c>
      <c r="O39" s="225" t="s">
        <v>12</v>
      </c>
      <c r="P39" s="225" t="s">
        <v>723</v>
      </c>
      <c r="Q39" s="225"/>
      <c r="R39" s="225"/>
      <c r="S39" s="225"/>
      <c r="T39" s="225"/>
      <c r="U39" s="225"/>
      <c r="V39" s="225"/>
      <c r="W39" s="228">
        <v>44027</v>
      </c>
      <c r="X39" s="228"/>
      <c r="Y39" s="228"/>
      <c r="Z39" s="246">
        <f t="shared" si="0"/>
        <v>25000</v>
      </c>
      <c r="AA39" s="246" t="str">
        <f t="shared" si="4"/>
        <v/>
      </c>
      <c r="AD39" s="229">
        <v>25000</v>
      </c>
    </row>
    <row r="40" spans="1:32" ht="29" x14ac:dyDescent="0.35">
      <c r="A40" s="225" t="s">
        <v>2424</v>
      </c>
      <c r="B40" s="225" t="s">
        <v>2425</v>
      </c>
      <c r="C40" s="225"/>
      <c r="D40" s="225" t="s">
        <v>803</v>
      </c>
      <c r="E40" s="234">
        <v>20831</v>
      </c>
      <c r="F40" s="225">
        <f t="shared" ca="1" si="5"/>
        <v>67</v>
      </c>
      <c r="G40" s="224" t="s">
        <v>809</v>
      </c>
      <c r="H40" s="225" t="s">
        <v>1066</v>
      </c>
      <c r="I40" s="225" t="s">
        <v>1067</v>
      </c>
      <c r="J40" s="225"/>
      <c r="K40" s="225"/>
      <c r="L40" s="224" t="s">
        <v>2003</v>
      </c>
      <c r="M40" s="224" t="s">
        <v>2023</v>
      </c>
      <c r="O40" s="225" t="s">
        <v>12</v>
      </c>
      <c r="P40" s="225" t="s">
        <v>723</v>
      </c>
      <c r="Q40" s="225"/>
      <c r="R40" s="225"/>
      <c r="S40" s="225"/>
      <c r="T40" s="225"/>
      <c r="U40" s="225"/>
      <c r="V40" s="225"/>
      <c r="W40" s="228">
        <v>44048</v>
      </c>
      <c r="X40" s="228"/>
      <c r="Y40" s="228"/>
      <c r="Z40" s="246">
        <f t="shared" si="0"/>
        <v>47300</v>
      </c>
      <c r="AA40" s="246" t="str">
        <f t="shared" si="4"/>
        <v/>
      </c>
      <c r="AD40" s="229">
        <v>47300</v>
      </c>
    </row>
    <row r="41" spans="1:32" x14ac:dyDescent="0.35">
      <c r="A41" s="225" t="s">
        <v>2426</v>
      </c>
      <c r="B41" s="225" t="s">
        <v>2427</v>
      </c>
      <c r="C41" s="225"/>
      <c r="D41" s="225" t="s">
        <v>803</v>
      </c>
      <c r="E41" s="234">
        <v>28849</v>
      </c>
      <c r="F41" s="225">
        <f t="shared" ca="1" si="5"/>
        <v>45</v>
      </c>
      <c r="G41" s="224" t="s">
        <v>809</v>
      </c>
      <c r="H41" s="225" t="s">
        <v>1068</v>
      </c>
      <c r="I41" s="224" t="s">
        <v>2462</v>
      </c>
      <c r="J41" s="224" t="s">
        <v>2463</v>
      </c>
      <c r="L41" s="224" t="s">
        <v>2003</v>
      </c>
      <c r="M41" s="224" t="s">
        <v>2021</v>
      </c>
      <c r="O41" s="225" t="s">
        <v>12</v>
      </c>
      <c r="P41" s="225" t="s">
        <v>723</v>
      </c>
      <c r="Q41" s="225"/>
      <c r="R41" s="225"/>
      <c r="S41" s="225"/>
      <c r="T41" s="225"/>
      <c r="U41" s="225"/>
      <c r="V41" s="225"/>
      <c r="W41" s="228">
        <v>44095</v>
      </c>
      <c r="X41" s="228"/>
      <c r="Y41" s="228"/>
      <c r="Z41" s="246">
        <f t="shared" si="0"/>
        <v>47300</v>
      </c>
      <c r="AA41" s="246" t="str">
        <f t="shared" si="4"/>
        <v/>
      </c>
      <c r="AD41" s="229">
        <v>47300</v>
      </c>
    </row>
    <row r="42" spans="1:32" x14ac:dyDescent="0.35">
      <c r="A42" s="225" t="s">
        <v>2394</v>
      </c>
      <c r="B42" s="225" t="s">
        <v>2428</v>
      </c>
      <c r="C42" s="225"/>
      <c r="D42" s="225" t="s">
        <v>803</v>
      </c>
      <c r="E42" s="234">
        <v>26290</v>
      </c>
      <c r="F42" s="225">
        <f t="shared" ca="1" si="5"/>
        <v>52</v>
      </c>
      <c r="G42" s="224" t="s">
        <v>809</v>
      </c>
      <c r="H42" s="225" t="s">
        <v>1069</v>
      </c>
      <c r="I42" s="224" t="s">
        <v>1070</v>
      </c>
      <c r="L42" s="224" t="s">
        <v>2003</v>
      </c>
      <c r="M42" s="224" t="s">
        <v>2021</v>
      </c>
      <c r="O42" s="225" t="s">
        <v>12</v>
      </c>
      <c r="P42" s="225" t="s">
        <v>723</v>
      </c>
      <c r="Q42" s="225"/>
      <c r="R42" s="225"/>
      <c r="S42" s="225"/>
      <c r="T42" s="225"/>
      <c r="U42" s="225"/>
      <c r="V42" s="225"/>
      <c r="W42" s="228">
        <v>44095</v>
      </c>
      <c r="X42" s="228"/>
      <c r="Y42" s="228"/>
      <c r="Z42" s="246">
        <f t="shared" si="0"/>
        <v>47300</v>
      </c>
      <c r="AA42" s="246" t="str">
        <f t="shared" si="4"/>
        <v/>
      </c>
      <c r="AD42" s="229">
        <v>47300</v>
      </c>
      <c r="AE42" s="249"/>
      <c r="AF42" s="207"/>
    </row>
    <row r="43" spans="1:32" x14ac:dyDescent="0.35">
      <c r="A43" s="225" t="s">
        <v>2429</v>
      </c>
      <c r="B43" s="225" t="s">
        <v>2430</v>
      </c>
      <c r="C43" s="225"/>
      <c r="D43" s="225" t="s">
        <v>803</v>
      </c>
      <c r="E43" s="234">
        <v>25752</v>
      </c>
      <c r="F43" s="225">
        <f t="shared" ca="1" si="5"/>
        <v>53</v>
      </c>
      <c r="G43" s="224" t="s">
        <v>860</v>
      </c>
      <c r="H43" s="225" t="s">
        <v>1071</v>
      </c>
      <c r="I43" s="224" t="s">
        <v>1072</v>
      </c>
      <c r="L43" s="224" t="s">
        <v>2001</v>
      </c>
      <c r="M43" s="224" t="s">
        <v>2019</v>
      </c>
      <c r="O43" s="225" t="s">
        <v>10</v>
      </c>
      <c r="P43" s="225" t="s">
        <v>722</v>
      </c>
      <c r="Q43" s="225"/>
      <c r="R43" s="225"/>
      <c r="S43" s="225"/>
      <c r="T43" s="225"/>
      <c r="U43" s="225"/>
      <c r="V43" s="225"/>
      <c r="W43" s="228">
        <v>44111</v>
      </c>
      <c r="X43" s="228"/>
      <c r="Y43" s="228"/>
      <c r="Z43" s="246">
        <f t="shared" si="0"/>
        <v>33000</v>
      </c>
      <c r="AA43" s="246">
        <f t="shared" si="4"/>
        <v>0</v>
      </c>
      <c r="AC43" s="229">
        <v>33000</v>
      </c>
      <c r="AD43" s="229"/>
      <c r="AE43" s="249"/>
      <c r="AF43" s="207"/>
    </row>
    <row r="44" spans="1:32" x14ac:dyDescent="0.35">
      <c r="A44" s="225" t="s">
        <v>2431</v>
      </c>
      <c r="B44" s="225" t="s">
        <v>2432</v>
      </c>
      <c r="C44" s="225"/>
      <c r="D44" s="225" t="s">
        <v>803</v>
      </c>
      <c r="E44" s="234">
        <v>32058</v>
      </c>
      <c r="F44" s="225">
        <f t="shared" ca="1" si="5"/>
        <v>36</v>
      </c>
      <c r="G44" s="224" t="s">
        <v>887</v>
      </c>
      <c r="H44" s="225" t="s">
        <v>1073</v>
      </c>
      <c r="I44" s="224" t="s">
        <v>1074</v>
      </c>
      <c r="L44" s="224" t="s">
        <v>2003</v>
      </c>
      <c r="M44" s="224" t="s">
        <v>2021</v>
      </c>
      <c r="O44" s="225" t="s">
        <v>12</v>
      </c>
      <c r="P44" s="225" t="s">
        <v>723</v>
      </c>
      <c r="Q44" s="225"/>
      <c r="R44" s="225"/>
      <c r="S44" s="225"/>
      <c r="T44" s="225"/>
      <c r="U44" s="225"/>
      <c r="V44" s="225"/>
      <c r="W44" s="228">
        <v>44134</v>
      </c>
      <c r="X44" s="228"/>
      <c r="Y44" s="228"/>
      <c r="Z44" s="246">
        <f t="shared" si="0"/>
        <v>47300</v>
      </c>
      <c r="AA44" s="246" t="str">
        <f t="shared" si="4"/>
        <v/>
      </c>
      <c r="AD44" s="229">
        <v>47300</v>
      </c>
    </row>
    <row r="45" spans="1:32" x14ac:dyDescent="0.35">
      <c r="A45" s="225" t="s">
        <v>2447</v>
      </c>
      <c r="B45" s="225" t="s">
        <v>2433</v>
      </c>
      <c r="C45" s="225"/>
      <c r="D45" s="225" t="s">
        <v>812</v>
      </c>
      <c r="E45" s="234">
        <v>23073</v>
      </c>
      <c r="F45" s="225">
        <f t="shared" ca="1" si="5"/>
        <v>61</v>
      </c>
      <c r="G45" s="224" t="s">
        <v>814</v>
      </c>
      <c r="H45" s="225" t="s">
        <v>1075</v>
      </c>
      <c r="I45" s="224" t="s">
        <v>1076</v>
      </c>
      <c r="L45" s="224" t="s">
        <v>2003</v>
      </c>
      <c r="M45" s="224" t="s">
        <v>2021</v>
      </c>
      <c r="O45" s="225" t="s">
        <v>12</v>
      </c>
      <c r="P45" s="225" t="s">
        <v>723</v>
      </c>
      <c r="Q45" s="225"/>
      <c r="R45" s="225"/>
      <c r="S45" s="225"/>
      <c r="T45" s="225"/>
      <c r="U45" s="225"/>
      <c r="V45" s="225"/>
      <c r="W45" s="228">
        <v>44151</v>
      </c>
      <c r="X45" s="228"/>
      <c r="Y45" s="228"/>
      <c r="Z45" s="246">
        <f t="shared" si="0"/>
        <v>30000</v>
      </c>
      <c r="AA45" s="246" t="str">
        <f t="shared" si="4"/>
        <v/>
      </c>
      <c r="AD45" s="229">
        <v>30000</v>
      </c>
    </row>
    <row r="46" spans="1:32" x14ac:dyDescent="0.35">
      <c r="A46" s="225" t="s">
        <v>2448</v>
      </c>
      <c r="B46" s="225" t="s">
        <v>2434</v>
      </c>
      <c r="C46" s="225" t="s">
        <v>2047</v>
      </c>
      <c r="D46" s="225" t="s">
        <v>803</v>
      </c>
      <c r="E46" s="225"/>
      <c r="F46" s="224">
        <v>48</v>
      </c>
      <c r="G46" s="224" t="s">
        <v>804</v>
      </c>
      <c r="H46" s="225" t="s">
        <v>1077</v>
      </c>
      <c r="L46" s="224" t="s">
        <v>2003</v>
      </c>
      <c r="M46" s="224" t="s">
        <v>2023</v>
      </c>
      <c r="O46" s="225" t="s">
        <v>12</v>
      </c>
      <c r="P46" s="225" t="s">
        <v>723</v>
      </c>
      <c r="Q46" s="225"/>
      <c r="R46" s="225"/>
      <c r="S46" s="225"/>
      <c r="T46" s="225"/>
      <c r="U46" s="225"/>
      <c r="V46" s="225"/>
      <c r="W46" s="228">
        <v>44152</v>
      </c>
      <c r="X46" s="228"/>
      <c r="Y46" s="228"/>
      <c r="Z46" s="246">
        <f t="shared" si="0"/>
        <v>47300</v>
      </c>
      <c r="AA46" s="246" t="str">
        <f t="shared" si="4"/>
        <v/>
      </c>
      <c r="AD46" s="229">
        <v>47300</v>
      </c>
    </row>
    <row r="47" spans="1:32" x14ac:dyDescent="0.35">
      <c r="A47" s="225" t="s">
        <v>2435</v>
      </c>
      <c r="B47" s="225" t="s">
        <v>2436</v>
      </c>
      <c r="C47" s="225"/>
      <c r="D47" s="225" t="s">
        <v>803</v>
      </c>
      <c r="E47" s="234">
        <v>36391</v>
      </c>
      <c r="F47" s="225">
        <f t="shared" ca="1" si="5"/>
        <v>24</v>
      </c>
      <c r="G47" s="224" t="s">
        <v>1078</v>
      </c>
      <c r="H47" s="225" t="s">
        <v>1079</v>
      </c>
      <c r="I47" s="224" t="s">
        <v>1080</v>
      </c>
      <c r="L47" s="224" t="s">
        <v>2003</v>
      </c>
      <c r="M47" s="224" t="s">
        <v>2021</v>
      </c>
      <c r="O47" s="225" t="s">
        <v>12</v>
      </c>
      <c r="P47" s="225" t="s">
        <v>723</v>
      </c>
      <c r="Q47" s="225"/>
      <c r="R47" s="225"/>
      <c r="S47" s="225"/>
      <c r="T47" s="225"/>
      <c r="U47" s="225"/>
      <c r="V47" s="225"/>
      <c r="W47" s="228">
        <v>44179</v>
      </c>
      <c r="X47" s="228"/>
      <c r="Y47" s="228"/>
      <c r="Z47" s="246">
        <f t="shared" si="0"/>
        <v>16500</v>
      </c>
      <c r="AA47" s="246" t="str">
        <f t="shared" si="4"/>
        <v/>
      </c>
      <c r="AD47" s="229">
        <v>16500</v>
      </c>
    </row>
    <row r="48" spans="1:32" x14ac:dyDescent="0.35">
      <c r="A48" s="225" t="s">
        <v>2449</v>
      </c>
      <c r="B48" s="225" t="s">
        <v>2437</v>
      </c>
      <c r="C48" s="225"/>
      <c r="D48" s="225" t="s">
        <v>803</v>
      </c>
      <c r="E48" s="234">
        <v>32380</v>
      </c>
      <c r="F48" s="225">
        <f t="shared" ca="1" si="5"/>
        <v>35</v>
      </c>
      <c r="G48" s="224" t="s">
        <v>830</v>
      </c>
      <c r="H48" s="225" t="s">
        <v>1044</v>
      </c>
      <c r="I48" s="224" t="s">
        <v>2457</v>
      </c>
      <c r="J48" s="224" t="s">
        <v>2456</v>
      </c>
      <c r="L48" s="224" t="s">
        <v>2006</v>
      </c>
      <c r="M48" s="224" t="s">
        <v>2020</v>
      </c>
      <c r="O48" s="225"/>
      <c r="P48" s="225"/>
      <c r="Q48" s="225"/>
      <c r="R48" s="225"/>
      <c r="S48" s="225"/>
      <c r="T48" s="225"/>
      <c r="U48" s="225"/>
      <c r="V48" s="225"/>
      <c r="W48" s="228">
        <v>44183</v>
      </c>
      <c r="X48" s="228"/>
      <c r="Y48" s="228"/>
      <c r="Z48" s="246">
        <f t="shared" si="0"/>
        <v>40000</v>
      </c>
      <c r="AA48" s="246" t="str">
        <f t="shared" si="4"/>
        <v/>
      </c>
      <c r="AD48" s="229">
        <v>40000</v>
      </c>
    </row>
  </sheetData>
  <autoFilter ref="A1:AI48" xr:uid="{00000000-0001-0000-0600-000000000000}"/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E0A-B959-42DF-95EB-EFDC7474950C}">
  <sheetPr>
    <tabColor rgb="FFFFFF00"/>
  </sheetPr>
  <dimension ref="A1:AI64"/>
  <sheetViews>
    <sheetView topLeftCell="L1" workbookViewId="0">
      <pane ySplit="1" topLeftCell="A2" activePane="bottomLeft" state="frozen"/>
      <selection activeCell="B3" sqref="B3"/>
      <selection pane="bottomLeft" activeCell="O1" sqref="O1:T1"/>
    </sheetView>
  </sheetViews>
  <sheetFormatPr defaultRowHeight="14.5" x14ac:dyDescent="0.35"/>
  <cols>
    <col min="1" max="4" width="25.54296875" style="224" customWidth="1"/>
    <col min="5" max="5" width="13" style="224" customWidth="1"/>
    <col min="6" max="6" width="10.7265625" style="235" customWidth="1"/>
    <col min="7" max="7" width="11.81640625" style="224" customWidth="1"/>
    <col min="8" max="8" width="50.81640625" style="224" bestFit="1" customWidth="1"/>
    <col min="9" max="9" width="27" style="224" bestFit="1" customWidth="1"/>
    <col min="10" max="11" width="27" style="224" customWidth="1"/>
    <col min="12" max="14" width="30.7265625" style="224" customWidth="1"/>
    <col min="15" max="15" width="18.54296875" style="224" bestFit="1" customWidth="1"/>
    <col min="16" max="16" width="36.36328125" style="224" bestFit="1" customWidth="1"/>
    <col min="17" max="17" width="18.54296875" style="224" bestFit="1" customWidth="1"/>
    <col min="18" max="18" width="6.453125" style="224" bestFit="1" customWidth="1"/>
    <col min="19" max="19" width="16.26953125" style="224" bestFit="1" customWidth="1"/>
    <col min="20" max="20" width="19.453125" style="224" bestFit="1" customWidth="1"/>
    <col min="21" max="22" width="19.453125" style="224" customWidth="1"/>
    <col min="23" max="23" width="16.1796875" style="224" bestFit="1" customWidth="1"/>
    <col min="24" max="25" width="16.1796875" style="224" customWidth="1"/>
    <col min="26" max="28" width="16.1796875" style="243" customWidth="1"/>
    <col min="29" max="29" width="13.54296875" style="224" bestFit="1" customWidth="1"/>
    <col min="30" max="30" width="10.54296875" style="224" bestFit="1" customWidth="1"/>
    <col min="31" max="31" width="15.453125" style="224" bestFit="1" customWidth="1"/>
    <col min="32" max="32" width="29.54296875" style="224" bestFit="1" customWidth="1"/>
    <col min="33" max="33" width="17.1796875" style="224" bestFit="1" customWidth="1"/>
    <col min="34" max="34" width="10.6328125" style="224" bestFit="1" customWidth="1"/>
    <col min="35" max="35" width="9.26953125" style="224" bestFit="1" customWidth="1"/>
    <col min="36" max="16384" width="8.7265625" style="224"/>
  </cols>
  <sheetData>
    <row r="1" spans="1:35" x14ac:dyDescent="0.35">
      <c r="A1" s="204" t="s">
        <v>1756</v>
      </c>
      <c r="B1" s="204" t="s">
        <v>1757</v>
      </c>
      <c r="C1" s="204" t="s">
        <v>2046</v>
      </c>
      <c r="D1" s="204" t="s">
        <v>2367</v>
      </c>
      <c r="E1" s="204" t="s">
        <v>2365</v>
      </c>
      <c r="F1" s="204" t="s">
        <v>791</v>
      </c>
      <c r="G1" s="204" t="s">
        <v>792</v>
      </c>
      <c r="H1" s="204" t="s">
        <v>793</v>
      </c>
      <c r="I1" s="204" t="s">
        <v>1989</v>
      </c>
      <c r="J1" s="204" t="s">
        <v>1990</v>
      </c>
      <c r="K1" s="204" t="s">
        <v>4</v>
      </c>
      <c r="L1" s="204" t="s">
        <v>795</v>
      </c>
      <c r="M1" s="204" t="s">
        <v>2000</v>
      </c>
      <c r="N1" s="204" t="s">
        <v>799</v>
      </c>
      <c r="O1" s="238" t="s">
        <v>2027</v>
      </c>
      <c r="P1" s="238" t="s">
        <v>2034</v>
      </c>
      <c r="Q1" s="238" t="s">
        <v>2028</v>
      </c>
      <c r="R1" s="238" t="s">
        <v>2035</v>
      </c>
      <c r="S1" s="238" t="s">
        <v>2037</v>
      </c>
      <c r="T1" s="238" t="s">
        <v>2038</v>
      </c>
      <c r="U1" s="238" t="s">
        <v>802</v>
      </c>
      <c r="V1" s="238" t="s">
        <v>1220</v>
      </c>
      <c r="W1" s="204" t="s">
        <v>1998</v>
      </c>
      <c r="X1" s="204" t="s">
        <v>1999</v>
      </c>
      <c r="Y1" s="204" t="s">
        <v>2043</v>
      </c>
      <c r="Z1" s="242" t="s">
        <v>2044</v>
      </c>
      <c r="AA1" s="242" t="s">
        <v>2045</v>
      </c>
      <c r="AB1" s="242" t="s">
        <v>2223</v>
      </c>
      <c r="AC1" s="204" t="s">
        <v>797</v>
      </c>
      <c r="AD1" s="204" t="s">
        <v>798</v>
      </c>
      <c r="AE1" s="204" t="s">
        <v>799</v>
      </c>
      <c r="AF1" s="204" t="s">
        <v>2366</v>
      </c>
      <c r="AG1" s="204" t="s">
        <v>801</v>
      </c>
      <c r="AH1" s="204" t="s">
        <v>1224</v>
      </c>
      <c r="AI1" s="237"/>
    </row>
    <row r="2" spans="1:35" ht="32.15" customHeight="1" x14ac:dyDescent="0.35">
      <c r="A2" s="225" t="s">
        <v>2250</v>
      </c>
      <c r="B2" s="225" t="s">
        <v>2251</v>
      </c>
      <c r="C2" s="225"/>
      <c r="D2" s="225"/>
      <c r="E2" s="226">
        <v>22248</v>
      </c>
      <c r="F2" s="227">
        <f ca="1">INT((TODAY()-E2)/365)</f>
        <v>63</v>
      </c>
      <c r="G2" s="224" t="s">
        <v>814</v>
      </c>
      <c r="H2" s="225" t="s">
        <v>1081</v>
      </c>
      <c r="I2" s="224" t="s">
        <v>1082</v>
      </c>
      <c r="L2" s="224" t="s">
        <v>2001</v>
      </c>
      <c r="M2" s="224" t="s">
        <v>2019</v>
      </c>
      <c r="O2" s="224" t="s">
        <v>13</v>
      </c>
      <c r="P2" s="224" t="s">
        <v>2030</v>
      </c>
      <c r="W2" s="228">
        <v>44208</v>
      </c>
      <c r="X2" s="228"/>
      <c r="Y2" s="228"/>
      <c r="AD2" s="229">
        <v>37630</v>
      </c>
      <c r="AH2" s="224" t="s">
        <v>1083</v>
      </c>
    </row>
    <row r="3" spans="1:35" x14ac:dyDescent="0.35">
      <c r="A3" s="225" t="s">
        <v>2252</v>
      </c>
      <c r="B3" s="225" t="s">
        <v>2253</v>
      </c>
      <c r="C3" s="225"/>
      <c r="D3" s="225"/>
      <c r="E3" s="226">
        <v>27958</v>
      </c>
      <c r="F3" s="227">
        <f t="shared" ref="F3:F64" ca="1" si="0">INT((TODAY()-E3)/365)</f>
        <v>47</v>
      </c>
      <c r="G3" s="224" t="s">
        <v>809</v>
      </c>
      <c r="H3" s="224" t="s">
        <v>1084</v>
      </c>
      <c r="I3" s="224" t="s">
        <v>1085</v>
      </c>
      <c r="L3" s="224" t="s">
        <v>2003</v>
      </c>
      <c r="M3" s="224" t="s">
        <v>2021</v>
      </c>
      <c r="O3" s="224" t="s">
        <v>12</v>
      </c>
      <c r="P3" s="224" t="s">
        <v>723</v>
      </c>
      <c r="W3" s="228">
        <v>44209</v>
      </c>
      <c r="X3" s="228"/>
      <c r="Y3" s="228"/>
      <c r="AD3" s="229">
        <v>31600</v>
      </c>
      <c r="AF3" s="225" t="s">
        <v>1086</v>
      </c>
      <c r="AG3" s="224" t="s">
        <v>1087</v>
      </c>
      <c r="AH3" s="224" t="s">
        <v>1083</v>
      </c>
    </row>
    <row r="4" spans="1:35" x14ac:dyDescent="0.35">
      <c r="A4" s="225" t="s">
        <v>2343</v>
      </c>
      <c r="B4" s="225" t="s">
        <v>2254</v>
      </c>
      <c r="C4" s="225"/>
      <c r="D4" s="225"/>
      <c r="E4" s="226">
        <v>20906</v>
      </c>
      <c r="F4" s="227">
        <f t="shared" ca="1" si="0"/>
        <v>67</v>
      </c>
      <c r="G4" s="224" t="s">
        <v>804</v>
      </c>
      <c r="H4" s="224" t="s">
        <v>1088</v>
      </c>
      <c r="I4" s="224" t="s">
        <v>1089</v>
      </c>
      <c r="L4" s="224" t="s">
        <v>2003</v>
      </c>
      <c r="M4" s="224" t="s">
        <v>2023</v>
      </c>
      <c r="O4" s="224" t="s">
        <v>12</v>
      </c>
      <c r="P4" s="224" t="s">
        <v>723</v>
      </c>
      <c r="W4" s="228">
        <v>44221</v>
      </c>
      <c r="X4" s="228"/>
      <c r="Y4" s="228"/>
      <c r="AD4" s="229">
        <v>52000</v>
      </c>
      <c r="AG4" s="224" t="s">
        <v>1090</v>
      </c>
      <c r="AH4" s="224" t="s">
        <v>1083</v>
      </c>
    </row>
    <row r="5" spans="1:35" x14ac:dyDescent="0.35">
      <c r="A5" s="225" t="s">
        <v>2255</v>
      </c>
      <c r="B5" s="225" t="s">
        <v>1788</v>
      </c>
      <c r="C5" s="225"/>
      <c r="D5" s="225"/>
      <c r="E5" s="226">
        <v>36140</v>
      </c>
      <c r="F5" s="227">
        <f t="shared" ca="1" si="0"/>
        <v>25</v>
      </c>
      <c r="G5" s="224" t="s">
        <v>809</v>
      </c>
      <c r="H5" s="224" t="s">
        <v>1091</v>
      </c>
      <c r="I5" s="224" t="s">
        <v>1092</v>
      </c>
      <c r="J5" s="226"/>
      <c r="K5" s="226"/>
      <c r="L5" s="224" t="s">
        <v>2003</v>
      </c>
      <c r="M5" s="224" t="s">
        <v>2023</v>
      </c>
      <c r="O5" s="224" t="s">
        <v>12</v>
      </c>
      <c r="P5" s="224" t="s">
        <v>723</v>
      </c>
      <c r="W5" s="228">
        <v>44235</v>
      </c>
      <c r="X5" s="228"/>
      <c r="Y5" s="228"/>
      <c r="AD5" s="229">
        <v>52000</v>
      </c>
      <c r="AG5" s="224" t="s">
        <v>1083</v>
      </c>
    </row>
    <row r="6" spans="1:35" ht="135.65" customHeight="1" x14ac:dyDescent="0.35">
      <c r="A6" s="225" t="s">
        <v>2256</v>
      </c>
      <c r="B6" s="225" t="s">
        <v>2257</v>
      </c>
      <c r="C6" s="225"/>
      <c r="D6" s="225"/>
      <c r="E6" s="226">
        <v>29173</v>
      </c>
      <c r="F6" s="227">
        <f t="shared" ca="1" si="0"/>
        <v>44</v>
      </c>
      <c r="G6" s="224" t="s">
        <v>814</v>
      </c>
      <c r="H6" s="225" t="s">
        <v>1093</v>
      </c>
      <c r="I6" s="224" t="s">
        <v>1094</v>
      </c>
      <c r="L6" s="224" t="s">
        <v>2001</v>
      </c>
      <c r="M6" s="224" t="s">
        <v>2019</v>
      </c>
      <c r="O6" s="224" t="s">
        <v>10</v>
      </c>
      <c r="W6" s="228">
        <v>44249</v>
      </c>
      <c r="X6" s="228"/>
      <c r="Y6" s="228"/>
      <c r="Z6" s="243">
        <v>19250</v>
      </c>
      <c r="AA6" s="243">
        <v>27523.65</v>
      </c>
      <c r="AC6" s="239">
        <v>46773.65</v>
      </c>
      <c r="AD6" s="229"/>
      <c r="AE6" s="225" t="s">
        <v>1095</v>
      </c>
      <c r="AG6" s="224" t="s">
        <v>1083</v>
      </c>
    </row>
    <row r="7" spans="1:35" x14ac:dyDescent="0.35">
      <c r="A7" s="225" t="s">
        <v>2258</v>
      </c>
      <c r="B7" s="225" t="s">
        <v>2259</v>
      </c>
      <c r="C7" s="225"/>
      <c r="D7" s="225"/>
      <c r="E7" s="226">
        <v>28359</v>
      </c>
      <c r="F7" s="227">
        <f t="shared" ca="1" si="0"/>
        <v>46</v>
      </c>
      <c r="G7" s="224" t="s">
        <v>851</v>
      </c>
      <c r="H7" s="224" t="s">
        <v>1096</v>
      </c>
      <c r="I7" s="224" t="s">
        <v>1097</v>
      </c>
      <c r="L7" s="224" t="s">
        <v>2003</v>
      </c>
      <c r="M7" s="224" t="s">
        <v>2021</v>
      </c>
      <c r="O7" s="224" t="s">
        <v>12</v>
      </c>
      <c r="P7" s="224" t="s">
        <v>723</v>
      </c>
      <c r="W7" s="228">
        <v>44265</v>
      </c>
      <c r="X7" s="228"/>
      <c r="Y7" s="228"/>
      <c r="AC7" s="230" t="s">
        <v>1098</v>
      </c>
      <c r="AD7" s="229">
        <v>52000</v>
      </c>
      <c r="AF7" s="224" t="s">
        <v>1099</v>
      </c>
      <c r="AG7" s="224" t="s">
        <v>1083</v>
      </c>
    </row>
    <row r="8" spans="1:35" x14ac:dyDescent="0.35">
      <c r="A8" s="225" t="s">
        <v>2260</v>
      </c>
      <c r="B8" s="225" t="s">
        <v>2261</v>
      </c>
      <c r="C8" s="225" t="s">
        <v>2047</v>
      </c>
      <c r="D8" s="225"/>
      <c r="F8" s="227">
        <v>58</v>
      </c>
      <c r="G8" s="224" t="s">
        <v>833</v>
      </c>
      <c r="H8" s="224" t="s">
        <v>1023</v>
      </c>
      <c r="I8" s="224" t="s">
        <v>1024</v>
      </c>
      <c r="L8" s="224" t="s">
        <v>2003</v>
      </c>
      <c r="M8" s="224" t="s">
        <v>2023</v>
      </c>
      <c r="O8" s="224" t="s">
        <v>12</v>
      </c>
      <c r="P8" s="224" t="s">
        <v>723</v>
      </c>
      <c r="W8" s="228">
        <v>44270</v>
      </c>
      <c r="X8" s="228"/>
      <c r="Y8" s="228"/>
      <c r="AD8" s="229">
        <v>52000</v>
      </c>
      <c r="AF8" s="224" t="s">
        <v>1099</v>
      </c>
      <c r="AG8" s="224" t="s">
        <v>1083</v>
      </c>
    </row>
    <row r="9" spans="1:35" ht="87" x14ac:dyDescent="0.35">
      <c r="A9" s="225" t="s">
        <v>2262</v>
      </c>
      <c r="B9" s="225" t="s">
        <v>2263</v>
      </c>
      <c r="C9" s="225"/>
      <c r="D9" s="225"/>
      <c r="E9" s="226">
        <v>21824</v>
      </c>
      <c r="F9" s="227">
        <f t="shared" ca="1" si="0"/>
        <v>64</v>
      </c>
      <c r="G9" s="224" t="s">
        <v>809</v>
      </c>
      <c r="H9" s="224" t="s">
        <v>1100</v>
      </c>
      <c r="I9" s="224" t="s">
        <v>1101</v>
      </c>
      <c r="L9" s="224" t="s">
        <v>2233</v>
      </c>
      <c r="M9" s="224" t="s">
        <v>2024</v>
      </c>
      <c r="O9" s="224" t="s">
        <v>10</v>
      </c>
      <c r="W9" s="228">
        <v>44266</v>
      </c>
      <c r="X9" s="228"/>
      <c r="Y9" s="228"/>
      <c r="Z9" s="243">
        <v>36000</v>
      </c>
      <c r="AA9" s="243">
        <v>15349.78</v>
      </c>
      <c r="AC9" s="239">
        <v>51349.78</v>
      </c>
      <c r="AE9" s="225" t="s">
        <v>1102</v>
      </c>
      <c r="AF9" s="224" t="s">
        <v>1083</v>
      </c>
    </row>
    <row r="10" spans="1:35" x14ac:dyDescent="0.35">
      <c r="A10" s="225" t="s">
        <v>2344</v>
      </c>
      <c r="B10" s="225" t="s">
        <v>1829</v>
      </c>
      <c r="C10" s="225"/>
      <c r="D10" s="225"/>
      <c r="E10" s="226">
        <v>28935</v>
      </c>
      <c r="F10" s="227">
        <f t="shared" ca="1" si="0"/>
        <v>45</v>
      </c>
      <c r="G10" s="224" t="s">
        <v>809</v>
      </c>
      <c r="H10" s="224" t="s">
        <v>1103</v>
      </c>
      <c r="I10" s="224" t="s">
        <v>1104</v>
      </c>
      <c r="L10" s="224" t="s">
        <v>2003</v>
      </c>
      <c r="M10" s="224" t="s">
        <v>2021</v>
      </c>
      <c r="O10" s="224" t="s">
        <v>12</v>
      </c>
      <c r="P10" s="224" t="s">
        <v>723</v>
      </c>
      <c r="W10" s="231"/>
      <c r="X10" s="231">
        <v>44277</v>
      </c>
      <c r="Y10" s="231">
        <v>44515</v>
      </c>
      <c r="Z10" s="246">
        <v>52000</v>
      </c>
      <c r="AA10" s="246">
        <v>52000</v>
      </c>
      <c r="AB10" s="246"/>
      <c r="AD10" s="232">
        <v>104000</v>
      </c>
      <c r="AF10" s="224" t="s">
        <v>1083</v>
      </c>
    </row>
    <row r="11" spans="1:35" x14ac:dyDescent="0.35">
      <c r="A11" s="225" t="s">
        <v>2264</v>
      </c>
      <c r="B11" s="225" t="s">
        <v>2265</v>
      </c>
      <c r="C11" s="225"/>
      <c r="D11" s="225"/>
      <c r="E11" s="226">
        <v>25651</v>
      </c>
      <c r="F11" s="227">
        <f t="shared" ca="1" si="0"/>
        <v>54</v>
      </c>
      <c r="G11" s="224" t="s">
        <v>887</v>
      </c>
      <c r="H11" s="224" t="s">
        <v>1105</v>
      </c>
      <c r="I11" s="224" t="s">
        <v>1106</v>
      </c>
      <c r="L11" s="224" t="s">
        <v>2006</v>
      </c>
      <c r="M11" s="224" t="s">
        <v>2019</v>
      </c>
      <c r="O11" s="224" t="s">
        <v>690</v>
      </c>
      <c r="P11" s="224" t="s">
        <v>2030</v>
      </c>
      <c r="W11" s="233">
        <v>44279</v>
      </c>
      <c r="X11" s="233"/>
      <c r="Y11" s="233"/>
      <c r="AD11" s="229">
        <v>42900</v>
      </c>
      <c r="AF11" s="224" t="s">
        <v>1083</v>
      </c>
    </row>
    <row r="12" spans="1:35" x14ac:dyDescent="0.35">
      <c r="A12" s="225" t="s">
        <v>2266</v>
      </c>
      <c r="B12" s="225" t="s">
        <v>2267</v>
      </c>
      <c r="C12" s="225"/>
      <c r="D12" s="225"/>
      <c r="E12" s="226">
        <v>27561</v>
      </c>
      <c r="F12" s="227">
        <f t="shared" ca="1" si="0"/>
        <v>48</v>
      </c>
      <c r="G12" s="224" t="s">
        <v>809</v>
      </c>
      <c r="H12" s="224" t="s">
        <v>1107</v>
      </c>
      <c r="I12" s="224" t="s">
        <v>1108</v>
      </c>
      <c r="L12" s="224" t="s">
        <v>2003</v>
      </c>
      <c r="M12" s="224" t="s">
        <v>2021</v>
      </c>
      <c r="O12" s="224" t="s">
        <v>12</v>
      </c>
      <c r="P12" s="224" t="s">
        <v>723</v>
      </c>
      <c r="W12" s="233">
        <v>44284</v>
      </c>
      <c r="X12" s="233"/>
      <c r="Y12" s="233"/>
      <c r="AD12" s="229">
        <v>38000</v>
      </c>
      <c r="AF12" s="224" t="s">
        <v>1083</v>
      </c>
    </row>
    <row r="13" spans="1:35" x14ac:dyDescent="0.35">
      <c r="A13" s="225" t="s">
        <v>2268</v>
      </c>
      <c r="B13" s="225" t="s">
        <v>2269</v>
      </c>
      <c r="C13" s="225"/>
      <c r="D13" s="225"/>
      <c r="E13" s="226">
        <v>34000</v>
      </c>
      <c r="F13" s="227">
        <f t="shared" ca="1" si="0"/>
        <v>31</v>
      </c>
      <c r="G13" s="224" t="s">
        <v>980</v>
      </c>
      <c r="H13" s="224" t="s">
        <v>1109</v>
      </c>
      <c r="I13" s="224" t="s">
        <v>1110</v>
      </c>
      <c r="L13" s="224" t="s">
        <v>1111</v>
      </c>
      <c r="O13" s="224" t="s">
        <v>10</v>
      </c>
      <c r="Q13" s="224" t="s">
        <v>722</v>
      </c>
      <c r="W13" s="233">
        <v>44292</v>
      </c>
      <c r="X13" s="233"/>
      <c r="Y13" s="233"/>
      <c r="AC13" s="207">
        <v>52656.2</v>
      </c>
      <c r="AF13" s="224" t="s">
        <v>1083</v>
      </c>
    </row>
    <row r="14" spans="1:35" ht="29" x14ac:dyDescent="0.35">
      <c r="A14" s="225" t="s">
        <v>2270</v>
      </c>
      <c r="B14" s="225" t="s">
        <v>2271</v>
      </c>
      <c r="C14" s="225" t="s">
        <v>2047</v>
      </c>
      <c r="D14" s="225"/>
      <c r="F14" s="227">
        <v>58</v>
      </c>
      <c r="G14" s="224" t="s">
        <v>808</v>
      </c>
      <c r="H14" s="224" t="s">
        <v>216</v>
      </c>
      <c r="I14" s="224" t="s">
        <v>217</v>
      </c>
      <c r="L14" s="225" t="s">
        <v>2003</v>
      </c>
      <c r="M14" s="225"/>
      <c r="N14" s="225" t="s">
        <v>2240</v>
      </c>
      <c r="O14" s="224" t="s">
        <v>12</v>
      </c>
      <c r="P14" s="224" t="s">
        <v>2030</v>
      </c>
      <c r="W14" s="233">
        <v>44298</v>
      </c>
      <c r="X14" s="233"/>
      <c r="Y14" s="233"/>
      <c r="AD14" s="229">
        <v>43200</v>
      </c>
      <c r="AF14" s="224" t="s">
        <v>1083</v>
      </c>
    </row>
    <row r="15" spans="1:35" x14ac:dyDescent="0.35">
      <c r="A15" s="225" t="s">
        <v>2272</v>
      </c>
      <c r="B15" s="225" t="s">
        <v>2273</v>
      </c>
      <c r="C15" s="225"/>
      <c r="D15" s="225"/>
      <c r="E15" s="226">
        <v>29804</v>
      </c>
      <c r="F15" s="227">
        <f t="shared" ca="1" si="0"/>
        <v>42</v>
      </c>
      <c r="G15" s="224" t="s">
        <v>830</v>
      </c>
      <c r="H15" s="224" t="s">
        <v>1112</v>
      </c>
      <c r="I15" s="224" t="s">
        <v>1113</v>
      </c>
      <c r="L15" s="224" t="s">
        <v>2001</v>
      </c>
      <c r="M15" s="224" t="s">
        <v>2019</v>
      </c>
      <c r="O15" s="224" t="s">
        <v>10</v>
      </c>
      <c r="Q15" s="224" t="s">
        <v>722</v>
      </c>
      <c r="W15" s="233">
        <v>44334</v>
      </c>
      <c r="X15" s="233"/>
      <c r="Y15" s="233"/>
      <c r="AC15" s="207">
        <v>35141.699999999997</v>
      </c>
      <c r="AF15" s="224" t="s">
        <v>1083</v>
      </c>
    </row>
    <row r="16" spans="1:35" x14ac:dyDescent="0.35">
      <c r="A16" s="225" t="s">
        <v>2274</v>
      </c>
      <c r="B16" s="225" t="s">
        <v>2275</v>
      </c>
      <c r="C16" s="225"/>
      <c r="D16" s="225"/>
      <c r="E16" s="226">
        <v>35731</v>
      </c>
      <c r="F16" s="227">
        <f t="shared" ca="1" si="0"/>
        <v>26</v>
      </c>
      <c r="G16" s="224" t="s">
        <v>1114</v>
      </c>
      <c r="H16" s="224" t="s">
        <v>1115</v>
      </c>
      <c r="I16" s="224" t="s">
        <v>1116</v>
      </c>
      <c r="L16" s="224" t="s">
        <v>2003</v>
      </c>
      <c r="M16" s="224" t="s">
        <v>2021</v>
      </c>
      <c r="O16" s="224" t="s">
        <v>12</v>
      </c>
      <c r="P16" s="224" t="s">
        <v>2030</v>
      </c>
      <c r="W16" s="233">
        <v>44319</v>
      </c>
      <c r="X16" s="233"/>
      <c r="Y16" s="233"/>
      <c r="AD16" s="229">
        <v>52000</v>
      </c>
      <c r="AF16" s="224" t="s">
        <v>1083</v>
      </c>
    </row>
    <row r="17" spans="1:32" x14ac:dyDescent="0.35">
      <c r="A17" s="225" t="s">
        <v>2276</v>
      </c>
      <c r="B17" s="225" t="s">
        <v>2277</v>
      </c>
      <c r="C17" s="225"/>
      <c r="D17" s="225"/>
      <c r="E17" s="226">
        <v>23797</v>
      </c>
      <c r="F17" s="227">
        <f t="shared" ca="1" si="0"/>
        <v>59</v>
      </c>
      <c r="G17" s="224" t="s">
        <v>1078</v>
      </c>
      <c r="H17" s="224" t="s">
        <v>1117</v>
      </c>
      <c r="I17" s="224" t="s">
        <v>1118</v>
      </c>
      <c r="L17" s="224" t="s">
        <v>2001</v>
      </c>
      <c r="M17" s="224" t="s">
        <v>2023</v>
      </c>
      <c r="O17" s="224" t="s">
        <v>13</v>
      </c>
      <c r="P17" s="224" t="s">
        <v>723</v>
      </c>
      <c r="W17" s="233">
        <v>44337</v>
      </c>
      <c r="X17" s="233"/>
      <c r="Y17" s="233"/>
      <c r="AD17" s="229">
        <v>8300</v>
      </c>
      <c r="AF17" s="224" t="s">
        <v>1083</v>
      </c>
    </row>
    <row r="18" spans="1:32" x14ac:dyDescent="0.35">
      <c r="A18" s="225" t="s">
        <v>2345</v>
      </c>
      <c r="B18" s="225" t="s">
        <v>2278</v>
      </c>
      <c r="C18" s="225"/>
      <c r="D18" s="225"/>
      <c r="E18" s="226">
        <v>34789</v>
      </c>
      <c r="F18" s="227">
        <f t="shared" ca="1" si="0"/>
        <v>29</v>
      </c>
      <c r="G18" s="224" t="s">
        <v>869</v>
      </c>
      <c r="H18" s="224" t="s">
        <v>1119</v>
      </c>
      <c r="I18" s="224" t="s">
        <v>1120</v>
      </c>
      <c r="L18" s="224" t="s">
        <v>2003</v>
      </c>
      <c r="M18" s="224" t="s">
        <v>2021</v>
      </c>
      <c r="O18" s="224" t="s">
        <v>12</v>
      </c>
      <c r="P18" s="224" t="s">
        <v>723</v>
      </c>
      <c r="W18" s="233">
        <v>44340</v>
      </c>
      <c r="X18" s="233"/>
      <c r="Y18" s="233"/>
      <c r="AD18" s="229">
        <v>52000</v>
      </c>
      <c r="AF18" s="224" t="s">
        <v>1083</v>
      </c>
    </row>
    <row r="19" spans="1:32" x14ac:dyDescent="0.35">
      <c r="A19" s="225" t="s">
        <v>2279</v>
      </c>
      <c r="B19" s="225" t="s">
        <v>2280</v>
      </c>
      <c r="C19" s="225"/>
      <c r="D19" s="225"/>
      <c r="E19" s="226">
        <v>32857</v>
      </c>
      <c r="F19" s="227">
        <f t="shared" ca="1" si="0"/>
        <v>34</v>
      </c>
      <c r="G19" s="224" t="s">
        <v>804</v>
      </c>
      <c r="H19" s="224" t="s">
        <v>1121</v>
      </c>
      <c r="I19" s="224" t="s">
        <v>1122</v>
      </c>
      <c r="L19" s="224" t="s">
        <v>2003</v>
      </c>
      <c r="M19" s="224" t="s">
        <v>2021</v>
      </c>
      <c r="O19" s="224" t="s">
        <v>12</v>
      </c>
      <c r="P19" s="224" t="s">
        <v>723</v>
      </c>
      <c r="W19" s="233">
        <v>44340</v>
      </c>
      <c r="X19" s="233"/>
      <c r="Y19" s="233"/>
      <c r="AD19" s="229">
        <v>52000</v>
      </c>
      <c r="AF19" s="224" t="s">
        <v>1083</v>
      </c>
    </row>
    <row r="20" spans="1:32" x14ac:dyDescent="0.35">
      <c r="A20" s="225" t="s">
        <v>2169</v>
      </c>
      <c r="B20" s="225" t="s">
        <v>2106</v>
      </c>
      <c r="C20" s="225" t="s">
        <v>2047</v>
      </c>
      <c r="D20" s="225"/>
      <c r="E20" s="234">
        <v>24084</v>
      </c>
      <c r="F20" s="227">
        <f t="shared" ca="1" si="0"/>
        <v>58</v>
      </c>
      <c r="G20" s="224" t="s">
        <v>887</v>
      </c>
      <c r="H20" s="224" t="s">
        <v>1033</v>
      </c>
      <c r="I20" s="224" t="s">
        <v>1034</v>
      </c>
      <c r="L20" s="224" t="s">
        <v>2003</v>
      </c>
      <c r="M20" s="224" t="s">
        <v>2023</v>
      </c>
      <c r="O20" s="224" t="s">
        <v>12</v>
      </c>
      <c r="P20" s="224" t="s">
        <v>723</v>
      </c>
      <c r="W20" s="233">
        <v>44347</v>
      </c>
      <c r="X20" s="233"/>
      <c r="Y20" s="233"/>
      <c r="AD20" s="229">
        <v>52000</v>
      </c>
      <c r="AF20" s="224" t="s">
        <v>1083</v>
      </c>
    </row>
    <row r="21" spans="1:32" x14ac:dyDescent="0.35">
      <c r="A21" s="225" t="s">
        <v>2281</v>
      </c>
      <c r="B21" s="225" t="s">
        <v>2282</v>
      </c>
      <c r="C21" s="225"/>
      <c r="D21" s="225"/>
      <c r="E21" s="226">
        <v>36112</v>
      </c>
      <c r="F21" s="227">
        <f t="shared" ca="1" si="0"/>
        <v>25</v>
      </c>
      <c r="G21" s="224" t="s">
        <v>1123</v>
      </c>
      <c r="H21" s="224" t="s">
        <v>1124</v>
      </c>
      <c r="I21" s="224" t="s">
        <v>1125</v>
      </c>
      <c r="L21" s="224" t="s">
        <v>2003</v>
      </c>
      <c r="M21" s="224" t="s">
        <v>2021</v>
      </c>
      <c r="O21" s="224" t="s">
        <v>12</v>
      </c>
      <c r="P21" s="224" t="s">
        <v>723</v>
      </c>
      <c r="W21" s="233">
        <v>44347</v>
      </c>
      <c r="X21" s="233"/>
      <c r="Y21" s="233"/>
      <c r="AD21" s="229">
        <v>52000</v>
      </c>
      <c r="AF21" s="224" t="s">
        <v>1083</v>
      </c>
    </row>
    <row r="22" spans="1:32" x14ac:dyDescent="0.35">
      <c r="A22" s="225" t="s">
        <v>2346</v>
      </c>
      <c r="B22" s="225" t="s">
        <v>2283</v>
      </c>
      <c r="C22" s="225"/>
      <c r="D22" s="225"/>
      <c r="E22" s="226">
        <v>34711</v>
      </c>
      <c r="F22" s="227">
        <f t="shared" ca="1" si="0"/>
        <v>29</v>
      </c>
      <c r="G22" s="224" t="s">
        <v>1078</v>
      </c>
      <c r="H22" s="224" t="s">
        <v>1126</v>
      </c>
      <c r="I22" s="224" t="s">
        <v>1127</v>
      </c>
      <c r="L22" s="224" t="s">
        <v>2241</v>
      </c>
      <c r="M22" s="224" t="s">
        <v>2023</v>
      </c>
      <c r="O22" s="224" t="s">
        <v>99</v>
      </c>
      <c r="P22" s="224" t="s">
        <v>2030</v>
      </c>
      <c r="W22" s="233">
        <v>44347</v>
      </c>
      <c r="X22" s="233"/>
      <c r="Y22" s="233"/>
      <c r="AD22" s="229">
        <v>10000</v>
      </c>
      <c r="AF22" s="224" t="s">
        <v>1083</v>
      </c>
    </row>
    <row r="23" spans="1:32" x14ac:dyDescent="0.35">
      <c r="A23" s="225" t="s">
        <v>2284</v>
      </c>
      <c r="B23" s="225" t="s">
        <v>2285</v>
      </c>
      <c r="C23" s="225"/>
      <c r="D23" s="225"/>
      <c r="E23" s="226">
        <v>29094</v>
      </c>
      <c r="F23" s="227">
        <f t="shared" ca="1" si="0"/>
        <v>44</v>
      </c>
      <c r="G23" s="224" t="s">
        <v>869</v>
      </c>
      <c r="H23" s="224" t="s">
        <v>1128</v>
      </c>
      <c r="I23" s="224" t="s">
        <v>2224</v>
      </c>
      <c r="J23" s="224" t="s">
        <v>2225</v>
      </c>
      <c r="K23" s="224" t="s">
        <v>2225</v>
      </c>
      <c r="L23" s="224" t="s">
        <v>2003</v>
      </c>
      <c r="M23" s="224" t="s">
        <v>2021</v>
      </c>
      <c r="O23" s="224" t="s">
        <v>12</v>
      </c>
      <c r="P23" s="224" t="s">
        <v>723</v>
      </c>
      <c r="W23" s="233">
        <v>44354</v>
      </c>
      <c r="X23" s="233"/>
      <c r="Y23" s="233"/>
      <c r="AD23" s="229">
        <v>52000</v>
      </c>
      <c r="AF23" s="224" t="s">
        <v>1083</v>
      </c>
    </row>
    <row r="24" spans="1:32" ht="116" x14ac:dyDescent="0.35">
      <c r="A24" s="225" t="s">
        <v>2286</v>
      </c>
      <c r="B24" s="225" t="s">
        <v>2287</v>
      </c>
      <c r="C24" s="225"/>
      <c r="D24" s="225"/>
      <c r="E24" s="226">
        <v>31955</v>
      </c>
      <c r="F24" s="227">
        <f t="shared" ca="1" si="0"/>
        <v>36</v>
      </c>
      <c r="G24" s="224" t="s">
        <v>851</v>
      </c>
      <c r="H24" s="224" t="s">
        <v>1129</v>
      </c>
      <c r="I24" s="224" t="s">
        <v>1130</v>
      </c>
      <c r="L24" s="224" t="s">
        <v>2007</v>
      </c>
      <c r="M24" s="224" t="s">
        <v>2019</v>
      </c>
      <c r="O24" s="224" t="s">
        <v>10</v>
      </c>
      <c r="W24" s="231">
        <v>44354</v>
      </c>
      <c r="X24" s="231">
        <v>44425</v>
      </c>
      <c r="Z24" s="243">
        <v>45712.3</v>
      </c>
      <c r="AC24" s="244">
        <v>45712.3</v>
      </c>
      <c r="AD24" s="229">
        <v>30000</v>
      </c>
      <c r="AE24" s="225" t="s">
        <v>1131</v>
      </c>
      <c r="AF24" s="225" t="s">
        <v>1132</v>
      </c>
    </row>
    <row r="25" spans="1:32" x14ac:dyDescent="0.35">
      <c r="A25" s="225" t="s">
        <v>2288</v>
      </c>
      <c r="B25" s="225" t="s">
        <v>2289</v>
      </c>
      <c r="C25" s="225"/>
      <c r="D25" s="225"/>
      <c r="E25" s="226">
        <v>30082</v>
      </c>
      <c r="F25" s="227">
        <f t="shared" ca="1" si="0"/>
        <v>41</v>
      </c>
      <c r="G25" s="224" t="s">
        <v>980</v>
      </c>
      <c r="H25" s="224" t="s">
        <v>1133</v>
      </c>
      <c r="I25" s="224" t="s">
        <v>1134</v>
      </c>
      <c r="L25" s="224" t="s">
        <v>2006</v>
      </c>
      <c r="M25" s="224" t="s">
        <v>2019</v>
      </c>
      <c r="P25" s="224" t="s">
        <v>2030</v>
      </c>
      <c r="W25" s="233">
        <v>44361</v>
      </c>
      <c r="X25" s="233"/>
      <c r="Y25" s="233"/>
      <c r="AD25" s="229">
        <v>42900</v>
      </c>
    </row>
    <row r="26" spans="1:32" x14ac:dyDescent="0.35">
      <c r="A26" s="225" t="s">
        <v>2290</v>
      </c>
      <c r="B26" s="225" t="s">
        <v>2291</v>
      </c>
      <c r="C26" s="225"/>
      <c r="D26" s="225"/>
      <c r="E26" s="226">
        <v>20817</v>
      </c>
      <c r="F26" s="227">
        <f t="shared" ca="1" si="0"/>
        <v>67</v>
      </c>
      <c r="G26" s="224" t="s">
        <v>1135</v>
      </c>
      <c r="H26" s="224" t="s">
        <v>1136</v>
      </c>
      <c r="I26" s="224" t="s">
        <v>2226</v>
      </c>
      <c r="L26" s="224" t="s">
        <v>2242</v>
      </c>
      <c r="M26" s="224" t="s">
        <v>2023</v>
      </c>
      <c r="O26" s="224" t="s">
        <v>99</v>
      </c>
      <c r="P26" s="224" t="s">
        <v>723</v>
      </c>
      <c r="W26" s="233">
        <v>44365</v>
      </c>
      <c r="X26" s="233"/>
      <c r="Y26" s="233"/>
      <c r="AD26" s="207">
        <v>20211.810000000001</v>
      </c>
      <c r="AE26" s="224" t="s">
        <v>1137</v>
      </c>
    </row>
    <row r="27" spans="1:32" x14ac:dyDescent="0.35">
      <c r="A27" s="225" t="s">
        <v>2292</v>
      </c>
      <c r="B27" s="225" t="s">
        <v>2293</v>
      </c>
      <c r="C27" s="225"/>
      <c r="D27" s="225"/>
      <c r="E27" s="226">
        <v>22789</v>
      </c>
      <c r="F27" s="227">
        <f t="shared" ca="1" si="0"/>
        <v>61</v>
      </c>
      <c r="G27" s="224" t="s">
        <v>849</v>
      </c>
      <c r="H27" s="224" t="s">
        <v>1138</v>
      </c>
      <c r="I27" s="224" t="s">
        <v>1139</v>
      </c>
      <c r="L27" s="224" t="s">
        <v>2234</v>
      </c>
      <c r="M27" s="224" t="s">
        <v>2021</v>
      </c>
      <c r="O27" s="224" t="s">
        <v>13</v>
      </c>
      <c r="P27" s="224" t="s">
        <v>2030</v>
      </c>
      <c r="W27" s="233">
        <v>44370</v>
      </c>
      <c r="X27" s="233"/>
      <c r="Y27" s="233"/>
      <c r="AD27" s="229">
        <v>42880</v>
      </c>
      <c r="AF27" s="224" t="s">
        <v>1083</v>
      </c>
    </row>
    <row r="28" spans="1:32" ht="101.5" x14ac:dyDescent="0.35">
      <c r="A28" s="225" t="s">
        <v>2347</v>
      </c>
      <c r="B28" s="225" t="s">
        <v>2294</v>
      </c>
      <c r="C28" s="225"/>
      <c r="D28" s="225"/>
      <c r="E28" s="226">
        <v>28162</v>
      </c>
      <c r="F28" s="227">
        <f t="shared" ca="1" si="0"/>
        <v>47</v>
      </c>
      <c r="G28" s="224" t="s">
        <v>887</v>
      </c>
      <c r="H28" s="224" t="s">
        <v>1140</v>
      </c>
      <c r="I28" s="224" t="s">
        <v>1141</v>
      </c>
      <c r="L28" s="224" t="s">
        <v>2001</v>
      </c>
      <c r="M28" s="224" t="s">
        <v>2020</v>
      </c>
      <c r="O28" s="224" t="s">
        <v>10</v>
      </c>
      <c r="W28" s="233">
        <v>44370</v>
      </c>
      <c r="X28" s="233"/>
      <c r="Y28" s="233"/>
      <c r="Z28" s="243">
        <v>10012.200000000001</v>
      </c>
      <c r="AC28" s="244">
        <v>10012.200000000001</v>
      </c>
      <c r="AE28" s="225" t="s">
        <v>1142</v>
      </c>
      <c r="AF28" s="224" t="s">
        <v>1083</v>
      </c>
    </row>
    <row r="29" spans="1:32" x14ac:dyDescent="0.35">
      <c r="A29" s="225" t="s">
        <v>2348</v>
      </c>
      <c r="B29" s="225" t="s">
        <v>2295</v>
      </c>
      <c r="C29" s="225"/>
      <c r="D29" s="225"/>
      <c r="E29" s="226">
        <v>33195</v>
      </c>
      <c r="F29" s="227">
        <f t="shared" ca="1" si="0"/>
        <v>33</v>
      </c>
      <c r="G29" s="224" t="s">
        <v>809</v>
      </c>
      <c r="H29" s="224" t="s">
        <v>1143</v>
      </c>
      <c r="I29" s="224" t="s">
        <v>1144</v>
      </c>
      <c r="L29" s="224" t="s">
        <v>2003</v>
      </c>
      <c r="M29" s="224" t="s">
        <v>2021</v>
      </c>
      <c r="O29" s="224" t="s">
        <v>2246</v>
      </c>
      <c r="P29" s="224" t="s">
        <v>723</v>
      </c>
      <c r="W29" s="233">
        <v>44369</v>
      </c>
      <c r="X29" s="233"/>
      <c r="Y29" s="233"/>
      <c r="AD29" s="229">
        <v>34100</v>
      </c>
      <c r="AF29" s="224" t="s">
        <v>1083</v>
      </c>
    </row>
    <row r="30" spans="1:32" x14ac:dyDescent="0.35">
      <c r="A30" s="225" t="s">
        <v>2363</v>
      </c>
      <c r="B30" s="225" t="s">
        <v>2364</v>
      </c>
      <c r="C30" s="225"/>
      <c r="D30" s="225"/>
      <c r="E30" s="226">
        <v>29883</v>
      </c>
      <c r="F30" s="227">
        <f t="shared" ca="1" si="0"/>
        <v>42</v>
      </c>
      <c r="G30" s="224" t="s">
        <v>849</v>
      </c>
      <c r="H30" s="224" t="s">
        <v>1145</v>
      </c>
      <c r="I30" s="224" t="s">
        <v>1146</v>
      </c>
      <c r="L30" s="224" t="s">
        <v>2003</v>
      </c>
      <c r="M30" s="224" t="s">
        <v>2023</v>
      </c>
      <c r="O30" s="224" t="s">
        <v>12</v>
      </c>
      <c r="P30" s="224" t="s">
        <v>732</v>
      </c>
      <c r="W30" s="233">
        <v>44382</v>
      </c>
      <c r="X30" s="233"/>
      <c r="Y30" s="233"/>
      <c r="AD30" s="229">
        <v>44815</v>
      </c>
      <c r="AF30" s="224" t="s">
        <v>1083</v>
      </c>
    </row>
    <row r="31" spans="1:32" x14ac:dyDescent="0.35">
      <c r="A31" s="225" t="s">
        <v>2281</v>
      </c>
      <c r="B31" s="225" t="s">
        <v>2297</v>
      </c>
      <c r="C31" s="225"/>
      <c r="D31" s="225"/>
      <c r="E31" s="226">
        <v>28883</v>
      </c>
      <c r="F31" s="227">
        <f t="shared" ca="1" si="0"/>
        <v>45</v>
      </c>
      <c r="G31" s="224" t="s">
        <v>814</v>
      </c>
      <c r="H31" s="224" t="s">
        <v>1147</v>
      </c>
      <c r="I31" s="224" t="s">
        <v>1148</v>
      </c>
      <c r="L31" s="224" t="s">
        <v>2001</v>
      </c>
      <c r="M31" s="224" t="s">
        <v>2021</v>
      </c>
      <c r="O31" s="224" t="s">
        <v>2247</v>
      </c>
      <c r="P31" s="224" t="s">
        <v>2031</v>
      </c>
      <c r="W31" s="233">
        <v>44385</v>
      </c>
      <c r="X31" s="233"/>
      <c r="Y31" s="233"/>
      <c r="AD31" s="229">
        <v>34100</v>
      </c>
      <c r="AF31" s="224" t="s">
        <v>1083</v>
      </c>
    </row>
    <row r="32" spans="1:32" x14ac:dyDescent="0.35">
      <c r="A32" s="225" t="s">
        <v>2298</v>
      </c>
      <c r="B32" s="225" t="s">
        <v>2299</v>
      </c>
      <c r="C32" s="225"/>
      <c r="D32" s="225"/>
      <c r="E32" s="226">
        <v>28472</v>
      </c>
      <c r="F32" s="227">
        <f t="shared" ca="1" si="0"/>
        <v>46</v>
      </c>
      <c r="G32" s="224" t="s">
        <v>809</v>
      </c>
      <c r="H32" s="224" t="s">
        <v>1149</v>
      </c>
      <c r="I32" s="224" t="s">
        <v>1150</v>
      </c>
      <c r="L32" s="224" t="s">
        <v>2001</v>
      </c>
      <c r="M32" s="224" t="s">
        <v>2020</v>
      </c>
      <c r="O32" s="224" t="s">
        <v>10</v>
      </c>
      <c r="W32" s="233">
        <v>44383</v>
      </c>
      <c r="X32" s="233"/>
      <c r="Y32" s="233"/>
      <c r="AC32" s="207">
        <v>40065.85</v>
      </c>
      <c r="AE32" s="224" t="s">
        <v>1083</v>
      </c>
    </row>
    <row r="33" spans="1:31" x14ac:dyDescent="0.35">
      <c r="A33" s="225" t="s">
        <v>2300</v>
      </c>
      <c r="B33" s="225" t="s">
        <v>2301</v>
      </c>
      <c r="C33" s="225"/>
      <c r="D33" s="225"/>
      <c r="E33" s="226">
        <v>28805</v>
      </c>
      <c r="F33" s="227">
        <f t="shared" ca="1" si="0"/>
        <v>45</v>
      </c>
      <c r="G33" s="224" t="s">
        <v>809</v>
      </c>
      <c r="H33" s="224" t="s">
        <v>1151</v>
      </c>
      <c r="I33" s="224" t="s">
        <v>1152</v>
      </c>
      <c r="L33" s="224" t="s">
        <v>2003</v>
      </c>
      <c r="M33" s="224" t="s">
        <v>2021</v>
      </c>
      <c r="O33" s="224" t="s">
        <v>12</v>
      </c>
      <c r="P33" s="224" t="s">
        <v>2030</v>
      </c>
      <c r="W33" s="233">
        <v>44398</v>
      </c>
      <c r="X33" s="233"/>
      <c r="Y33" s="233"/>
      <c r="AD33" s="229">
        <v>42600</v>
      </c>
      <c r="AE33" s="224" t="s">
        <v>1083</v>
      </c>
    </row>
    <row r="34" spans="1:31" x14ac:dyDescent="0.35">
      <c r="A34" s="225" t="s">
        <v>2302</v>
      </c>
      <c r="B34" s="225" t="s">
        <v>2065</v>
      </c>
      <c r="C34" s="225"/>
      <c r="D34" s="225"/>
      <c r="E34" s="226">
        <v>21750</v>
      </c>
      <c r="F34" s="227">
        <f t="shared" ca="1" si="0"/>
        <v>64</v>
      </c>
      <c r="G34" s="224" t="s">
        <v>814</v>
      </c>
      <c r="H34" s="224" t="s">
        <v>1154</v>
      </c>
      <c r="I34" s="224" t="s">
        <v>1155</v>
      </c>
      <c r="L34" s="224" t="s">
        <v>2003</v>
      </c>
      <c r="M34" s="224" t="s">
        <v>2023</v>
      </c>
      <c r="O34" s="224" t="s">
        <v>12</v>
      </c>
      <c r="P34" s="224" t="s">
        <v>723</v>
      </c>
      <c r="W34" s="233">
        <v>44403</v>
      </c>
      <c r="X34" s="233"/>
      <c r="Y34" s="233"/>
      <c r="AD34" s="229">
        <v>52000</v>
      </c>
    </row>
    <row r="35" spans="1:31" x14ac:dyDescent="0.35">
      <c r="A35" s="225" t="s">
        <v>2303</v>
      </c>
      <c r="B35" s="225" t="s">
        <v>2304</v>
      </c>
      <c r="C35" s="225"/>
      <c r="D35" s="225"/>
      <c r="E35" s="226">
        <v>25098</v>
      </c>
      <c r="F35" s="227">
        <f t="shared" ca="1" si="0"/>
        <v>55</v>
      </c>
      <c r="G35" s="224" t="s">
        <v>804</v>
      </c>
      <c r="H35" s="224" t="s">
        <v>1156</v>
      </c>
      <c r="I35" s="224" t="s">
        <v>1157</v>
      </c>
      <c r="L35" s="224" t="s">
        <v>2008</v>
      </c>
      <c r="M35" s="224" t="s">
        <v>2026</v>
      </c>
      <c r="O35" s="224" t="s">
        <v>690</v>
      </c>
      <c r="P35" s="224" t="s">
        <v>723</v>
      </c>
      <c r="W35" s="233">
        <v>44403</v>
      </c>
      <c r="X35" s="233"/>
      <c r="Y35" s="233"/>
      <c r="AD35" s="229">
        <v>42900</v>
      </c>
      <c r="AE35" s="224" t="s">
        <v>1083</v>
      </c>
    </row>
    <row r="36" spans="1:31" x14ac:dyDescent="0.35">
      <c r="A36" s="225" t="s">
        <v>2150</v>
      </c>
      <c r="B36" s="225" t="s">
        <v>2067</v>
      </c>
      <c r="C36" s="225"/>
      <c r="D36" s="225"/>
      <c r="E36" s="226">
        <v>37189</v>
      </c>
      <c r="F36" s="227">
        <f t="shared" ca="1" si="0"/>
        <v>22</v>
      </c>
      <c r="G36" s="224" t="s">
        <v>824</v>
      </c>
      <c r="H36" s="224" t="s">
        <v>1158</v>
      </c>
      <c r="I36" s="224" t="s">
        <v>1159</v>
      </c>
      <c r="L36" s="224" t="s">
        <v>2003</v>
      </c>
      <c r="M36" s="224" t="s">
        <v>2021</v>
      </c>
      <c r="O36" s="224" t="s">
        <v>12</v>
      </c>
      <c r="P36" s="224" t="s">
        <v>732</v>
      </c>
      <c r="W36" s="233">
        <v>44424</v>
      </c>
      <c r="X36" s="233"/>
      <c r="Y36" s="233"/>
      <c r="AD36" s="229">
        <v>41033</v>
      </c>
      <c r="AE36" s="224" t="s">
        <v>1083</v>
      </c>
    </row>
    <row r="37" spans="1:31" x14ac:dyDescent="0.35">
      <c r="A37" s="225" t="s">
        <v>2305</v>
      </c>
      <c r="B37" s="225" t="s">
        <v>1763</v>
      </c>
      <c r="C37" s="225"/>
      <c r="D37" s="225"/>
      <c r="E37" s="226">
        <v>31492</v>
      </c>
      <c r="F37" s="227">
        <f t="shared" ca="1" si="0"/>
        <v>38</v>
      </c>
      <c r="G37" s="224" t="s">
        <v>814</v>
      </c>
      <c r="H37" s="224" t="s">
        <v>1160</v>
      </c>
      <c r="I37" s="224" t="s">
        <v>1161</v>
      </c>
      <c r="L37" s="224" t="s">
        <v>2003</v>
      </c>
      <c r="M37" s="224" t="s">
        <v>2021</v>
      </c>
      <c r="O37" s="224" t="s">
        <v>12</v>
      </c>
      <c r="P37" s="224" t="s">
        <v>723</v>
      </c>
      <c r="W37" s="233">
        <v>44431</v>
      </c>
      <c r="X37" s="233"/>
      <c r="Y37" s="233"/>
      <c r="AD37" s="229">
        <v>52000</v>
      </c>
      <c r="AE37" s="224" t="s">
        <v>1083</v>
      </c>
    </row>
    <row r="38" spans="1:31" x14ac:dyDescent="0.35">
      <c r="A38" s="225" t="s">
        <v>2349</v>
      </c>
      <c r="B38" s="225" t="s">
        <v>2306</v>
      </c>
      <c r="C38" s="225"/>
      <c r="D38" s="225"/>
      <c r="E38" s="226">
        <v>21824</v>
      </c>
      <c r="F38" s="227">
        <f t="shared" ca="1" si="0"/>
        <v>64</v>
      </c>
      <c r="G38" s="224" t="s">
        <v>809</v>
      </c>
      <c r="H38" s="224" t="s">
        <v>1162</v>
      </c>
      <c r="I38" s="224" t="s">
        <v>2230</v>
      </c>
      <c r="J38" s="224" t="s">
        <v>2227</v>
      </c>
      <c r="K38" s="224" t="s">
        <v>2227</v>
      </c>
      <c r="L38" s="224" t="s">
        <v>2235</v>
      </c>
      <c r="M38" s="224" t="s">
        <v>2026</v>
      </c>
      <c r="O38" s="224" t="s">
        <v>10</v>
      </c>
      <c r="W38" s="233">
        <v>44434</v>
      </c>
      <c r="X38" s="233"/>
      <c r="Y38" s="233"/>
      <c r="AC38" s="207">
        <v>33426.79</v>
      </c>
      <c r="AE38" s="224" t="s">
        <v>1083</v>
      </c>
    </row>
    <row r="39" spans="1:31" x14ac:dyDescent="0.35">
      <c r="A39" s="225" t="s">
        <v>2350</v>
      </c>
      <c r="B39" s="225" t="s">
        <v>1778</v>
      </c>
      <c r="C39" s="225"/>
      <c r="D39" s="225"/>
      <c r="E39" s="226">
        <v>32507</v>
      </c>
      <c r="F39" s="227">
        <f t="shared" ca="1" si="0"/>
        <v>35</v>
      </c>
      <c r="G39" s="224" t="s">
        <v>804</v>
      </c>
      <c r="H39" s="224" t="s">
        <v>1163</v>
      </c>
      <c r="I39" s="224" t="s">
        <v>1164</v>
      </c>
      <c r="L39" s="224" t="s">
        <v>2003</v>
      </c>
      <c r="M39" s="224" t="s">
        <v>2021</v>
      </c>
      <c r="O39" s="224" t="s">
        <v>12</v>
      </c>
      <c r="P39" s="224" t="s">
        <v>723</v>
      </c>
      <c r="W39" s="233">
        <v>44447</v>
      </c>
      <c r="X39" s="233"/>
      <c r="Y39" s="233"/>
      <c r="AD39" s="229">
        <v>38000</v>
      </c>
      <c r="AE39" s="224" t="s">
        <v>1083</v>
      </c>
    </row>
    <row r="40" spans="1:31" x14ac:dyDescent="0.35">
      <c r="A40" s="225" t="s">
        <v>2351</v>
      </c>
      <c r="B40" s="225" t="s">
        <v>2308</v>
      </c>
      <c r="C40" s="225"/>
      <c r="D40" s="225"/>
      <c r="E40" s="226">
        <v>32164</v>
      </c>
      <c r="F40" s="227">
        <f t="shared" ca="1" si="0"/>
        <v>36</v>
      </c>
      <c r="G40" s="224" t="s">
        <v>809</v>
      </c>
      <c r="H40" s="224" t="s">
        <v>1165</v>
      </c>
      <c r="I40" s="224" t="s">
        <v>1166</v>
      </c>
      <c r="L40" s="224" t="s">
        <v>2003</v>
      </c>
      <c r="M40" s="224" t="s">
        <v>2021</v>
      </c>
      <c r="O40" s="224" t="s">
        <v>12</v>
      </c>
      <c r="P40" s="224" t="s">
        <v>723</v>
      </c>
      <c r="W40" s="233">
        <v>44452</v>
      </c>
      <c r="X40" s="233"/>
      <c r="Y40" s="233"/>
      <c r="AD40" s="229">
        <v>52000</v>
      </c>
      <c r="AE40" s="224" t="s">
        <v>1083</v>
      </c>
    </row>
    <row r="41" spans="1:31" x14ac:dyDescent="0.35">
      <c r="A41" s="225" t="s">
        <v>2352</v>
      </c>
      <c r="B41" s="225" t="s">
        <v>2310</v>
      </c>
      <c r="C41" s="225"/>
      <c r="D41" s="225"/>
      <c r="E41" s="226">
        <v>34664</v>
      </c>
      <c r="F41" s="227">
        <f t="shared" ca="1" si="0"/>
        <v>29</v>
      </c>
      <c r="G41" s="224" t="s">
        <v>1167</v>
      </c>
      <c r="H41" s="224" t="s">
        <v>1168</v>
      </c>
      <c r="I41" s="224" t="s">
        <v>2231</v>
      </c>
      <c r="J41" s="224" t="s">
        <v>2228</v>
      </c>
      <c r="K41" s="224" t="s">
        <v>2228</v>
      </c>
      <c r="L41" s="224" t="s">
        <v>2003</v>
      </c>
      <c r="M41" s="224" t="s">
        <v>2021</v>
      </c>
      <c r="O41" s="224" t="s">
        <v>12</v>
      </c>
      <c r="P41" s="224" t="s">
        <v>723</v>
      </c>
      <c r="W41" s="233">
        <v>44452</v>
      </c>
      <c r="X41" s="233"/>
      <c r="Y41" s="233"/>
      <c r="AD41" s="229">
        <v>52000</v>
      </c>
    </row>
    <row r="42" spans="1:31" x14ac:dyDescent="0.35">
      <c r="A42" s="225" t="s">
        <v>2311</v>
      </c>
      <c r="B42" s="225" t="s">
        <v>2312</v>
      </c>
      <c r="C42" s="225"/>
      <c r="D42" s="225"/>
      <c r="E42" s="226">
        <v>21917</v>
      </c>
      <c r="F42" s="227">
        <f t="shared" ca="1" si="0"/>
        <v>64</v>
      </c>
      <c r="G42" s="224" t="s">
        <v>1169</v>
      </c>
      <c r="H42" s="224" t="s">
        <v>1170</v>
      </c>
      <c r="I42" s="224" t="s">
        <v>1171</v>
      </c>
      <c r="L42" s="224" t="s">
        <v>2001</v>
      </c>
      <c r="M42" s="224" t="s">
        <v>2019</v>
      </c>
      <c r="O42" s="224" t="s">
        <v>10</v>
      </c>
      <c r="W42" s="233">
        <v>44453</v>
      </c>
      <c r="X42" s="233"/>
      <c r="Y42" s="233"/>
      <c r="AC42" s="207">
        <v>42187.5</v>
      </c>
      <c r="AE42" s="224" t="s">
        <v>1083</v>
      </c>
    </row>
    <row r="43" spans="1:31" ht="58" x14ac:dyDescent="0.35">
      <c r="A43" s="225" t="s">
        <v>2353</v>
      </c>
      <c r="B43" s="225" t="s">
        <v>2313</v>
      </c>
      <c r="C43" s="225"/>
      <c r="D43" s="225"/>
      <c r="E43" s="226">
        <v>31237</v>
      </c>
      <c r="F43" s="227">
        <f t="shared" ca="1" si="0"/>
        <v>38</v>
      </c>
      <c r="G43" s="224" t="s">
        <v>837</v>
      </c>
      <c r="H43" s="224" t="s">
        <v>1172</v>
      </c>
      <c r="I43" s="224" t="s">
        <v>1173</v>
      </c>
      <c r="L43" s="224" t="s">
        <v>2014</v>
      </c>
      <c r="M43" s="224" t="s">
        <v>2023</v>
      </c>
      <c r="O43" s="224" t="s">
        <v>10</v>
      </c>
      <c r="W43" s="231">
        <v>44453</v>
      </c>
      <c r="X43" s="231">
        <v>44496</v>
      </c>
      <c r="Y43" s="231">
        <v>44525</v>
      </c>
      <c r="Z43" s="246">
        <v>34100</v>
      </c>
      <c r="AA43" s="246">
        <v>40000</v>
      </c>
      <c r="AB43" s="246"/>
      <c r="AC43" s="207">
        <v>25416.89</v>
      </c>
      <c r="AD43" s="232">
        <v>74100</v>
      </c>
      <c r="AE43" s="225" t="s">
        <v>2249</v>
      </c>
    </row>
    <row r="44" spans="1:31" x14ac:dyDescent="0.35">
      <c r="A44" s="225" t="s">
        <v>2314</v>
      </c>
      <c r="B44" s="225" t="s">
        <v>2315</v>
      </c>
      <c r="C44" s="225"/>
      <c r="D44" s="225"/>
      <c r="E44" s="226">
        <v>34594</v>
      </c>
      <c r="F44" s="227">
        <f t="shared" ca="1" si="0"/>
        <v>29</v>
      </c>
      <c r="G44" s="224" t="s">
        <v>1123</v>
      </c>
      <c r="H44" s="224" t="s">
        <v>1174</v>
      </c>
      <c r="I44" s="224" t="s">
        <v>1175</v>
      </c>
      <c r="L44" s="224" t="s">
        <v>2236</v>
      </c>
      <c r="M44" s="224" t="s">
        <v>2024</v>
      </c>
      <c r="O44" s="224" t="s">
        <v>10</v>
      </c>
      <c r="W44" s="233">
        <v>44466</v>
      </c>
      <c r="X44" s="233"/>
      <c r="Y44" s="233"/>
      <c r="AC44" s="207">
        <v>30856.9</v>
      </c>
      <c r="AE44" s="224" t="s">
        <v>1083</v>
      </c>
    </row>
    <row r="45" spans="1:31" x14ac:dyDescent="0.35">
      <c r="A45" s="225" t="s">
        <v>2354</v>
      </c>
      <c r="B45" s="225" t="s">
        <v>2316</v>
      </c>
      <c r="C45" s="225"/>
      <c r="D45" s="225"/>
      <c r="E45" s="226">
        <v>30728</v>
      </c>
      <c r="F45" s="227">
        <f t="shared" ca="1" si="0"/>
        <v>40</v>
      </c>
      <c r="G45" s="224" t="s">
        <v>887</v>
      </c>
      <c r="H45" s="224" t="s">
        <v>1176</v>
      </c>
      <c r="I45" s="224" t="s">
        <v>1177</v>
      </c>
      <c r="L45" s="224" t="s">
        <v>2237</v>
      </c>
      <c r="M45" s="224" t="s">
        <v>2244</v>
      </c>
      <c r="O45" s="224" t="s">
        <v>99</v>
      </c>
      <c r="W45" s="231">
        <v>44477</v>
      </c>
      <c r="X45" s="231">
        <v>44480</v>
      </c>
      <c r="Y45" s="231">
        <v>44503</v>
      </c>
      <c r="Z45" s="246">
        <v>42000</v>
      </c>
      <c r="AA45" s="246">
        <v>42900</v>
      </c>
      <c r="AB45" s="246"/>
      <c r="AC45" s="207">
        <v>34438.199999999997</v>
      </c>
      <c r="AD45" s="232">
        <v>84900</v>
      </c>
      <c r="AE45" s="224" t="s">
        <v>1178</v>
      </c>
    </row>
    <row r="46" spans="1:31" x14ac:dyDescent="0.35">
      <c r="A46" s="225" t="s">
        <v>2317</v>
      </c>
      <c r="B46" s="225" t="s">
        <v>2318</v>
      </c>
      <c r="C46" s="225"/>
      <c r="D46" s="225"/>
      <c r="E46" s="226">
        <v>34209</v>
      </c>
      <c r="F46" s="227">
        <f t="shared" ca="1" si="0"/>
        <v>30</v>
      </c>
      <c r="G46" s="224" t="s">
        <v>960</v>
      </c>
      <c r="H46" s="224" t="s">
        <v>1179</v>
      </c>
      <c r="I46" s="224" t="s">
        <v>2232</v>
      </c>
      <c r="J46" s="224" t="s">
        <v>2229</v>
      </c>
      <c r="K46" s="224" t="s">
        <v>2229</v>
      </c>
      <c r="L46" s="224" t="s">
        <v>2003</v>
      </c>
      <c r="M46" s="224" t="s">
        <v>2021</v>
      </c>
      <c r="O46" s="224" t="s">
        <v>12</v>
      </c>
      <c r="P46" s="224" t="s">
        <v>723</v>
      </c>
      <c r="W46" s="233">
        <v>44480</v>
      </c>
      <c r="X46" s="233"/>
      <c r="Y46" s="233"/>
      <c r="AD46" s="229">
        <v>52000</v>
      </c>
      <c r="AE46" s="224" t="s">
        <v>1083</v>
      </c>
    </row>
    <row r="47" spans="1:31" x14ac:dyDescent="0.35">
      <c r="A47" s="225" t="s">
        <v>2319</v>
      </c>
      <c r="B47" s="225" t="s">
        <v>2320</v>
      </c>
      <c r="C47" s="225"/>
      <c r="D47" s="225"/>
      <c r="E47" s="226">
        <v>28472</v>
      </c>
      <c r="F47" s="227">
        <f t="shared" ca="1" si="0"/>
        <v>46</v>
      </c>
      <c r="G47" s="224" t="s">
        <v>809</v>
      </c>
      <c r="H47" s="224" t="s">
        <v>1180</v>
      </c>
      <c r="I47" s="224" t="s">
        <v>1181</v>
      </c>
      <c r="L47" s="224" t="s">
        <v>2001</v>
      </c>
      <c r="M47" s="224" t="s">
        <v>2020</v>
      </c>
      <c r="O47" s="224" t="s">
        <v>99</v>
      </c>
      <c r="P47" s="224" t="s">
        <v>723</v>
      </c>
      <c r="W47" s="233">
        <v>44487</v>
      </c>
      <c r="X47" s="233"/>
      <c r="Y47" s="233"/>
      <c r="AD47" s="229">
        <v>18000</v>
      </c>
    </row>
    <row r="48" spans="1:31" x14ac:dyDescent="0.35">
      <c r="A48" s="225" t="s">
        <v>2321</v>
      </c>
      <c r="B48" s="225" t="s">
        <v>2322</v>
      </c>
      <c r="C48" s="225"/>
      <c r="D48" s="225"/>
      <c r="E48" s="226">
        <v>29136</v>
      </c>
      <c r="F48" s="227">
        <f t="shared" ca="1" si="0"/>
        <v>44</v>
      </c>
      <c r="G48" s="224" t="s">
        <v>830</v>
      </c>
      <c r="H48" s="224" t="s">
        <v>1182</v>
      </c>
      <c r="I48" s="224" t="s">
        <v>1183</v>
      </c>
      <c r="L48" s="224" t="s">
        <v>2001</v>
      </c>
      <c r="M48" s="224" t="s">
        <v>2020</v>
      </c>
      <c r="O48" s="224" t="s">
        <v>10</v>
      </c>
      <c r="W48" s="233">
        <v>44495</v>
      </c>
      <c r="X48" s="233"/>
      <c r="Y48" s="233"/>
      <c r="AC48" s="207">
        <v>20820.46</v>
      </c>
      <c r="AE48" s="224" t="s">
        <v>1083</v>
      </c>
    </row>
    <row r="49" spans="1:32" x14ac:dyDescent="0.35">
      <c r="A49" s="225" t="s">
        <v>2298</v>
      </c>
      <c r="B49" s="225" t="s">
        <v>2323</v>
      </c>
      <c r="C49" s="225"/>
      <c r="D49" s="225"/>
      <c r="E49" s="226">
        <v>32871</v>
      </c>
      <c r="F49" s="227">
        <f t="shared" ca="1" si="0"/>
        <v>34</v>
      </c>
      <c r="G49" s="224" t="s">
        <v>1167</v>
      </c>
      <c r="H49" s="224" t="s">
        <v>1184</v>
      </c>
      <c r="I49" s="224" t="s">
        <v>1185</v>
      </c>
      <c r="L49" s="224" t="s">
        <v>2243</v>
      </c>
      <c r="M49" s="224" t="s">
        <v>2019</v>
      </c>
      <c r="O49" s="224" t="s">
        <v>14</v>
      </c>
      <c r="P49" s="224" t="s">
        <v>2030</v>
      </c>
      <c r="W49" s="233">
        <v>44504</v>
      </c>
      <c r="X49" s="233"/>
      <c r="Y49" s="233"/>
      <c r="AD49" s="229">
        <v>42900</v>
      </c>
      <c r="AE49" s="224" t="s">
        <v>1083</v>
      </c>
    </row>
    <row r="50" spans="1:32" x14ac:dyDescent="0.35">
      <c r="A50" s="225" t="s">
        <v>2358</v>
      </c>
      <c r="B50" s="225" t="s">
        <v>2357</v>
      </c>
      <c r="C50" s="225"/>
      <c r="D50" s="225"/>
      <c r="E50" s="226">
        <v>30611</v>
      </c>
      <c r="F50" s="227">
        <f t="shared" ca="1" si="0"/>
        <v>40</v>
      </c>
      <c r="G50" s="224" t="s">
        <v>887</v>
      </c>
      <c r="H50" s="224" t="s">
        <v>1186</v>
      </c>
      <c r="I50" s="224" t="s">
        <v>1187</v>
      </c>
      <c r="L50" s="224" t="s">
        <v>2001</v>
      </c>
      <c r="M50" s="224" t="s">
        <v>2023</v>
      </c>
      <c r="O50" s="224" t="s">
        <v>10</v>
      </c>
      <c r="W50" s="233">
        <v>44510</v>
      </c>
      <c r="X50" s="233"/>
      <c r="Y50" s="233"/>
      <c r="AC50" s="207">
        <v>16891.88</v>
      </c>
      <c r="AE50" s="224" t="s">
        <v>1083</v>
      </c>
    </row>
    <row r="51" spans="1:32" ht="43.5" x14ac:dyDescent="0.35">
      <c r="A51" s="225" t="s">
        <v>2324</v>
      </c>
      <c r="B51" s="225" t="s">
        <v>2359</v>
      </c>
      <c r="C51" s="225"/>
      <c r="D51" s="225"/>
      <c r="E51" s="226">
        <v>25096</v>
      </c>
      <c r="F51" s="227">
        <f t="shared" ca="1" si="0"/>
        <v>55</v>
      </c>
      <c r="G51" s="224" t="s">
        <v>1078</v>
      </c>
      <c r="H51" s="224" t="s">
        <v>1188</v>
      </c>
      <c r="I51" s="224" t="s">
        <v>1189</v>
      </c>
      <c r="L51" s="224" t="s">
        <v>2007</v>
      </c>
      <c r="M51" s="224" t="s">
        <v>2020</v>
      </c>
      <c r="O51" s="224" t="s">
        <v>10</v>
      </c>
      <c r="W51" s="233">
        <v>44510</v>
      </c>
      <c r="X51" s="233"/>
      <c r="Y51" s="233"/>
      <c r="Z51" s="243">
        <v>38570.550000000003</v>
      </c>
      <c r="AC51" s="244">
        <v>38570.550000000003</v>
      </c>
      <c r="AE51" s="225" t="s">
        <v>1190</v>
      </c>
    </row>
    <row r="52" spans="1:32" x14ac:dyDescent="0.35">
      <c r="A52" s="225" t="s">
        <v>2360</v>
      </c>
      <c r="B52" s="225" t="s">
        <v>2361</v>
      </c>
      <c r="C52" s="225"/>
      <c r="D52" s="225"/>
      <c r="E52" s="226">
        <v>32171</v>
      </c>
      <c r="F52" s="227">
        <f t="shared" ca="1" si="0"/>
        <v>36</v>
      </c>
      <c r="G52" s="224" t="s">
        <v>809</v>
      </c>
      <c r="H52" s="224" t="s">
        <v>1191</v>
      </c>
      <c r="I52" s="224" t="s">
        <v>1192</v>
      </c>
      <c r="L52" s="224" t="s">
        <v>2003</v>
      </c>
      <c r="M52" s="224" t="s">
        <v>2021</v>
      </c>
      <c r="O52" s="224" t="s">
        <v>12</v>
      </c>
      <c r="P52" s="224" t="s">
        <v>723</v>
      </c>
      <c r="W52" s="233">
        <v>44508</v>
      </c>
      <c r="X52" s="233"/>
      <c r="Y52" s="233"/>
      <c r="AD52" s="229">
        <v>52000</v>
      </c>
      <c r="AE52" s="224" t="s">
        <v>1083</v>
      </c>
    </row>
    <row r="53" spans="1:32" x14ac:dyDescent="0.35">
      <c r="A53" s="225" t="s">
        <v>2325</v>
      </c>
      <c r="B53" s="225" t="s">
        <v>2362</v>
      </c>
      <c r="C53" s="225"/>
      <c r="D53" s="225"/>
      <c r="E53" s="226">
        <v>28286</v>
      </c>
      <c r="F53" s="227">
        <f t="shared" ca="1" si="0"/>
        <v>46</v>
      </c>
      <c r="G53" s="224" t="s">
        <v>804</v>
      </c>
      <c r="H53" s="224" t="s">
        <v>1193</v>
      </c>
      <c r="I53" s="224" t="s">
        <v>1194</v>
      </c>
      <c r="L53" s="224" t="s">
        <v>2238</v>
      </c>
      <c r="M53" s="224" t="s">
        <v>2021</v>
      </c>
      <c r="O53" s="224" t="s">
        <v>12</v>
      </c>
      <c r="P53" s="224" t="s">
        <v>723</v>
      </c>
      <c r="W53" s="233">
        <v>44515</v>
      </c>
      <c r="X53" s="233"/>
      <c r="Y53" s="233"/>
      <c r="AD53" s="229">
        <v>52000</v>
      </c>
      <c r="AE53" s="224" t="s">
        <v>1083</v>
      </c>
    </row>
    <row r="54" spans="1:32" x14ac:dyDescent="0.35">
      <c r="A54" s="225" t="s">
        <v>2326</v>
      </c>
      <c r="B54" s="225" t="s">
        <v>2327</v>
      </c>
      <c r="C54" s="225"/>
      <c r="D54" s="225"/>
      <c r="E54" s="226">
        <v>28587</v>
      </c>
      <c r="F54" s="227">
        <f t="shared" ca="1" si="0"/>
        <v>45</v>
      </c>
      <c r="G54" s="224" t="s">
        <v>1123</v>
      </c>
      <c r="H54" s="224" t="s">
        <v>1195</v>
      </c>
      <c r="I54" s="224" t="s">
        <v>1196</v>
      </c>
      <c r="L54" s="224" t="s">
        <v>2001</v>
      </c>
      <c r="M54" s="224" t="s">
        <v>2019</v>
      </c>
      <c r="O54" s="224" t="s">
        <v>13</v>
      </c>
      <c r="P54" s="224" t="s">
        <v>732</v>
      </c>
      <c r="W54" s="233">
        <v>44517</v>
      </c>
      <c r="X54" s="233"/>
      <c r="Y54" s="233"/>
      <c r="AD54" s="229">
        <v>22155</v>
      </c>
      <c r="AE54" s="224" t="s">
        <v>1083</v>
      </c>
    </row>
    <row r="55" spans="1:32" x14ac:dyDescent="0.35">
      <c r="A55" s="225" t="s">
        <v>2328</v>
      </c>
      <c r="B55" s="225" t="s">
        <v>2329</v>
      </c>
      <c r="C55" s="225"/>
      <c r="D55" s="225"/>
      <c r="E55" s="226">
        <v>24263</v>
      </c>
      <c r="F55" s="227">
        <f t="shared" ca="1" si="0"/>
        <v>57</v>
      </c>
      <c r="G55" s="224" t="s">
        <v>809</v>
      </c>
      <c r="H55" s="224" t="s">
        <v>1197</v>
      </c>
      <c r="I55" s="224" t="s">
        <v>1198</v>
      </c>
      <c r="L55" s="224" t="s">
        <v>2015</v>
      </c>
      <c r="M55" s="224" t="s">
        <v>2026</v>
      </c>
      <c r="O55" s="224" t="s">
        <v>13</v>
      </c>
      <c r="P55" s="224" t="s">
        <v>723</v>
      </c>
      <c r="W55" s="233">
        <v>44526</v>
      </c>
      <c r="X55" s="233"/>
      <c r="Y55" s="233"/>
      <c r="AD55" s="229">
        <v>17200</v>
      </c>
      <c r="AF55" s="224" t="s">
        <v>1199</v>
      </c>
    </row>
    <row r="56" spans="1:32" x14ac:dyDescent="0.35">
      <c r="A56" s="225" t="s">
        <v>2330</v>
      </c>
      <c r="B56" s="225" t="s">
        <v>2080</v>
      </c>
      <c r="C56" s="225"/>
      <c r="D56" s="225"/>
      <c r="E56" s="226">
        <v>21935</v>
      </c>
      <c r="F56" s="227">
        <f t="shared" ca="1" si="0"/>
        <v>64</v>
      </c>
      <c r="G56" s="224" t="s">
        <v>814</v>
      </c>
      <c r="H56" s="224" t="s">
        <v>1201</v>
      </c>
      <c r="I56" s="224" t="s">
        <v>1202</v>
      </c>
      <c r="L56" s="224" t="s">
        <v>2011</v>
      </c>
      <c r="M56" s="224" t="s">
        <v>2023</v>
      </c>
      <c r="O56" s="224" t="s">
        <v>10</v>
      </c>
      <c r="W56" s="233">
        <v>44529</v>
      </c>
      <c r="X56" s="233"/>
      <c r="Y56" s="233"/>
      <c r="AC56" s="207">
        <v>30323.46</v>
      </c>
      <c r="AE56" s="224" t="s">
        <v>1083</v>
      </c>
    </row>
    <row r="57" spans="1:32" x14ac:dyDescent="0.35">
      <c r="A57" s="225" t="s">
        <v>2355</v>
      </c>
      <c r="B57" s="225" t="s">
        <v>2331</v>
      </c>
      <c r="C57" s="225"/>
      <c r="D57" s="225"/>
      <c r="E57" s="226">
        <v>32447</v>
      </c>
      <c r="F57" s="227">
        <f t="shared" ca="1" si="0"/>
        <v>35</v>
      </c>
      <c r="G57" s="224" t="s">
        <v>830</v>
      </c>
      <c r="H57" s="224" t="s">
        <v>1203</v>
      </c>
      <c r="I57" s="224" t="s">
        <v>1204</v>
      </c>
      <c r="L57" s="224" t="s">
        <v>2006</v>
      </c>
      <c r="M57" s="224" t="s">
        <v>2245</v>
      </c>
      <c r="O57" s="224" t="s">
        <v>2248</v>
      </c>
      <c r="W57" s="231">
        <v>44526</v>
      </c>
      <c r="X57" s="231">
        <v>44529</v>
      </c>
      <c r="Y57" s="231"/>
      <c r="Z57" s="246"/>
      <c r="AA57" s="246"/>
      <c r="AB57" s="246"/>
      <c r="AC57" s="207">
        <v>4771.2</v>
      </c>
      <c r="AD57" s="229">
        <v>14260</v>
      </c>
      <c r="AE57" s="224" t="s">
        <v>1178</v>
      </c>
    </row>
    <row r="58" spans="1:32" x14ac:dyDescent="0.35">
      <c r="A58" s="225" t="s">
        <v>2332</v>
      </c>
      <c r="B58" s="225" t="s">
        <v>2333</v>
      </c>
      <c r="C58" s="225"/>
      <c r="D58" s="225"/>
      <c r="E58" s="226">
        <v>20181</v>
      </c>
      <c r="F58" s="227">
        <f t="shared" ca="1" si="0"/>
        <v>69</v>
      </c>
      <c r="G58" s="224" t="s">
        <v>975</v>
      </c>
      <c r="H58" s="224" t="s">
        <v>1205</v>
      </c>
      <c r="I58" s="224" t="s">
        <v>1206</v>
      </c>
      <c r="L58" s="224" t="s">
        <v>2011</v>
      </c>
      <c r="M58" s="224" t="s">
        <v>2021</v>
      </c>
      <c r="O58" s="224" t="s">
        <v>10</v>
      </c>
      <c r="W58" s="233">
        <v>44532</v>
      </c>
      <c r="X58" s="233"/>
      <c r="Y58" s="233"/>
      <c r="AC58" s="207">
        <v>22309.29</v>
      </c>
    </row>
    <row r="59" spans="1:32" x14ac:dyDescent="0.35">
      <c r="A59" s="225" t="s">
        <v>2334</v>
      </c>
      <c r="B59" s="225" t="s">
        <v>2335</v>
      </c>
      <c r="C59" s="225"/>
      <c r="D59" s="225"/>
      <c r="E59" s="226">
        <v>33426</v>
      </c>
      <c r="F59" s="227">
        <f t="shared" ca="1" si="0"/>
        <v>32</v>
      </c>
      <c r="G59" s="224" t="s">
        <v>809</v>
      </c>
      <c r="H59" s="224" t="s">
        <v>1207</v>
      </c>
      <c r="I59" s="224" t="s">
        <v>1208</v>
      </c>
      <c r="L59" s="224" t="s">
        <v>2003</v>
      </c>
      <c r="M59" s="224" t="s">
        <v>2021</v>
      </c>
      <c r="O59" s="224" t="s">
        <v>12</v>
      </c>
      <c r="P59" s="224" t="s">
        <v>723</v>
      </c>
      <c r="W59" s="233">
        <v>44543</v>
      </c>
      <c r="X59" s="233"/>
      <c r="Y59" s="233"/>
      <c r="AD59" s="229">
        <v>52000</v>
      </c>
    </row>
    <row r="60" spans="1:32" x14ac:dyDescent="0.35">
      <c r="A60" s="225" t="s">
        <v>2336</v>
      </c>
      <c r="B60" s="225" t="s">
        <v>2337</v>
      </c>
      <c r="C60" s="225"/>
      <c r="D60" s="225"/>
      <c r="E60" s="226">
        <v>24451</v>
      </c>
      <c r="F60" s="227">
        <f t="shared" ca="1" si="0"/>
        <v>57</v>
      </c>
      <c r="G60" s="224" t="s">
        <v>809</v>
      </c>
      <c r="H60" s="224" t="s">
        <v>1209</v>
      </c>
      <c r="I60" s="224" t="s">
        <v>1210</v>
      </c>
      <c r="L60" s="224" t="s">
        <v>2001</v>
      </c>
      <c r="M60" s="224" t="s">
        <v>2019</v>
      </c>
      <c r="O60" s="224" t="s">
        <v>10</v>
      </c>
      <c r="W60" s="233">
        <v>44544</v>
      </c>
      <c r="X60" s="233"/>
      <c r="Y60" s="233"/>
      <c r="AD60" s="207">
        <v>37259.47</v>
      </c>
    </row>
    <row r="61" spans="1:32" x14ac:dyDescent="0.35">
      <c r="A61" s="225" t="s">
        <v>2338</v>
      </c>
      <c r="B61" s="225" t="s">
        <v>2062</v>
      </c>
      <c r="C61" s="225"/>
      <c r="D61" s="225"/>
      <c r="E61" s="226">
        <v>24388</v>
      </c>
      <c r="F61" s="227">
        <f t="shared" ca="1" si="0"/>
        <v>57</v>
      </c>
      <c r="G61" s="224" t="s">
        <v>804</v>
      </c>
      <c r="H61" s="224" t="s">
        <v>1212</v>
      </c>
      <c r="I61" s="224" t="s">
        <v>1213</v>
      </c>
      <c r="L61" s="224" t="s">
        <v>2001</v>
      </c>
      <c r="M61" s="224" t="s">
        <v>2019</v>
      </c>
      <c r="O61" s="224" t="s">
        <v>10</v>
      </c>
      <c r="W61" s="233">
        <v>44546</v>
      </c>
      <c r="X61" s="233"/>
      <c r="Y61" s="233"/>
      <c r="AD61" s="207">
        <v>53172.83</v>
      </c>
    </row>
    <row r="62" spans="1:32" x14ac:dyDescent="0.35">
      <c r="A62" s="225" t="s">
        <v>2339</v>
      </c>
      <c r="B62" s="225" t="s">
        <v>1776</v>
      </c>
      <c r="C62" s="225"/>
      <c r="D62" s="225"/>
      <c r="E62" s="226">
        <v>32401</v>
      </c>
      <c r="F62" s="227">
        <f t="shared" ca="1" si="0"/>
        <v>35</v>
      </c>
      <c r="G62" s="224" t="s">
        <v>892</v>
      </c>
      <c r="H62" s="224" t="s">
        <v>1214</v>
      </c>
      <c r="I62" s="224" t="s">
        <v>1215</v>
      </c>
      <c r="L62" s="224" t="s">
        <v>2006</v>
      </c>
      <c r="M62" s="224" t="s">
        <v>2019</v>
      </c>
      <c r="O62" s="224" t="s">
        <v>1585</v>
      </c>
      <c r="P62" s="224" t="s">
        <v>723</v>
      </c>
      <c r="W62" s="233">
        <v>44546</v>
      </c>
      <c r="X62" s="233"/>
      <c r="Y62" s="233"/>
      <c r="Z62" s="243">
        <v>10000</v>
      </c>
      <c r="AA62" s="243">
        <v>23000</v>
      </c>
      <c r="AD62" s="232">
        <v>33000</v>
      </c>
    </row>
    <row r="63" spans="1:32" x14ac:dyDescent="0.35">
      <c r="A63" s="225" t="s">
        <v>2356</v>
      </c>
      <c r="B63" s="225" t="s">
        <v>2340</v>
      </c>
      <c r="C63" s="225"/>
      <c r="D63" s="225"/>
      <c r="E63" s="226">
        <v>30698</v>
      </c>
      <c r="F63" s="227">
        <f t="shared" ca="1" si="0"/>
        <v>40</v>
      </c>
      <c r="G63" s="224" t="s">
        <v>809</v>
      </c>
      <c r="H63" s="224" t="s">
        <v>1216</v>
      </c>
      <c r="I63" s="224" t="s">
        <v>1217</v>
      </c>
      <c r="L63" s="224" t="s">
        <v>2006</v>
      </c>
      <c r="M63" s="224" t="s">
        <v>2019</v>
      </c>
      <c r="O63" s="224" t="s">
        <v>1585</v>
      </c>
      <c r="P63" s="224" t="s">
        <v>723</v>
      </c>
      <c r="W63" s="233">
        <v>44546</v>
      </c>
      <c r="X63" s="233"/>
      <c r="Y63" s="233"/>
      <c r="Z63" s="243">
        <v>2200</v>
      </c>
      <c r="AA63" s="243">
        <v>23000</v>
      </c>
      <c r="AD63" s="232">
        <v>25200</v>
      </c>
    </row>
    <row r="64" spans="1:32" x14ac:dyDescent="0.35">
      <c r="A64" s="225" t="s">
        <v>2341</v>
      </c>
      <c r="B64" s="225" t="s">
        <v>2342</v>
      </c>
      <c r="C64" s="225"/>
      <c r="D64" s="225"/>
      <c r="E64" s="226">
        <v>34053</v>
      </c>
      <c r="F64" s="227">
        <f t="shared" ca="1" si="0"/>
        <v>31</v>
      </c>
      <c r="G64" s="224" t="s">
        <v>809</v>
      </c>
      <c r="H64" s="224" t="s">
        <v>1218</v>
      </c>
      <c r="I64" s="224" t="s">
        <v>1219</v>
      </c>
      <c r="L64" s="224" t="s">
        <v>2239</v>
      </c>
      <c r="M64" s="224" t="s">
        <v>2023</v>
      </c>
      <c r="O64" s="224" t="s">
        <v>13</v>
      </c>
      <c r="P64" s="224" t="s">
        <v>2030</v>
      </c>
      <c r="W64" s="233">
        <v>44545</v>
      </c>
      <c r="X64" s="233"/>
      <c r="Y64" s="233"/>
      <c r="AD64" s="229">
        <v>19840</v>
      </c>
    </row>
  </sheetData>
  <autoFilter ref="A1:AI64" xr:uid="{CA006E0A-B959-42DF-95EB-EFDC7474950C}"/>
  <pageMargins left="0.7" right="0.7" top="0.75" bottom="0.75" header="0.3" footer="0.3"/>
  <pageSetup orientation="portrait" horizontalDpi="300" verticalDpi="300" r:id="rId1"/>
  <headerFooter>
    <oddHeader>&amp;C&amp;"Calibri"&amp;8&amp;K000000 RAFI Partners and Stakeholders&amp;1#_x000D_</oddHeader>
    <oddFooter>&amp;L_x000D_&amp;1#&amp;"Calibri"&amp;8&amp;K000000 DISCLAIMER: The content of this email including files/attachments are strictly confidential, privilege and/or proprietary and intended solely for the recipient to whom it is addressed. It is strictly forbidden to use the inform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00A-5979-4107-BD7C-9614B22DD9B5}">
  <sheetPr>
    <tabColor rgb="FFFFFF00"/>
  </sheetPr>
  <dimension ref="A1:AI104"/>
  <sheetViews>
    <sheetView zoomScaleNormal="100" workbookViewId="0">
      <pane xSplit="2" ySplit="1" topLeftCell="C75" activePane="bottomRight" state="frozen"/>
      <selection pane="topRight" activeCell="E1" sqref="E1"/>
      <selection pane="bottomLeft" activeCell="A2" sqref="A2"/>
      <selection pane="bottomRight" activeCell="C104" sqref="C104"/>
    </sheetView>
  </sheetViews>
  <sheetFormatPr defaultRowHeight="14.5" x14ac:dyDescent="0.35"/>
  <cols>
    <col min="1" max="1" width="21.6328125" bestFit="1" customWidth="1"/>
    <col min="2" max="2" width="21.6328125" style="88" bestFit="1" customWidth="1"/>
    <col min="3" max="3" width="12.08984375" bestFit="1" customWidth="1"/>
    <col min="4" max="4" width="19.453125" bestFit="1" customWidth="1"/>
    <col min="5" max="5" width="16.08984375" bestFit="1" customWidth="1"/>
    <col min="6" max="6" width="8.453125" bestFit="1" customWidth="1"/>
    <col min="7" max="7" width="9" bestFit="1" customWidth="1"/>
    <col min="8" max="8" width="12.26953125" bestFit="1" customWidth="1"/>
    <col min="9" max="9" width="15.81640625" bestFit="1" customWidth="1"/>
    <col min="10" max="10" width="15.90625" bestFit="1" customWidth="1"/>
    <col min="11" max="11" width="18.81640625" bestFit="1" customWidth="1"/>
    <col min="12" max="12" width="3.54296875" bestFit="1" customWidth="1"/>
    <col min="13" max="13" width="16.36328125" bestFit="1" customWidth="1"/>
    <col min="14" max="14" width="12.6328125" bestFit="1" customWidth="1"/>
    <col min="15" max="15" width="18.54296875" style="143" bestFit="1" customWidth="1"/>
    <col min="16" max="16" width="36.36328125" style="143" bestFit="1" customWidth="1"/>
    <col min="17" max="17" width="18.54296875" style="143" bestFit="1" customWidth="1"/>
    <col min="18" max="18" width="36.36328125" style="143" bestFit="1" customWidth="1"/>
    <col min="19" max="19" width="19.90625" style="143" bestFit="1" customWidth="1"/>
    <col min="20" max="20" width="37.90625" style="143" bestFit="1" customWidth="1"/>
    <col min="21" max="21" width="10.6328125" bestFit="1" customWidth="1"/>
    <col min="22" max="22" width="23.7265625" bestFit="1" customWidth="1"/>
    <col min="23" max="23" width="39.81640625" bestFit="1" customWidth="1"/>
    <col min="24" max="26" width="26.54296875" bestFit="1" customWidth="1"/>
    <col min="27" max="27" width="13.6328125" style="216" bestFit="1" customWidth="1"/>
    <col min="28" max="28" width="34.6328125" style="216" bestFit="1" customWidth="1"/>
    <col min="29" max="29" width="19.1796875" style="216" bestFit="1" customWidth="1"/>
    <col min="30" max="31" width="8.81640625" bestFit="1" customWidth="1"/>
    <col min="35" max="35" width="9.54296875" bestFit="1" customWidth="1"/>
  </cols>
  <sheetData>
    <row r="1" spans="1:35" x14ac:dyDescent="0.35">
      <c r="A1" s="204" t="s">
        <v>1756</v>
      </c>
      <c r="B1" s="204" t="s">
        <v>1757</v>
      </c>
      <c r="C1" s="204" t="s">
        <v>2367</v>
      </c>
      <c r="D1" s="204" t="s">
        <v>2046</v>
      </c>
      <c r="E1" s="204" t="s">
        <v>790</v>
      </c>
      <c r="F1" s="204" t="s">
        <v>2180</v>
      </c>
      <c r="G1" s="204" t="s">
        <v>792</v>
      </c>
      <c r="H1" s="204" t="s">
        <v>793</v>
      </c>
      <c r="I1" s="204" t="s">
        <v>1989</v>
      </c>
      <c r="J1" s="204" t="s">
        <v>1990</v>
      </c>
      <c r="K1" s="204" t="s">
        <v>4</v>
      </c>
      <c r="L1" s="204" t="s">
        <v>795</v>
      </c>
      <c r="M1" s="204" t="s">
        <v>2000</v>
      </c>
      <c r="N1" s="204" t="s">
        <v>799</v>
      </c>
      <c r="O1" s="204" t="s">
        <v>2027</v>
      </c>
      <c r="P1" s="205" t="s">
        <v>2034</v>
      </c>
      <c r="Q1" s="204" t="s">
        <v>2028</v>
      </c>
      <c r="R1" s="205" t="s">
        <v>2035</v>
      </c>
      <c r="S1" s="204" t="s">
        <v>2037</v>
      </c>
      <c r="T1" s="205" t="s">
        <v>2038</v>
      </c>
      <c r="U1" s="204" t="s">
        <v>802</v>
      </c>
      <c r="V1" s="204" t="s">
        <v>1220</v>
      </c>
      <c r="W1" s="204" t="s">
        <v>1998</v>
      </c>
      <c r="X1" s="204" t="s">
        <v>1999</v>
      </c>
      <c r="Y1" s="204" t="s">
        <v>2043</v>
      </c>
      <c r="Z1" s="204" t="s">
        <v>1222</v>
      </c>
      <c r="AA1" s="208" t="s">
        <v>2044</v>
      </c>
      <c r="AB1" s="208" t="s">
        <v>2045</v>
      </c>
      <c r="AC1" s="208" t="s">
        <v>2223</v>
      </c>
      <c r="AD1" s="204" t="s">
        <v>797</v>
      </c>
      <c r="AE1" s="204" t="s">
        <v>798</v>
      </c>
      <c r="AF1" s="204" t="s">
        <v>1223</v>
      </c>
      <c r="AG1" s="204" t="s">
        <v>800</v>
      </c>
      <c r="AH1" s="204" t="s">
        <v>801</v>
      </c>
      <c r="AI1" s="204" t="s">
        <v>1224</v>
      </c>
    </row>
    <row r="2" spans="1:35" x14ac:dyDescent="0.35">
      <c r="A2" s="182" t="s">
        <v>1225</v>
      </c>
      <c r="B2" s="182" t="s">
        <v>2050</v>
      </c>
      <c r="C2" s="182"/>
      <c r="D2" s="182"/>
      <c r="E2" s="183">
        <v>35235</v>
      </c>
      <c r="F2" s="184">
        <f ca="1">INT((TODAY()-E2)/365)</f>
        <v>27</v>
      </c>
      <c r="G2" s="182" t="s">
        <v>809</v>
      </c>
      <c r="H2" s="182" t="s">
        <v>1226</v>
      </c>
      <c r="I2" s="182" t="s">
        <v>1227</v>
      </c>
      <c r="J2" s="182"/>
      <c r="K2" s="182"/>
      <c r="L2" s="182" t="s">
        <v>2003</v>
      </c>
      <c r="M2" s="182" t="s">
        <v>2021</v>
      </c>
      <c r="N2" s="182" t="s">
        <v>1228</v>
      </c>
      <c r="O2" s="182" t="s">
        <v>12</v>
      </c>
      <c r="P2" s="182" t="s">
        <v>723</v>
      </c>
      <c r="Q2" s="182"/>
      <c r="R2" s="182"/>
      <c r="S2" s="182"/>
      <c r="T2" s="182"/>
      <c r="U2" s="182" t="s">
        <v>646</v>
      </c>
      <c r="V2" s="182"/>
      <c r="W2" s="185">
        <v>44565</v>
      </c>
      <c r="X2" s="185"/>
      <c r="Y2" s="185"/>
      <c r="Z2" s="185"/>
      <c r="AA2" s="209"/>
      <c r="AB2" s="209"/>
      <c r="AC2" s="209"/>
      <c r="AD2" s="190"/>
      <c r="AE2" s="192">
        <v>52000</v>
      </c>
      <c r="AF2" s="190"/>
      <c r="AG2" s="190"/>
      <c r="AH2" s="190"/>
      <c r="AI2" s="190" t="s">
        <v>1083</v>
      </c>
    </row>
    <row r="3" spans="1:35" x14ac:dyDescent="0.35">
      <c r="A3" s="182" t="s">
        <v>1229</v>
      </c>
      <c r="B3" s="182" t="s">
        <v>2051</v>
      </c>
      <c r="C3" s="182"/>
      <c r="D3" s="182"/>
      <c r="E3" s="183">
        <v>27010</v>
      </c>
      <c r="F3" s="184">
        <f t="shared" ref="F3:F66" ca="1" si="0">INT((TODAY()-E3)/365)</f>
        <v>50</v>
      </c>
      <c r="G3" s="182" t="s">
        <v>1230</v>
      </c>
      <c r="H3" s="182" t="s">
        <v>1231</v>
      </c>
      <c r="I3" s="182" t="s">
        <v>1232</v>
      </c>
      <c r="J3" s="182"/>
      <c r="K3" s="182"/>
      <c r="L3" s="182" t="s">
        <v>2003</v>
      </c>
      <c r="M3" s="182" t="s">
        <v>2021</v>
      </c>
      <c r="N3" s="182" t="s">
        <v>1233</v>
      </c>
      <c r="O3" s="182" t="s">
        <v>12</v>
      </c>
      <c r="P3" s="182" t="s">
        <v>723</v>
      </c>
      <c r="Q3" s="182"/>
      <c r="R3" s="182"/>
      <c r="S3" s="182"/>
      <c r="T3" s="182"/>
      <c r="U3" s="182" t="s">
        <v>646</v>
      </c>
      <c r="V3" s="182"/>
      <c r="W3" s="185">
        <v>44571</v>
      </c>
      <c r="X3" s="185"/>
      <c r="Y3" s="185"/>
      <c r="Z3" s="185"/>
      <c r="AA3" s="209"/>
      <c r="AB3" s="209"/>
      <c r="AC3" s="209"/>
      <c r="AD3" s="217"/>
      <c r="AE3" s="197">
        <v>52000</v>
      </c>
      <c r="AF3" s="217"/>
      <c r="AG3" s="217"/>
      <c r="AH3" s="217"/>
      <c r="AI3" s="217" t="s">
        <v>1083</v>
      </c>
    </row>
    <row r="4" spans="1:35" x14ac:dyDescent="0.35">
      <c r="A4" s="182" t="s">
        <v>2143</v>
      </c>
      <c r="B4" s="182" t="s">
        <v>2138</v>
      </c>
      <c r="C4" s="182"/>
      <c r="D4" s="182"/>
      <c r="E4" s="183">
        <v>25154</v>
      </c>
      <c r="F4" s="184">
        <f t="shared" ca="1" si="0"/>
        <v>55</v>
      </c>
      <c r="G4" s="182" t="s">
        <v>830</v>
      </c>
      <c r="H4" s="182" t="s">
        <v>1234</v>
      </c>
      <c r="I4" s="182" t="s">
        <v>1235</v>
      </c>
      <c r="J4" s="182"/>
      <c r="K4" s="182"/>
      <c r="L4" s="182" t="s">
        <v>2222</v>
      </c>
      <c r="M4" s="182" t="s">
        <v>2023</v>
      </c>
      <c r="N4" s="182" t="s">
        <v>1236</v>
      </c>
      <c r="O4" s="182" t="s">
        <v>10</v>
      </c>
      <c r="P4" s="182"/>
      <c r="Q4" s="182"/>
      <c r="R4" s="182"/>
      <c r="S4" s="182"/>
      <c r="T4" s="182"/>
      <c r="U4" s="182" t="s">
        <v>646</v>
      </c>
      <c r="V4" s="182"/>
      <c r="W4" s="185">
        <v>44565</v>
      </c>
      <c r="X4" s="185"/>
      <c r="Y4" s="185"/>
      <c r="Z4" s="185"/>
      <c r="AA4" s="209">
        <v>49107.14</v>
      </c>
      <c r="AB4" s="209">
        <v>0</v>
      </c>
      <c r="AC4" s="209"/>
      <c r="AD4" s="203">
        <v>49107.14</v>
      </c>
      <c r="AE4" s="217"/>
      <c r="AF4" s="217"/>
      <c r="AG4" s="217"/>
      <c r="AH4" s="217"/>
      <c r="AI4" s="217" t="s">
        <v>1083</v>
      </c>
    </row>
    <row r="5" spans="1:35" x14ac:dyDescent="0.35">
      <c r="A5" s="182" t="s">
        <v>1237</v>
      </c>
      <c r="B5" s="182" t="s">
        <v>2052</v>
      </c>
      <c r="C5" s="182"/>
      <c r="D5" s="182"/>
      <c r="E5" s="183">
        <v>26271</v>
      </c>
      <c r="F5" s="184">
        <f t="shared" ca="1" si="0"/>
        <v>52</v>
      </c>
      <c r="G5" s="182" t="s">
        <v>830</v>
      </c>
      <c r="H5" s="182" t="s">
        <v>1238</v>
      </c>
      <c r="I5" s="182" t="s">
        <v>1239</v>
      </c>
      <c r="J5" s="182"/>
      <c r="K5" s="182"/>
      <c r="L5" s="182" t="s">
        <v>2003</v>
      </c>
      <c r="M5" s="182" t="s">
        <v>2023</v>
      </c>
      <c r="N5" s="182" t="s">
        <v>1240</v>
      </c>
      <c r="O5" s="182" t="s">
        <v>12</v>
      </c>
      <c r="P5" s="182" t="s">
        <v>723</v>
      </c>
      <c r="Q5" s="182"/>
      <c r="R5" s="182"/>
      <c r="S5" s="182"/>
      <c r="T5" s="182"/>
      <c r="U5" s="182" t="s">
        <v>646</v>
      </c>
      <c r="V5" s="182"/>
      <c r="W5" s="185">
        <v>44575</v>
      </c>
      <c r="X5" s="185"/>
      <c r="Y5" s="185"/>
      <c r="Z5" s="185"/>
      <c r="AA5" s="209"/>
      <c r="AB5" s="209"/>
      <c r="AC5" s="209"/>
      <c r="AD5" s="217"/>
      <c r="AE5" s="197">
        <v>55000</v>
      </c>
      <c r="AF5" s="217"/>
      <c r="AG5" s="217"/>
      <c r="AH5" s="217"/>
      <c r="AI5" s="217"/>
    </row>
    <row r="6" spans="1:35" x14ac:dyDescent="0.35">
      <c r="A6" s="182" t="s">
        <v>2144</v>
      </c>
      <c r="B6" s="182" t="s">
        <v>2053</v>
      </c>
      <c r="C6" s="182"/>
      <c r="D6" s="182"/>
      <c r="E6" s="183">
        <v>37180</v>
      </c>
      <c r="F6" s="184">
        <f t="shared" ca="1" si="0"/>
        <v>22</v>
      </c>
      <c r="G6" s="182" t="s">
        <v>804</v>
      </c>
      <c r="H6" s="182" t="s">
        <v>1241</v>
      </c>
      <c r="I6" s="182" t="s">
        <v>2181</v>
      </c>
      <c r="J6" s="182" t="s">
        <v>2182</v>
      </c>
      <c r="K6" s="182"/>
      <c r="L6" s="182" t="s">
        <v>2003</v>
      </c>
      <c r="M6" s="182" t="s">
        <v>2023</v>
      </c>
      <c r="N6" s="182" t="s">
        <v>1242</v>
      </c>
      <c r="O6" s="182" t="s">
        <v>12</v>
      </c>
      <c r="P6" s="182" t="s">
        <v>723</v>
      </c>
      <c r="Q6" s="182"/>
      <c r="R6" s="182"/>
      <c r="S6" s="182"/>
      <c r="T6" s="182"/>
      <c r="U6" s="182" t="s">
        <v>646</v>
      </c>
      <c r="V6" s="182"/>
      <c r="W6" s="185">
        <v>44575</v>
      </c>
      <c r="X6" s="185"/>
      <c r="Y6" s="185"/>
      <c r="Z6" s="185"/>
      <c r="AA6" s="209"/>
      <c r="AB6" s="209"/>
      <c r="AC6" s="209"/>
      <c r="AD6" s="217"/>
      <c r="AE6" s="197">
        <v>55000</v>
      </c>
      <c r="AF6" s="217"/>
      <c r="AG6" s="217"/>
      <c r="AH6" s="217"/>
      <c r="AI6" s="217" t="s">
        <v>1083</v>
      </c>
    </row>
    <row r="7" spans="1:35" x14ac:dyDescent="0.35">
      <c r="A7" s="182" t="s">
        <v>1243</v>
      </c>
      <c r="B7" s="182" t="s">
        <v>2054</v>
      </c>
      <c r="C7" s="182"/>
      <c r="D7" s="182"/>
      <c r="E7" s="183">
        <v>21827</v>
      </c>
      <c r="F7" s="184">
        <f t="shared" ca="1" si="0"/>
        <v>64</v>
      </c>
      <c r="G7" s="182" t="s">
        <v>809</v>
      </c>
      <c r="H7" s="182" t="s">
        <v>1244</v>
      </c>
      <c r="I7" s="182" t="s">
        <v>1245</v>
      </c>
      <c r="J7" s="182"/>
      <c r="K7" s="182"/>
      <c r="L7" s="182" t="s">
        <v>2193</v>
      </c>
      <c r="M7" s="182" t="s">
        <v>2019</v>
      </c>
      <c r="N7" s="182" t="s">
        <v>1246</v>
      </c>
      <c r="O7" s="182" t="s">
        <v>10</v>
      </c>
      <c r="P7" s="182"/>
      <c r="Q7" s="182"/>
      <c r="R7" s="182"/>
      <c r="S7" s="182"/>
      <c r="T7" s="182"/>
      <c r="U7" s="182" t="s">
        <v>646</v>
      </c>
      <c r="V7" s="182"/>
      <c r="W7" s="185">
        <v>44587</v>
      </c>
      <c r="X7" s="185"/>
      <c r="Y7" s="185"/>
      <c r="Z7" s="185"/>
      <c r="AA7" s="209">
        <v>37108.050000000003</v>
      </c>
      <c r="AB7" s="209">
        <v>0</v>
      </c>
      <c r="AC7" s="209"/>
      <c r="AD7" s="218">
        <v>37108.050000000003</v>
      </c>
      <c r="AE7" s="190"/>
      <c r="AF7" s="190"/>
      <c r="AG7" s="190"/>
      <c r="AH7" s="190"/>
      <c r="AI7" s="190" t="s">
        <v>1083</v>
      </c>
    </row>
    <row r="8" spans="1:35" x14ac:dyDescent="0.35">
      <c r="A8" s="182" t="s">
        <v>2145</v>
      </c>
      <c r="B8" s="182" t="s">
        <v>2055</v>
      </c>
      <c r="C8" s="182"/>
      <c r="D8" s="182"/>
      <c r="E8" s="183">
        <v>22344</v>
      </c>
      <c r="F8" s="184">
        <f t="shared" ca="1" si="0"/>
        <v>63</v>
      </c>
      <c r="G8" s="182" t="s">
        <v>814</v>
      </c>
      <c r="H8" s="182" t="s">
        <v>1247</v>
      </c>
      <c r="I8" s="182" t="s">
        <v>1248</v>
      </c>
      <c r="J8" s="182"/>
      <c r="K8" s="182"/>
      <c r="L8" s="182" t="s">
        <v>2007</v>
      </c>
      <c r="M8" s="182" t="s">
        <v>2019</v>
      </c>
      <c r="N8" s="182" t="s">
        <v>1249</v>
      </c>
      <c r="O8" s="182" t="s">
        <v>10</v>
      </c>
      <c r="P8" s="182"/>
      <c r="Q8" s="182"/>
      <c r="R8" s="182"/>
      <c r="S8" s="182"/>
      <c r="T8" s="182"/>
      <c r="U8" s="182" t="s">
        <v>646</v>
      </c>
      <c r="V8" s="182"/>
      <c r="W8" s="185">
        <v>44588</v>
      </c>
      <c r="X8" s="185"/>
      <c r="Y8" s="185"/>
      <c r="Z8" s="185"/>
      <c r="AA8" s="209">
        <v>42225.04</v>
      </c>
      <c r="AB8" s="209">
        <v>0</v>
      </c>
      <c r="AC8" s="209"/>
      <c r="AD8" s="203">
        <v>42225.04</v>
      </c>
      <c r="AE8" s="217"/>
      <c r="AF8" s="217"/>
      <c r="AG8" s="217"/>
      <c r="AH8" s="217"/>
      <c r="AI8" s="217" t="s">
        <v>1083</v>
      </c>
    </row>
    <row r="9" spans="1:35" x14ac:dyDescent="0.35">
      <c r="A9" s="182" t="s">
        <v>1250</v>
      </c>
      <c r="B9" s="182" t="s">
        <v>2056</v>
      </c>
      <c r="C9" s="182"/>
      <c r="D9" s="182"/>
      <c r="E9" s="183">
        <v>26796</v>
      </c>
      <c r="F9" s="184">
        <f t="shared" ca="1" si="0"/>
        <v>50</v>
      </c>
      <c r="G9" s="182" t="s">
        <v>809</v>
      </c>
      <c r="H9" s="182" t="s">
        <v>1251</v>
      </c>
      <c r="I9" s="182" t="s">
        <v>1252</v>
      </c>
      <c r="J9" s="182"/>
      <c r="K9" s="182"/>
      <c r="L9" s="182" t="s">
        <v>2001</v>
      </c>
      <c r="M9" s="182" t="s">
        <v>2020</v>
      </c>
      <c r="N9" s="182"/>
      <c r="O9" s="190" t="s">
        <v>1614</v>
      </c>
      <c r="P9" s="190" t="s">
        <v>2031</v>
      </c>
      <c r="Q9" s="190" t="s">
        <v>2217</v>
      </c>
      <c r="R9" s="190" t="s">
        <v>732</v>
      </c>
      <c r="S9" s="190"/>
      <c r="T9" s="190"/>
      <c r="U9" s="182" t="s">
        <v>646</v>
      </c>
      <c r="V9" s="190"/>
      <c r="W9" s="191">
        <v>44588</v>
      </c>
      <c r="X9" s="191"/>
      <c r="Y9" s="191"/>
      <c r="Z9" s="191"/>
      <c r="AA9" s="210"/>
      <c r="AB9" s="210"/>
      <c r="AC9" s="210"/>
      <c r="AD9" s="190"/>
      <c r="AE9" s="192">
        <v>37000</v>
      </c>
      <c r="AF9" s="190"/>
      <c r="AG9" s="190"/>
      <c r="AH9" s="190"/>
      <c r="AI9" s="190"/>
    </row>
    <row r="10" spans="1:35" x14ac:dyDescent="0.35">
      <c r="A10" s="182" t="s">
        <v>1279</v>
      </c>
      <c r="B10" s="182" t="s">
        <v>2057</v>
      </c>
      <c r="C10" s="182"/>
      <c r="D10" s="182"/>
      <c r="E10" s="183">
        <v>21109</v>
      </c>
      <c r="F10" s="184">
        <f t="shared" ca="1" si="0"/>
        <v>66</v>
      </c>
      <c r="G10" s="182" t="s">
        <v>809</v>
      </c>
      <c r="H10" s="182" t="s">
        <v>1253</v>
      </c>
      <c r="I10" s="182" t="s">
        <v>1254</v>
      </c>
      <c r="J10" s="182"/>
      <c r="K10" s="182"/>
      <c r="L10" s="182" t="s">
        <v>2194</v>
      </c>
      <c r="M10" s="182" t="s">
        <v>2023</v>
      </c>
      <c r="N10" s="182"/>
      <c r="O10" s="182" t="s">
        <v>12</v>
      </c>
      <c r="P10" s="182" t="s">
        <v>723</v>
      </c>
      <c r="Q10" s="190"/>
      <c r="R10" s="190"/>
      <c r="S10" s="190"/>
      <c r="T10" s="190"/>
      <c r="U10" s="182" t="s">
        <v>646</v>
      </c>
      <c r="V10" s="190"/>
      <c r="W10" s="191">
        <v>44641</v>
      </c>
      <c r="X10" s="191"/>
      <c r="Y10" s="191"/>
      <c r="Z10" s="191"/>
      <c r="AA10" s="210"/>
      <c r="AB10" s="210"/>
      <c r="AC10" s="210"/>
      <c r="AD10" s="190"/>
      <c r="AE10" s="192">
        <v>55000</v>
      </c>
      <c r="AF10" s="190"/>
      <c r="AG10" s="190"/>
      <c r="AH10" s="190"/>
      <c r="AI10" s="190"/>
    </row>
    <row r="11" spans="1:35" x14ac:dyDescent="0.35">
      <c r="A11" s="182" t="s">
        <v>2146</v>
      </c>
      <c r="B11" s="182" t="s">
        <v>2058</v>
      </c>
      <c r="C11" s="182"/>
      <c r="D11" s="182"/>
      <c r="E11" s="183">
        <v>26598</v>
      </c>
      <c r="F11" s="184">
        <f t="shared" ca="1" si="0"/>
        <v>51</v>
      </c>
      <c r="G11" s="182" t="s">
        <v>804</v>
      </c>
      <c r="H11" s="182" t="s">
        <v>1255</v>
      </c>
      <c r="I11" s="182" t="s">
        <v>1256</v>
      </c>
      <c r="J11" s="182"/>
      <c r="K11" s="182"/>
      <c r="L11" s="182" t="s">
        <v>2003</v>
      </c>
      <c r="M11" s="182" t="s">
        <v>2023</v>
      </c>
      <c r="N11" s="182"/>
      <c r="O11" s="182" t="s">
        <v>12</v>
      </c>
      <c r="P11" s="182" t="s">
        <v>723</v>
      </c>
      <c r="Q11" s="182"/>
      <c r="R11" s="182"/>
      <c r="S11" s="182"/>
      <c r="T11" s="182"/>
      <c r="U11" s="182" t="s">
        <v>646</v>
      </c>
      <c r="V11" s="182"/>
      <c r="W11" s="185">
        <v>44578</v>
      </c>
      <c r="X11" s="185"/>
      <c r="Y11" s="185"/>
      <c r="Z11" s="185"/>
      <c r="AA11" s="209"/>
      <c r="AB11" s="209"/>
      <c r="AC11" s="209"/>
      <c r="AD11" s="190"/>
      <c r="AE11" s="192">
        <v>55000</v>
      </c>
      <c r="AF11" s="190"/>
      <c r="AG11" s="190"/>
      <c r="AH11" s="190"/>
      <c r="AI11" s="190" t="s">
        <v>1083</v>
      </c>
    </row>
    <row r="12" spans="1:35" x14ac:dyDescent="0.35">
      <c r="A12" s="182" t="s">
        <v>1257</v>
      </c>
      <c r="B12" s="182" t="s">
        <v>2059</v>
      </c>
      <c r="C12" s="182"/>
      <c r="D12" s="182"/>
      <c r="E12" s="183">
        <v>26213</v>
      </c>
      <c r="F12" s="184">
        <f t="shared" ca="1" si="0"/>
        <v>52</v>
      </c>
      <c r="G12" s="182" t="s">
        <v>809</v>
      </c>
      <c r="H12" s="182" t="s">
        <v>1258</v>
      </c>
      <c r="I12" s="182" t="s">
        <v>2183</v>
      </c>
      <c r="J12" s="182" t="s">
        <v>2184</v>
      </c>
      <c r="K12" s="182"/>
      <c r="L12" s="182" t="s">
        <v>2003</v>
      </c>
      <c r="M12" s="182" t="s">
        <v>2023</v>
      </c>
      <c r="N12" s="182"/>
      <c r="O12" s="182" t="s">
        <v>12</v>
      </c>
      <c r="P12" s="182" t="s">
        <v>723</v>
      </c>
      <c r="Q12" s="182"/>
      <c r="R12" s="182"/>
      <c r="S12" s="182"/>
      <c r="T12" s="182"/>
      <c r="U12" s="182" t="s">
        <v>646</v>
      </c>
      <c r="V12" s="182"/>
      <c r="W12" s="185">
        <v>44585</v>
      </c>
      <c r="X12" s="185"/>
      <c r="Y12" s="185"/>
      <c r="Z12" s="185"/>
      <c r="AA12" s="209"/>
      <c r="AB12" s="209"/>
      <c r="AC12" s="209"/>
      <c r="AD12" s="190"/>
      <c r="AE12" s="192">
        <v>55000</v>
      </c>
      <c r="AF12" s="190"/>
      <c r="AG12" s="190"/>
      <c r="AH12" s="190"/>
      <c r="AI12" s="190" t="s">
        <v>1083</v>
      </c>
    </row>
    <row r="13" spans="1:35" x14ac:dyDescent="0.35">
      <c r="A13" s="182" t="s">
        <v>1259</v>
      </c>
      <c r="B13" s="182" t="s">
        <v>2060</v>
      </c>
      <c r="C13" s="182"/>
      <c r="D13" s="182"/>
      <c r="E13" s="183">
        <v>19520</v>
      </c>
      <c r="F13" s="184">
        <f t="shared" ca="1" si="0"/>
        <v>70</v>
      </c>
      <c r="G13" s="182" t="s">
        <v>804</v>
      </c>
      <c r="H13" s="182" t="s">
        <v>1260</v>
      </c>
      <c r="I13" s="182" t="s">
        <v>1261</v>
      </c>
      <c r="J13" s="182"/>
      <c r="K13" s="182"/>
      <c r="L13" s="182" t="s">
        <v>2193</v>
      </c>
      <c r="M13" s="182" t="s">
        <v>2212</v>
      </c>
      <c r="N13" s="182"/>
      <c r="O13" s="182" t="s">
        <v>10</v>
      </c>
      <c r="P13" s="182"/>
      <c r="Q13" s="182"/>
      <c r="R13" s="182"/>
      <c r="S13" s="182"/>
      <c r="T13" s="182"/>
      <c r="U13" s="182" t="s">
        <v>646</v>
      </c>
      <c r="V13" s="182"/>
      <c r="W13" s="185">
        <v>44596</v>
      </c>
      <c r="X13" s="185"/>
      <c r="Y13" s="185"/>
      <c r="Z13" s="185"/>
      <c r="AA13" s="209">
        <v>25473.67</v>
      </c>
      <c r="AB13" s="209">
        <v>0</v>
      </c>
      <c r="AC13" s="209"/>
      <c r="AD13" s="203">
        <v>25473.67</v>
      </c>
      <c r="AE13" s="217"/>
      <c r="AF13" s="217"/>
      <c r="AG13" s="217"/>
      <c r="AH13" s="217"/>
      <c r="AI13" s="217" t="s">
        <v>1083</v>
      </c>
    </row>
    <row r="14" spans="1:35" x14ac:dyDescent="0.35">
      <c r="A14" s="182" t="s">
        <v>1262</v>
      </c>
      <c r="B14" s="182" t="s">
        <v>2061</v>
      </c>
      <c r="C14" s="182"/>
      <c r="D14" s="182"/>
      <c r="E14" s="183">
        <v>24399</v>
      </c>
      <c r="F14" s="184">
        <f t="shared" ca="1" si="0"/>
        <v>57</v>
      </c>
      <c r="G14" s="182" t="s">
        <v>830</v>
      </c>
      <c r="H14" s="182" t="s">
        <v>1263</v>
      </c>
      <c r="I14" s="182" t="s">
        <v>2185</v>
      </c>
      <c r="J14" s="182" t="s">
        <v>2186</v>
      </c>
      <c r="K14" s="182"/>
      <c r="L14" s="182" t="s">
        <v>2001</v>
      </c>
      <c r="M14" s="182" t="s">
        <v>2021</v>
      </c>
      <c r="N14" s="182"/>
      <c r="O14" s="182" t="s">
        <v>1585</v>
      </c>
      <c r="P14" s="182" t="s">
        <v>2030</v>
      </c>
      <c r="Q14" s="182"/>
      <c r="R14" s="182"/>
      <c r="S14" s="182"/>
      <c r="T14" s="182"/>
      <c r="U14" s="182" t="s">
        <v>646</v>
      </c>
      <c r="V14" s="182"/>
      <c r="W14" s="185">
        <v>44600</v>
      </c>
      <c r="X14" s="185"/>
      <c r="Y14" s="185"/>
      <c r="Z14" s="185"/>
      <c r="AA14" s="209"/>
      <c r="AB14" s="209"/>
      <c r="AC14" s="209"/>
      <c r="AD14" s="217"/>
      <c r="AE14" s="197">
        <v>24374</v>
      </c>
      <c r="AF14" s="217"/>
      <c r="AG14" s="217"/>
      <c r="AH14" s="217"/>
      <c r="AI14" s="217"/>
    </row>
    <row r="15" spans="1:35" x14ac:dyDescent="0.35">
      <c r="A15" s="190" t="s">
        <v>1211</v>
      </c>
      <c r="B15" s="190" t="s">
        <v>2062</v>
      </c>
      <c r="C15" s="190"/>
      <c r="D15" s="190" t="s">
        <v>2047</v>
      </c>
      <c r="E15" s="183">
        <v>24388</v>
      </c>
      <c r="F15" s="184">
        <f t="shared" ca="1" si="0"/>
        <v>57</v>
      </c>
      <c r="G15" s="182" t="s">
        <v>804</v>
      </c>
      <c r="H15" s="182" t="s">
        <v>1212</v>
      </c>
      <c r="I15" s="182" t="s">
        <v>1213</v>
      </c>
      <c r="J15" s="182"/>
      <c r="K15" s="182"/>
      <c r="L15" s="182" t="s">
        <v>2001</v>
      </c>
      <c r="M15" s="182" t="s">
        <v>2019</v>
      </c>
      <c r="N15" s="182"/>
      <c r="O15" s="182" t="s">
        <v>1585</v>
      </c>
      <c r="P15" s="182" t="s">
        <v>2030</v>
      </c>
      <c r="Q15" s="182"/>
      <c r="R15" s="182"/>
      <c r="S15" s="182"/>
      <c r="T15" s="182"/>
      <c r="U15" s="182" t="s">
        <v>646</v>
      </c>
      <c r="V15" s="182"/>
      <c r="W15" s="185">
        <v>44603</v>
      </c>
      <c r="X15" s="185"/>
      <c r="Y15" s="185"/>
      <c r="Z15" s="185"/>
      <c r="AA15" s="209"/>
      <c r="AB15" s="209"/>
      <c r="AC15" s="209"/>
      <c r="AD15" s="217"/>
      <c r="AE15" s="203">
        <v>41606.800000000003</v>
      </c>
      <c r="AF15" s="217"/>
      <c r="AG15" s="217"/>
      <c r="AH15" s="217"/>
      <c r="AI15" s="217" t="s">
        <v>1083</v>
      </c>
    </row>
    <row r="16" spans="1:35" x14ac:dyDescent="0.35">
      <c r="A16" s="182" t="s">
        <v>1264</v>
      </c>
      <c r="B16" s="182" t="s">
        <v>2063</v>
      </c>
      <c r="C16" s="182"/>
      <c r="D16" s="182"/>
      <c r="E16" s="183">
        <v>27055</v>
      </c>
      <c r="F16" s="184">
        <f t="shared" ca="1" si="0"/>
        <v>50</v>
      </c>
      <c r="G16" s="182" t="s">
        <v>814</v>
      </c>
      <c r="H16" s="182" t="s">
        <v>1265</v>
      </c>
      <c r="I16" s="182" t="s">
        <v>1266</v>
      </c>
      <c r="J16" s="182"/>
      <c r="K16" s="182"/>
      <c r="L16" s="182" t="s">
        <v>2003</v>
      </c>
      <c r="M16" s="182" t="s">
        <v>2021</v>
      </c>
      <c r="N16" s="182"/>
      <c r="O16" s="182" t="s">
        <v>12</v>
      </c>
      <c r="P16" s="182" t="s">
        <v>723</v>
      </c>
      <c r="Q16" s="182"/>
      <c r="R16" s="182"/>
      <c r="S16" s="182"/>
      <c r="T16" s="182"/>
      <c r="U16" s="182" t="s">
        <v>646</v>
      </c>
      <c r="V16" s="182"/>
      <c r="W16" s="185">
        <v>44606</v>
      </c>
      <c r="X16" s="185"/>
      <c r="Y16" s="185"/>
      <c r="Z16" s="185"/>
      <c r="AA16" s="209"/>
      <c r="AB16" s="209"/>
      <c r="AC16" s="209"/>
      <c r="AD16" s="217"/>
      <c r="AE16" s="197">
        <v>53791</v>
      </c>
      <c r="AF16" s="217"/>
      <c r="AG16" s="217"/>
      <c r="AH16" s="217"/>
      <c r="AI16" s="217" t="s">
        <v>1083</v>
      </c>
    </row>
    <row r="17" spans="1:35" x14ac:dyDescent="0.35">
      <c r="A17" s="182" t="s">
        <v>2147</v>
      </c>
      <c r="B17" s="182" t="s">
        <v>2064</v>
      </c>
      <c r="C17" s="182"/>
      <c r="D17" s="182"/>
      <c r="E17" s="183">
        <v>37147</v>
      </c>
      <c r="F17" s="184">
        <f t="shared" ca="1" si="0"/>
        <v>22</v>
      </c>
      <c r="G17" s="182" t="s">
        <v>1039</v>
      </c>
      <c r="H17" s="182" t="s">
        <v>1267</v>
      </c>
      <c r="I17" s="182" t="s">
        <v>1268</v>
      </c>
      <c r="J17" s="182"/>
      <c r="K17" s="182"/>
      <c r="L17" s="182" t="s">
        <v>2003</v>
      </c>
      <c r="M17" s="182" t="s">
        <v>2021</v>
      </c>
      <c r="N17" s="182"/>
      <c r="O17" s="182" t="s">
        <v>12</v>
      </c>
      <c r="P17" s="182" t="s">
        <v>723</v>
      </c>
      <c r="Q17" s="182"/>
      <c r="R17" s="182"/>
      <c r="S17" s="182"/>
      <c r="T17" s="182"/>
      <c r="U17" s="182" t="s">
        <v>646</v>
      </c>
      <c r="V17" s="182"/>
      <c r="W17" s="185">
        <v>44613</v>
      </c>
      <c r="X17" s="185"/>
      <c r="Y17" s="185"/>
      <c r="Z17" s="185"/>
      <c r="AA17" s="209"/>
      <c r="AB17" s="209"/>
      <c r="AC17" s="209"/>
      <c r="AD17" s="217"/>
      <c r="AE17" s="197">
        <v>50991</v>
      </c>
      <c r="AF17" s="217"/>
      <c r="AG17" s="217"/>
      <c r="AH17" s="217"/>
      <c r="AI17" s="217" t="s">
        <v>1083</v>
      </c>
    </row>
    <row r="18" spans="1:35" x14ac:dyDescent="0.35">
      <c r="A18" s="190" t="s">
        <v>1153</v>
      </c>
      <c r="B18" s="190" t="s">
        <v>2065</v>
      </c>
      <c r="C18" s="190"/>
      <c r="D18" s="190" t="s">
        <v>2047</v>
      </c>
      <c r="E18" s="183">
        <v>21750</v>
      </c>
      <c r="F18" s="184">
        <f t="shared" ca="1" si="0"/>
        <v>64</v>
      </c>
      <c r="G18" s="182" t="s">
        <v>814</v>
      </c>
      <c r="H18" s="182" t="s">
        <v>1154</v>
      </c>
      <c r="I18" s="182" t="s">
        <v>1155</v>
      </c>
      <c r="J18" s="182"/>
      <c r="K18" s="182"/>
      <c r="L18" s="182" t="s">
        <v>2003</v>
      </c>
      <c r="M18" s="182" t="s">
        <v>2023</v>
      </c>
      <c r="N18" s="182"/>
      <c r="O18" s="182" t="s">
        <v>12</v>
      </c>
      <c r="P18" s="182" t="s">
        <v>723</v>
      </c>
      <c r="Q18" s="182"/>
      <c r="R18" s="182"/>
      <c r="S18" s="182"/>
      <c r="T18" s="182"/>
      <c r="U18" s="182" t="s">
        <v>646</v>
      </c>
      <c r="V18" s="182"/>
      <c r="W18" s="185">
        <v>44620</v>
      </c>
      <c r="X18" s="185"/>
      <c r="Y18" s="185"/>
      <c r="Z18" s="185"/>
      <c r="AA18" s="209"/>
      <c r="AB18" s="209"/>
      <c r="AC18" s="209"/>
      <c r="AD18" s="217"/>
      <c r="AE18" s="197">
        <v>55000</v>
      </c>
      <c r="AF18" s="217"/>
      <c r="AG18" s="217"/>
      <c r="AH18" s="217"/>
      <c r="AI18" s="217" t="s">
        <v>1083</v>
      </c>
    </row>
    <row r="19" spans="1:35" x14ac:dyDescent="0.35">
      <c r="A19" s="182" t="s">
        <v>2148</v>
      </c>
      <c r="B19" s="182" t="s">
        <v>1829</v>
      </c>
      <c r="C19" s="182"/>
      <c r="D19" s="182"/>
      <c r="E19" s="183">
        <v>25703</v>
      </c>
      <c r="F19" s="184">
        <f t="shared" ca="1" si="0"/>
        <v>53</v>
      </c>
      <c r="G19" s="182" t="s">
        <v>809</v>
      </c>
      <c r="H19" s="182" t="s">
        <v>1269</v>
      </c>
      <c r="I19" s="182" t="s">
        <v>1270</v>
      </c>
      <c r="J19" s="182"/>
      <c r="K19" s="182"/>
      <c r="L19" s="182" t="s">
        <v>2195</v>
      </c>
      <c r="M19" s="182" t="s">
        <v>2019</v>
      </c>
      <c r="N19" s="182"/>
      <c r="O19" s="182" t="s">
        <v>10</v>
      </c>
      <c r="P19" s="182"/>
      <c r="Q19" s="182"/>
      <c r="R19" s="182"/>
      <c r="S19" s="182"/>
      <c r="T19" s="182"/>
      <c r="U19" s="182" t="s">
        <v>646</v>
      </c>
      <c r="V19" s="182"/>
      <c r="W19" s="185">
        <v>44622</v>
      </c>
      <c r="X19" s="185"/>
      <c r="Y19" s="185"/>
      <c r="Z19" s="185"/>
      <c r="AA19" s="209">
        <v>6971.26</v>
      </c>
      <c r="AB19" s="209">
        <v>0</v>
      </c>
      <c r="AC19" s="209"/>
      <c r="AD19" s="218">
        <v>6971.26</v>
      </c>
      <c r="AE19" s="190"/>
      <c r="AF19" s="190"/>
      <c r="AG19" s="190"/>
      <c r="AH19" s="190"/>
      <c r="AI19" s="190"/>
    </row>
    <row r="20" spans="1:35" x14ac:dyDescent="0.35">
      <c r="A20" s="182" t="s">
        <v>2149</v>
      </c>
      <c r="B20" s="182" t="s">
        <v>2066</v>
      </c>
      <c r="C20" s="182"/>
      <c r="D20" s="182"/>
      <c r="E20" s="183">
        <v>27031</v>
      </c>
      <c r="F20" s="184">
        <f t="shared" ca="1" si="0"/>
        <v>50</v>
      </c>
      <c r="G20" s="182" t="s">
        <v>1271</v>
      </c>
      <c r="H20" s="182" t="s">
        <v>1272</v>
      </c>
      <c r="I20" s="182" t="s">
        <v>1273</v>
      </c>
      <c r="J20" s="182"/>
      <c r="K20" s="182"/>
      <c r="L20" s="182" t="s">
        <v>2214</v>
      </c>
      <c r="M20" s="182" t="s">
        <v>2215</v>
      </c>
      <c r="N20" s="182"/>
      <c r="O20" s="182" t="s">
        <v>10</v>
      </c>
      <c r="P20" s="182"/>
      <c r="Q20" s="182"/>
      <c r="R20" s="182"/>
      <c r="S20" s="182"/>
      <c r="T20" s="182"/>
      <c r="U20" s="182" t="s">
        <v>646</v>
      </c>
      <c r="V20" s="182"/>
      <c r="W20" s="185">
        <v>44644</v>
      </c>
      <c r="X20" s="185"/>
      <c r="Y20" s="185"/>
      <c r="Z20" s="185"/>
      <c r="AA20" s="209">
        <v>26758.04</v>
      </c>
      <c r="AB20" s="209">
        <v>0</v>
      </c>
      <c r="AC20" s="209"/>
      <c r="AD20" s="218">
        <v>26758.04</v>
      </c>
      <c r="AE20" s="190"/>
      <c r="AF20" s="190"/>
      <c r="AG20" s="190"/>
      <c r="AH20" s="190"/>
      <c r="AI20" s="190"/>
    </row>
    <row r="21" spans="1:35" x14ac:dyDescent="0.35">
      <c r="A21" s="190" t="s">
        <v>2150</v>
      </c>
      <c r="B21" s="190" t="s">
        <v>2067</v>
      </c>
      <c r="C21" s="190"/>
      <c r="D21" s="190" t="s">
        <v>2047</v>
      </c>
      <c r="E21" s="183">
        <v>37189</v>
      </c>
      <c r="F21" s="184">
        <f t="shared" ca="1" si="0"/>
        <v>22</v>
      </c>
      <c r="G21" s="182" t="s">
        <v>824</v>
      </c>
      <c r="H21" s="182" t="s">
        <v>1158</v>
      </c>
      <c r="I21" s="182" t="s">
        <v>1159</v>
      </c>
      <c r="J21" s="182"/>
      <c r="K21" s="182"/>
      <c r="L21" s="182" t="s">
        <v>2003</v>
      </c>
      <c r="M21" s="182" t="s">
        <v>2021</v>
      </c>
      <c r="N21" s="182"/>
      <c r="O21" s="182" t="s">
        <v>12</v>
      </c>
      <c r="P21" s="182" t="s">
        <v>732</v>
      </c>
      <c r="Q21" s="182"/>
      <c r="R21" s="182"/>
      <c r="S21" s="182"/>
      <c r="T21" s="182"/>
      <c r="U21" s="182" t="s">
        <v>646</v>
      </c>
      <c r="V21" s="182"/>
      <c r="W21" s="185">
        <v>44641</v>
      </c>
      <c r="X21" s="185"/>
      <c r="Y21" s="185"/>
      <c r="Z21" s="185"/>
      <c r="AA21" s="209"/>
      <c r="AB21" s="209"/>
      <c r="AC21" s="209"/>
      <c r="AD21" s="190"/>
      <c r="AE21" s="192">
        <v>43184</v>
      </c>
      <c r="AF21" s="190"/>
      <c r="AG21" s="190"/>
      <c r="AH21" s="190"/>
      <c r="AI21" s="190"/>
    </row>
    <row r="22" spans="1:35" x14ac:dyDescent="0.35">
      <c r="A22" s="182" t="s">
        <v>1889</v>
      </c>
      <c r="B22" s="182" t="s">
        <v>2068</v>
      </c>
      <c r="C22" s="182"/>
      <c r="D22" s="182"/>
      <c r="E22" s="183">
        <v>33854</v>
      </c>
      <c r="F22" s="184">
        <f t="shared" ca="1" si="0"/>
        <v>31</v>
      </c>
      <c r="G22" s="182" t="s">
        <v>960</v>
      </c>
      <c r="H22" s="182" t="s">
        <v>1274</v>
      </c>
      <c r="I22" s="182" t="s">
        <v>1275</v>
      </c>
      <c r="J22" s="182"/>
      <c r="K22" s="182"/>
      <c r="L22" s="182" t="s">
        <v>2196</v>
      </c>
      <c r="M22" s="182" t="s">
        <v>2021</v>
      </c>
      <c r="N22" s="182"/>
      <c r="O22" s="182" t="s">
        <v>12</v>
      </c>
      <c r="P22" s="182" t="s">
        <v>723</v>
      </c>
      <c r="Q22" s="182"/>
      <c r="R22" s="182"/>
      <c r="S22" s="182"/>
      <c r="T22" s="182"/>
      <c r="U22" s="182" t="s">
        <v>646</v>
      </c>
      <c r="V22" s="182"/>
      <c r="W22" s="185">
        <v>44641</v>
      </c>
      <c r="X22" s="185"/>
      <c r="Y22" s="185"/>
      <c r="Z22" s="185"/>
      <c r="AA22" s="209"/>
      <c r="AB22" s="209"/>
      <c r="AC22" s="209"/>
      <c r="AD22" s="190"/>
      <c r="AE22" s="192">
        <v>53791</v>
      </c>
      <c r="AF22" s="190"/>
      <c r="AG22" s="190"/>
      <c r="AH22" s="190"/>
      <c r="AI22" s="190"/>
    </row>
    <row r="23" spans="1:35" x14ac:dyDescent="0.35">
      <c r="A23" s="182" t="s">
        <v>1276</v>
      </c>
      <c r="B23" s="182" t="s">
        <v>2069</v>
      </c>
      <c r="C23" s="182"/>
      <c r="D23" s="182"/>
      <c r="E23" s="183">
        <v>34470</v>
      </c>
      <c r="F23" s="184">
        <f t="shared" ca="1" si="0"/>
        <v>29</v>
      </c>
      <c r="G23" s="182" t="s">
        <v>809</v>
      </c>
      <c r="H23" s="182" t="s">
        <v>1277</v>
      </c>
      <c r="I23" s="182" t="s">
        <v>1278</v>
      </c>
      <c r="J23" s="182"/>
      <c r="K23" s="182"/>
      <c r="L23" s="182" t="s">
        <v>2003</v>
      </c>
      <c r="M23" s="182" t="s">
        <v>2021</v>
      </c>
      <c r="N23" s="182"/>
      <c r="O23" s="182" t="s">
        <v>12</v>
      </c>
      <c r="P23" s="182" t="s">
        <v>723</v>
      </c>
      <c r="Q23" s="182"/>
      <c r="R23" s="182"/>
      <c r="S23" s="182"/>
      <c r="T23" s="182"/>
      <c r="U23" s="182" t="s">
        <v>646</v>
      </c>
      <c r="V23" s="182"/>
      <c r="W23" s="185">
        <v>44641</v>
      </c>
      <c r="X23" s="185"/>
      <c r="Y23" s="185"/>
      <c r="Z23" s="185"/>
      <c r="AA23" s="209"/>
      <c r="AB23" s="209"/>
      <c r="AC23" s="209"/>
      <c r="AD23" s="190"/>
      <c r="AE23" s="192">
        <v>50991</v>
      </c>
      <c r="AF23" s="190"/>
      <c r="AG23" s="190"/>
      <c r="AH23" s="190"/>
      <c r="AI23" s="190"/>
    </row>
    <row r="24" spans="1:35" x14ac:dyDescent="0.35">
      <c r="A24" s="182" t="s">
        <v>1279</v>
      </c>
      <c r="B24" s="182" t="s">
        <v>2057</v>
      </c>
      <c r="C24" s="182"/>
      <c r="D24" s="182"/>
      <c r="E24" s="183">
        <v>21109</v>
      </c>
      <c r="F24" s="184">
        <f t="shared" ca="1" si="0"/>
        <v>66</v>
      </c>
      <c r="G24" s="182" t="s">
        <v>1035</v>
      </c>
      <c r="H24" s="182" t="s">
        <v>1253</v>
      </c>
      <c r="I24" s="182" t="s">
        <v>1254</v>
      </c>
      <c r="J24" s="182"/>
      <c r="K24" s="182"/>
      <c r="L24" s="182" t="s">
        <v>2197</v>
      </c>
      <c r="M24" s="182" t="s">
        <v>2023</v>
      </c>
      <c r="N24" s="182"/>
      <c r="O24" s="182" t="s">
        <v>12</v>
      </c>
      <c r="P24" s="182" t="s">
        <v>723</v>
      </c>
      <c r="Q24" s="182"/>
      <c r="R24" s="182"/>
      <c r="S24" s="182"/>
      <c r="T24" s="182"/>
      <c r="U24" s="182" t="s">
        <v>646</v>
      </c>
      <c r="V24" s="182"/>
      <c r="W24" s="185">
        <v>44641</v>
      </c>
      <c r="X24" s="185"/>
      <c r="Y24" s="185"/>
      <c r="Z24" s="185"/>
      <c r="AA24" s="209"/>
      <c r="AB24" s="209"/>
      <c r="AC24" s="209"/>
      <c r="AD24" s="217"/>
      <c r="AE24" s="197">
        <v>55000</v>
      </c>
      <c r="AF24" s="217"/>
      <c r="AG24" s="217"/>
      <c r="AH24" s="217"/>
      <c r="AI24" s="217"/>
    </row>
    <row r="25" spans="1:35" x14ac:dyDescent="0.35">
      <c r="A25" s="182" t="s">
        <v>1280</v>
      </c>
      <c r="B25" s="182" t="s">
        <v>2070</v>
      </c>
      <c r="C25" s="182"/>
      <c r="D25" s="182"/>
      <c r="E25" s="183">
        <v>30171</v>
      </c>
      <c r="F25" s="184">
        <f t="shared" ca="1" si="0"/>
        <v>41</v>
      </c>
      <c r="G25" s="182" t="s">
        <v>809</v>
      </c>
      <c r="H25" s="182" t="s">
        <v>1281</v>
      </c>
      <c r="I25" s="182" t="s">
        <v>1282</v>
      </c>
      <c r="J25" s="182"/>
      <c r="K25" s="182"/>
      <c r="L25" s="182" t="s">
        <v>2014</v>
      </c>
      <c r="M25" s="182" t="s">
        <v>2020</v>
      </c>
      <c r="N25" s="182"/>
      <c r="O25" s="182" t="s">
        <v>10</v>
      </c>
      <c r="P25" s="182"/>
      <c r="Q25" s="182"/>
      <c r="R25" s="182"/>
      <c r="S25" s="182"/>
      <c r="T25" s="182"/>
      <c r="U25" s="182" t="s">
        <v>646</v>
      </c>
      <c r="V25" s="182"/>
      <c r="W25" s="185">
        <v>44650</v>
      </c>
      <c r="X25" s="185"/>
      <c r="Y25" s="185"/>
      <c r="Z25" s="185"/>
      <c r="AA25" s="209">
        <v>32767.17</v>
      </c>
      <c r="AB25" s="209">
        <v>0</v>
      </c>
      <c r="AC25" s="209"/>
      <c r="AD25" s="218">
        <v>32767.17</v>
      </c>
      <c r="AE25" s="190"/>
      <c r="AF25" s="190"/>
      <c r="AG25" s="190"/>
      <c r="AH25" s="190"/>
      <c r="AI25" s="190"/>
    </row>
    <row r="26" spans="1:35" x14ac:dyDescent="0.35">
      <c r="A26" s="182" t="s">
        <v>1283</v>
      </c>
      <c r="B26" s="182" t="s">
        <v>2071</v>
      </c>
      <c r="C26" s="182"/>
      <c r="D26" s="182"/>
      <c r="E26" s="183">
        <v>31372</v>
      </c>
      <c r="F26" s="184">
        <f t="shared" ca="1" si="0"/>
        <v>38</v>
      </c>
      <c r="G26" s="182" t="s">
        <v>809</v>
      </c>
      <c r="H26" s="182" t="s">
        <v>1284</v>
      </c>
      <c r="I26" s="182" t="s">
        <v>1285</v>
      </c>
      <c r="J26" s="182"/>
      <c r="K26" s="182"/>
      <c r="L26" s="182" t="s">
        <v>2003</v>
      </c>
      <c r="M26" s="182" t="s">
        <v>2021</v>
      </c>
      <c r="N26" s="182"/>
      <c r="O26" s="182" t="s">
        <v>1697</v>
      </c>
      <c r="P26" s="182" t="s">
        <v>723</v>
      </c>
      <c r="Q26" s="182"/>
      <c r="R26" s="182"/>
      <c r="S26" s="182"/>
      <c r="T26" s="182"/>
      <c r="U26" s="182" t="s">
        <v>646</v>
      </c>
      <c r="V26" s="182"/>
      <c r="W26" s="185">
        <v>44650</v>
      </c>
      <c r="X26" s="185"/>
      <c r="Y26" s="185"/>
      <c r="Z26" s="185"/>
      <c r="AA26" s="209"/>
      <c r="AB26" s="209"/>
      <c r="AC26" s="209"/>
      <c r="AD26" s="190"/>
      <c r="AE26" s="192">
        <v>37500</v>
      </c>
      <c r="AF26" s="190"/>
      <c r="AG26" s="190"/>
      <c r="AH26" s="190"/>
      <c r="AI26" s="190"/>
    </row>
    <row r="27" spans="1:35" x14ac:dyDescent="0.35">
      <c r="A27" s="182" t="s">
        <v>2151</v>
      </c>
      <c r="B27" s="182" t="s">
        <v>1789</v>
      </c>
      <c r="C27" s="182"/>
      <c r="D27" s="182"/>
      <c r="E27" s="183">
        <v>26033</v>
      </c>
      <c r="F27" s="184">
        <f t="shared" ca="1" si="0"/>
        <v>52</v>
      </c>
      <c r="G27" s="182" t="s">
        <v>814</v>
      </c>
      <c r="H27" s="182" t="s">
        <v>1286</v>
      </c>
      <c r="I27" s="182" t="s">
        <v>1287</v>
      </c>
      <c r="J27" s="182"/>
      <c r="K27" s="182"/>
      <c r="L27" s="182" t="s">
        <v>2015</v>
      </c>
      <c r="M27" s="182" t="s">
        <v>2024</v>
      </c>
      <c r="N27" s="182"/>
      <c r="O27" s="182" t="s">
        <v>14</v>
      </c>
      <c r="P27" s="182" t="s">
        <v>2030</v>
      </c>
      <c r="Q27" s="182"/>
      <c r="R27" s="182"/>
      <c r="S27" s="182"/>
      <c r="T27" s="182"/>
      <c r="U27" s="182" t="s">
        <v>646</v>
      </c>
      <c r="V27" s="182"/>
      <c r="W27" s="185">
        <v>44650</v>
      </c>
      <c r="X27" s="185"/>
      <c r="Y27" s="185"/>
      <c r="Z27" s="185"/>
      <c r="AA27" s="209"/>
      <c r="AB27" s="209"/>
      <c r="AC27" s="209"/>
      <c r="AD27" s="217"/>
      <c r="AE27" s="197">
        <v>46000</v>
      </c>
      <c r="AF27" s="217"/>
      <c r="AG27" s="217"/>
      <c r="AH27" s="217"/>
      <c r="AI27" s="217"/>
    </row>
    <row r="28" spans="1:35" x14ac:dyDescent="0.35">
      <c r="A28" s="182" t="s">
        <v>2152</v>
      </c>
      <c r="B28" s="182" t="s">
        <v>2136</v>
      </c>
      <c r="C28" s="182"/>
      <c r="D28" s="182"/>
      <c r="E28" s="183">
        <v>28448</v>
      </c>
      <c r="F28" s="184">
        <f t="shared" ca="1" si="0"/>
        <v>46</v>
      </c>
      <c r="G28" s="182" t="s">
        <v>809</v>
      </c>
      <c r="H28" s="182" t="s">
        <v>1288</v>
      </c>
      <c r="I28" s="182" t="s">
        <v>1289</v>
      </c>
      <c r="J28" s="182"/>
      <c r="K28" s="182"/>
      <c r="L28" s="182" t="s">
        <v>2008</v>
      </c>
      <c r="M28" s="182" t="s">
        <v>2020</v>
      </c>
      <c r="N28" s="182"/>
      <c r="O28" s="190" t="s">
        <v>2218</v>
      </c>
      <c r="P28" s="190" t="s">
        <v>723</v>
      </c>
      <c r="Q28" s="190"/>
      <c r="R28" s="190"/>
      <c r="S28" s="190"/>
      <c r="T28" s="190"/>
      <c r="U28" s="182" t="s">
        <v>646</v>
      </c>
      <c r="V28" s="190"/>
      <c r="W28" s="185">
        <v>44657</v>
      </c>
      <c r="X28" s="185"/>
      <c r="Y28" s="185"/>
      <c r="Z28" s="185"/>
      <c r="AA28" s="209">
        <v>16250.88</v>
      </c>
      <c r="AB28" s="209">
        <v>42630</v>
      </c>
      <c r="AC28" s="209"/>
      <c r="AD28" s="218">
        <v>16250.88</v>
      </c>
      <c r="AE28" s="192">
        <v>42630</v>
      </c>
      <c r="AF28" s="190"/>
      <c r="AG28" s="190"/>
      <c r="AH28" s="190"/>
      <c r="AI28" s="190"/>
    </row>
    <row r="29" spans="1:35" x14ac:dyDescent="0.35">
      <c r="A29" s="182" t="s">
        <v>1290</v>
      </c>
      <c r="B29" s="182" t="s">
        <v>1818</v>
      </c>
      <c r="C29" s="182"/>
      <c r="D29" s="182"/>
      <c r="E29" s="183">
        <v>30212</v>
      </c>
      <c r="F29" s="184">
        <f t="shared" ca="1" si="0"/>
        <v>41</v>
      </c>
      <c r="G29" s="182" t="s">
        <v>814</v>
      </c>
      <c r="H29" s="182" t="s">
        <v>1291</v>
      </c>
      <c r="I29" s="182" t="s">
        <v>1292</v>
      </c>
      <c r="J29" s="182"/>
      <c r="K29" s="182"/>
      <c r="L29" s="182" t="s">
        <v>2001</v>
      </c>
      <c r="M29" s="182" t="s">
        <v>2020</v>
      </c>
      <c r="N29" s="182"/>
      <c r="O29" s="182" t="s">
        <v>10</v>
      </c>
      <c r="P29" s="182"/>
      <c r="Q29" s="182"/>
      <c r="R29" s="182"/>
      <c r="S29" s="182"/>
      <c r="T29" s="182"/>
      <c r="U29" s="182" t="s">
        <v>646</v>
      </c>
      <c r="V29" s="182"/>
      <c r="W29" s="185">
        <v>44664</v>
      </c>
      <c r="X29" s="185"/>
      <c r="Y29" s="185"/>
      <c r="Z29" s="185"/>
      <c r="AA29" s="209">
        <v>20686.43</v>
      </c>
      <c r="AB29" s="209">
        <v>0</v>
      </c>
      <c r="AC29" s="209"/>
      <c r="AD29" s="218">
        <v>20686.43</v>
      </c>
      <c r="AE29" s="190"/>
      <c r="AF29" s="190"/>
      <c r="AG29" s="190"/>
      <c r="AH29" s="190"/>
      <c r="AI29" s="190"/>
    </row>
    <row r="30" spans="1:35" x14ac:dyDescent="0.35">
      <c r="A30" s="182" t="s">
        <v>1293</v>
      </c>
      <c r="B30" s="182" t="s">
        <v>2072</v>
      </c>
      <c r="C30" s="182"/>
      <c r="D30" s="182"/>
      <c r="E30" s="183">
        <v>18667</v>
      </c>
      <c r="F30" s="184">
        <f t="shared" ca="1" si="0"/>
        <v>73</v>
      </c>
      <c r="G30" s="182" t="s">
        <v>804</v>
      </c>
      <c r="H30" s="182" t="s">
        <v>1294</v>
      </c>
      <c r="I30" s="182" t="s">
        <v>1295</v>
      </c>
      <c r="J30" s="182"/>
      <c r="K30" s="182"/>
      <c r="L30" s="182" t="s">
        <v>2198</v>
      </c>
      <c r="M30" s="182" t="s">
        <v>2020</v>
      </c>
      <c r="N30" s="182"/>
      <c r="O30" s="182" t="s">
        <v>10</v>
      </c>
      <c r="P30" s="182"/>
      <c r="Q30" s="182"/>
      <c r="R30" s="182"/>
      <c r="S30" s="182"/>
      <c r="T30" s="182"/>
      <c r="U30" s="182" t="s">
        <v>646</v>
      </c>
      <c r="V30" s="182"/>
      <c r="W30" s="185">
        <v>44662</v>
      </c>
      <c r="X30" s="185"/>
      <c r="Y30" s="185"/>
      <c r="Z30" s="185"/>
      <c r="AA30" s="209">
        <v>13839.29</v>
      </c>
      <c r="AB30" s="209">
        <v>0</v>
      </c>
      <c r="AC30" s="209"/>
      <c r="AD30" s="218">
        <v>13839.29</v>
      </c>
      <c r="AE30" s="190"/>
      <c r="AF30" s="190"/>
      <c r="AG30" s="190"/>
      <c r="AH30" s="190"/>
      <c r="AI30" s="190"/>
    </row>
    <row r="31" spans="1:35" x14ac:dyDescent="0.35">
      <c r="A31" s="182" t="s">
        <v>1296</v>
      </c>
      <c r="B31" s="182" t="s">
        <v>2073</v>
      </c>
      <c r="C31" s="182"/>
      <c r="D31" s="182"/>
      <c r="E31" s="183">
        <v>32832</v>
      </c>
      <c r="F31" s="184">
        <f t="shared" ca="1" si="0"/>
        <v>34</v>
      </c>
      <c r="G31" s="182" t="s">
        <v>804</v>
      </c>
      <c r="H31" s="182" t="s">
        <v>1297</v>
      </c>
      <c r="I31" s="182" t="s">
        <v>1298</v>
      </c>
      <c r="J31" s="182"/>
      <c r="K31" s="182"/>
      <c r="L31" s="182" t="s">
        <v>2003</v>
      </c>
      <c r="M31" s="182" t="s">
        <v>2021</v>
      </c>
      <c r="N31" s="182"/>
      <c r="O31" s="182" t="s">
        <v>12</v>
      </c>
      <c r="P31" s="182" t="s">
        <v>723</v>
      </c>
      <c r="Q31" s="182"/>
      <c r="R31" s="182"/>
      <c r="S31" s="182"/>
      <c r="T31" s="182"/>
      <c r="U31" s="182" t="s">
        <v>646</v>
      </c>
      <c r="V31" s="182"/>
      <c r="W31" s="185">
        <v>44669</v>
      </c>
      <c r="X31" s="185"/>
      <c r="Y31" s="185"/>
      <c r="Z31" s="185"/>
      <c r="AA31" s="209"/>
      <c r="AB31" s="209"/>
      <c r="AC31" s="209"/>
      <c r="AD31" s="190"/>
      <c r="AE31" s="192">
        <v>55000</v>
      </c>
      <c r="AF31" s="190"/>
      <c r="AG31" s="190"/>
      <c r="AH31" s="190"/>
      <c r="AI31" s="190"/>
    </row>
    <row r="32" spans="1:35" x14ac:dyDescent="0.35">
      <c r="A32" s="182" t="s">
        <v>1299</v>
      </c>
      <c r="B32" s="182" t="s">
        <v>2074</v>
      </c>
      <c r="C32" s="182"/>
      <c r="D32" s="182"/>
      <c r="E32" s="183">
        <v>24151</v>
      </c>
      <c r="F32" s="184">
        <f t="shared" ca="1" si="0"/>
        <v>58</v>
      </c>
      <c r="G32" s="182" t="s">
        <v>809</v>
      </c>
      <c r="H32" s="182" t="s">
        <v>1300</v>
      </c>
      <c r="I32" s="182" t="s">
        <v>1301</v>
      </c>
      <c r="J32" s="182"/>
      <c r="K32" s="182"/>
      <c r="L32" s="182" t="s">
        <v>2011</v>
      </c>
      <c r="M32" s="182" t="s">
        <v>2023</v>
      </c>
      <c r="N32" s="182"/>
      <c r="O32" s="182" t="s">
        <v>10</v>
      </c>
      <c r="P32" s="182"/>
      <c r="Q32" s="182"/>
      <c r="R32" s="182"/>
      <c r="S32" s="182"/>
      <c r="T32" s="182"/>
      <c r="U32" s="182" t="s">
        <v>646</v>
      </c>
      <c r="V32" s="182"/>
      <c r="W32" s="185">
        <v>44676</v>
      </c>
      <c r="X32" s="185"/>
      <c r="Y32" s="185"/>
      <c r="Z32" s="185"/>
      <c r="AA32" s="209">
        <v>58439.01</v>
      </c>
      <c r="AB32" s="209">
        <v>0</v>
      </c>
      <c r="AC32" s="209"/>
      <c r="AD32" s="218">
        <v>58439.01</v>
      </c>
      <c r="AE32" s="190"/>
      <c r="AF32" s="190"/>
      <c r="AG32" s="190"/>
      <c r="AH32" s="190"/>
      <c r="AI32" s="190"/>
    </row>
    <row r="33" spans="1:35" x14ac:dyDescent="0.35">
      <c r="A33" s="182" t="s">
        <v>2153</v>
      </c>
      <c r="B33" s="182" t="s">
        <v>2075</v>
      </c>
      <c r="C33" s="182"/>
      <c r="D33" s="182"/>
      <c r="E33" s="183">
        <v>34127</v>
      </c>
      <c r="F33" s="184">
        <f t="shared" ca="1" si="0"/>
        <v>30</v>
      </c>
      <c r="G33" s="182" t="s">
        <v>830</v>
      </c>
      <c r="H33" s="182" t="s">
        <v>1302</v>
      </c>
      <c r="I33" s="182" t="s">
        <v>1303</v>
      </c>
      <c r="J33" s="182"/>
      <c r="K33" s="182"/>
      <c r="L33" s="182" t="s">
        <v>2003</v>
      </c>
      <c r="M33" s="182" t="s">
        <v>2021</v>
      </c>
      <c r="N33" s="182"/>
      <c r="O33" s="182" t="s">
        <v>12</v>
      </c>
      <c r="P33" s="182" t="s">
        <v>723</v>
      </c>
      <c r="Q33" s="182"/>
      <c r="R33" s="182"/>
      <c r="S33" s="182"/>
      <c r="T33" s="182"/>
      <c r="U33" s="182" t="s">
        <v>646</v>
      </c>
      <c r="V33" s="182"/>
      <c r="W33" s="185">
        <v>44676</v>
      </c>
      <c r="X33" s="185"/>
      <c r="Y33" s="185"/>
      <c r="Z33" s="185"/>
      <c r="AA33" s="209"/>
      <c r="AB33" s="209"/>
      <c r="AC33" s="209"/>
      <c r="AD33" s="217"/>
      <c r="AE33" s="197">
        <v>53791</v>
      </c>
      <c r="AF33" s="217"/>
      <c r="AG33" s="217"/>
      <c r="AH33" s="217"/>
      <c r="AI33" s="217"/>
    </row>
    <row r="34" spans="1:35" x14ac:dyDescent="0.35">
      <c r="A34" s="182" t="s">
        <v>2154</v>
      </c>
      <c r="B34" s="182" t="s">
        <v>2076</v>
      </c>
      <c r="C34" s="182"/>
      <c r="D34" s="182"/>
      <c r="E34" s="183">
        <v>27362</v>
      </c>
      <c r="F34" s="184">
        <f t="shared" ca="1" si="0"/>
        <v>49</v>
      </c>
      <c r="G34" s="182" t="s">
        <v>851</v>
      </c>
      <c r="H34" s="182" t="s">
        <v>1304</v>
      </c>
      <c r="I34" s="182" t="s">
        <v>1305</v>
      </c>
      <c r="J34" s="182"/>
      <c r="K34" s="182"/>
      <c r="L34" s="182" t="s">
        <v>2003</v>
      </c>
      <c r="M34" s="182" t="s">
        <v>2021</v>
      </c>
      <c r="N34" s="182"/>
      <c r="O34" s="182" t="s">
        <v>12</v>
      </c>
      <c r="P34" s="182" t="s">
        <v>723</v>
      </c>
      <c r="Q34" s="182"/>
      <c r="R34" s="182"/>
      <c r="S34" s="182"/>
      <c r="T34" s="182"/>
      <c r="U34" s="182" t="s">
        <v>646</v>
      </c>
      <c r="V34" s="182"/>
      <c r="W34" s="185">
        <v>44676</v>
      </c>
      <c r="X34" s="185"/>
      <c r="Y34" s="185"/>
      <c r="Z34" s="185"/>
      <c r="AA34" s="209"/>
      <c r="AB34" s="209"/>
      <c r="AC34" s="209"/>
      <c r="AD34" s="217"/>
      <c r="AE34" s="197">
        <v>55000</v>
      </c>
      <c r="AF34" s="217"/>
      <c r="AG34" s="217"/>
      <c r="AH34" s="217"/>
      <c r="AI34" s="217"/>
    </row>
    <row r="35" spans="1:35" x14ac:dyDescent="0.35">
      <c r="A35" s="182" t="s">
        <v>2155</v>
      </c>
      <c r="B35" s="182" t="s">
        <v>2077</v>
      </c>
      <c r="C35" s="182"/>
      <c r="D35" s="182"/>
      <c r="E35" s="183">
        <v>26055</v>
      </c>
      <c r="F35" s="184">
        <f t="shared" ca="1" si="0"/>
        <v>52</v>
      </c>
      <c r="G35" s="182" t="s">
        <v>887</v>
      </c>
      <c r="H35" s="182" t="s">
        <v>1306</v>
      </c>
      <c r="I35" s="182" t="s">
        <v>1307</v>
      </c>
      <c r="J35" s="182"/>
      <c r="K35" s="182"/>
      <c r="L35" s="182" t="s">
        <v>2001</v>
      </c>
      <c r="M35" s="182" t="s">
        <v>2020</v>
      </c>
      <c r="N35" s="182"/>
      <c r="O35" s="182" t="s">
        <v>10</v>
      </c>
      <c r="P35" s="182"/>
      <c r="Q35" s="182"/>
      <c r="R35" s="182"/>
      <c r="S35" s="182"/>
      <c r="T35" s="182"/>
      <c r="U35" s="182" t="s">
        <v>646</v>
      </c>
      <c r="V35" s="182"/>
      <c r="W35" s="185">
        <v>44678</v>
      </c>
      <c r="X35" s="185"/>
      <c r="Y35" s="185"/>
      <c r="Z35" s="185"/>
      <c r="AA35" s="209">
        <v>22321.42</v>
      </c>
      <c r="AB35" s="209">
        <v>0</v>
      </c>
      <c r="AC35" s="209"/>
      <c r="AD35" s="203">
        <v>22321.42</v>
      </c>
      <c r="AE35" s="217"/>
      <c r="AF35" s="217"/>
      <c r="AG35" s="217"/>
      <c r="AH35" s="217"/>
      <c r="AI35" s="217"/>
    </row>
    <row r="36" spans="1:35" x14ac:dyDescent="0.35">
      <c r="A36" s="182" t="s">
        <v>2156</v>
      </c>
      <c r="B36" s="182" t="s">
        <v>2078</v>
      </c>
      <c r="C36" s="182"/>
      <c r="D36" s="182"/>
      <c r="E36" s="183">
        <v>30569</v>
      </c>
      <c r="F36" s="184">
        <f t="shared" ca="1" si="0"/>
        <v>40</v>
      </c>
      <c r="G36" s="182" t="s">
        <v>830</v>
      </c>
      <c r="H36" s="182" t="s">
        <v>1308</v>
      </c>
      <c r="I36" s="182" t="s">
        <v>1309</v>
      </c>
      <c r="J36" s="182"/>
      <c r="K36" s="182"/>
      <c r="L36" s="182" t="s">
        <v>2199</v>
      </c>
      <c r="M36" s="182" t="s">
        <v>2213</v>
      </c>
      <c r="N36" s="182"/>
      <c r="O36" s="182" t="s">
        <v>10</v>
      </c>
      <c r="P36" s="182"/>
      <c r="Q36" s="182"/>
      <c r="R36" s="182"/>
      <c r="S36" s="182"/>
      <c r="T36" s="182"/>
      <c r="U36" s="182" t="s">
        <v>646</v>
      </c>
      <c r="V36" s="182"/>
      <c r="W36" s="185">
        <v>44685</v>
      </c>
      <c r="X36" s="185"/>
      <c r="Y36" s="185"/>
      <c r="Z36" s="185"/>
      <c r="AA36" s="209">
        <v>25022.33</v>
      </c>
      <c r="AB36" s="209">
        <v>0</v>
      </c>
      <c r="AC36" s="209"/>
      <c r="AD36" s="203">
        <v>25022.33</v>
      </c>
      <c r="AE36" s="217"/>
      <c r="AF36" s="217"/>
      <c r="AG36" s="217"/>
      <c r="AH36" s="217"/>
      <c r="AI36" s="217"/>
    </row>
    <row r="37" spans="1:35" x14ac:dyDescent="0.35">
      <c r="A37" s="182" t="s">
        <v>2157</v>
      </c>
      <c r="B37" s="182" t="s">
        <v>2079</v>
      </c>
      <c r="C37" s="182"/>
      <c r="D37" s="182"/>
      <c r="E37" s="183">
        <v>35094</v>
      </c>
      <c r="F37" s="184">
        <f t="shared" ca="1" si="0"/>
        <v>28</v>
      </c>
      <c r="G37" s="182" t="s">
        <v>809</v>
      </c>
      <c r="H37" s="182" t="s">
        <v>1310</v>
      </c>
      <c r="I37" s="182" t="s">
        <v>1311</v>
      </c>
      <c r="J37" s="182"/>
      <c r="K37" s="182"/>
      <c r="L37" s="182" t="s">
        <v>2200</v>
      </c>
      <c r="M37" s="182" t="s">
        <v>2021</v>
      </c>
      <c r="N37" s="182"/>
      <c r="O37" s="182" t="s">
        <v>12</v>
      </c>
      <c r="P37" s="182" t="s">
        <v>723</v>
      </c>
      <c r="Q37" s="182"/>
      <c r="R37" s="182"/>
      <c r="S37" s="182"/>
      <c r="T37" s="182"/>
      <c r="U37" s="182" t="s">
        <v>646</v>
      </c>
      <c r="V37" s="182"/>
      <c r="W37" s="185">
        <v>44691</v>
      </c>
      <c r="X37" s="185"/>
      <c r="Y37" s="185"/>
      <c r="Z37" s="185"/>
      <c r="AA37" s="209"/>
      <c r="AB37" s="209"/>
      <c r="AC37" s="209"/>
      <c r="AD37" s="190"/>
      <c r="AE37" s="192">
        <v>55000</v>
      </c>
      <c r="AF37" s="190"/>
      <c r="AG37" s="190"/>
      <c r="AH37" s="190"/>
      <c r="AI37" s="190"/>
    </row>
    <row r="38" spans="1:35" x14ac:dyDescent="0.35">
      <c r="A38" s="182" t="s">
        <v>1200</v>
      </c>
      <c r="B38" s="182" t="s">
        <v>2080</v>
      </c>
      <c r="C38" s="182"/>
      <c r="D38" s="182"/>
      <c r="E38" s="183">
        <v>21935</v>
      </c>
      <c r="F38" s="184">
        <f t="shared" ca="1" si="0"/>
        <v>64</v>
      </c>
      <c r="G38" s="182" t="s">
        <v>814</v>
      </c>
      <c r="H38" s="182" t="s">
        <v>1201</v>
      </c>
      <c r="I38" s="182" t="s">
        <v>1202</v>
      </c>
      <c r="J38" s="182"/>
      <c r="K38" s="182"/>
      <c r="L38" s="182" t="s">
        <v>2011</v>
      </c>
      <c r="M38" s="182" t="s">
        <v>2023</v>
      </c>
      <c r="N38" s="182"/>
      <c r="O38" s="182" t="s">
        <v>1585</v>
      </c>
      <c r="P38" s="182" t="s">
        <v>2030</v>
      </c>
      <c r="Q38" s="182"/>
      <c r="R38" s="182"/>
      <c r="S38" s="182"/>
      <c r="T38" s="182"/>
      <c r="U38" s="182" t="s">
        <v>646</v>
      </c>
      <c r="V38" s="182"/>
      <c r="W38" s="185">
        <v>44690</v>
      </c>
      <c r="X38" s="185"/>
      <c r="Y38" s="185"/>
      <c r="Z38" s="185"/>
      <c r="AA38" s="209"/>
      <c r="AB38" s="209"/>
      <c r="AC38" s="209"/>
      <c r="AD38" s="190"/>
      <c r="AE38" s="192">
        <v>48000</v>
      </c>
      <c r="AF38" s="190"/>
      <c r="AG38" s="190"/>
      <c r="AH38" s="190"/>
      <c r="AI38" s="190"/>
    </row>
    <row r="39" spans="1:35" x14ac:dyDescent="0.35">
      <c r="A39" s="182" t="s">
        <v>2158</v>
      </c>
      <c r="B39" s="182" t="s">
        <v>2139</v>
      </c>
      <c r="C39" s="182"/>
      <c r="D39" s="182"/>
      <c r="E39" s="183">
        <v>28286</v>
      </c>
      <c r="F39" s="184">
        <f t="shared" ca="1" si="0"/>
        <v>46</v>
      </c>
      <c r="G39" s="182" t="s">
        <v>804</v>
      </c>
      <c r="H39" s="182" t="s">
        <v>1193</v>
      </c>
      <c r="I39" s="182" t="s">
        <v>1194</v>
      </c>
      <c r="J39" s="182"/>
      <c r="K39" s="182"/>
      <c r="L39" s="182" t="s">
        <v>2201</v>
      </c>
      <c r="M39" s="182" t="s">
        <v>2021</v>
      </c>
      <c r="N39" s="182"/>
      <c r="O39" s="182" t="s">
        <v>12</v>
      </c>
      <c r="P39" s="182" t="s">
        <v>723</v>
      </c>
      <c r="Q39" s="182"/>
      <c r="R39" s="182"/>
      <c r="S39" s="182"/>
      <c r="T39" s="182"/>
      <c r="U39" s="182" t="s">
        <v>646</v>
      </c>
      <c r="V39" s="182"/>
      <c r="W39" s="185">
        <v>44697</v>
      </c>
      <c r="X39" s="185"/>
      <c r="Y39" s="185"/>
      <c r="Z39" s="185"/>
      <c r="AA39" s="209"/>
      <c r="AB39" s="209"/>
      <c r="AC39" s="209"/>
      <c r="AD39" s="190"/>
      <c r="AE39" s="192">
        <v>55000</v>
      </c>
      <c r="AF39" s="190"/>
      <c r="AG39" s="190"/>
      <c r="AH39" s="190"/>
      <c r="AI39" s="190"/>
    </row>
    <row r="40" spans="1:35" x14ac:dyDescent="0.35">
      <c r="A40" s="182" t="s">
        <v>1312</v>
      </c>
      <c r="B40" s="182" t="s">
        <v>2081</v>
      </c>
      <c r="C40" s="182"/>
      <c r="D40" s="182"/>
      <c r="E40" s="183">
        <v>28799</v>
      </c>
      <c r="F40" s="184">
        <f t="shared" ca="1" si="0"/>
        <v>45</v>
      </c>
      <c r="G40" s="182" t="s">
        <v>814</v>
      </c>
      <c r="H40" s="182" t="s">
        <v>1313</v>
      </c>
      <c r="I40" s="182" t="s">
        <v>1314</v>
      </c>
      <c r="J40" s="182"/>
      <c r="K40" s="182"/>
      <c r="L40" s="182" t="s">
        <v>2003</v>
      </c>
      <c r="M40" s="182" t="s">
        <v>2021</v>
      </c>
      <c r="N40" s="182"/>
      <c r="O40" s="182" t="s">
        <v>12</v>
      </c>
      <c r="P40" s="182" t="s">
        <v>723</v>
      </c>
      <c r="Q40" s="182"/>
      <c r="R40" s="182"/>
      <c r="S40" s="182"/>
      <c r="T40" s="182"/>
      <c r="U40" s="182" t="s">
        <v>646</v>
      </c>
      <c r="V40" s="182"/>
      <c r="W40" s="185">
        <v>44698</v>
      </c>
      <c r="X40" s="185"/>
      <c r="Y40" s="185"/>
      <c r="Z40" s="185"/>
      <c r="AA40" s="209"/>
      <c r="AB40" s="209"/>
      <c r="AC40" s="209"/>
      <c r="AD40" s="190"/>
      <c r="AE40" s="192">
        <v>53791</v>
      </c>
      <c r="AF40" s="190"/>
      <c r="AG40" s="190"/>
      <c r="AH40" s="190"/>
      <c r="AI40" s="190"/>
    </row>
    <row r="41" spans="1:35" x14ac:dyDescent="0.35">
      <c r="A41" s="182" t="s">
        <v>2156</v>
      </c>
      <c r="B41" s="182" t="s">
        <v>2082</v>
      </c>
      <c r="C41" s="182"/>
      <c r="D41" s="182"/>
      <c r="E41" s="183">
        <v>29989</v>
      </c>
      <c r="F41" s="184">
        <f t="shared" ca="1" si="0"/>
        <v>42</v>
      </c>
      <c r="G41" s="182" t="s">
        <v>804</v>
      </c>
      <c r="H41" s="182" t="s">
        <v>1315</v>
      </c>
      <c r="I41" s="182" t="s">
        <v>1316</v>
      </c>
      <c r="J41" s="182"/>
      <c r="K41" s="182"/>
      <c r="L41" s="182" t="s">
        <v>2193</v>
      </c>
      <c r="M41" s="182" t="s">
        <v>2023</v>
      </c>
      <c r="N41" s="182"/>
      <c r="O41" s="182" t="s">
        <v>2219</v>
      </c>
      <c r="P41" s="182" t="s">
        <v>2031</v>
      </c>
      <c r="Q41" s="182"/>
      <c r="R41" s="182"/>
      <c r="S41" s="182"/>
      <c r="T41" s="182"/>
      <c r="U41" s="182" t="s">
        <v>646</v>
      </c>
      <c r="V41" s="182"/>
      <c r="W41" s="185">
        <v>44698</v>
      </c>
      <c r="X41" s="185"/>
      <c r="Y41" s="185"/>
      <c r="Z41" s="185"/>
      <c r="AA41" s="209"/>
      <c r="AB41" s="209"/>
      <c r="AC41" s="209"/>
      <c r="AD41" s="190"/>
      <c r="AE41" s="192">
        <v>37000</v>
      </c>
      <c r="AF41" s="190"/>
      <c r="AG41" s="190"/>
      <c r="AH41" s="190"/>
      <c r="AI41" s="190"/>
    </row>
    <row r="42" spans="1:35" x14ac:dyDescent="0.35">
      <c r="A42" s="182" t="s">
        <v>2159</v>
      </c>
      <c r="B42" s="182" t="s">
        <v>1004</v>
      </c>
      <c r="C42" s="182"/>
      <c r="D42" s="182"/>
      <c r="E42" s="183">
        <v>33625</v>
      </c>
      <c r="F42" s="184">
        <f t="shared" ca="1" si="0"/>
        <v>32</v>
      </c>
      <c r="G42" s="182" t="s">
        <v>804</v>
      </c>
      <c r="H42" s="182" t="s">
        <v>1317</v>
      </c>
      <c r="I42" s="182" t="s">
        <v>1318</v>
      </c>
      <c r="J42" s="182"/>
      <c r="K42" s="182"/>
      <c r="L42" s="182" t="s">
        <v>2202</v>
      </c>
      <c r="M42" s="182" t="s">
        <v>2020</v>
      </c>
      <c r="N42" s="182"/>
      <c r="O42" s="182" t="s">
        <v>1585</v>
      </c>
      <c r="P42" s="182" t="s">
        <v>2030</v>
      </c>
      <c r="Q42" s="182"/>
      <c r="R42" s="182"/>
      <c r="S42" s="182"/>
      <c r="T42" s="182"/>
      <c r="U42" s="182" t="s">
        <v>646</v>
      </c>
      <c r="V42" s="182"/>
      <c r="W42" s="185">
        <v>44712</v>
      </c>
      <c r="X42" s="185"/>
      <c r="Y42" s="185"/>
      <c r="Z42" s="185"/>
      <c r="AA42" s="209"/>
      <c r="AB42" s="209"/>
      <c r="AC42" s="209"/>
      <c r="AD42" s="190"/>
      <c r="AE42" s="192">
        <v>48000</v>
      </c>
      <c r="AF42" s="190"/>
      <c r="AG42" s="190"/>
      <c r="AH42" s="190"/>
      <c r="AI42" s="190"/>
    </row>
    <row r="43" spans="1:35" x14ac:dyDescent="0.35">
      <c r="A43" s="182" t="s">
        <v>2160</v>
      </c>
      <c r="B43" s="182" t="s">
        <v>2083</v>
      </c>
      <c r="C43" s="182"/>
      <c r="D43" s="182"/>
      <c r="E43" s="183">
        <v>26320</v>
      </c>
      <c r="F43" s="184">
        <f t="shared" ca="1" si="0"/>
        <v>52</v>
      </c>
      <c r="G43" s="182" t="s">
        <v>809</v>
      </c>
      <c r="H43" s="182" t="s">
        <v>1319</v>
      </c>
      <c r="I43" s="182" t="s">
        <v>1320</v>
      </c>
      <c r="J43" s="182"/>
      <c r="K43" s="182"/>
      <c r="L43" s="182" t="s">
        <v>2007</v>
      </c>
      <c r="M43" s="182" t="s">
        <v>2020</v>
      </c>
      <c r="N43" s="182"/>
      <c r="O43" s="182" t="s">
        <v>10</v>
      </c>
      <c r="P43" s="182"/>
      <c r="Q43" s="182"/>
      <c r="R43" s="182"/>
      <c r="S43" s="182"/>
      <c r="T43" s="182"/>
      <c r="U43" s="182" t="s">
        <v>646</v>
      </c>
      <c r="V43" s="182"/>
      <c r="W43" s="185">
        <v>44712</v>
      </c>
      <c r="X43" s="185"/>
      <c r="Y43" s="185"/>
      <c r="Z43" s="185"/>
      <c r="AA43" s="209">
        <v>43127.13</v>
      </c>
      <c r="AB43" s="209">
        <v>0</v>
      </c>
      <c r="AC43" s="209"/>
      <c r="AD43" s="218">
        <v>43127.13</v>
      </c>
      <c r="AE43" s="192"/>
      <c r="AF43" s="190"/>
      <c r="AG43" s="190"/>
      <c r="AH43" s="190"/>
      <c r="AI43" s="190"/>
    </row>
    <row r="44" spans="1:35" x14ac:dyDescent="0.35">
      <c r="A44" s="182" t="s">
        <v>2141</v>
      </c>
      <c r="B44" s="182" t="s">
        <v>2084</v>
      </c>
      <c r="C44" s="182"/>
      <c r="D44" s="182"/>
      <c r="E44" s="183">
        <v>36607</v>
      </c>
      <c r="F44" s="184">
        <f t="shared" ca="1" si="0"/>
        <v>24</v>
      </c>
      <c r="G44" s="182" t="s">
        <v>849</v>
      </c>
      <c r="H44" s="182" t="s">
        <v>1321</v>
      </c>
      <c r="I44" s="182" t="s">
        <v>1322</v>
      </c>
      <c r="J44" s="182"/>
      <c r="K44" s="182"/>
      <c r="L44" s="182" t="s">
        <v>1323</v>
      </c>
      <c r="M44" s="182"/>
      <c r="N44" s="182"/>
      <c r="O44" s="182" t="s">
        <v>1697</v>
      </c>
      <c r="P44" s="182" t="s">
        <v>2031</v>
      </c>
      <c r="Q44" s="182"/>
      <c r="R44" s="182"/>
      <c r="S44" s="182"/>
      <c r="T44" s="182"/>
      <c r="U44" s="182" t="s">
        <v>646</v>
      </c>
      <c r="V44" s="182"/>
      <c r="W44" s="185">
        <v>44712</v>
      </c>
      <c r="X44" s="185"/>
      <c r="Y44" s="185"/>
      <c r="Z44" s="185"/>
      <c r="AA44" s="209"/>
      <c r="AB44" s="209"/>
      <c r="AC44" s="209"/>
      <c r="AD44" s="217"/>
      <c r="AE44" s="197">
        <v>37000</v>
      </c>
      <c r="AF44" s="217"/>
      <c r="AG44" s="217"/>
      <c r="AH44" s="217"/>
      <c r="AI44" s="217"/>
    </row>
    <row r="45" spans="1:35" s="147" customFormat="1" x14ac:dyDescent="0.35">
      <c r="A45" s="193" t="s">
        <v>2161</v>
      </c>
      <c r="B45" s="182" t="s">
        <v>2085</v>
      </c>
      <c r="C45" s="182"/>
      <c r="D45" s="193"/>
      <c r="E45" s="194">
        <v>26948</v>
      </c>
      <c r="F45" s="195">
        <f t="shared" ca="1" si="0"/>
        <v>50</v>
      </c>
      <c r="G45" s="193" t="s">
        <v>837</v>
      </c>
      <c r="H45" s="193" t="s">
        <v>1324</v>
      </c>
      <c r="I45" s="193" t="s">
        <v>1325</v>
      </c>
      <c r="J45" s="193"/>
      <c r="K45" s="193"/>
      <c r="L45" s="193" t="s">
        <v>2002</v>
      </c>
      <c r="M45" s="193" t="s">
        <v>2021</v>
      </c>
      <c r="N45" s="193"/>
      <c r="O45" s="193" t="s">
        <v>12</v>
      </c>
      <c r="P45" s="193" t="s">
        <v>723</v>
      </c>
      <c r="Q45" s="193"/>
      <c r="R45" s="193"/>
      <c r="S45" s="193"/>
      <c r="T45" s="193"/>
      <c r="U45" s="193" t="s">
        <v>646</v>
      </c>
      <c r="V45" s="193"/>
      <c r="W45" s="196">
        <v>44712</v>
      </c>
      <c r="X45" s="196"/>
      <c r="Y45" s="196"/>
      <c r="Z45" s="196"/>
      <c r="AA45" s="211"/>
      <c r="AB45" s="211"/>
      <c r="AC45" s="211"/>
      <c r="AD45" s="219"/>
      <c r="AE45" s="220">
        <v>28206</v>
      </c>
      <c r="AF45" s="219"/>
      <c r="AG45" s="219"/>
      <c r="AH45" s="219"/>
      <c r="AI45" s="219"/>
    </row>
    <row r="46" spans="1:35" x14ac:dyDescent="0.35">
      <c r="A46" s="182" t="s">
        <v>1326</v>
      </c>
      <c r="B46" s="182" t="s">
        <v>2086</v>
      </c>
      <c r="C46" s="182"/>
      <c r="D46" s="182"/>
      <c r="E46" s="183">
        <v>28809</v>
      </c>
      <c r="F46" s="184">
        <f t="shared" ca="1" si="0"/>
        <v>45</v>
      </c>
      <c r="G46" s="182" t="s">
        <v>814</v>
      </c>
      <c r="H46" s="182" t="s">
        <v>1327</v>
      </c>
      <c r="I46" s="182" t="s">
        <v>1328</v>
      </c>
      <c r="J46" s="182"/>
      <c r="K46" s="182"/>
      <c r="L46" s="182" t="s">
        <v>2001</v>
      </c>
      <c r="M46" s="182" t="s">
        <v>2023</v>
      </c>
      <c r="N46" s="182"/>
      <c r="O46" s="190" t="s">
        <v>1614</v>
      </c>
      <c r="P46" s="190" t="s">
        <v>2220</v>
      </c>
      <c r="Q46" s="190" t="s">
        <v>10</v>
      </c>
      <c r="R46" s="190"/>
      <c r="S46" s="190" t="s">
        <v>1585</v>
      </c>
      <c r="T46" s="190"/>
      <c r="U46" s="182" t="s">
        <v>646</v>
      </c>
      <c r="V46" s="190"/>
      <c r="W46" s="185">
        <v>44718</v>
      </c>
      <c r="X46" s="185"/>
      <c r="Y46" s="185"/>
      <c r="Z46" s="185"/>
      <c r="AA46" s="209">
        <v>44088.38</v>
      </c>
      <c r="AB46" s="209">
        <v>37000</v>
      </c>
      <c r="AC46" s="209">
        <v>40000</v>
      </c>
      <c r="AD46" s="218">
        <v>44088.38</v>
      </c>
      <c r="AE46" s="192">
        <v>77000</v>
      </c>
      <c r="AF46" s="190"/>
      <c r="AG46" s="190"/>
      <c r="AH46" s="190"/>
      <c r="AI46" s="190"/>
    </row>
    <row r="47" spans="1:35" x14ac:dyDescent="0.35">
      <c r="A47" s="182" t="s">
        <v>2162</v>
      </c>
      <c r="B47" s="182" t="s">
        <v>2087</v>
      </c>
      <c r="C47" s="182"/>
      <c r="D47" s="182"/>
      <c r="E47" s="183">
        <v>33100</v>
      </c>
      <c r="F47" s="184">
        <f t="shared" ca="1" si="0"/>
        <v>33</v>
      </c>
      <c r="G47" s="182" t="s">
        <v>834</v>
      </c>
      <c r="H47" s="182" t="s">
        <v>1329</v>
      </c>
      <c r="I47" s="182" t="s">
        <v>1330</v>
      </c>
      <c r="J47" s="182"/>
      <c r="K47" s="182"/>
      <c r="L47" s="182" t="s">
        <v>2003</v>
      </c>
      <c r="M47" s="182" t="s">
        <v>2021</v>
      </c>
      <c r="N47" s="182"/>
      <c r="O47" s="182" t="s">
        <v>12</v>
      </c>
      <c r="P47" s="182" t="s">
        <v>723</v>
      </c>
      <c r="Q47" s="182"/>
      <c r="R47" s="182"/>
      <c r="S47" s="182"/>
      <c r="T47" s="182"/>
      <c r="U47" s="182" t="s">
        <v>646</v>
      </c>
      <c r="V47" s="182"/>
      <c r="W47" s="185">
        <v>44718</v>
      </c>
      <c r="X47" s="185"/>
      <c r="Y47" s="185"/>
      <c r="Z47" s="185"/>
      <c r="AA47" s="209"/>
      <c r="AB47" s="209"/>
      <c r="AC47" s="209"/>
      <c r="AD47" s="190"/>
      <c r="AE47" s="192">
        <v>50991</v>
      </c>
      <c r="AF47" s="190"/>
      <c r="AG47" s="190"/>
      <c r="AH47" s="190"/>
      <c r="AI47" s="190"/>
    </row>
    <row r="48" spans="1:35" x14ac:dyDescent="0.35">
      <c r="A48" s="182" t="s">
        <v>1331</v>
      </c>
      <c r="B48" s="182" t="s">
        <v>2088</v>
      </c>
      <c r="C48" s="182"/>
      <c r="D48" s="182"/>
      <c r="E48" s="183">
        <v>28553</v>
      </c>
      <c r="F48" s="184">
        <f t="shared" ca="1" si="0"/>
        <v>46</v>
      </c>
      <c r="G48" s="182" t="s">
        <v>814</v>
      </c>
      <c r="H48" s="182" t="s">
        <v>1332</v>
      </c>
      <c r="I48" s="182" t="s">
        <v>1333</v>
      </c>
      <c r="J48" s="182"/>
      <c r="K48" s="182"/>
      <c r="L48" s="182" t="s">
        <v>2203</v>
      </c>
      <c r="M48" s="182" t="s">
        <v>2021</v>
      </c>
      <c r="N48" s="182"/>
      <c r="O48" s="182" t="s">
        <v>12</v>
      </c>
      <c r="P48" s="182" t="s">
        <v>723</v>
      </c>
      <c r="Q48" s="182"/>
      <c r="R48" s="182"/>
      <c r="S48" s="182"/>
      <c r="T48" s="182"/>
      <c r="U48" s="182" t="s">
        <v>646</v>
      </c>
      <c r="V48" s="182"/>
      <c r="W48" s="185">
        <v>44718</v>
      </c>
      <c r="X48" s="185"/>
      <c r="Y48" s="185"/>
      <c r="Z48" s="185"/>
      <c r="AA48" s="209"/>
      <c r="AB48" s="209"/>
      <c r="AC48" s="209"/>
      <c r="AD48" s="190"/>
      <c r="AE48" s="192">
        <v>53791</v>
      </c>
      <c r="AF48" s="190"/>
      <c r="AG48" s="190"/>
      <c r="AH48" s="190"/>
      <c r="AI48" s="190"/>
    </row>
    <row r="49" spans="1:35" x14ac:dyDescent="0.35">
      <c r="A49" s="182" t="s">
        <v>1902</v>
      </c>
      <c r="B49" s="182" t="s">
        <v>2142</v>
      </c>
      <c r="C49" s="182"/>
      <c r="D49" s="182"/>
      <c r="E49" s="183">
        <v>28158</v>
      </c>
      <c r="F49" s="184">
        <f t="shared" ca="1" si="0"/>
        <v>47</v>
      </c>
      <c r="G49" s="182" t="s">
        <v>960</v>
      </c>
      <c r="H49" s="182" t="s">
        <v>1334</v>
      </c>
      <c r="I49" s="182" t="s">
        <v>1335</v>
      </c>
      <c r="J49" s="182"/>
      <c r="K49" s="183">
        <v>44676</v>
      </c>
      <c r="L49" s="182" t="s">
        <v>2003</v>
      </c>
      <c r="M49" s="182" t="s">
        <v>2021</v>
      </c>
      <c r="N49" s="182"/>
      <c r="O49" s="182" t="s">
        <v>12</v>
      </c>
      <c r="P49" s="182" t="s">
        <v>723</v>
      </c>
      <c r="Q49" s="182"/>
      <c r="R49" s="182"/>
      <c r="S49" s="182"/>
      <c r="T49" s="182"/>
      <c r="U49" s="182" t="s">
        <v>646</v>
      </c>
      <c r="V49" s="182"/>
      <c r="W49" s="185">
        <v>44718</v>
      </c>
      <c r="X49" s="185"/>
      <c r="Y49" s="185"/>
      <c r="Z49" s="185"/>
      <c r="AA49" s="209"/>
      <c r="AB49" s="209"/>
      <c r="AC49" s="209"/>
      <c r="AD49" s="190"/>
      <c r="AE49" s="192">
        <v>50100</v>
      </c>
      <c r="AF49" s="190"/>
      <c r="AG49" s="190"/>
      <c r="AH49" s="190"/>
      <c r="AI49" s="190"/>
    </row>
    <row r="50" spans="1:35" x14ac:dyDescent="0.35">
      <c r="A50" s="182" t="s">
        <v>1336</v>
      </c>
      <c r="B50" s="182" t="s">
        <v>2089</v>
      </c>
      <c r="C50" s="182"/>
      <c r="D50" s="182"/>
      <c r="E50" s="183">
        <v>29693</v>
      </c>
      <c r="F50" s="184">
        <f t="shared" ca="1" si="0"/>
        <v>42</v>
      </c>
      <c r="G50" s="182" t="s">
        <v>1337</v>
      </c>
      <c r="H50" s="182" t="s">
        <v>1338</v>
      </c>
      <c r="I50" s="182" t="s">
        <v>1339</v>
      </c>
      <c r="J50" s="182"/>
      <c r="K50" s="183">
        <v>44698</v>
      </c>
      <c r="L50" s="182" t="s">
        <v>2003</v>
      </c>
      <c r="M50" s="182" t="s">
        <v>2021</v>
      </c>
      <c r="N50" s="182"/>
      <c r="O50" s="182" t="s">
        <v>12</v>
      </c>
      <c r="P50" s="182" t="s">
        <v>2030</v>
      </c>
      <c r="Q50" s="182"/>
      <c r="R50" s="182"/>
      <c r="S50" s="182"/>
      <c r="T50" s="182"/>
      <c r="U50" s="182" t="s">
        <v>646</v>
      </c>
      <c r="V50" s="182"/>
      <c r="W50" s="185">
        <v>44718</v>
      </c>
      <c r="X50" s="185"/>
      <c r="Y50" s="185"/>
      <c r="Z50" s="185"/>
      <c r="AA50" s="209"/>
      <c r="AB50" s="209"/>
      <c r="AC50" s="209"/>
      <c r="AD50" s="190"/>
      <c r="AE50" s="192">
        <v>34002</v>
      </c>
      <c r="AF50" s="190"/>
      <c r="AG50" s="190"/>
      <c r="AH50" s="190"/>
      <c r="AI50" s="190"/>
    </row>
    <row r="51" spans="1:35" x14ac:dyDescent="0.35">
      <c r="A51" s="182" t="s">
        <v>1340</v>
      </c>
      <c r="B51" s="182" t="s">
        <v>2090</v>
      </c>
      <c r="C51" s="182"/>
      <c r="D51" s="182"/>
      <c r="E51" s="183">
        <v>24880</v>
      </c>
      <c r="F51" s="184">
        <f t="shared" ca="1" si="0"/>
        <v>56</v>
      </c>
      <c r="G51" s="182" t="s">
        <v>809</v>
      </c>
      <c r="H51" s="182" t="s">
        <v>1341</v>
      </c>
      <c r="I51" s="182" t="s">
        <v>1342</v>
      </c>
      <c r="J51" s="182"/>
      <c r="K51" s="183">
        <v>44611</v>
      </c>
      <c r="L51" s="182" t="s">
        <v>2001</v>
      </c>
      <c r="M51" s="182" t="s">
        <v>2019</v>
      </c>
      <c r="N51" s="182"/>
      <c r="O51" s="190" t="s">
        <v>10</v>
      </c>
      <c r="P51" s="190"/>
      <c r="Q51" s="190" t="s">
        <v>1585</v>
      </c>
      <c r="R51" s="190" t="s">
        <v>723</v>
      </c>
      <c r="S51" s="190"/>
      <c r="T51" s="190"/>
      <c r="U51" s="182" t="s">
        <v>646</v>
      </c>
      <c r="V51" s="182"/>
      <c r="W51" s="185">
        <v>44736</v>
      </c>
      <c r="X51" s="185"/>
      <c r="Y51" s="185"/>
      <c r="Z51" s="185"/>
      <c r="AA51" s="209">
        <v>50361.599999999999</v>
      </c>
      <c r="AB51" s="209">
        <v>3600</v>
      </c>
      <c r="AC51" s="209"/>
      <c r="AD51" s="218">
        <v>50361.599999999999</v>
      </c>
      <c r="AE51" s="192">
        <v>3600</v>
      </c>
      <c r="AF51" s="190"/>
      <c r="AG51" s="190"/>
      <c r="AH51" s="190"/>
      <c r="AI51" s="190"/>
    </row>
    <row r="52" spans="1:35" x14ac:dyDescent="0.35">
      <c r="A52" s="182" t="s">
        <v>1343</v>
      </c>
      <c r="B52" s="182" t="s">
        <v>2091</v>
      </c>
      <c r="C52" s="182"/>
      <c r="D52" s="182"/>
      <c r="E52" s="183">
        <v>34643</v>
      </c>
      <c r="F52" s="184">
        <f t="shared" ca="1" si="0"/>
        <v>29</v>
      </c>
      <c r="G52" s="182" t="s">
        <v>809</v>
      </c>
      <c r="H52" s="182" t="s">
        <v>1344</v>
      </c>
      <c r="I52" s="182" t="s">
        <v>1345</v>
      </c>
      <c r="J52" s="182"/>
      <c r="K52" s="183">
        <v>44684</v>
      </c>
      <c r="L52" s="182" t="s">
        <v>2204</v>
      </c>
      <c r="M52" s="182" t="s">
        <v>2019</v>
      </c>
      <c r="N52" s="182"/>
      <c r="O52" s="190" t="s">
        <v>10</v>
      </c>
      <c r="P52" s="190"/>
      <c r="Q52" s="190" t="s">
        <v>1585</v>
      </c>
      <c r="R52" s="190" t="s">
        <v>2030</v>
      </c>
      <c r="S52" s="190" t="s">
        <v>14</v>
      </c>
      <c r="T52" s="190" t="s">
        <v>2030</v>
      </c>
      <c r="U52" s="182" t="s">
        <v>646</v>
      </c>
      <c r="V52" s="190"/>
      <c r="W52" s="185">
        <v>44739</v>
      </c>
      <c r="X52" s="185"/>
      <c r="Y52" s="185"/>
      <c r="Z52" s="185"/>
      <c r="AA52" s="209">
        <v>1908.48</v>
      </c>
      <c r="AB52" s="209">
        <v>20000</v>
      </c>
      <c r="AC52" s="209">
        <v>40000</v>
      </c>
      <c r="AD52" s="210">
        <v>61908.479999999996</v>
      </c>
      <c r="AE52" s="192"/>
      <c r="AF52" s="190"/>
      <c r="AG52" s="190"/>
      <c r="AH52" s="190"/>
      <c r="AI52" s="190"/>
    </row>
    <row r="53" spans="1:35" ht="145" x14ac:dyDescent="0.35">
      <c r="A53" s="206" t="s">
        <v>577</v>
      </c>
      <c r="B53" s="206" t="s">
        <v>2092</v>
      </c>
      <c r="C53" s="206"/>
      <c r="D53" s="190" t="s">
        <v>2047</v>
      </c>
      <c r="E53" s="183"/>
      <c r="F53" s="184">
        <f t="shared" ca="1" si="0"/>
        <v>124</v>
      </c>
      <c r="G53" s="182" t="s">
        <v>808</v>
      </c>
      <c r="H53" s="190" t="s">
        <v>578</v>
      </c>
      <c r="I53" s="190" t="s">
        <v>2187</v>
      </c>
      <c r="J53" s="182" t="s">
        <v>2188</v>
      </c>
      <c r="K53" s="190"/>
      <c r="L53" s="190" t="s">
        <v>2001</v>
      </c>
      <c r="M53" s="190" t="s">
        <v>2019</v>
      </c>
      <c r="N53" s="190"/>
      <c r="O53" s="182" t="s">
        <v>1585</v>
      </c>
      <c r="P53" s="182" t="s">
        <v>723</v>
      </c>
      <c r="Q53" s="182"/>
      <c r="R53" s="182"/>
      <c r="S53" s="182"/>
      <c r="T53" s="182"/>
      <c r="U53" s="182" t="s">
        <v>646</v>
      </c>
      <c r="V53" s="182"/>
      <c r="W53" s="185">
        <v>44740</v>
      </c>
      <c r="X53" s="185"/>
      <c r="Y53" s="185"/>
      <c r="Z53" s="185"/>
      <c r="AA53" s="209"/>
      <c r="AB53" s="209"/>
      <c r="AC53" s="209"/>
      <c r="AD53" s="217"/>
      <c r="AE53" s="197">
        <v>20000</v>
      </c>
      <c r="AF53" s="217"/>
      <c r="AG53" s="217"/>
      <c r="AH53" s="217"/>
      <c r="AI53" s="217"/>
    </row>
    <row r="54" spans="1:35" x14ac:dyDescent="0.35">
      <c r="A54" s="182" t="s">
        <v>1346</v>
      </c>
      <c r="B54" s="182" t="s">
        <v>2093</v>
      </c>
      <c r="C54" s="182"/>
      <c r="D54" s="182"/>
      <c r="E54" s="183">
        <v>30137</v>
      </c>
      <c r="F54" s="184">
        <f t="shared" ca="1" si="0"/>
        <v>41</v>
      </c>
      <c r="G54" s="182" t="s">
        <v>837</v>
      </c>
      <c r="H54" s="182" t="s">
        <v>1347</v>
      </c>
      <c r="I54" s="182" t="s">
        <v>1348</v>
      </c>
      <c r="J54" s="182"/>
      <c r="K54" s="183">
        <v>44634</v>
      </c>
      <c r="L54" s="182" t="s">
        <v>2007</v>
      </c>
      <c r="M54" s="182" t="s">
        <v>2019</v>
      </c>
      <c r="N54" s="182"/>
      <c r="O54" s="182" t="s">
        <v>10</v>
      </c>
      <c r="P54" s="182"/>
      <c r="Q54" s="182"/>
      <c r="R54" s="182"/>
      <c r="S54" s="182"/>
      <c r="T54" s="182"/>
      <c r="U54" s="182" t="s">
        <v>646</v>
      </c>
      <c r="V54" s="182"/>
      <c r="W54" s="185">
        <v>44757</v>
      </c>
      <c r="X54" s="185"/>
      <c r="Y54" s="185"/>
      <c r="Z54" s="185"/>
      <c r="AA54" s="209">
        <v>46316.95</v>
      </c>
      <c r="AB54" s="209"/>
      <c r="AC54" s="209"/>
      <c r="AD54" s="203">
        <v>46316.95</v>
      </c>
      <c r="AE54" s="197"/>
      <c r="AF54" s="217"/>
      <c r="AG54" s="217"/>
      <c r="AH54" s="217"/>
      <c r="AI54" s="217"/>
    </row>
    <row r="55" spans="1:35" x14ac:dyDescent="0.35">
      <c r="A55" s="182" t="s">
        <v>1349</v>
      </c>
      <c r="B55" s="182" t="s">
        <v>2094</v>
      </c>
      <c r="C55" s="182"/>
      <c r="D55" s="182"/>
      <c r="E55" s="183">
        <v>30938</v>
      </c>
      <c r="F55" s="184">
        <f t="shared" ca="1" si="0"/>
        <v>39</v>
      </c>
      <c r="G55" s="182" t="s">
        <v>1350</v>
      </c>
      <c r="H55" s="182" t="s">
        <v>1351</v>
      </c>
      <c r="I55" s="182" t="s">
        <v>1352</v>
      </c>
      <c r="J55" s="182"/>
      <c r="K55" s="183">
        <v>44708</v>
      </c>
      <c r="L55" s="182" t="s">
        <v>2003</v>
      </c>
      <c r="M55" s="182" t="s">
        <v>2021</v>
      </c>
      <c r="N55" s="182"/>
      <c r="O55" s="182" t="s">
        <v>12</v>
      </c>
      <c r="P55" s="182" t="s">
        <v>723</v>
      </c>
      <c r="Q55" s="182"/>
      <c r="R55" s="182"/>
      <c r="S55" s="182"/>
      <c r="T55" s="182"/>
      <c r="U55" s="182" t="s">
        <v>646</v>
      </c>
      <c r="V55" s="182"/>
      <c r="W55" s="185">
        <v>44760</v>
      </c>
      <c r="X55" s="185"/>
      <c r="Y55" s="185"/>
      <c r="Z55" s="185"/>
      <c r="AA55" s="209"/>
      <c r="AB55" s="209"/>
      <c r="AC55" s="209"/>
      <c r="AD55" s="217"/>
      <c r="AE55" s="197">
        <v>55000</v>
      </c>
      <c r="AF55" s="217"/>
      <c r="AG55" s="217"/>
      <c r="AH55" s="217"/>
      <c r="AI55" s="217"/>
    </row>
    <row r="56" spans="1:35" x14ac:dyDescent="0.35">
      <c r="A56" s="190" t="s">
        <v>2048</v>
      </c>
      <c r="B56" s="190" t="s">
        <v>2095</v>
      </c>
      <c r="C56" s="190"/>
      <c r="D56" s="190" t="s">
        <v>2047</v>
      </c>
      <c r="E56" s="183">
        <v>19864</v>
      </c>
      <c r="F56" s="184">
        <f t="shared" ca="1" si="0"/>
        <v>69</v>
      </c>
      <c r="G56" s="182" t="s">
        <v>955</v>
      </c>
      <c r="H56" s="182" t="s">
        <v>1353</v>
      </c>
      <c r="I56" s="182" t="s">
        <v>1354</v>
      </c>
      <c r="J56" s="182"/>
      <c r="K56" s="183">
        <v>23517</v>
      </c>
      <c r="L56" s="182" t="s">
        <v>130</v>
      </c>
      <c r="M56" s="182"/>
      <c r="N56" s="182"/>
      <c r="O56" s="182" t="s">
        <v>1585</v>
      </c>
      <c r="P56" s="182" t="s">
        <v>723</v>
      </c>
      <c r="Q56" s="182"/>
      <c r="R56" s="182"/>
      <c r="S56" s="182"/>
      <c r="T56" s="182"/>
      <c r="U56" s="182" t="s">
        <v>646</v>
      </c>
      <c r="V56" s="182"/>
      <c r="W56" s="185">
        <v>44761</v>
      </c>
      <c r="X56" s="185"/>
      <c r="Y56" s="185"/>
      <c r="Z56" s="185"/>
      <c r="AA56" s="209"/>
      <c r="AB56" s="209"/>
      <c r="AC56" s="209"/>
      <c r="AD56" s="217"/>
      <c r="AE56" s="197">
        <v>10000</v>
      </c>
      <c r="AF56" s="217"/>
      <c r="AG56" s="217"/>
      <c r="AH56" s="217"/>
      <c r="AI56" s="217"/>
    </row>
    <row r="57" spans="1:35" x14ac:dyDescent="0.35">
      <c r="A57" s="182" t="s">
        <v>1355</v>
      </c>
      <c r="B57" s="182" t="s">
        <v>2096</v>
      </c>
      <c r="C57" s="182"/>
      <c r="D57" s="182"/>
      <c r="E57" s="183">
        <v>26645</v>
      </c>
      <c r="F57" s="184">
        <f t="shared" ca="1" si="0"/>
        <v>51</v>
      </c>
      <c r="G57" s="182" t="s">
        <v>851</v>
      </c>
      <c r="H57" s="182" t="s">
        <v>1356</v>
      </c>
      <c r="I57" s="182" t="s">
        <v>1357</v>
      </c>
      <c r="J57" s="182"/>
      <c r="K57" s="183">
        <v>44579</v>
      </c>
      <c r="L57" s="182" t="s">
        <v>2001</v>
      </c>
      <c r="M57" s="182" t="s">
        <v>2019</v>
      </c>
      <c r="N57" s="182"/>
      <c r="O57" s="190" t="s">
        <v>10</v>
      </c>
      <c r="P57" s="190"/>
      <c r="Q57" s="190" t="s">
        <v>1585</v>
      </c>
      <c r="R57" s="190" t="s">
        <v>2030</v>
      </c>
      <c r="S57" s="190"/>
      <c r="T57" s="190"/>
      <c r="U57" s="182" t="s">
        <v>646</v>
      </c>
      <c r="V57" s="190"/>
      <c r="W57" s="185">
        <v>44767</v>
      </c>
      <c r="X57" s="185"/>
      <c r="Y57" s="185"/>
      <c r="Z57" s="185"/>
      <c r="AA57" s="209">
        <v>20596.43</v>
      </c>
      <c r="AB57" s="209"/>
      <c r="AC57" s="209"/>
      <c r="AD57" s="203">
        <v>20596.43</v>
      </c>
      <c r="AE57" s="197">
        <v>40000</v>
      </c>
      <c r="AF57" s="217"/>
      <c r="AG57" s="217"/>
      <c r="AH57" s="217"/>
      <c r="AI57" s="217"/>
    </row>
    <row r="58" spans="1:35" x14ac:dyDescent="0.35">
      <c r="A58" s="182" t="s">
        <v>1358</v>
      </c>
      <c r="B58" s="182" t="s">
        <v>2097</v>
      </c>
      <c r="C58" s="182"/>
      <c r="D58" s="182"/>
      <c r="E58" s="183">
        <v>22904</v>
      </c>
      <c r="F58" s="184">
        <f t="shared" ca="1" si="0"/>
        <v>61</v>
      </c>
      <c r="G58" s="182" t="s">
        <v>887</v>
      </c>
      <c r="H58" s="182" t="s">
        <v>1359</v>
      </c>
      <c r="I58" s="182" t="s">
        <v>1360</v>
      </c>
      <c r="J58" s="182"/>
      <c r="K58" s="183">
        <v>44678</v>
      </c>
      <c r="L58" s="182" t="s">
        <v>2001</v>
      </c>
      <c r="M58" s="182" t="s">
        <v>2021</v>
      </c>
      <c r="N58" s="182"/>
      <c r="O58" s="182" t="s">
        <v>1614</v>
      </c>
      <c r="P58" s="182" t="s">
        <v>2031</v>
      </c>
      <c r="Q58" s="182"/>
      <c r="R58" s="182"/>
      <c r="S58" s="182"/>
      <c r="T58" s="182"/>
      <c r="U58" s="182" t="s">
        <v>646</v>
      </c>
      <c r="V58" s="182"/>
      <c r="W58" s="185">
        <v>44767</v>
      </c>
      <c r="X58" s="185"/>
      <c r="Y58" s="185"/>
      <c r="Z58" s="185"/>
      <c r="AA58" s="209"/>
      <c r="AB58" s="209"/>
      <c r="AC58" s="209"/>
      <c r="AD58" s="217"/>
      <c r="AE58" s="197">
        <v>37000</v>
      </c>
      <c r="AF58" s="217"/>
      <c r="AG58" s="217"/>
      <c r="AH58" s="217"/>
      <c r="AI58" s="217"/>
    </row>
    <row r="59" spans="1:35" x14ac:dyDescent="0.35">
      <c r="A59" s="182" t="s">
        <v>1361</v>
      </c>
      <c r="B59" s="182" t="s">
        <v>2098</v>
      </c>
      <c r="C59" s="182"/>
      <c r="D59" s="182"/>
      <c r="E59" s="183">
        <v>31144</v>
      </c>
      <c r="F59" s="184">
        <f t="shared" ca="1" si="0"/>
        <v>38</v>
      </c>
      <c r="G59" s="182" t="s">
        <v>809</v>
      </c>
      <c r="H59" s="182" t="s">
        <v>1362</v>
      </c>
      <c r="I59" s="182" t="s">
        <v>1363</v>
      </c>
      <c r="J59" s="182"/>
      <c r="K59" s="183">
        <v>44497</v>
      </c>
      <c r="L59" s="182" t="s">
        <v>2003</v>
      </c>
      <c r="M59" s="182" t="s">
        <v>2021</v>
      </c>
      <c r="N59" s="182"/>
      <c r="O59" s="182" t="s">
        <v>12</v>
      </c>
      <c r="P59" s="182" t="s">
        <v>723</v>
      </c>
      <c r="Q59" s="182"/>
      <c r="R59" s="182"/>
      <c r="S59" s="182"/>
      <c r="T59" s="182"/>
      <c r="U59" s="182" t="s">
        <v>646</v>
      </c>
      <c r="V59" s="182"/>
      <c r="W59" s="185">
        <v>44774</v>
      </c>
      <c r="X59" s="185"/>
      <c r="Y59" s="185"/>
      <c r="Z59" s="185"/>
      <c r="AA59" s="209"/>
      <c r="AB59" s="209"/>
      <c r="AC59" s="209"/>
      <c r="AD59" s="190"/>
      <c r="AE59" s="192">
        <v>50991</v>
      </c>
      <c r="AF59" s="190"/>
      <c r="AG59" s="190"/>
      <c r="AH59" s="190"/>
      <c r="AI59" s="190"/>
    </row>
    <row r="60" spans="1:35" x14ac:dyDescent="0.35">
      <c r="A60" s="182" t="s">
        <v>1364</v>
      </c>
      <c r="B60" s="182" t="s">
        <v>2099</v>
      </c>
      <c r="C60" s="182"/>
      <c r="D60" s="182"/>
      <c r="E60" s="183">
        <v>21858</v>
      </c>
      <c r="F60" s="184">
        <f t="shared" ca="1" si="0"/>
        <v>64</v>
      </c>
      <c r="G60" s="182" t="s">
        <v>849</v>
      </c>
      <c r="H60" s="182" t="s">
        <v>1365</v>
      </c>
      <c r="I60" s="182" t="s">
        <v>1366</v>
      </c>
      <c r="J60" s="182"/>
      <c r="K60" s="183">
        <v>44736</v>
      </c>
      <c r="L60" s="182" t="s">
        <v>2003</v>
      </c>
      <c r="M60" s="182" t="s">
        <v>2021</v>
      </c>
      <c r="N60" s="182"/>
      <c r="O60" s="182" t="s">
        <v>12</v>
      </c>
      <c r="P60" s="182" t="s">
        <v>723</v>
      </c>
      <c r="Q60" s="182"/>
      <c r="R60" s="182"/>
      <c r="S60" s="182"/>
      <c r="T60" s="182"/>
      <c r="U60" s="182" t="s">
        <v>646</v>
      </c>
      <c r="V60" s="182"/>
      <c r="W60" s="185">
        <v>44774</v>
      </c>
      <c r="X60" s="185"/>
      <c r="Y60" s="185"/>
      <c r="Z60" s="185"/>
      <c r="AA60" s="209"/>
      <c r="AB60" s="209"/>
      <c r="AC60" s="209"/>
      <c r="AD60" s="217"/>
      <c r="AE60" s="197">
        <v>55000</v>
      </c>
      <c r="AF60" s="217"/>
      <c r="AG60" s="217"/>
      <c r="AH60" s="217"/>
      <c r="AI60" s="217"/>
    </row>
    <row r="61" spans="1:35" x14ac:dyDescent="0.35">
      <c r="A61" s="182" t="s">
        <v>2163</v>
      </c>
      <c r="B61" s="182" t="s">
        <v>2140</v>
      </c>
      <c r="C61" s="182"/>
      <c r="D61" s="182"/>
      <c r="E61" s="183">
        <v>24925</v>
      </c>
      <c r="F61" s="184">
        <f t="shared" ca="1" si="0"/>
        <v>56</v>
      </c>
      <c r="G61" s="182" t="s">
        <v>804</v>
      </c>
      <c r="H61" s="182" t="s">
        <v>1367</v>
      </c>
      <c r="I61" s="182" t="s">
        <v>1368</v>
      </c>
      <c r="J61" s="182"/>
      <c r="K61" s="183">
        <v>44709</v>
      </c>
      <c r="L61" s="182" t="s">
        <v>2204</v>
      </c>
      <c r="M61" s="182" t="s">
        <v>2019</v>
      </c>
      <c r="N61" s="182"/>
      <c r="O61" s="190" t="s">
        <v>13</v>
      </c>
      <c r="P61" s="190" t="s">
        <v>2030</v>
      </c>
      <c r="Q61" s="190" t="s">
        <v>10</v>
      </c>
      <c r="R61" s="190"/>
      <c r="S61" s="190" t="s">
        <v>14</v>
      </c>
      <c r="T61" s="190" t="s">
        <v>2030</v>
      </c>
      <c r="U61" s="182" t="s">
        <v>646</v>
      </c>
      <c r="V61" s="190"/>
      <c r="W61" s="185">
        <v>44778</v>
      </c>
      <c r="X61" s="185"/>
      <c r="Y61" s="185"/>
      <c r="Z61" s="185"/>
      <c r="AA61" s="209">
        <v>7162.5</v>
      </c>
      <c r="AB61" s="209">
        <v>11000</v>
      </c>
      <c r="AC61" s="209">
        <v>40000</v>
      </c>
      <c r="AD61" s="203">
        <v>7162.5</v>
      </c>
      <c r="AE61" s="192">
        <v>51000</v>
      </c>
      <c r="AF61" s="217"/>
      <c r="AG61" s="217"/>
      <c r="AH61" s="217"/>
      <c r="AI61" s="217"/>
    </row>
    <row r="62" spans="1:35" x14ac:dyDescent="0.35">
      <c r="A62" s="182" t="s">
        <v>1369</v>
      </c>
      <c r="B62" s="182" t="s">
        <v>2100</v>
      </c>
      <c r="C62" s="182"/>
      <c r="D62" s="182"/>
      <c r="E62" s="183">
        <v>22447</v>
      </c>
      <c r="F62" s="184">
        <f t="shared" ca="1" si="0"/>
        <v>62</v>
      </c>
      <c r="G62" s="182" t="s">
        <v>869</v>
      </c>
      <c r="H62" s="182" t="s">
        <v>1370</v>
      </c>
      <c r="I62" s="182" t="s">
        <v>1371</v>
      </c>
      <c r="J62" s="182"/>
      <c r="K62" s="183">
        <v>44624</v>
      </c>
      <c r="L62" s="182" t="s">
        <v>2001</v>
      </c>
      <c r="M62" s="182" t="s">
        <v>2023</v>
      </c>
      <c r="N62" s="182"/>
      <c r="O62" s="182" t="s">
        <v>10</v>
      </c>
      <c r="P62" s="182"/>
      <c r="Q62" s="182"/>
      <c r="R62" s="182"/>
      <c r="S62" s="182"/>
      <c r="T62" s="182"/>
      <c r="U62" s="182" t="s">
        <v>646</v>
      </c>
      <c r="V62" s="182"/>
      <c r="W62" s="185">
        <v>44782</v>
      </c>
      <c r="X62" s="185"/>
      <c r="Y62" s="185"/>
      <c r="Z62" s="185"/>
      <c r="AA62" s="209">
        <v>50468.75</v>
      </c>
      <c r="AB62" s="209"/>
      <c r="AC62" s="209"/>
      <c r="AD62" s="203">
        <v>50468.75</v>
      </c>
      <c r="AE62" s="197"/>
      <c r="AF62" s="217"/>
      <c r="AG62" s="217"/>
      <c r="AH62" s="217"/>
      <c r="AI62" s="217"/>
    </row>
    <row r="63" spans="1:35" x14ac:dyDescent="0.35">
      <c r="A63" s="182" t="s">
        <v>2164</v>
      </c>
      <c r="B63" s="182" t="s">
        <v>2101</v>
      </c>
      <c r="C63" s="182"/>
      <c r="D63" s="182"/>
      <c r="E63" s="183">
        <v>35926</v>
      </c>
      <c r="F63" s="184">
        <f t="shared" ca="1" si="0"/>
        <v>25</v>
      </c>
      <c r="G63" s="182" t="s">
        <v>851</v>
      </c>
      <c r="H63" s="182" t="s">
        <v>1372</v>
      </c>
      <c r="I63" s="182" t="s">
        <v>1373</v>
      </c>
      <c r="J63" s="182"/>
      <c r="K63" s="183">
        <v>44746</v>
      </c>
      <c r="L63" s="182" t="s">
        <v>2003</v>
      </c>
      <c r="M63" s="182" t="s">
        <v>2021</v>
      </c>
      <c r="N63" s="182"/>
      <c r="O63" s="182" t="s">
        <v>12</v>
      </c>
      <c r="P63" s="182" t="s">
        <v>723</v>
      </c>
      <c r="Q63" s="182"/>
      <c r="R63" s="182"/>
      <c r="S63" s="182"/>
      <c r="T63" s="182"/>
      <c r="U63" s="182" t="s">
        <v>646</v>
      </c>
      <c r="V63" s="182"/>
      <c r="W63" s="185">
        <v>44788</v>
      </c>
      <c r="X63" s="185"/>
      <c r="Y63" s="185"/>
      <c r="Z63" s="185"/>
      <c r="AA63" s="209"/>
      <c r="AB63" s="209"/>
      <c r="AC63" s="209"/>
      <c r="AD63" s="217"/>
      <c r="AE63" s="197">
        <v>53876</v>
      </c>
      <c r="AF63" s="217"/>
      <c r="AG63" s="217"/>
      <c r="AH63" s="217"/>
      <c r="AI63" s="217"/>
    </row>
    <row r="64" spans="1:35" x14ac:dyDescent="0.35">
      <c r="A64" s="182" t="s">
        <v>2165</v>
      </c>
      <c r="B64" s="182" t="s">
        <v>2102</v>
      </c>
      <c r="C64" s="182"/>
      <c r="D64" s="182"/>
      <c r="E64" s="183">
        <v>33076</v>
      </c>
      <c r="F64" s="184">
        <f t="shared" ca="1" si="0"/>
        <v>33</v>
      </c>
      <c r="G64" s="182" t="s">
        <v>804</v>
      </c>
      <c r="H64" s="182" t="s">
        <v>1374</v>
      </c>
      <c r="I64" s="182" t="s">
        <v>1375</v>
      </c>
      <c r="J64" s="182"/>
      <c r="K64" s="183">
        <v>44551</v>
      </c>
      <c r="L64" s="182" t="s">
        <v>2001</v>
      </c>
      <c r="M64" s="182" t="s">
        <v>2020</v>
      </c>
      <c r="N64" s="182"/>
      <c r="O64" s="182" t="s">
        <v>10</v>
      </c>
      <c r="P64" s="182"/>
      <c r="Q64" s="182"/>
      <c r="R64" s="182"/>
      <c r="S64" s="182"/>
      <c r="T64" s="182"/>
      <c r="U64" s="182" t="s">
        <v>646</v>
      </c>
      <c r="V64" s="182"/>
      <c r="W64" s="185">
        <v>44785</v>
      </c>
      <c r="X64" s="185"/>
      <c r="Y64" s="185"/>
      <c r="Z64" s="185"/>
      <c r="AA64" s="209">
        <v>14285.71</v>
      </c>
      <c r="AB64" s="209"/>
      <c r="AC64" s="209"/>
      <c r="AD64" s="203">
        <v>14285.71</v>
      </c>
      <c r="AE64" s="197"/>
      <c r="AF64" s="217"/>
      <c r="AG64" s="217"/>
      <c r="AH64" s="217"/>
      <c r="AI64" s="217"/>
    </row>
    <row r="65" spans="1:35" x14ac:dyDescent="0.35">
      <c r="A65" s="182" t="s">
        <v>2166</v>
      </c>
      <c r="B65" s="182" t="s">
        <v>2137</v>
      </c>
      <c r="C65" s="182"/>
      <c r="D65" s="182"/>
      <c r="E65" s="183">
        <v>31172</v>
      </c>
      <c r="F65" s="184">
        <f t="shared" ca="1" si="0"/>
        <v>38</v>
      </c>
      <c r="G65" s="182" t="s">
        <v>1376</v>
      </c>
      <c r="H65" s="182" t="s">
        <v>1377</v>
      </c>
      <c r="I65" s="182" t="s">
        <v>1378</v>
      </c>
      <c r="J65" s="182"/>
      <c r="K65" s="183">
        <v>44616</v>
      </c>
      <c r="L65" s="182" t="s">
        <v>2003</v>
      </c>
      <c r="M65" s="182" t="s">
        <v>2021</v>
      </c>
      <c r="N65" s="182"/>
      <c r="O65" s="182" t="s">
        <v>1697</v>
      </c>
      <c r="P65" s="182" t="s">
        <v>2031</v>
      </c>
      <c r="Q65" s="182"/>
      <c r="R65" s="182"/>
      <c r="S65" s="182"/>
      <c r="T65" s="182"/>
      <c r="U65" s="182" t="s">
        <v>646</v>
      </c>
      <c r="V65" s="182"/>
      <c r="W65" s="185">
        <v>44788</v>
      </c>
      <c r="X65" s="185"/>
      <c r="Y65" s="185"/>
      <c r="Z65" s="185"/>
      <c r="AA65" s="209"/>
      <c r="AB65" s="209"/>
      <c r="AC65" s="209"/>
      <c r="AD65" s="217"/>
      <c r="AE65" s="197">
        <v>37000</v>
      </c>
      <c r="AF65" s="217"/>
      <c r="AG65" s="217"/>
      <c r="AH65" s="217"/>
      <c r="AI65" s="217"/>
    </row>
    <row r="66" spans="1:35" x14ac:dyDescent="0.35">
      <c r="A66" s="182" t="s">
        <v>2167</v>
      </c>
      <c r="B66" s="182" t="s">
        <v>2103</v>
      </c>
      <c r="C66" s="182"/>
      <c r="D66" s="182"/>
      <c r="E66" s="183">
        <v>35379</v>
      </c>
      <c r="F66" s="184">
        <f t="shared" ca="1" si="0"/>
        <v>27</v>
      </c>
      <c r="G66" s="182" t="s">
        <v>1078</v>
      </c>
      <c r="H66" s="182" t="s">
        <v>1379</v>
      </c>
      <c r="I66" s="182" t="s">
        <v>1380</v>
      </c>
      <c r="J66" s="182"/>
      <c r="K66" s="183">
        <v>43354</v>
      </c>
      <c r="L66" s="182" t="s">
        <v>2205</v>
      </c>
      <c r="M66" s="182" t="s">
        <v>2021</v>
      </c>
      <c r="N66" s="182"/>
      <c r="O66" s="182" t="s">
        <v>12</v>
      </c>
      <c r="P66" s="182" t="s">
        <v>723</v>
      </c>
      <c r="Q66" s="182"/>
      <c r="R66" s="182"/>
      <c r="S66" s="182"/>
      <c r="T66" s="182"/>
      <c r="U66" s="182" t="s">
        <v>646</v>
      </c>
      <c r="V66" s="182"/>
      <c r="W66" s="185">
        <v>44795</v>
      </c>
      <c r="X66" s="185"/>
      <c r="Y66" s="185"/>
      <c r="Z66" s="185"/>
      <c r="AA66" s="209"/>
      <c r="AB66" s="209"/>
      <c r="AC66" s="209"/>
      <c r="AD66" s="217"/>
      <c r="AE66" s="197">
        <v>55000</v>
      </c>
      <c r="AF66" s="217"/>
      <c r="AG66" s="217"/>
      <c r="AH66" s="217"/>
      <c r="AI66" s="217"/>
    </row>
    <row r="67" spans="1:35" x14ac:dyDescent="0.35">
      <c r="A67" s="182" t="s">
        <v>1381</v>
      </c>
      <c r="B67" s="182" t="s">
        <v>2104</v>
      </c>
      <c r="C67" s="182"/>
      <c r="D67" s="182"/>
      <c r="E67" s="183">
        <v>29959</v>
      </c>
      <c r="F67" s="184">
        <f t="shared" ref="F67:F104" ca="1" si="1">INT((TODAY()-E67)/365)</f>
        <v>42</v>
      </c>
      <c r="G67" s="182" t="s">
        <v>837</v>
      </c>
      <c r="H67" s="182" t="s">
        <v>1382</v>
      </c>
      <c r="I67" s="182" t="s">
        <v>1383</v>
      </c>
      <c r="J67" s="182"/>
      <c r="K67" s="183">
        <v>44529</v>
      </c>
      <c r="L67" s="182" t="s">
        <v>2204</v>
      </c>
      <c r="M67" s="182" t="s">
        <v>2019</v>
      </c>
      <c r="N67" s="182"/>
      <c r="O67" s="182" t="s">
        <v>14</v>
      </c>
      <c r="P67" s="182" t="s">
        <v>723</v>
      </c>
      <c r="Q67" s="182"/>
      <c r="R67" s="182"/>
      <c r="S67" s="182"/>
      <c r="T67" s="182"/>
      <c r="U67" s="182" t="s">
        <v>646</v>
      </c>
      <c r="V67" s="182"/>
      <c r="W67" s="185">
        <v>44795</v>
      </c>
      <c r="X67" s="185"/>
      <c r="Y67" s="185"/>
      <c r="Z67" s="185"/>
      <c r="AA67" s="209"/>
      <c r="AB67" s="209"/>
      <c r="AC67" s="209"/>
      <c r="AD67" s="190"/>
      <c r="AE67" s="192">
        <v>40000</v>
      </c>
      <c r="AF67" s="190"/>
      <c r="AG67" s="190"/>
      <c r="AH67" s="190"/>
      <c r="AI67" s="190"/>
    </row>
    <row r="68" spans="1:35" x14ac:dyDescent="0.35">
      <c r="A68" s="182" t="s">
        <v>1384</v>
      </c>
      <c r="B68" s="182" t="s">
        <v>1861</v>
      </c>
      <c r="C68" s="182"/>
      <c r="D68" s="182"/>
      <c r="E68" s="183">
        <v>29797</v>
      </c>
      <c r="F68" s="184">
        <f t="shared" ca="1" si="1"/>
        <v>42</v>
      </c>
      <c r="G68" s="182" t="s">
        <v>809</v>
      </c>
      <c r="H68" s="182" t="s">
        <v>1385</v>
      </c>
      <c r="I68" s="182" t="s">
        <v>1386</v>
      </c>
      <c r="J68" s="182"/>
      <c r="K68" s="183">
        <v>44554</v>
      </c>
      <c r="L68" s="182" t="s">
        <v>2001</v>
      </c>
      <c r="M68" s="182" t="s">
        <v>2023</v>
      </c>
      <c r="N68" s="182"/>
      <c r="O68" s="182" t="s">
        <v>1585</v>
      </c>
      <c r="P68" s="182" t="s">
        <v>2030</v>
      </c>
      <c r="Q68" s="182"/>
      <c r="R68" s="182"/>
      <c r="S68" s="182"/>
      <c r="T68" s="182"/>
      <c r="U68" s="182" t="s">
        <v>646</v>
      </c>
      <c r="V68" s="182"/>
      <c r="W68" s="185">
        <v>44803</v>
      </c>
      <c r="X68" s="185"/>
      <c r="Y68" s="185"/>
      <c r="Z68" s="185"/>
      <c r="AA68" s="209"/>
      <c r="AB68" s="209"/>
      <c r="AC68" s="209"/>
      <c r="AD68" s="190"/>
      <c r="AE68" s="192">
        <v>10000</v>
      </c>
      <c r="AF68" s="190"/>
      <c r="AG68" s="190"/>
      <c r="AH68" s="190"/>
      <c r="AI68" s="190"/>
    </row>
    <row r="69" spans="1:35" x14ac:dyDescent="0.35">
      <c r="A69" s="182" t="s">
        <v>2168</v>
      </c>
      <c r="B69" s="182" t="s">
        <v>2105</v>
      </c>
      <c r="C69" s="182"/>
      <c r="D69" s="182"/>
      <c r="E69" s="183">
        <v>31875</v>
      </c>
      <c r="F69" s="184">
        <f t="shared" ca="1" si="1"/>
        <v>36</v>
      </c>
      <c r="G69" s="182" t="s">
        <v>809</v>
      </c>
      <c r="H69" s="182" t="s">
        <v>1387</v>
      </c>
      <c r="I69" s="182" t="s">
        <v>1388</v>
      </c>
      <c r="J69" s="182"/>
      <c r="K69" s="183">
        <v>44778</v>
      </c>
      <c r="L69" s="182" t="s">
        <v>2003</v>
      </c>
      <c r="M69" s="182" t="s">
        <v>2021</v>
      </c>
      <c r="N69" s="182"/>
      <c r="O69" s="182" t="s">
        <v>12</v>
      </c>
      <c r="P69" s="182" t="s">
        <v>723</v>
      </c>
      <c r="Q69" s="182"/>
      <c r="R69" s="182"/>
      <c r="S69" s="182"/>
      <c r="T69" s="182"/>
      <c r="U69" s="182" t="s">
        <v>646</v>
      </c>
      <c r="V69" s="182"/>
      <c r="W69" s="185">
        <v>44809</v>
      </c>
      <c r="X69" s="185"/>
      <c r="Y69" s="185"/>
      <c r="Z69" s="185"/>
      <c r="AA69" s="209"/>
      <c r="AB69" s="209"/>
      <c r="AC69" s="209"/>
      <c r="AD69" s="190"/>
      <c r="AE69" s="192">
        <v>55000</v>
      </c>
      <c r="AF69" s="190"/>
      <c r="AG69" s="190"/>
      <c r="AH69" s="190"/>
      <c r="AI69" s="190"/>
    </row>
    <row r="70" spans="1:35" x14ac:dyDescent="0.35">
      <c r="A70" s="190" t="s">
        <v>2169</v>
      </c>
      <c r="B70" s="190" t="s">
        <v>2106</v>
      </c>
      <c r="C70" s="190"/>
      <c r="D70" s="190" t="s">
        <v>2047</v>
      </c>
      <c r="E70" s="198">
        <v>24084</v>
      </c>
      <c r="F70" s="184">
        <f t="shared" ca="1" si="1"/>
        <v>58</v>
      </c>
      <c r="G70" s="182" t="s">
        <v>887</v>
      </c>
      <c r="H70" s="182" t="s">
        <v>1033</v>
      </c>
      <c r="I70" s="182" t="s">
        <v>1034</v>
      </c>
      <c r="J70" s="182"/>
      <c r="K70" s="182"/>
      <c r="L70" s="182" t="s">
        <v>1323</v>
      </c>
      <c r="M70" s="182"/>
      <c r="N70" s="182"/>
      <c r="O70" s="182" t="s">
        <v>12</v>
      </c>
      <c r="P70" s="182" t="s">
        <v>723</v>
      </c>
      <c r="Q70" s="182"/>
      <c r="R70" s="182"/>
      <c r="S70" s="182"/>
      <c r="T70" s="182"/>
      <c r="U70" s="182" t="s">
        <v>646</v>
      </c>
      <c r="V70" s="182"/>
      <c r="W70" s="185">
        <v>44809</v>
      </c>
      <c r="X70" s="185"/>
      <c r="Y70" s="185"/>
      <c r="Z70" s="185"/>
      <c r="AA70" s="209"/>
      <c r="AB70" s="209"/>
      <c r="AC70" s="209"/>
      <c r="AD70" s="217"/>
      <c r="AE70" s="197">
        <v>20000</v>
      </c>
      <c r="AF70" s="217"/>
      <c r="AG70" s="217"/>
      <c r="AH70" s="217"/>
      <c r="AI70" s="217"/>
    </row>
    <row r="71" spans="1:35" x14ac:dyDescent="0.35">
      <c r="A71" s="182" t="s">
        <v>1389</v>
      </c>
      <c r="B71" s="182" t="s">
        <v>2107</v>
      </c>
      <c r="C71" s="182"/>
      <c r="D71" s="182"/>
      <c r="E71" s="183">
        <v>34338</v>
      </c>
      <c r="F71" s="184">
        <f t="shared" ca="1" si="1"/>
        <v>30</v>
      </c>
      <c r="G71" s="182" t="s">
        <v>1046</v>
      </c>
      <c r="H71" s="182" t="s">
        <v>1390</v>
      </c>
      <c r="I71" s="182" t="s">
        <v>2189</v>
      </c>
      <c r="J71" s="182" t="s">
        <v>2190</v>
      </c>
      <c r="K71" s="183">
        <v>44770</v>
      </c>
      <c r="L71" s="182" t="s">
        <v>2003</v>
      </c>
      <c r="M71" s="182" t="s">
        <v>2021</v>
      </c>
      <c r="N71" s="182"/>
      <c r="O71" s="182" t="s">
        <v>12</v>
      </c>
      <c r="P71" s="182" t="s">
        <v>723</v>
      </c>
      <c r="Q71" s="182"/>
      <c r="R71" s="182"/>
      <c r="S71" s="182"/>
      <c r="T71" s="182"/>
      <c r="U71" s="182" t="s">
        <v>646</v>
      </c>
      <c r="V71" s="182"/>
      <c r="W71" s="185">
        <v>44809</v>
      </c>
      <c r="X71" s="185"/>
      <c r="Y71" s="185"/>
      <c r="Z71" s="185"/>
      <c r="AA71" s="209"/>
      <c r="AB71" s="209"/>
      <c r="AC71" s="209"/>
      <c r="AD71" s="217"/>
      <c r="AE71" s="197">
        <v>40000</v>
      </c>
      <c r="AF71" s="217"/>
      <c r="AG71" s="217"/>
      <c r="AH71" s="217"/>
      <c r="AI71" s="217"/>
    </row>
    <row r="72" spans="1:35" x14ac:dyDescent="0.35">
      <c r="A72" s="182" t="s">
        <v>2170</v>
      </c>
      <c r="B72" s="190" t="s">
        <v>2108</v>
      </c>
      <c r="C72" s="190"/>
      <c r="D72" s="182"/>
      <c r="E72" s="183">
        <v>33020</v>
      </c>
      <c r="F72" s="184">
        <f t="shared" ca="1" si="1"/>
        <v>33</v>
      </c>
      <c r="G72" s="182" t="s">
        <v>887</v>
      </c>
      <c r="H72" s="182" t="s">
        <v>1391</v>
      </c>
      <c r="I72" s="182" t="s">
        <v>1392</v>
      </c>
      <c r="J72" s="182"/>
      <c r="K72" s="183">
        <v>44706</v>
      </c>
      <c r="L72" s="182" t="s">
        <v>2003</v>
      </c>
      <c r="M72" s="182" t="s">
        <v>2021</v>
      </c>
      <c r="N72" s="182"/>
      <c r="O72" s="182" t="s">
        <v>12</v>
      </c>
      <c r="P72" s="182" t="s">
        <v>723</v>
      </c>
      <c r="Q72" s="182"/>
      <c r="R72" s="182"/>
      <c r="S72" s="182"/>
      <c r="T72" s="182"/>
      <c r="U72" s="182" t="s">
        <v>646</v>
      </c>
      <c r="V72" s="182"/>
      <c r="W72" s="185">
        <v>44816</v>
      </c>
      <c r="X72" s="185"/>
      <c r="Y72" s="185"/>
      <c r="Z72" s="185"/>
      <c r="AA72" s="209"/>
      <c r="AB72" s="209"/>
      <c r="AC72" s="209"/>
      <c r="AD72" s="217"/>
      <c r="AE72" s="197">
        <v>55000</v>
      </c>
      <c r="AF72" s="217"/>
      <c r="AG72" s="217"/>
      <c r="AH72" s="217"/>
      <c r="AI72" s="217"/>
    </row>
    <row r="73" spans="1:35" x14ac:dyDescent="0.35">
      <c r="A73" s="182" t="s">
        <v>2221</v>
      </c>
      <c r="B73" s="182" t="s">
        <v>2221</v>
      </c>
      <c r="C73" s="182"/>
      <c r="D73" s="182"/>
      <c r="E73" s="183">
        <v>29940</v>
      </c>
      <c r="F73" s="184">
        <f t="shared" ca="1" si="1"/>
        <v>42</v>
      </c>
      <c r="G73" s="182" t="s">
        <v>814</v>
      </c>
      <c r="H73" s="182" t="s">
        <v>1393</v>
      </c>
      <c r="I73" s="182" t="s">
        <v>1394</v>
      </c>
      <c r="J73" s="182"/>
      <c r="K73" s="183">
        <v>44671</v>
      </c>
      <c r="L73" s="182" t="s">
        <v>2006</v>
      </c>
      <c r="M73" s="182" t="s">
        <v>2025</v>
      </c>
      <c r="N73" s="182"/>
      <c r="O73" s="182" t="s">
        <v>1585</v>
      </c>
      <c r="P73" s="182" t="s">
        <v>723</v>
      </c>
      <c r="Q73" s="182"/>
      <c r="R73" s="182"/>
      <c r="S73" s="182"/>
      <c r="T73" s="182"/>
      <c r="U73" s="182" t="s">
        <v>646</v>
      </c>
      <c r="V73" s="182"/>
      <c r="W73" s="185">
        <v>44816</v>
      </c>
      <c r="X73" s="185"/>
      <c r="Y73" s="185"/>
      <c r="Z73" s="185"/>
      <c r="AA73" s="209"/>
      <c r="AB73" s="209"/>
      <c r="AC73" s="209"/>
      <c r="AD73" s="217"/>
      <c r="AE73" s="197">
        <v>40000</v>
      </c>
      <c r="AF73" s="217"/>
      <c r="AG73" s="217"/>
      <c r="AH73" s="217"/>
      <c r="AI73" s="217"/>
    </row>
    <row r="74" spans="1:35" ht="217.5" x14ac:dyDescent="0.35">
      <c r="A74" s="190" t="s">
        <v>1019</v>
      </c>
      <c r="B74" s="190" t="s">
        <v>2109</v>
      </c>
      <c r="C74" s="190"/>
      <c r="D74" s="190" t="s">
        <v>2047</v>
      </c>
      <c r="E74" s="198">
        <v>25470</v>
      </c>
      <c r="F74" s="184">
        <f t="shared" ca="1" si="1"/>
        <v>54</v>
      </c>
      <c r="G74" s="182" t="s">
        <v>960</v>
      </c>
      <c r="H74" s="190" t="s">
        <v>1020</v>
      </c>
      <c r="I74" s="190" t="s">
        <v>1021</v>
      </c>
      <c r="J74" s="190"/>
      <c r="K74" s="190"/>
      <c r="L74" s="190" t="s">
        <v>2216</v>
      </c>
      <c r="M74" s="190" t="s">
        <v>2021</v>
      </c>
      <c r="N74" s="190"/>
      <c r="O74" s="182" t="s">
        <v>12</v>
      </c>
      <c r="P74" s="182" t="s">
        <v>723</v>
      </c>
      <c r="Q74" s="190"/>
      <c r="R74" s="190"/>
      <c r="S74" s="190"/>
      <c r="T74" s="190"/>
      <c r="U74" s="182" t="s">
        <v>646</v>
      </c>
      <c r="V74" s="190"/>
      <c r="W74" s="185">
        <v>44823</v>
      </c>
      <c r="X74" s="185"/>
      <c r="Y74" s="185"/>
      <c r="Z74" s="185"/>
      <c r="AA74" s="209"/>
      <c r="AB74" s="209"/>
      <c r="AC74" s="209"/>
      <c r="AD74" s="217"/>
      <c r="AE74" s="197">
        <v>30000</v>
      </c>
      <c r="AF74" s="217"/>
      <c r="AG74" s="217"/>
      <c r="AH74" s="217"/>
      <c r="AI74" s="217"/>
    </row>
    <row r="75" spans="1:35" x14ac:dyDescent="0.35">
      <c r="A75" s="182" t="s">
        <v>2171</v>
      </c>
      <c r="B75" s="190" t="s">
        <v>2110</v>
      </c>
      <c r="C75" s="190"/>
      <c r="D75" s="182"/>
      <c r="E75" s="183">
        <v>32739</v>
      </c>
      <c r="F75" s="184">
        <f t="shared" ca="1" si="1"/>
        <v>34</v>
      </c>
      <c r="G75" s="182" t="s">
        <v>809</v>
      </c>
      <c r="H75" s="182" t="s">
        <v>1395</v>
      </c>
      <c r="I75" s="182" t="s">
        <v>1396</v>
      </c>
      <c r="J75" s="182"/>
      <c r="K75" s="183">
        <v>44599</v>
      </c>
      <c r="L75" s="182" t="s">
        <v>2001</v>
      </c>
      <c r="M75" s="182" t="s">
        <v>2023</v>
      </c>
      <c r="N75" s="182"/>
      <c r="O75" s="182" t="s">
        <v>1585</v>
      </c>
      <c r="P75" s="182" t="s">
        <v>2030</v>
      </c>
      <c r="Q75" s="182"/>
      <c r="R75" s="182"/>
      <c r="S75" s="182"/>
      <c r="T75" s="182"/>
      <c r="U75" s="182" t="s">
        <v>646</v>
      </c>
      <c r="V75" s="182"/>
      <c r="W75" s="185">
        <v>44826</v>
      </c>
      <c r="X75" s="185"/>
      <c r="Y75" s="185"/>
      <c r="Z75" s="185"/>
      <c r="AA75" s="209"/>
      <c r="AB75" s="209"/>
      <c r="AC75" s="209"/>
      <c r="AD75" s="190"/>
      <c r="AE75" s="192">
        <v>40000</v>
      </c>
      <c r="AF75" s="190"/>
      <c r="AG75" s="190"/>
      <c r="AH75" s="190"/>
      <c r="AI75" s="190"/>
    </row>
    <row r="76" spans="1:35" x14ac:dyDescent="0.35">
      <c r="A76" s="182" t="s">
        <v>1397</v>
      </c>
      <c r="B76" s="182" t="s">
        <v>2111</v>
      </c>
      <c r="C76" s="182"/>
      <c r="D76" s="182"/>
      <c r="E76" s="183">
        <v>30826</v>
      </c>
      <c r="F76" s="184">
        <f t="shared" ca="1" si="1"/>
        <v>39</v>
      </c>
      <c r="G76" s="182" t="s">
        <v>838</v>
      </c>
      <c r="H76" s="182" t="s">
        <v>1398</v>
      </c>
      <c r="I76" s="182" t="s">
        <v>1399</v>
      </c>
      <c r="J76" s="182"/>
      <c r="K76" s="183">
        <v>44691</v>
      </c>
      <c r="L76" s="182" t="s">
        <v>2001</v>
      </c>
      <c r="M76" s="182" t="s">
        <v>2019</v>
      </c>
      <c r="N76" s="182"/>
      <c r="O76" s="182" t="s">
        <v>10</v>
      </c>
      <c r="P76" s="182"/>
      <c r="Q76" s="182"/>
      <c r="R76" s="182"/>
      <c r="S76" s="182"/>
      <c r="T76" s="182"/>
      <c r="U76" s="182" t="s">
        <v>646</v>
      </c>
      <c r="V76" s="182"/>
      <c r="W76" s="185">
        <v>44831</v>
      </c>
      <c r="X76" s="185"/>
      <c r="Y76" s="185"/>
      <c r="Z76" s="185"/>
      <c r="AA76" s="209">
        <v>38437.5</v>
      </c>
      <c r="AB76" s="209"/>
      <c r="AC76" s="209"/>
      <c r="AD76" s="218">
        <v>38437.5</v>
      </c>
      <c r="AE76" s="192"/>
      <c r="AF76" s="190"/>
      <c r="AG76" s="190"/>
      <c r="AH76" s="190"/>
      <c r="AI76" s="190"/>
    </row>
    <row r="77" spans="1:35" x14ac:dyDescent="0.35">
      <c r="A77" s="182" t="s">
        <v>1400</v>
      </c>
      <c r="B77" s="182" t="s">
        <v>2112</v>
      </c>
      <c r="C77" s="182"/>
      <c r="D77" s="182"/>
      <c r="E77" s="183">
        <v>29792</v>
      </c>
      <c r="F77" s="184">
        <f t="shared" ca="1" si="1"/>
        <v>42</v>
      </c>
      <c r="G77" s="182" t="s">
        <v>1401</v>
      </c>
      <c r="H77" s="182" t="s">
        <v>1402</v>
      </c>
      <c r="I77" s="182" t="s">
        <v>1403</v>
      </c>
      <c r="J77" s="182"/>
      <c r="K77" s="183">
        <v>44685</v>
      </c>
      <c r="L77" s="182" t="s">
        <v>2003</v>
      </c>
      <c r="M77" s="182" t="s">
        <v>2021</v>
      </c>
      <c r="N77" s="182"/>
      <c r="O77" s="182" t="s">
        <v>12</v>
      </c>
      <c r="P77" s="182" t="s">
        <v>723</v>
      </c>
      <c r="Q77" s="182"/>
      <c r="R77" s="182"/>
      <c r="S77" s="182"/>
      <c r="T77" s="182"/>
      <c r="U77" s="182" t="s">
        <v>646</v>
      </c>
      <c r="V77" s="182"/>
      <c r="W77" s="185">
        <v>44837</v>
      </c>
      <c r="X77" s="185"/>
      <c r="Y77" s="185"/>
      <c r="Z77" s="185"/>
      <c r="AA77" s="209"/>
      <c r="AB77" s="209"/>
      <c r="AC77" s="209"/>
      <c r="AD77" s="190"/>
      <c r="AE77" s="192">
        <v>55000</v>
      </c>
      <c r="AF77" s="190"/>
      <c r="AG77" s="190"/>
      <c r="AH77" s="190"/>
      <c r="AI77" s="190"/>
    </row>
    <row r="78" spans="1:35" x14ac:dyDescent="0.35">
      <c r="A78" s="182" t="s">
        <v>1404</v>
      </c>
      <c r="B78" s="182" t="s">
        <v>2113</v>
      </c>
      <c r="C78" s="182"/>
      <c r="D78" s="182"/>
      <c r="E78" s="183">
        <v>30277</v>
      </c>
      <c r="F78" s="184">
        <f t="shared" ca="1" si="1"/>
        <v>41</v>
      </c>
      <c r="G78" s="182" t="s">
        <v>808</v>
      </c>
      <c r="H78" s="182" t="s">
        <v>1405</v>
      </c>
      <c r="I78" s="182" t="s">
        <v>1406</v>
      </c>
      <c r="J78" s="182"/>
      <c r="K78" s="183">
        <v>44788</v>
      </c>
      <c r="L78" s="182" t="s">
        <v>2003</v>
      </c>
      <c r="M78" s="182" t="s">
        <v>2021</v>
      </c>
      <c r="N78" s="182"/>
      <c r="O78" s="182" t="s">
        <v>12</v>
      </c>
      <c r="P78" s="182" t="s">
        <v>723</v>
      </c>
      <c r="Q78" s="182"/>
      <c r="R78" s="182"/>
      <c r="S78" s="182"/>
      <c r="T78" s="182"/>
      <c r="U78" s="182" t="s">
        <v>646</v>
      </c>
      <c r="V78" s="182"/>
      <c r="W78" s="185">
        <v>44837</v>
      </c>
      <c r="X78" s="185"/>
      <c r="Y78" s="185"/>
      <c r="Z78" s="185"/>
      <c r="AA78" s="209"/>
      <c r="AB78" s="209"/>
      <c r="AC78" s="209"/>
      <c r="AD78" s="190"/>
      <c r="AE78" s="192">
        <v>55000</v>
      </c>
      <c r="AF78" s="190"/>
      <c r="AG78" s="190"/>
      <c r="AH78" s="190"/>
      <c r="AI78" s="190"/>
    </row>
    <row r="79" spans="1:35" x14ac:dyDescent="0.35">
      <c r="A79" s="199" t="s">
        <v>1407</v>
      </c>
      <c r="B79" s="199" t="s">
        <v>2114</v>
      </c>
      <c r="C79" s="199"/>
      <c r="D79" s="199"/>
      <c r="E79" s="200">
        <v>23125</v>
      </c>
      <c r="F79" s="201">
        <f t="shared" ca="1" si="1"/>
        <v>60</v>
      </c>
      <c r="G79" s="199" t="s">
        <v>833</v>
      </c>
      <c r="H79" s="199" t="s">
        <v>1408</v>
      </c>
      <c r="I79" s="199" t="s">
        <v>1409</v>
      </c>
      <c r="J79" s="199"/>
      <c r="K79" s="200">
        <v>44810</v>
      </c>
      <c r="L79" s="182" t="s">
        <v>1410</v>
      </c>
      <c r="M79" s="199" t="s">
        <v>2019</v>
      </c>
      <c r="N79" s="199"/>
      <c r="O79" s="199" t="s">
        <v>236</v>
      </c>
      <c r="P79" s="199" t="s">
        <v>2031</v>
      </c>
      <c r="Q79" s="199"/>
      <c r="R79" s="199"/>
      <c r="S79" s="199"/>
      <c r="T79" s="199"/>
      <c r="U79" s="199" t="s">
        <v>646</v>
      </c>
      <c r="V79" s="199"/>
      <c r="W79" s="202">
        <v>44837</v>
      </c>
      <c r="X79" s="202"/>
      <c r="Y79" s="202"/>
      <c r="Z79" s="202"/>
      <c r="AA79" s="212"/>
      <c r="AB79" s="212"/>
      <c r="AC79" s="212"/>
      <c r="AD79" s="221"/>
      <c r="AE79" s="222">
        <v>37000</v>
      </c>
      <c r="AF79" s="221"/>
      <c r="AG79" s="221"/>
      <c r="AH79" s="221"/>
      <c r="AI79" s="221"/>
    </row>
    <row r="80" spans="1:35" x14ac:dyDescent="0.35">
      <c r="A80" s="206" t="s">
        <v>2049</v>
      </c>
      <c r="B80" s="206" t="s">
        <v>2115</v>
      </c>
      <c r="C80" s="206"/>
      <c r="D80" s="190" t="s">
        <v>2047</v>
      </c>
      <c r="E80" s="183">
        <v>1</v>
      </c>
      <c r="F80" s="184">
        <f t="shared" ca="1" si="1"/>
        <v>124</v>
      </c>
      <c r="G80" s="182" t="s">
        <v>809</v>
      </c>
      <c r="H80" s="182" t="s">
        <v>1411</v>
      </c>
      <c r="I80" s="182" t="s">
        <v>1412</v>
      </c>
      <c r="J80" s="182"/>
      <c r="K80" s="183">
        <v>41715</v>
      </c>
      <c r="L80" s="182" t="s">
        <v>2206</v>
      </c>
      <c r="M80" s="182" t="s">
        <v>2019</v>
      </c>
      <c r="N80" s="182"/>
      <c r="O80" s="182" t="s">
        <v>10</v>
      </c>
      <c r="P80" s="182"/>
      <c r="Q80" s="182"/>
      <c r="R80" s="182"/>
      <c r="S80" s="182"/>
      <c r="T80" s="182"/>
      <c r="U80" s="182" t="s">
        <v>646</v>
      </c>
      <c r="V80" s="182"/>
      <c r="W80" s="185">
        <v>44840</v>
      </c>
      <c r="X80" s="185"/>
      <c r="Y80" s="185"/>
      <c r="Z80" s="185"/>
      <c r="AA80" s="209">
        <v>16000</v>
      </c>
      <c r="AB80" s="209"/>
      <c r="AC80" s="209"/>
      <c r="AD80" s="192">
        <v>16000</v>
      </c>
      <c r="AE80" s="192"/>
      <c r="AF80" s="190"/>
      <c r="AG80" s="190"/>
      <c r="AH80" s="190"/>
      <c r="AI80" s="190"/>
    </row>
    <row r="81" spans="1:35" x14ac:dyDescent="0.35">
      <c r="A81" s="182" t="s">
        <v>1413</v>
      </c>
      <c r="B81" s="182" t="s">
        <v>2116</v>
      </c>
      <c r="C81" s="182"/>
      <c r="D81" s="182"/>
      <c r="E81" s="183">
        <v>26104</v>
      </c>
      <c r="F81" s="184">
        <f t="shared" ca="1" si="1"/>
        <v>52</v>
      </c>
      <c r="G81" s="182" t="s">
        <v>1414</v>
      </c>
      <c r="H81" s="182" t="s">
        <v>1415</v>
      </c>
      <c r="I81" s="182" t="s">
        <v>1416</v>
      </c>
      <c r="J81" s="182"/>
      <c r="K81" s="183">
        <v>44798</v>
      </c>
      <c r="L81" s="182" t="s">
        <v>2207</v>
      </c>
      <c r="M81" s="182" t="s">
        <v>2021</v>
      </c>
      <c r="N81" s="182"/>
      <c r="O81" s="182" t="s">
        <v>12</v>
      </c>
      <c r="P81" s="182" t="s">
        <v>723</v>
      </c>
      <c r="Q81" s="182"/>
      <c r="R81" s="182"/>
      <c r="S81" s="182"/>
      <c r="T81" s="182"/>
      <c r="U81" s="182" t="s">
        <v>646</v>
      </c>
      <c r="V81" s="182"/>
      <c r="W81" s="185">
        <v>44837</v>
      </c>
      <c r="X81" s="185"/>
      <c r="Y81" s="185"/>
      <c r="Z81" s="185"/>
      <c r="AA81" s="209"/>
      <c r="AB81" s="209"/>
      <c r="AC81" s="209"/>
      <c r="AD81" s="190"/>
      <c r="AE81" s="192">
        <v>53876</v>
      </c>
      <c r="AF81" s="190"/>
      <c r="AG81" s="190"/>
      <c r="AH81" s="190"/>
      <c r="AI81" s="190"/>
    </row>
    <row r="82" spans="1:35" x14ac:dyDescent="0.35">
      <c r="A82" s="182" t="s">
        <v>1417</v>
      </c>
      <c r="B82" s="182" t="s">
        <v>2117</v>
      </c>
      <c r="C82" s="182"/>
      <c r="D82" s="182"/>
      <c r="E82" s="183">
        <v>22355</v>
      </c>
      <c r="F82" s="184">
        <f t="shared" ca="1" si="1"/>
        <v>63</v>
      </c>
      <c r="G82" s="182" t="s">
        <v>814</v>
      </c>
      <c r="H82" s="182" t="s">
        <v>1418</v>
      </c>
      <c r="I82" s="182" t="s">
        <v>1419</v>
      </c>
      <c r="J82" s="182"/>
      <c r="K82" s="183">
        <v>44306</v>
      </c>
      <c r="L82" s="182" t="s">
        <v>2003</v>
      </c>
      <c r="M82" s="182" t="s">
        <v>2023</v>
      </c>
      <c r="N82" s="182"/>
      <c r="O82" s="182" t="s">
        <v>12</v>
      </c>
      <c r="P82" s="182" t="s">
        <v>723</v>
      </c>
      <c r="Q82" s="182"/>
      <c r="R82" s="182"/>
      <c r="S82" s="182"/>
      <c r="T82" s="182"/>
      <c r="U82" s="182" t="s">
        <v>646</v>
      </c>
      <c r="V82" s="182"/>
      <c r="W82" s="185">
        <v>44837</v>
      </c>
      <c r="X82" s="185"/>
      <c r="Y82" s="185"/>
      <c r="Z82" s="185"/>
      <c r="AA82" s="209"/>
      <c r="AB82" s="209"/>
      <c r="AC82" s="209"/>
      <c r="AD82" s="190"/>
      <c r="AE82" s="192">
        <v>53876</v>
      </c>
      <c r="AF82" s="190"/>
      <c r="AG82" s="190"/>
      <c r="AH82" s="190"/>
      <c r="AI82" s="190"/>
    </row>
    <row r="83" spans="1:35" x14ac:dyDescent="0.35">
      <c r="A83" s="182" t="s">
        <v>2172</v>
      </c>
      <c r="B83" s="190" t="s">
        <v>2118</v>
      </c>
      <c r="C83" s="190"/>
      <c r="D83" s="182"/>
      <c r="E83" s="183">
        <v>34826</v>
      </c>
      <c r="F83" s="184">
        <f t="shared" ca="1" si="1"/>
        <v>28</v>
      </c>
      <c r="G83" s="182" t="s">
        <v>809</v>
      </c>
      <c r="H83" s="182" t="s">
        <v>1420</v>
      </c>
      <c r="I83" s="182" t="s">
        <v>1421</v>
      </c>
      <c r="J83" s="182"/>
      <c r="K83" s="183">
        <v>44809</v>
      </c>
      <c r="L83" s="182" t="s">
        <v>2003</v>
      </c>
      <c r="M83" s="182" t="s">
        <v>2021</v>
      </c>
      <c r="N83" s="182"/>
      <c r="O83" s="182" t="s">
        <v>12</v>
      </c>
      <c r="P83" s="182" t="s">
        <v>723</v>
      </c>
      <c r="Q83" s="182"/>
      <c r="R83" s="182"/>
      <c r="S83" s="182"/>
      <c r="T83" s="182"/>
      <c r="U83" s="182" t="s">
        <v>646</v>
      </c>
      <c r="V83" s="182"/>
      <c r="W83" s="185">
        <v>44840</v>
      </c>
      <c r="X83" s="185"/>
      <c r="Y83" s="185"/>
      <c r="Z83" s="185"/>
      <c r="AA83" s="209"/>
      <c r="AB83" s="209"/>
      <c r="AC83" s="209"/>
      <c r="AD83" s="190"/>
      <c r="AE83" s="192">
        <v>55000</v>
      </c>
      <c r="AF83" s="190"/>
      <c r="AG83" s="190"/>
      <c r="AH83" s="190"/>
      <c r="AI83" s="190"/>
    </row>
    <row r="84" spans="1:35" x14ac:dyDescent="0.35">
      <c r="A84" s="182" t="s">
        <v>1422</v>
      </c>
      <c r="B84" s="182" t="s">
        <v>2119</v>
      </c>
      <c r="C84" s="182"/>
      <c r="D84" s="182"/>
      <c r="E84" s="183">
        <v>36759</v>
      </c>
      <c r="F84" s="184">
        <f t="shared" ca="1" si="1"/>
        <v>23</v>
      </c>
      <c r="G84" s="182" t="s">
        <v>1423</v>
      </c>
      <c r="H84" s="182" t="s">
        <v>1424</v>
      </c>
      <c r="I84" s="182" t="s">
        <v>1425</v>
      </c>
      <c r="J84" s="182"/>
      <c r="K84" s="183">
        <v>44771</v>
      </c>
      <c r="L84" s="182" t="s">
        <v>2003</v>
      </c>
      <c r="M84" s="182" t="s">
        <v>2021</v>
      </c>
      <c r="N84" s="182"/>
      <c r="O84" s="182" t="s">
        <v>1697</v>
      </c>
      <c r="P84" s="182" t="s">
        <v>2031</v>
      </c>
      <c r="Q84" s="182"/>
      <c r="R84" s="182"/>
      <c r="S84" s="182"/>
      <c r="T84" s="182"/>
      <c r="U84" s="182" t="s">
        <v>646</v>
      </c>
      <c r="V84" s="182"/>
      <c r="W84" s="185">
        <v>44844</v>
      </c>
      <c r="X84" s="185"/>
      <c r="Y84" s="185"/>
      <c r="Z84" s="185"/>
      <c r="AA84" s="209"/>
      <c r="AB84" s="209"/>
      <c r="AC84" s="209"/>
      <c r="AD84" s="190"/>
      <c r="AE84" s="192">
        <v>37000</v>
      </c>
      <c r="AF84" s="190"/>
      <c r="AG84" s="190"/>
      <c r="AH84" s="190"/>
      <c r="AI84" s="190"/>
    </row>
    <row r="85" spans="1:35" x14ac:dyDescent="0.35">
      <c r="A85" s="182" t="s">
        <v>2173</v>
      </c>
      <c r="B85" s="190" t="s">
        <v>2120</v>
      </c>
      <c r="C85" s="190"/>
      <c r="D85" s="182"/>
      <c r="E85" s="183">
        <v>34561</v>
      </c>
      <c r="F85" s="184">
        <f t="shared" ca="1" si="1"/>
        <v>29</v>
      </c>
      <c r="G85" s="182" t="s">
        <v>985</v>
      </c>
      <c r="H85" s="182" t="s">
        <v>1426</v>
      </c>
      <c r="I85" s="182" t="s">
        <v>1427</v>
      </c>
      <c r="J85" s="182"/>
      <c r="K85" s="183">
        <v>44720</v>
      </c>
      <c r="L85" s="182" t="s">
        <v>2003</v>
      </c>
      <c r="M85" s="182" t="s">
        <v>2021</v>
      </c>
      <c r="N85" s="182"/>
      <c r="O85" s="182" t="s">
        <v>12</v>
      </c>
      <c r="P85" s="182" t="s">
        <v>723</v>
      </c>
      <c r="Q85" s="182"/>
      <c r="R85" s="182"/>
      <c r="S85" s="182"/>
      <c r="T85" s="182"/>
      <c r="U85" s="182" t="s">
        <v>646</v>
      </c>
      <c r="V85" s="182"/>
      <c r="W85" s="185">
        <v>44844</v>
      </c>
      <c r="X85" s="185"/>
      <c r="Y85" s="185"/>
      <c r="Z85" s="185"/>
      <c r="AA85" s="209"/>
      <c r="AB85" s="209"/>
      <c r="AC85" s="209"/>
      <c r="AD85" s="190"/>
      <c r="AE85" s="192">
        <v>53876</v>
      </c>
      <c r="AF85" s="190"/>
      <c r="AG85" s="190"/>
      <c r="AH85" s="190"/>
      <c r="AI85" s="190"/>
    </row>
    <row r="86" spans="1:35" s="147" customFormat="1" x14ac:dyDescent="0.35">
      <c r="A86" s="193" t="s">
        <v>1428</v>
      </c>
      <c r="B86" s="193" t="s">
        <v>2121</v>
      </c>
      <c r="C86" s="193"/>
      <c r="D86" s="193"/>
      <c r="E86" s="194">
        <v>34670</v>
      </c>
      <c r="F86" s="195">
        <f t="shared" ca="1" si="1"/>
        <v>29</v>
      </c>
      <c r="G86" s="193" t="s">
        <v>809</v>
      </c>
      <c r="H86" s="193" t="s">
        <v>1429</v>
      </c>
      <c r="I86" s="193" t="s">
        <v>1430</v>
      </c>
      <c r="J86" s="193"/>
      <c r="K86" s="194">
        <v>44714</v>
      </c>
      <c r="L86" s="193" t="s">
        <v>2208</v>
      </c>
      <c r="M86" s="193" t="s">
        <v>2022</v>
      </c>
      <c r="N86" s="193"/>
      <c r="O86" s="182" t="s">
        <v>10</v>
      </c>
      <c r="P86" s="193"/>
      <c r="Q86" s="193"/>
      <c r="R86" s="193"/>
      <c r="S86" s="193"/>
      <c r="T86" s="193"/>
      <c r="U86" s="193" t="s">
        <v>646</v>
      </c>
      <c r="V86" s="193"/>
      <c r="W86" s="196">
        <v>44840</v>
      </c>
      <c r="X86" s="196"/>
      <c r="Y86" s="196"/>
      <c r="Z86" s="196"/>
      <c r="AA86" s="209">
        <v>48583.040000000001</v>
      </c>
      <c r="AB86" s="211"/>
      <c r="AC86" s="211"/>
      <c r="AD86" s="223">
        <v>48583.040000000001</v>
      </c>
      <c r="AE86" s="220"/>
      <c r="AF86" s="219"/>
      <c r="AG86" s="219"/>
      <c r="AH86" s="219"/>
      <c r="AI86" s="219"/>
    </row>
    <row r="87" spans="1:35" x14ac:dyDescent="0.35">
      <c r="A87" s="182" t="s">
        <v>1431</v>
      </c>
      <c r="B87" s="182" t="s">
        <v>2122</v>
      </c>
      <c r="C87" s="182"/>
      <c r="D87" s="182"/>
      <c r="E87" s="183">
        <v>30603</v>
      </c>
      <c r="F87" s="184">
        <f t="shared" ca="1" si="1"/>
        <v>40</v>
      </c>
      <c r="G87" s="182" t="s">
        <v>837</v>
      </c>
      <c r="H87" s="182" t="s">
        <v>1432</v>
      </c>
      <c r="I87" s="182" t="s">
        <v>1433</v>
      </c>
      <c r="J87" s="182"/>
      <c r="K87" s="183">
        <v>44599</v>
      </c>
      <c r="L87" s="182" t="s">
        <v>2006</v>
      </c>
      <c r="M87" s="182" t="s">
        <v>2019</v>
      </c>
      <c r="N87" s="182"/>
      <c r="O87" s="182" t="s">
        <v>14</v>
      </c>
      <c r="P87" s="182" t="s">
        <v>723</v>
      </c>
      <c r="Q87" s="182"/>
      <c r="R87" s="182"/>
      <c r="S87" s="182"/>
      <c r="T87" s="182"/>
      <c r="U87" s="182" t="s">
        <v>646</v>
      </c>
      <c r="V87" s="182"/>
      <c r="W87" s="185">
        <v>44839</v>
      </c>
      <c r="X87" s="185"/>
      <c r="Y87" s="185"/>
      <c r="Z87" s="185"/>
      <c r="AA87" s="209"/>
      <c r="AB87" s="209"/>
      <c r="AC87" s="209"/>
      <c r="AD87" s="190"/>
      <c r="AE87" s="192">
        <v>47000</v>
      </c>
      <c r="AF87" s="190"/>
      <c r="AG87" s="190"/>
      <c r="AH87" s="190"/>
      <c r="AI87" s="190"/>
    </row>
    <row r="88" spans="1:35" x14ac:dyDescent="0.35">
      <c r="A88" s="182" t="s">
        <v>1434</v>
      </c>
      <c r="B88" s="182" t="s">
        <v>2123</v>
      </c>
      <c r="C88" s="182"/>
      <c r="D88" s="182"/>
      <c r="E88" s="183">
        <v>20046</v>
      </c>
      <c r="F88" s="184">
        <f t="shared" ca="1" si="1"/>
        <v>69</v>
      </c>
      <c r="G88" s="182" t="s">
        <v>887</v>
      </c>
      <c r="H88" s="182" t="s">
        <v>1435</v>
      </c>
      <c r="I88" s="182" t="s">
        <v>1436</v>
      </c>
      <c r="J88" s="182"/>
      <c r="K88" s="183">
        <v>44701</v>
      </c>
      <c r="L88" s="182" t="s">
        <v>2209</v>
      </c>
      <c r="M88" s="182" t="s">
        <v>2020</v>
      </c>
      <c r="N88" s="182"/>
      <c r="O88" s="182" t="s">
        <v>10</v>
      </c>
      <c r="P88" s="182"/>
      <c r="Q88" s="182"/>
      <c r="R88" s="182"/>
      <c r="S88" s="182"/>
      <c r="T88" s="182"/>
      <c r="U88" s="182" t="s">
        <v>646</v>
      </c>
      <c r="V88" s="182"/>
      <c r="W88" s="185">
        <v>44846</v>
      </c>
      <c r="X88" s="185"/>
      <c r="Y88" s="185"/>
      <c r="Z88" s="188">
        <v>40630.35</v>
      </c>
      <c r="AA88" s="213">
        <v>40630.35</v>
      </c>
      <c r="AB88" s="213"/>
      <c r="AC88" s="213"/>
      <c r="AD88" s="203"/>
      <c r="AE88" s="197"/>
      <c r="AF88" s="217"/>
      <c r="AG88" s="217"/>
      <c r="AH88" s="217"/>
      <c r="AI88" s="217"/>
    </row>
    <row r="89" spans="1:35" x14ac:dyDescent="0.35">
      <c r="A89" s="182" t="s">
        <v>1437</v>
      </c>
      <c r="B89" s="182" t="s">
        <v>2124</v>
      </c>
      <c r="C89" s="182"/>
      <c r="D89" s="182"/>
      <c r="E89" s="183">
        <v>24634</v>
      </c>
      <c r="F89" s="184">
        <f t="shared" ca="1" si="1"/>
        <v>56</v>
      </c>
      <c r="G89" s="182" t="s">
        <v>814</v>
      </c>
      <c r="H89" s="182" t="s">
        <v>1438</v>
      </c>
      <c r="I89" s="182" t="s">
        <v>1439</v>
      </c>
      <c r="J89" s="182"/>
      <c r="K89" s="183">
        <v>44615</v>
      </c>
      <c r="L89" s="182" t="s">
        <v>567</v>
      </c>
      <c r="M89" s="182" t="s">
        <v>2019</v>
      </c>
      <c r="N89" s="182"/>
      <c r="O89" s="182" t="s">
        <v>10</v>
      </c>
      <c r="P89" s="182"/>
      <c r="Q89" s="182"/>
      <c r="R89" s="182"/>
      <c r="S89" s="182"/>
      <c r="T89" s="182"/>
      <c r="U89" s="182" t="s">
        <v>646</v>
      </c>
      <c r="V89" s="182"/>
      <c r="W89" s="185">
        <v>44846</v>
      </c>
      <c r="X89" s="185"/>
      <c r="Y89" s="185"/>
      <c r="Z89" s="186">
        <v>31268.76</v>
      </c>
      <c r="AA89" s="213">
        <v>31268.76</v>
      </c>
      <c r="AB89" s="213"/>
      <c r="AC89" s="213"/>
      <c r="AD89" s="217"/>
      <c r="AE89" s="197"/>
      <c r="AF89" s="217"/>
      <c r="AG89" s="217"/>
      <c r="AH89" s="217"/>
      <c r="AI89" s="217"/>
    </row>
    <row r="90" spans="1:35" x14ac:dyDescent="0.35">
      <c r="A90" s="182" t="s">
        <v>2174</v>
      </c>
      <c r="B90" s="190" t="s">
        <v>2125</v>
      </c>
      <c r="C90" s="190"/>
      <c r="D90" s="182"/>
      <c r="E90" s="183">
        <v>27026</v>
      </c>
      <c r="F90" s="184">
        <f t="shared" ca="1" si="1"/>
        <v>50</v>
      </c>
      <c r="G90" s="182" t="s">
        <v>814</v>
      </c>
      <c r="H90" s="182" t="s">
        <v>1440</v>
      </c>
      <c r="I90" s="182" t="s">
        <v>2191</v>
      </c>
      <c r="J90" s="182" t="s">
        <v>2192</v>
      </c>
      <c r="K90" s="183">
        <v>44907</v>
      </c>
      <c r="L90" s="182" t="s">
        <v>2015</v>
      </c>
      <c r="M90" s="182" t="s">
        <v>2024</v>
      </c>
      <c r="N90" s="182"/>
      <c r="O90" s="182" t="s">
        <v>236</v>
      </c>
      <c r="P90" s="182" t="s">
        <v>2030</v>
      </c>
      <c r="Q90" s="182"/>
      <c r="R90" s="182"/>
      <c r="S90" s="182"/>
      <c r="T90" s="182"/>
      <c r="U90" s="182" t="s">
        <v>646</v>
      </c>
      <c r="V90" s="182"/>
      <c r="W90" s="185">
        <v>44852</v>
      </c>
      <c r="X90" s="185"/>
      <c r="Y90" s="185"/>
      <c r="Z90" s="187">
        <v>35000</v>
      </c>
      <c r="AA90" s="213">
        <v>35000</v>
      </c>
      <c r="AB90" s="213"/>
      <c r="AC90" s="213"/>
      <c r="AD90" s="197"/>
      <c r="AE90" s="197"/>
      <c r="AF90" s="217"/>
      <c r="AG90" s="217"/>
      <c r="AH90" s="217"/>
      <c r="AI90" s="217"/>
    </row>
    <row r="91" spans="1:35" x14ac:dyDescent="0.35">
      <c r="A91" s="182" t="s">
        <v>1441</v>
      </c>
      <c r="B91" s="182" t="s">
        <v>2126</v>
      </c>
      <c r="C91" s="182"/>
      <c r="D91" s="182"/>
      <c r="E91" s="183">
        <v>27184</v>
      </c>
      <c r="F91" s="184">
        <f t="shared" ca="1" si="1"/>
        <v>49</v>
      </c>
      <c r="G91" s="182" t="s">
        <v>809</v>
      </c>
      <c r="H91" s="182" t="s">
        <v>1442</v>
      </c>
      <c r="I91" s="182" t="s">
        <v>1443</v>
      </c>
      <c r="J91" s="182"/>
      <c r="K91" s="183">
        <v>44803</v>
      </c>
      <c r="L91" s="182" t="s">
        <v>2003</v>
      </c>
      <c r="M91" s="182" t="s">
        <v>2021</v>
      </c>
      <c r="N91" s="182"/>
      <c r="O91" s="182" t="s">
        <v>12</v>
      </c>
      <c r="P91" s="182" t="s">
        <v>723</v>
      </c>
      <c r="Q91" s="182"/>
      <c r="R91" s="182"/>
      <c r="S91" s="182"/>
      <c r="T91" s="182"/>
      <c r="U91" s="182" t="s">
        <v>646</v>
      </c>
      <c r="V91" s="182"/>
      <c r="W91" s="185">
        <v>44858</v>
      </c>
      <c r="X91" s="185"/>
      <c r="Y91" s="185"/>
      <c r="Z91" s="189">
        <v>51076</v>
      </c>
      <c r="AA91" s="214">
        <v>51076</v>
      </c>
      <c r="AB91" s="209"/>
      <c r="AC91" s="209"/>
      <c r="AD91" s="190"/>
      <c r="AE91" s="192"/>
      <c r="AF91" s="190"/>
      <c r="AG91" s="190"/>
      <c r="AH91" s="190"/>
      <c r="AI91" s="190"/>
    </row>
    <row r="92" spans="1:35" x14ac:dyDescent="0.35">
      <c r="A92" s="182" t="s">
        <v>2175</v>
      </c>
      <c r="B92" s="190" t="s">
        <v>1806</v>
      </c>
      <c r="C92" s="190"/>
      <c r="D92" s="182"/>
      <c r="E92" s="183">
        <v>36777</v>
      </c>
      <c r="F92" s="184">
        <f t="shared" ca="1" si="1"/>
        <v>23</v>
      </c>
      <c r="G92" s="182" t="s">
        <v>830</v>
      </c>
      <c r="H92" s="182" t="s">
        <v>1444</v>
      </c>
      <c r="I92" s="182" t="s">
        <v>1445</v>
      </c>
      <c r="J92" s="182"/>
      <c r="K92" s="183">
        <v>44812</v>
      </c>
      <c r="L92" s="182" t="s">
        <v>2003</v>
      </c>
      <c r="M92" s="182" t="s">
        <v>2021</v>
      </c>
      <c r="N92" s="182"/>
      <c r="O92" s="182" t="s">
        <v>12</v>
      </c>
      <c r="P92" s="182" t="s">
        <v>723</v>
      </c>
      <c r="Q92" s="182"/>
      <c r="R92" s="182"/>
      <c r="S92" s="182"/>
      <c r="T92" s="182"/>
      <c r="U92" s="182" t="s">
        <v>646</v>
      </c>
      <c r="V92" s="182"/>
      <c r="W92" s="185">
        <v>44858</v>
      </c>
      <c r="X92" s="185"/>
      <c r="Y92" s="185"/>
      <c r="Z92" s="189">
        <v>53876</v>
      </c>
      <c r="AA92" s="214">
        <v>53876</v>
      </c>
      <c r="AB92" s="209"/>
      <c r="AC92" s="209"/>
      <c r="AD92" s="190"/>
      <c r="AE92" s="192"/>
      <c r="AF92" s="190"/>
      <c r="AG92" s="190"/>
      <c r="AH92" s="190"/>
      <c r="AI92" s="190"/>
    </row>
    <row r="93" spans="1:35" x14ac:dyDescent="0.35">
      <c r="A93" s="182" t="s">
        <v>1446</v>
      </c>
      <c r="B93" s="182" t="s">
        <v>1859</v>
      </c>
      <c r="C93" s="182"/>
      <c r="D93" s="182"/>
      <c r="E93" s="183">
        <v>34789</v>
      </c>
      <c r="F93" s="184">
        <f t="shared" ca="1" si="1"/>
        <v>29</v>
      </c>
      <c r="G93" s="182" t="s">
        <v>892</v>
      </c>
      <c r="H93" s="182" t="s">
        <v>1447</v>
      </c>
      <c r="I93" s="182" t="s">
        <v>1448</v>
      </c>
      <c r="J93" s="182"/>
      <c r="K93" s="183">
        <v>44810</v>
      </c>
      <c r="L93" s="182" t="s">
        <v>2015</v>
      </c>
      <c r="M93" s="182" t="s">
        <v>2026</v>
      </c>
      <c r="N93" s="182"/>
      <c r="O93" s="182" t="s">
        <v>14</v>
      </c>
      <c r="P93" s="182" t="s">
        <v>723</v>
      </c>
      <c r="Q93" s="182"/>
      <c r="R93" s="182"/>
      <c r="S93" s="182"/>
      <c r="T93" s="182"/>
      <c r="U93" s="182" t="s">
        <v>646</v>
      </c>
      <c r="V93" s="182"/>
      <c r="W93" s="185">
        <v>44872</v>
      </c>
      <c r="X93" s="185"/>
      <c r="Y93" s="185"/>
      <c r="Z93" s="189">
        <v>47000</v>
      </c>
      <c r="AA93" s="214">
        <v>47000</v>
      </c>
      <c r="AB93" s="209"/>
      <c r="AC93" s="209"/>
      <c r="AD93" s="190"/>
      <c r="AE93" s="192"/>
      <c r="AF93" s="190"/>
      <c r="AG93" s="190"/>
      <c r="AH93" s="190"/>
      <c r="AI93" s="190"/>
    </row>
    <row r="94" spans="1:35" x14ac:dyDescent="0.35">
      <c r="A94" s="182" t="s">
        <v>1449</v>
      </c>
      <c r="B94" s="182" t="s">
        <v>2127</v>
      </c>
      <c r="C94" s="182"/>
      <c r="D94" s="182"/>
      <c r="E94" s="183">
        <v>16418</v>
      </c>
      <c r="F94" s="184">
        <f t="shared" ca="1" si="1"/>
        <v>79</v>
      </c>
      <c r="G94" s="182" t="s">
        <v>1046</v>
      </c>
      <c r="H94" s="182" t="s">
        <v>1450</v>
      </c>
      <c r="I94" s="182" t="s">
        <v>1451</v>
      </c>
      <c r="J94" s="182"/>
      <c r="K94" s="183">
        <v>44820</v>
      </c>
      <c r="L94" s="182" t="s">
        <v>2207</v>
      </c>
      <c r="M94" s="182" t="s">
        <v>2023</v>
      </c>
      <c r="N94" s="182"/>
      <c r="O94" s="182" t="s">
        <v>1697</v>
      </c>
      <c r="P94" s="182" t="s">
        <v>2031</v>
      </c>
      <c r="Q94" s="182"/>
      <c r="R94" s="182"/>
      <c r="S94" s="182"/>
      <c r="T94" s="182"/>
      <c r="U94" s="182" t="s">
        <v>646</v>
      </c>
      <c r="V94" s="182"/>
      <c r="W94" s="185">
        <v>44876</v>
      </c>
      <c r="X94" s="185"/>
      <c r="Y94" s="185"/>
      <c r="Z94" s="189">
        <v>37000</v>
      </c>
      <c r="AA94" s="214">
        <v>37000</v>
      </c>
      <c r="AB94" s="209"/>
      <c r="AC94" s="209"/>
      <c r="AD94" s="190"/>
      <c r="AE94" s="192"/>
      <c r="AF94" s="190"/>
      <c r="AG94" s="190"/>
      <c r="AH94" s="190"/>
      <c r="AI94" s="190"/>
    </row>
    <row r="95" spans="1:35" x14ac:dyDescent="0.35">
      <c r="A95" s="182" t="s">
        <v>1452</v>
      </c>
      <c r="B95" s="182" t="s">
        <v>2128</v>
      </c>
      <c r="C95" s="182"/>
      <c r="D95" s="182"/>
      <c r="E95" s="183">
        <v>37940</v>
      </c>
      <c r="F95" s="184">
        <f t="shared" ca="1" si="1"/>
        <v>20</v>
      </c>
      <c r="G95" s="182" t="s">
        <v>809</v>
      </c>
      <c r="H95" s="182" t="s">
        <v>1442</v>
      </c>
      <c r="I95" s="182" t="s">
        <v>1453</v>
      </c>
      <c r="J95" s="182"/>
      <c r="K95" s="183">
        <v>44616</v>
      </c>
      <c r="L95" s="182" t="s">
        <v>2003</v>
      </c>
      <c r="M95" s="182" t="s">
        <v>2021</v>
      </c>
      <c r="N95" s="182"/>
      <c r="O95" s="182" t="s">
        <v>12</v>
      </c>
      <c r="P95" s="182" t="s">
        <v>723</v>
      </c>
      <c r="Q95" s="182"/>
      <c r="R95" s="182"/>
      <c r="S95" s="182"/>
      <c r="T95" s="182"/>
      <c r="U95" s="182" t="s">
        <v>646</v>
      </c>
      <c r="V95" s="182"/>
      <c r="W95" s="185">
        <v>44886</v>
      </c>
      <c r="X95" s="185"/>
      <c r="Y95" s="185"/>
      <c r="Z95" s="189">
        <v>34100</v>
      </c>
      <c r="AA95" s="214">
        <v>34100</v>
      </c>
      <c r="AB95" s="209"/>
      <c r="AC95" s="209"/>
      <c r="AD95" s="190"/>
      <c r="AE95" s="192"/>
      <c r="AF95" s="190"/>
      <c r="AG95" s="190"/>
      <c r="AH95" s="190"/>
      <c r="AI95" s="190"/>
    </row>
    <row r="96" spans="1:35" x14ac:dyDescent="0.35">
      <c r="A96" s="182" t="s">
        <v>2176</v>
      </c>
      <c r="B96" s="190" t="s">
        <v>2129</v>
      </c>
      <c r="C96" s="190"/>
      <c r="D96" s="182"/>
      <c r="E96" s="183">
        <v>35787</v>
      </c>
      <c r="F96" s="184">
        <f t="shared" ca="1" si="1"/>
        <v>26</v>
      </c>
      <c r="G96" s="182" t="s">
        <v>807</v>
      </c>
      <c r="H96" s="182" t="s">
        <v>1454</v>
      </c>
      <c r="I96" s="182" t="s">
        <v>1455</v>
      </c>
      <c r="J96" s="182"/>
      <c r="K96" s="183">
        <v>44806</v>
      </c>
      <c r="L96" s="182" t="s">
        <v>2003</v>
      </c>
      <c r="M96" s="182" t="s">
        <v>2021</v>
      </c>
      <c r="N96" s="182"/>
      <c r="O96" s="182" t="s">
        <v>12</v>
      </c>
      <c r="P96" s="182" t="s">
        <v>723</v>
      </c>
      <c r="Q96" s="182"/>
      <c r="R96" s="182"/>
      <c r="S96" s="182"/>
      <c r="T96" s="182"/>
      <c r="U96" s="182" t="s">
        <v>646</v>
      </c>
      <c r="V96" s="182"/>
      <c r="W96" s="185">
        <v>44886</v>
      </c>
      <c r="X96" s="185"/>
      <c r="Y96" s="185"/>
      <c r="Z96" s="189">
        <v>53876</v>
      </c>
      <c r="AA96" s="214">
        <v>53876</v>
      </c>
      <c r="AB96" s="209"/>
      <c r="AC96" s="209"/>
      <c r="AD96" s="190"/>
      <c r="AE96" s="192"/>
      <c r="AF96" s="190"/>
      <c r="AG96" s="190"/>
      <c r="AH96" s="190"/>
      <c r="AI96" s="190"/>
    </row>
    <row r="97" spans="1:35" x14ac:dyDescent="0.35">
      <c r="A97" s="182" t="s">
        <v>1456</v>
      </c>
      <c r="B97" s="182" t="s">
        <v>1785</v>
      </c>
      <c r="C97" s="182"/>
      <c r="D97" s="182"/>
      <c r="E97" s="183">
        <v>30090</v>
      </c>
      <c r="F97" s="184">
        <f t="shared" ca="1" si="1"/>
        <v>41</v>
      </c>
      <c r="G97" s="182" t="s">
        <v>887</v>
      </c>
      <c r="H97" s="182" t="s">
        <v>1457</v>
      </c>
      <c r="I97" s="182" t="s">
        <v>1458</v>
      </c>
      <c r="J97" s="182"/>
      <c r="K97" s="183">
        <v>44662</v>
      </c>
      <c r="L97" s="182" t="s">
        <v>2001</v>
      </c>
      <c r="M97" s="182" t="s">
        <v>2019</v>
      </c>
      <c r="N97" s="182"/>
      <c r="O97" s="182" t="s">
        <v>10</v>
      </c>
      <c r="P97" s="182"/>
      <c r="Q97" s="182"/>
      <c r="R97" s="182"/>
      <c r="S97" s="182"/>
      <c r="T97" s="182"/>
      <c r="U97" s="182" t="s">
        <v>646</v>
      </c>
      <c r="V97" s="182"/>
      <c r="W97" s="185">
        <v>44896</v>
      </c>
      <c r="X97" s="185"/>
      <c r="Y97" s="185"/>
      <c r="Z97" s="189">
        <v>51508.93</v>
      </c>
      <c r="AA97" s="214">
        <v>51508.93</v>
      </c>
      <c r="AB97" s="209"/>
      <c r="AC97" s="209"/>
      <c r="AD97" s="190"/>
      <c r="AE97" s="192"/>
      <c r="AF97" s="190"/>
      <c r="AG97" s="190"/>
      <c r="AH97" s="190"/>
      <c r="AI97" s="190"/>
    </row>
    <row r="98" spans="1:35" x14ac:dyDescent="0.35">
      <c r="A98" s="182" t="s">
        <v>1459</v>
      </c>
      <c r="B98" s="182" t="s">
        <v>2130</v>
      </c>
      <c r="C98" s="182"/>
      <c r="D98" s="182"/>
      <c r="E98" s="183">
        <v>28934</v>
      </c>
      <c r="F98" s="184">
        <f t="shared" ca="1" si="1"/>
        <v>45</v>
      </c>
      <c r="G98" s="182" t="s">
        <v>809</v>
      </c>
      <c r="H98" s="182" t="s">
        <v>1460</v>
      </c>
      <c r="I98" s="182" t="s">
        <v>1461</v>
      </c>
      <c r="J98" s="182"/>
      <c r="K98" s="183">
        <v>44776</v>
      </c>
      <c r="L98" s="182" t="s">
        <v>2006</v>
      </c>
      <c r="M98" s="182" t="s">
        <v>2025</v>
      </c>
      <c r="N98" s="182"/>
      <c r="O98" s="182" t="s">
        <v>690</v>
      </c>
      <c r="P98" s="182" t="s">
        <v>723</v>
      </c>
      <c r="Q98" s="182"/>
      <c r="R98" s="182"/>
      <c r="S98" s="182"/>
      <c r="T98" s="182"/>
      <c r="U98" s="182" t="s">
        <v>646</v>
      </c>
      <c r="V98" s="182"/>
      <c r="W98" s="185">
        <v>44901</v>
      </c>
      <c r="X98" s="185"/>
      <c r="Y98" s="185"/>
      <c r="Z98" s="189">
        <v>47000</v>
      </c>
      <c r="AA98" s="214">
        <v>47000</v>
      </c>
      <c r="AB98" s="209"/>
      <c r="AC98" s="209"/>
      <c r="AD98" s="190"/>
      <c r="AE98" s="192"/>
      <c r="AF98" s="190"/>
      <c r="AG98" s="190"/>
      <c r="AH98" s="190"/>
      <c r="AI98" s="190"/>
    </row>
    <row r="99" spans="1:35" x14ac:dyDescent="0.35">
      <c r="A99" s="182" t="s">
        <v>2177</v>
      </c>
      <c r="B99" s="190" t="s">
        <v>2131</v>
      </c>
      <c r="C99" s="190"/>
      <c r="D99" s="182"/>
      <c r="E99" s="183">
        <v>34980</v>
      </c>
      <c r="F99" s="184">
        <f t="shared" ca="1" si="1"/>
        <v>28</v>
      </c>
      <c r="G99" s="182" t="s">
        <v>809</v>
      </c>
      <c r="H99" s="182" t="s">
        <v>1462</v>
      </c>
      <c r="I99" s="182" t="s">
        <v>1463</v>
      </c>
      <c r="J99" s="182"/>
      <c r="K99" s="183">
        <v>44861</v>
      </c>
      <c r="L99" s="182" t="s">
        <v>2003</v>
      </c>
      <c r="M99" s="182" t="s">
        <v>2021</v>
      </c>
      <c r="N99" s="182"/>
      <c r="O99" s="182" t="s">
        <v>12</v>
      </c>
      <c r="P99" s="182" t="s">
        <v>723</v>
      </c>
      <c r="Q99" s="182"/>
      <c r="R99" s="182"/>
      <c r="S99" s="182"/>
      <c r="T99" s="182"/>
      <c r="U99" s="182" t="s">
        <v>646</v>
      </c>
      <c r="V99" s="182"/>
      <c r="W99" s="185">
        <v>44900</v>
      </c>
      <c r="X99" s="185"/>
      <c r="Y99" s="185"/>
      <c r="Z99" s="189">
        <v>53876</v>
      </c>
      <c r="AA99" s="214">
        <v>53876</v>
      </c>
      <c r="AB99" s="209"/>
      <c r="AC99" s="209"/>
      <c r="AD99" s="190"/>
      <c r="AE99" s="192"/>
      <c r="AF99" s="190"/>
      <c r="AG99" s="190"/>
      <c r="AH99" s="190"/>
      <c r="AI99" s="190"/>
    </row>
    <row r="100" spans="1:35" x14ac:dyDescent="0.35">
      <c r="A100" s="182" t="s">
        <v>1464</v>
      </c>
      <c r="B100" s="182" t="s">
        <v>2132</v>
      </c>
      <c r="C100" s="182"/>
      <c r="D100" s="182"/>
      <c r="E100" s="183">
        <v>21829</v>
      </c>
      <c r="F100" s="184">
        <f t="shared" ca="1" si="1"/>
        <v>64</v>
      </c>
      <c r="G100" s="182" t="s">
        <v>837</v>
      </c>
      <c r="H100" s="182" t="s">
        <v>1465</v>
      </c>
      <c r="I100" s="182" t="s">
        <v>1466</v>
      </c>
      <c r="J100" s="182"/>
      <c r="K100" s="183">
        <v>44770</v>
      </c>
      <c r="L100" s="182" t="s">
        <v>2210</v>
      </c>
      <c r="M100" s="182"/>
      <c r="N100" s="182"/>
      <c r="O100" s="182" t="s">
        <v>10</v>
      </c>
      <c r="P100" s="182"/>
      <c r="Q100" s="182"/>
      <c r="R100" s="182"/>
      <c r="S100" s="182"/>
      <c r="T100" s="182"/>
      <c r="U100" s="182" t="s">
        <v>646</v>
      </c>
      <c r="V100" s="182"/>
      <c r="W100" s="185">
        <v>44908</v>
      </c>
      <c r="X100" s="185"/>
      <c r="Y100" s="185"/>
      <c r="Z100" s="189">
        <v>62500</v>
      </c>
      <c r="AA100" s="214">
        <v>62500</v>
      </c>
      <c r="AB100" s="209"/>
      <c r="AC100" s="209"/>
      <c r="AD100" s="190"/>
      <c r="AE100" s="192"/>
      <c r="AF100" s="190"/>
      <c r="AG100" s="190"/>
      <c r="AH100" s="190"/>
      <c r="AI100" s="190"/>
    </row>
    <row r="101" spans="1:35" x14ac:dyDescent="0.35">
      <c r="A101" s="182" t="s">
        <v>1467</v>
      </c>
      <c r="B101" s="182" t="s">
        <v>2133</v>
      </c>
      <c r="C101" s="182"/>
      <c r="D101" s="182"/>
      <c r="E101" s="183">
        <v>26124</v>
      </c>
      <c r="F101" s="184">
        <f t="shared" ca="1" si="1"/>
        <v>52</v>
      </c>
      <c r="G101" s="182" t="s">
        <v>830</v>
      </c>
      <c r="H101" s="182" t="s">
        <v>1468</v>
      </c>
      <c r="I101" s="182" t="s">
        <v>1469</v>
      </c>
      <c r="J101" s="182"/>
      <c r="K101" s="183">
        <v>44868</v>
      </c>
      <c r="L101" s="182" t="s">
        <v>2014</v>
      </c>
      <c r="M101" s="182" t="s">
        <v>2020</v>
      </c>
      <c r="N101" s="182"/>
      <c r="O101" s="182" t="s">
        <v>1614</v>
      </c>
      <c r="P101" s="182" t="s">
        <v>2030</v>
      </c>
      <c r="Q101" s="182"/>
      <c r="R101" s="182"/>
      <c r="S101" s="182"/>
      <c r="T101" s="182"/>
      <c r="U101" s="182" t="s">
        <v>646</v>
      </c>
      <c r="V101" s="182"/>
      <c r="W101" s="185">
        <v>44914</v>
      </c>
      <c r="X101" s="185"/>
      <c r="Y101" s="185"/>
      <c r="Z101" s="188">
        <v>37000</v>
      </c>
      <c r="AA101" s="214">
        <v>37000</v>
      </c>
      <c r="AB101" s="213"/>
      <c r="AC101" s="213"/>
      <c r="AD101" s="217"/>
      <c r="AE101" s="197"/>
      <c r="AF101" s="217"/>
      <c r="AG101" s="217"/>
      <c r="AH101" s="217"/>
      <c r="AI101" s="217"/>
    </row>
    <row r="102" spans="1:35" x14ac:dyDescent="0.35">
      <c r="A102" s="182" t="s">
        <v>2178</v>
      </c>
      <c r="B102" s="190" t="s">
        <v>2119</v>
      </c>
      <c r="C102" s="190"/>
      <c r="D102" s="182"/>
      <c r="E102" s="183">
        <v>31722</v>
      </c>
      <c r="F102" s="184">
        <f t="shared" ca="1" si="1"/>
        <v>37</v>
      </c>
      <c r="G102" s="182" t="s">
        <v>814</v>
      </c>
      <c r="H102" s="182" t="s">
        <v>1470</v>
      </c>
      <c r="I102" s="182" t="s">
        <v>1471</v>
      </c>
      <c r="J102" s="182"/>
      <c r="K102" s="183">
        <v>44807</v>
      </c>
      <c r="L102" s="182" t="s">
        <v>2006</v>
      </c>
      <c r="M102" s="182" t="s">
        <v>2025</v>
      </c>
      <c r="N102" s="182"/>
      <c r="O102" s="190" t="s">
        <v>1585</v>
      </c>
      <c r="P102" s="190" t="s">
        <v>2030</v>
      </c>
      <c r="Q102" s="190" t="s">
        <v>14</v>
      </c>
      <c r="R102" s="190" t="s">
        <v>2030</v>
      </c>
      <c r="S102" s="190"/>
      <c r="T102" s="190"/>
      <c r="U102" s="182" t="s">
        <v>646</v>
      </c>
      <c r="V102" s="182"/>
      <c r="W102" s="185">
        <v>44908</v>
      </c>
      <c r="X102" s="185"/>
      <c r="Y102" s="185"/>
      <c r="Z102" s="203"/>
      <c r="AA102" s="215">
        <v>40000</v>
      </c>
      <c r="AB102" s="215">
        <v>47000</v>
      </c>
      <c r="AC102" s="215"/>
      <c r="AD102" s="217"/>
      <c r="AE102" s="197"/>
      <c r="AF102" s="217"/>
      <c r="AG102" s="217"/>
      <c r="AH102" s="217"/>
      <c r="AI102" s="217"/>
    </row>
    <row r="103" spans="1:35" x14ac:dyDescent="0.35">
      <c r="A103" s="182" t="s">
        <v>1472</v>
      </c>
      <c r="B103" s="182" t="s">
        <v>2134</v>
      </c>
      <c r="C103" s="182"/>
      <c r="D103" s="182"/>
      <c r="E103" s="183">
        <v>21776</v>
      </c>
      <c r="F103" s="184">
        <f t="shared" ca="1" si="1"/>
        <v>64</v>
      </c>
      <c r="G103" s="182" t="s">
        <v>814</v>
      </c>
      <c r="H103" s="182" t="s">
        <v>1473</v>
      </c>
      <c r="I103" s="182"/>
      <c r="J103" s="182"/>
      <c r="K103" s="183">
        <v>44845</v>
      </c>
      <c r="L103" s="182" t="s">
        <v>2193</v>
      </c>
      <c r="M103" s="182" t="s">
        <v>2023</v>
      </c>
      <c r="N103" s="182"/>
      <c r="O103" s="182" t="s">
        <v>1585</v>
      </c>
      <c r="P103" s="182" t="s">
        <v>723</v>
      </c>
      <c r="Q103" s="182"/>
      <c r="R103" s="182"/>
      <c r="S103" s="182"/>
      <c r="T103" s="182"/>
      <c r="U103" s="182" t="s">
        <v>646</v>
      </c>
      <c r="V103" s="182"/>
      <c r="W103" s="185">
        <v>44917</v>
      </c>
      <c r="X103" s="185"/>
      <c r="Y103" s="185"/>
      <c r="Z103" s="188">
        <v>7200</v>
      </c>
      <c r="AA103" s="214">
        <v>7200</v>
      </c>
      <c r="AB103" s="213"/>
      <c r="AC103" s="213"/>
      <c r="AD103" s="217"/>
      <c r="AE103" s="197"/>
      <c r="AF103" s="217"/>
      <c r="AG103" s="217"/>
      <c r="AH103" s="217"/>
      <c r="AI103" s="217"/>
    </row>
    <row r="104" spans="1:35" x14ac:dyDescent="0.35">
      <c r="A104" s="182" t="s">
        <v>2179</v>
      </c>
      <c r="B104" s="190" t="s">
        <v>2135</v>
      </c>
      <c r="C104" s="190"/>
      <c r="D104" s="182"/>
      <c r="E104" s="183">
        <v>26641</v>
      </c>
      <c r="F104" s="184">
        <f t="shared" ca="1" si="1"/>
        <v>51</v>
      </c>
      <c r="G104" s="182" t="s">
        <v>804</v>
      </c>
      <c r="H104" s="182" t="s">
        <v>1474</v>
      </c>
      <c r="I104" s="182" t="s">
        <v>1475</v>
      </c>
      <c r="J104" s="182"/>
      <c r="K104" s="183">
        <v>44680</v>
      </c>
      <c r="L104" s="182" t="s">
        <v>2211</v>
      </c>
      <c r="M104" s="182" t="s">
        <v>2019</v>
      </c>
      <c r="N104" s="182"/>
      <c r="O104" s="182" t="s">
        <v>14</v>
      </c>
      <c r="P104" s="182" t="s">
        <v>723</v>
      </c>
      <c r="Q104" s="182"/>
      <c r="R104" s="182"/>
      <c r="S104" s="182"/>
      <c r="T104" s="182"/>
      <c r="U104" s="182" t="s">
        <v>646</v>
      </c>
      <c r="V104" s="182"/>
      <c r="W104" s="185">
        <v>44921</v>
      </c>
      <c r="X104" s="185"/>
      <c r="Y104" s="185"/>
      <c r="Z104" s="188">
        <v>40000</v>
      </c>
      <c r="AA104" s="214">
        <v>40000</v>
      </c>
      <c r="AB104" s="213"/>
      <c r="AC104" s="213"/>
      <c r="AD104" s="217"/>
      <c r="AE104" s="197"/>
      <c r="AF104" s="217"/>
      <c r="AG104" s="217"/>
      <c r="AH104" s="217"/>
      <c r="AI104" s="217"/>
    </row>
  </sheetData>
  <phoneticPr fontId="17" type="noConversion"/>
  <conditionalFormatting sqref="B105:B1048576">
    <cfRule type="duplicateValues" dxfId="6" priority="3"/>
  </conditionalFormatting>
  <conditionalFormatting sqref="A2:C104">
    <cfRule type="duplicateValues" dxfId="5" priority="123"/>
  </conditionalFormatting>
  <conditionalFormatting sqref="B1:C1 B4:C4 B6:C6 B8:C8 B11:C11 B17:C17 B19:C22 B27:C28 B33:C33 B36:C37 B39:C39 B41:C41 B44:C45 B47:C47 B49:C49 B61:C61 B63:C66 B69:C70 B72:C73 B75:C75 B79:C79 B83:C83 B85:C85 B90:C90 B92:C92 B96:C96 B99:C99 B102:C102 B104:C1048576">
    <cfRule type="duplicateValues" dxfId="4" priority="124"/>
  </conditionalFormatting>
  <dataValidations disablePrompts="1" count="1">
    <dataValidation type="date" allowBlank="1" showInputMessage="1" showErrorMessage="1" sqref="W2:Y104 Z2:Z87" xr:uid="{8F174626-281E-4090-BA3B-E61DC129DCD2}">
      <formula1>44562</formula1>
      <formula2>47484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C27104-7114-44B3-A4B6-D70DD5AE8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5C3D51-1DB7-437A-AB35-A39F61EEC5DE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customXml/itemProps3.xml><?xml version="1.0" encoding="utf-8"?>
<ds:datastoreItem xmlns:ds="http://schemas.openxmlformats.org/officeDocument/2006/customXml" ds:itemID="{5D0B6EC2-F8F2-4FD7-BD7C-68747E2355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</vt:lpstr>
      <vt:lpstr>South beneficiaries</vt:lpstr>
      <vt:lpstr>2018 Summary</vt:lpstr>
      <vt:lpstr>2019 summary</vt:lpstr>
      <vt:lpstr>2019 processsed payments</vt:lpstr>
      <vt:lpstr>2019</vt:lpstr>
      <vt:lpstr>2020</vt:lpstr>
      <vt:lpstr>2021</vt:lpstr>
      <vt:lpstr>2022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Jane D. Wenceslao</dc:creator>
  <cp:keywords/>
  <dc:description/>
  <cp:lastModifiedBy>Andrea Aviles</cp:lastModifiedBy>
  <cp:revision/>
  <cp:lastPrinted>2024-03-25T06:22:08Z</cp:lastPrinted>
  <dcterms:created xsi:type="dcterms:W3CDTF">2021-08-13T09:48:44Z</dcterms:created>
  <dcterms:modified xsi:type="dcterms:W3CDTF">2024-03-25T07:25:55Z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f579f4-a783-43a3-b623-bfaded123dbc_Enabled">
    <vt:lpwstr>true</vt:lpwstr>
  </property>
  <property fmtid="{D5CDD505-2E9C-101B-9397-08002B2CF9AE}" pid="3" name="MSIP_Label_1ef579f4-a783-43a3-b623-bfaded123dbc_SetDate">
    <vt:lpwstr>2021-09-02T06:44:51Z</vt:lpwstr>
  </property>
  <property fmtid="{D5CDD505-2E9C-101B-9397-08002B2CF9AE}" pid="4" name="MSIP_Label_1ef579f4-a783-43a3-b623-bfaded123dbc_Method">
    <vt:lpwstr>Privileged</vt:lpwstr>
  </property>
  <property fmtid="{D5CDD505-2E9C-101B-9397-08002B2CF9AE}" pid="5" name="MSIP_Label_1ef579f4-a783-43a3-b623-bfaded123dbc_Name">
    <vt:lpwstr>Partners and Stakeholders</vt:lpwstr>
  </property>
  <property fmtid="{D5CDD505-2E9C-101B-9397-08002B2CF9AE}" pid="6" name="MSIP_Label_1ef579f4-a783-43a3-b623-bfaded123dbc_SiteId">
    <vt:lpwstr>4f2f5733-1a9d-48ac-98f4-a6c588424b7b</vt:lpwstr>
  </property>
  <property fmtid="{D5CDD505-2E9C-101B-9397-08002B2CF9AE}" pid="7" name="MSIP_Label_1ef579f4-a783-43a3-b623-bfaded123dbc_ActionId">
    <vt:lpwstr>cf1af466-a006-46c6-9d9b-a9990162498a</vt:lpwstr>
  </property>
  <property fmtid="{D5CDD505-2E9C-101B-9397-08002B2CF9AE}" pid="8" name="MSIP_Label_1ef579f4-a783-43a3-b623-bfaded123dbc_ContentBits">
    <vt:lpwstr>3</vt:lpwstr>
  </property>
  <property fmtid="{D5CDD505-2E9C-101B-9397-08002B2CF9AE}" pid="9" name="ContentTypeId">
    <vt:lpwstr>0x010100368D7D5215D8C543A2C74290E1EBD62D</vt:lpwstr>
  </property>
  <property fmtid="{D5CDD505-2E9C-101B-9397-08002B2CF9AE}" pid="10" name="MediaServiceImageTags">
    <vt:lpwstr/>
  </property>
</Properties>
</file>