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rexel0-my.sharepoint.com/personal/yl3328_drexel_edu/Documents/HILFT/004-FinalDataReview/"/>
    </mc:Choice>
  </mc:AlternateContent>
  <xr:revisionPtr revIDLastSave="4960" documentId="11_F25DC773A252ABDACC1048E0915E57D45ADE58E8" xr6:coauthVersionLast="47" xr6:coauthVersionMax="47" xr10:uidLastSave="{4DD0C11D-D4A5-4A57-B848-49D4664BB354}"/>
  <bookViews>
    <workbookView xWindow="-108" yWindow="-108" windowWidth="30936" windowHeight="12456" activeTab="5" xr2:uid="{00000000-000D-0000-FFFF-FFFF00000000}"/>
  </bookViews>
  <sheets>
    <sheet name="Demand" sheetId="13" r:id="rId1"/>
    <sheet name="Cost" sheetId="17" r:id="rId2"/>
    <sheet name="Energy" sheetId="31" r:id="rId3"/>
    <sheet name="FF" sheetId="15" r:id="rId4"/>
    <sheet name="Daily Per Occ Discomfort" sheetId="34" r:id="rId5"/>
    <sheet name="Daily Per Occ Equip Use" sheetId="35" r:id="rId6"/>
    <sheet name="demand decrese - peak" sheetId="32" r:id="rId7"/>
    <sheet name="tou cost decrease" sheetId="33" r:id="rId8"/>
    <sheet name="legend" sheetId="8" r:id="rId9"/>
  </sheets>
  <definedNames>
    <definedName name="_xlnm.Print_Area" localSheetId="1">Cost!$B$2:$M$32</definedName>
    <definedName name="_xlnm.Print_Area" localSheetId="4">'Daily Per Occ Discomfort'!$B$2:$M$32</definedName>
    <definedName name="_xlnm.Print_Area" localSheetId="5">'Daily Per Occ Equip Use'!$B$2:$M$32</definedName>
    <definedName name="_xlnm.Print_Area" localSheetId="0">Demand!$B$66:$M$96</definedName>
    <definedName name="_xlnm.Print_Area" localSheetId="2">Energy!$B$2:$M$32</definedName>
    <definedName name="_xlnm.Print_Area" localSheetId="3">FF!$B$2:$M$32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5" i="35" l="1"/>
  <c r="AK15" i="35"/>
  <c r="AJ15" i="35"/>
  <c r="AI15" i="35"/>
  <c r="AH15" i="35"/>
  <c r="AG15" i="35"/>
  <c r="AF15" i="35"/>
  <c r="AE15" i="35"/>
  <c r="AD15" i="35"/>
  <c r="Y15" i="35"/>
  <c r="X15" i="35"/>
  <c r="W15" i="35"/>
  <c r="V15" i="35"/>
  <c r="U15" i="35"/>
  <c r="T15" i="35"/>
  <c r="S15" i="35"/>
  <c r="R15" i="35"/>
  <c r="Q15" i="35"/>
  <c r="AL14" i="35"/>
  <c r="AK14" i="35"/>
  <c r="AJ14" i="35"/>
  <c r="AI14" i="35"/>
  <c r="AH14" i="35"/>
  <c r="AG14" i="35"/>
  <c r="AF14" i="35"/>
  <c r="AE14" i="35"/>
  <c r="AD14" i="35"/>
  <c r="Y14" i="35"/>
  <c r="X14" i="35"/>
  <c r="W14" i="35"/>
  <c r="V14" i="35"/>
  <c r="U14" i="35"/>
  <c r="T14" i="35"/>
  <c r="S14" i="35"/>
  <c r="R14" i="35"/>
  <c r="Q14" i="35"/>
  <c r="AL13" i="35"/>
  <c r="AK13" i="35"/>
  <c r="AJ13" i="35"/>
  <c r="AI13" i="35"/>
  <c r="AH13" i="35"/>
  <c r="AG13" i="35"/>
  <c r="AF13" i="35"/>
  <c r="AE13" i="35"/>
  <c r="AL12" i="35"/>
  <c r="AK12" i="35"/>
  <c r="AJ12" i="35"/>
  <c r="AI12" i="35"/>
  <c r="AH12" i="35"/>
  <c r="AG12" i="35"/>
  <c r="AF12" i="35"/>
  <c r="AE12" i="35"/>
  <c r="AD12" i="35"/>
  <c r="Y12" i="35"/>
  <c r="X12" i="35"/>
  <c r="W12" i="35"/>
  <c r="V12" i="35"/>
  <c r="U12" i="35"/>
  <c r="T12" i="35"/>
  <c r="S12" i="35"/>
  <c r="R12" i="35"/>
  <c r="Q12" i="35"/>
  <c r="AL11" i="35"/>
  <c r="AK11" i="35"/>
  <c r="AJ11" i="35"/>
  <c r="AI11" i="35"/>
  <c r="AH11" i="35"/>
  <c r="AG11" i="35"/>
  <c r="AF11" i="35"/>
  <c r="AE11" i="35"/>
  <c r="AD11" i="35"/>
  <c r="Y11" i="35"/>
  <c r="X11" i="35"/>
  <c r="W11" i="35"/>
  <c r="V11" i="35"/>
  <c r="U11" i="35"/>
  <c r="T11" i="35"/>
  <c r="S11" i="35"/>
  <c r="R11" i="35"/>
  <c r="Q11" i="35"/>
  <c r="AL10" i="35"/>
  <c r="AK10" i="35"/>
  <c r="AJ10" i="35"/>
  <c r="AI10" i="35"/>
  <c r="AH10" i="35"/>
  <c r="AG10" i="35"/>
  <c r="AF10" i="35"/>
  <c r="AE10" i="35"/>
  <c r="AL9" i="35"/>
  <c r="AK9" i="35"/>
  <c r="AJ9" i="35"/>
  <c r="AI9" i="35"/>
  <c r="AH9" i="35"/>
  <c r="AG9" i="35"/>
  <c r="AF9" i="35"/>
  <c r="AE9" i="35"/>
  <c r="AD9" i="35"/>
  <c r="Y9" i="35"/>
  <c r="X9" i="35"/>
  <c r="W9" i="35"/>
  <c r="V9" i="35"/>
  <c r="U9" i="35"/>
  <c r="T9" i="35"/>
  <c r="S9" i="35"/>
  <c r="R9" i="35"/>
  <c r="Q9" i="35"/>
  <c r="AL8" i="35"/>
  <c r="AK8" i="35"/>
  <c r="AJ8" i="35"/>
  <c r="AI8" i="35"/>
  <c r="AH8" i="35"/>
  <c r="AG8" i="35"/>
  <c r="AF8" i="35"/>
  <c r="AE8" i="35"/>
  <c r="AD8" i="35"/>
  <c r="Y8" i="35"/>
  <c r="X8" i="35"/>
  <c r="W8" i="35"/>
  <c r="V8" i="35"/>
  <c r="U8" i="35"/>
  <c r="T8" i="35"/>
  <c r="S8" i="35"/>
  <c r="R8" i="35"/>
  <c r="Q8" i="35"/>
  <c r="AL7" i="35"/>
  <c r="AK7" i="35"/>
  <c r="AJ7" i="35"/>
  <c r="AI7" i="35"/>
  <c r="AH7" i="35"/>
  <c r="AG7" i="35"/>
  <c r="AF7" i="35"/>
  <c r="AE7" i="35"/>
  <c r="AL6" i="35"/>
  <c r="AK6" i="35"/>
  <c r="AJ6" i="35"/>
  <c r="AI6" i="35"/>
  <c r="AH6" i="35"/>
  <c r="AG6" i="35"/>
  <c r="AF6" i="35"/>
  <c r="AE6" i="35"/>
  <c r="AD6" i="35"/>
  <c r="Y6" i="35"/>
  <c r="X6" i="35"/>
  <c r="W6" i="35"/>
  <c r="V6" i="35"/>
  <c r="U6" i="35"/>
  <c r="T6" i="35"/>
  <c r="S6" i="35"/>
  <c r="R6" i="35"/>
  <c r="Q6" i="35"/>
  <c r="AL5" i="35"/>
  <c r="AK5" i="35"/>
  <c r="AJ5" i="35"/>
  <c r="AI5" i="35"/>
  <c r="AH5" i="35"/>
  <c r="AG5" i="35"/>
  <c r="AF5" i="35"/>
  <c r="AE5" i="35"/>
  <c r="AD5" i="35"/>
  <c r="Y5" i="35"/>
  <c r="X5" i="35"/>
  <c r="W5" i="35"/>
  <c r="V5" i="35"/>
  <c r="U5" i="35"/>
  <c r="T5" i="35"/>
  <c r="S5" i="35"/>
  <c r="R5" i="35"/>
  <c r="Q5" i="35"/>
  <c r="AL4" i="35"/>
  <c r="AK4" i="35"/>
  <c r="AJ4" i="35"/>
  <c r="AI4" i="35"/>
  <c r="AH4" i="35"/>
  <c r="AG4" i="35"/>
  <c r="AF4" i="35"/>
  <c r="AE4" i="35"/>
  <c r="AL15" i="31"/>
  <c r="AK15" i="31"/>
  <c r="AJ15" i="31"/>
  <c r="AI15" i="31"/>
  <c r="AH15" i="31"/>
  <c r="AG15" i="31"/>
  <c r="AF15" i="31"/>
  <c r="AE15" i="31"/>
  <c r="AD15" i="31"/>
  <c r="Y15" i="31"/>
  <c r="X15" i="31"/>
  <c r="W15" i="31"/>
  <c r="V15" i="31"/>
  <c r="U15" i="31"/>
  <c r="T15" i="31"/>
  <c r="S15" i="31"/>
  <c r="R15" i="31"/>
  <c r="Q15" i="31"/>
  <c r="AL14" i="31"/>
  <c r="AK14" i="31"/>
  <c r="AJ14" i="31"/>
  <c r="AI14" i="31"/>
  <c r="AH14" i="31"/>
  <c r="AG14" i="31"/>
  <c r="AF14" i="31"/>
  <c r="AE14" i="31"/>
  <c r="AD14" i="31"/>
  <c r="Y14" i="31"/>
  <c r="X14" i="31"/>
  <c r="W14" i="31"/>
  <c r="V14" i="31"/>
  <c r="U14" i="31"/>
  <c r="T14" i="31"/>
  <c r="S14" i="31"/>
  <c r="R14" i="31"/>
  <c r="Q14" i="31"/>
  <c r="AL13" i="31"/>
  <c r="AK13" i="31"/>
  <c r="AJ13" i="31"/>
  <c r="AI13" i="31"/>
  <c r="AH13" i="31"/>
  <c r="AG13" i="31"/>
  <c r="AF13" i="31"/>
  <c r="AE13" i="31"/>
  <c r="AL12" i="31"/>
  <c r="AK12" i="31"/>
  <c r="AJ12" i="31"/>
  <c r="AI12" i="31"/>
  <c r="AH12" i="31"/>
  <c r="AG12" i="31"/>
  <c r="AF12" i="31"/>
  <c r="AE12" i="31"/>
  <c r="AD12" i="31"/>
  <c r="Y12" i="31"/>
  <c r="X12" i="31"/>
  <c r="W12" i="31"/>
  <c r="V12" i="31"/>
  <c r="U12" i="31"/>
  <c r="T12" i="31"/>
  <c r="S12" i="31"/>
  <c r="R12" i="31"/>
  <c r="Q12" i="31"/>
  <c r="AL11" i="31"/>
  <c r="AK11" i="31"/>
  <c r="AJ11" i="31"/>
  <c r="AI11" i="31"/>
  <c r="AH11" i="31"/>
  <c r="AG11" i="31"/>
  <c r="AF11" i="31"/>
  <c r="AE11" i="31"/>
  <c r="AD11" i="31"/>
  <c r="Y11" i="31"/>
  <c r="X11" i="31"/>
  <c r="W11" i="31"/>
  <c r="V11" i="31"/>
  <c r="U11" i="31"/>
  <c r="T11" i="31"/>
  <c r="S11" i="31"/>
  <c r="R11" i="31"/>
  <c r="Q11" i="31"/>
  <c r="AL10" i="31"/>
  <c r="AK10" i="31"/>
  <c r="AJ10" i="31"/>
  <c r="AI10" i="31"/>
  <c r="AH10" i="31"/>
  <c r="AG10" i="31"/>
  <c r="AF10" i="31"/>
  <c r="AE10" i="31"/>
  <c r="AL9" i="31"/>
  <c r="AK9" i="31"/>
  <c r="AJ9" i="31"/>
  <c r="AI9" i="31"/>
  <c r="AH9" i="31"/>
  <c r="AG9" i="31"/>
  <c r="AF9" i="31"/>
  <c r="AE9" i="31"/>
  <c r="AD9" i="31"/>
  <c r="Y9" i="31"/>
  <c r="X9" i="31"/>
  <c r="W9" i="31"/>
  <c r="V9" i="31"/>
  <c r="U9" i="31"/>
  <c r="T9" i="31"/>
  <c r="S9" i="31"/>
  <c r="R9" i="31"/>
  <c r="Q9" i="31"/>
  <c r="AL8" i="31"/>
  <c r="AK8" i="31"/>
  <c r="AJ8" i="31"/>
  <c r="AI8" i="31"/>
  <c r="AH8" i="31"/>
  <c r="AG8" i="31"/>
  <c r="AF8" i="31"/>
  <c r="AE8" i="31"/>
  <c r="AD8" i="31"/>
  <c r="Y8" i="31"/>
  <c r="X8" i="31"/>
  <c r="W8" i="31"/>
  <c r="V8" i="31"/>
  <c r="U8" i="31"/>
  <c r="T8" i="31"/>
  <c r="S8" i="31"/>
  <c r="R8" i="31"/>
  <c r="Q8" i="31"/>
  <c r="AL7" i="31"/>
  <c r="AK7" i="31"/>
  <c r="AJ7" i="31"/>
  <c r="AI7" i="31"/>
  <c r="AH7" i="31"/>
  <c r="AG7" i="31"/>
  <c r="AF7" i="31"/>
  <c r="AE7" i="31"/>
  <c r="AL6" i="31"/>
  <c r="AK6" i="31"/>
  <c r="AJ6" i="31"/>
  <c r="AI6" i="31"/>
  <c r="AH6" i="31"/>
  <c r="AG6" i="31"/>
  <c r="AF6" i="31"/>
  <c r="AE6" i="31"/>
  <c r="AD6" i="31"/>
  <c r="Y6" i="31"/>
  <c r="X6" i="31"/>
  <c r="W6" i="31"/>
  <c r="V6" i="31"/>
  <c r="U6" i="31"/>
  <c r="T6" i="31"/>
  <c r="S6" i="31"/>
  <c r="R6" i="31"/>
  <c r="Q6" i="31"/>
  <c r="AL5" i="31"/>
  <c r="AK5" i="31"/>
  <c r="AJ5" i="31"/>
  <c r="AI5" i="31"/>
  <c r="AH5" i="31"/>
  <c r="AG5" i="31"/>
  <c r="AF5" i="31"/>
  <c r="AE5" i="31"/>
  <c r="AD5" i="31"/>
  <c r="Y5" i="31"/>
  <c r="X5" i="31"/>
  <c r="W5" i="31"/>
  <c r="V5" i="31"/>
  <c r="U5" i="31"/>
  <c r="T5" i="31"/>
  <c r="S5" i="31"/>
  <c r="R5" i="31"/>
  <c r="Q5" i="31"/>
  <c r="AL4" i="31"/>
  <c r="AK4" i="31"/>
  <c r="AJ4" i="31"/>
  <c r="AI4" i="31"/>
  <c r="AH4" i="31"/>
  <c r="AG4" i="31"/>
  <c r="AF4" i="31"/>
  <c r="AE4" i="31"/>
  <c r="AL15" i="17"/>
  <c r="AK15" i="17"/>
  <c r="AJ15" i="17"/>
  <c r="AI15" i="17"/>
  <c r="AH15" i="17"/>
  <c r="AG15" i="17"/>
  <c r="AF15" i="17"/>
  <c r="AE15" i="17"/>
  <c r="AD15" i="17"/>
  <c r="Y15" i="17"/>
  <c r="X15" i="17"/>
  <c r="W15" i="17"/>
  <c r="V15" i="17"/>
  <c r="U15" i="17"/>
  <c r="T15" i="17"/>
  <c r="S15" i="17"/>
  <c r="R15" i="17"/>
  <c r="Q15" i="17"/>
  <c r="AL14" i="17"/>
  <c r="AK14" i="17"/>
  <c r="AJ14" i="17"/>
  <c r="AI14" i="17"/>
  <c r="AH14" i="17"/>
  <c r="AG14" i="17"/>
  <c r="AF14" i="17"/>
  <c r="AE14" i="17"/>
  <c r="AD14" i="17"/>
  <c r="Y14" i="17"/>
  <c r="X14" i="17"/>
  <c r="W14" i="17"/>
  <c r="V14" i="17"/>
  <c r="U14" i="17"/>
  <c r="T14" i="17"/>
  <c r="S14" i="17"/>
  <c r="R14" i="17"/>
  <c r="Q14" i="17"/>
  <c r="AL13" i="17"/>
  <c r="AK13" i="17"/>
  <c r="AJ13" i="17"/>
  <c r="AI13" i="17"/>
  <c r="AH13" i="17"/>
  <c r="AG13" i="17"/>
  <c r="AF13" i="17"/>
  <c r="AE13" i="17"/>
  <c r="AL12" i="17"/>
  <c r="AK12" i="17"/>
  <c r="AJ12" i="17"/>
  <c r="AI12" i="17"/>
  <c r="AH12" i="17"/>
  <c r="AG12" i="17"/>
  <c r="AF12" i="17"/>
  <c r="AE12" i="17"/>
  <c r="AD12" i="17"/>
  <c r="Y12" i="17"/>
  <c r="X12" i="17"/>
  <c r="W12" i="17"/>
  <c r="V12" i="17"/>
  <c r="U12" i="17"/>
  <c r="T12" i="17"/>
  <c r="S12" i="17"/>
  <c r="R12" i="17"/>
  <c r="Q12" i="17"/>
  <c r="AL11" i="17"/>
  <c r="AK11" i="17"/>
  <c r="AJ11" i="17"/>
  <c r="AI11" i="17"/>
  <c r="AH11" i="17"/>
  <c r="AG11" i="17"/>
  <c r="AF11" i="17"/>
  <c r="AE11" i="17"/>
  <c r="AD11" i="17"/>
  <c r="Y11" i="17"/>
  <c r="X11" i="17"/>
  <c r="W11" i="17"/>
  <c r="V11" i="17"/>
  <c r="U11" i="17"/>
  <c r="T11" i="17"/>
  <c r="S11" i="17"/>
  <c r="R11" i="17"/>
  <c r="Q11" i="17"/>
  <c r="AL10" i="17"/>
  <c r="AK10" i="17"/>
  <c r="AJ10" i="17"/>
  <c r="AI10" i="17"/>
  <c r="AH10" i="17"/>
  <c r="AG10" i="17"/>
  <c r="AF10" i="17"/>
  <c r="AE10" i="17"/>
  <c r="AL9" i="17"/>
  <c r="AK9" i="17"/>
  <c r="AJ9" i="17"/>
  <c r="AI9" i="17"/>
  <c r="AH9" i="17"/>
  <c r="AG9" i="17"/>
  <c r="AF9" i="17"/>
  <c r="AE9" i="17"/>
  <c r="AD9" i="17"/>
  <c r="Y9" i="17"/>
  <c r="X9" i="17"/>
  <c r="W9" i="17"/>
  <c r="V9" i="17"/>
  <c r="U9" i="17"/>
  <c r="T9" i="17"/>
  <c r="S9" i="17"/>
  <c r="R9" i="17"/>
  <c r="Q9" i="17"/>
  <c r="AL8" i="17"/>
  <c r="AK8" i="17"/>
  <c r="AJ8" i="17"/>
  <c r="AI8" i="17"/>
  <c r="AH8" i="17"/>
  <c r="AG8" i="17"/>
  <c r="AF8" i="17"/>
  <c r="AE8" i="17"/>
  <c r="AD8" i="17"/>
  <c r="Y8" i="17"/>
  <c r="X8" i="17"/>
  <c r="W8" i="17"/>
  <c r="V8" i="17"/>
  <c r="U8" i="17"/>
  <c r="T8" i="17"/>
  <c r="S8" i="17"/>
  <c r="R8" i="17"/>
  <c r="Q8" i="17"/>
  <c r="AL7" i="17"/>
  <c r="AK7" i="17"/>
  <c r="AJ7" i="17"/>
  <c r="AI7" i="17"/>
  <c r="AH7" i="17"/>
  <c r="AG7" i="17"/>
  <c r="AF7" i="17"/>
  <c r="AE7" i="17"/>
  <c r="AL6" i="17"/>
  <c r="AK6" i="17"/>
  <c r="AJ6" i="17"/>
  <c r="AI6" i="17"/>
  <c r="AH6" i="17"/>
  <c r="AG6" i="17"/>
  <c r="AF6" i="17"/>
  <c r="AE6" i="17"/>
  <c r="AD6" i="17"/>
  <c r="Y6" i="17"/>
  <c r="X6" i="17"/>
  <c r="W6" i="17"/>
  <c r="V6" i="17"/>
  <c r="U6" i="17"/>
  <c r="T6" i="17"/>
  <c r="S6" i="17"/>
  <c r="R6" i="17"/>
  <c r="Q6" i="17"/>
  <c r="AL5" i="17"/>
  <c r="AK5" i="17"/>
  <c r="AJ5" i="17"/>
  <c r="AI5" i="17"/>
  <c r="AH5" i="17"/>
  <c r="AG5" i="17"/>
  <c r="AF5" i="17"/>
  <c r="AE5" i="17"/>
  <c r="AD5" i="17"/>
  <c r="Y5" i="17"/>
  <c r="X5" i="17"/>
  <c r="W5" i="17"/>
  <c r="V5" i="17"/>
  <c r="U5" i="17"/>
  <c r="T5" i="17"/>
  <c r="S5" i="17"/>
  <c r="R5" i="17"/>
  <c r="Q5" i="17"/>
  <c r="AL4" i="17"/>
  <c r="AK4" i="17"/>
  <c r="AJ4" i="17"/>
  <c r="AI4" i="17"/>
  <c r="AH4" i="17"/>
  <c r="AG4" i="17"/>
  <c r="AF4" i="17"/>
  <c r="AE4" i="17"/>
  <c r="AL15" i="13"/>
  <c r="AK15" i="13"/>
  <c r="AJ15" i="13"/>
  <c r="AI15" i="13"/>
  <c r="AH15" i="13"/>
  <c r="AG15" i="13"/>
  <c r="AF15" i="13"/>
  <c r="AE15" i="13"/>
  <c r="AD15" i="13"/>
  <c r="Y15" i="13"/>
  <c r="X15" i="13"/>
  <c r="W15" i="13"/>
  <c r="V15" i="13"/>
  <c r="U15" i="13"/>
  <c r="T15" i="13"/>
  <c r="S15" i="13"/>
  <c r="R15" i="13"/>
  <c r="Q15" i="13"/>
  <c r="AL14" i="13"/>
  <c r="AK14" i="13"/>
  <c r="AJ14" i="13"/>
  <c r="AI14" i="13"/>
  <c r="AH14" i="13"/>
  <c r="AG14" i="13"/>
  <c r="AF14" i="13"/>
  <c r="AE14" i="13"/>
  <c r="AD14" i="13"/>
  <c r="Y14" i="13"/>
  <c r="X14" i="13"/>
  <c r="W14" i="13"/>
  <c r="V14" i="13"/>
  <c r="U14" i="13"/>
  <c r="T14" i="13"/>
  <c r="S14" i="13"/>
  <c r="R14" i="13"/>
  <c r="Q14" i="13"/>
  <c r="AL13" i="13"/>
  <c r="AK13" i="13"/>
  <c r="AJ13" i="13"/>
  <c r="AI13" i="13"/>
  <c r="AH13" i="13"/>
  <c r="AG13" i="13"/>
  <c r="AF13" i="13"/>
  <c r="AE13" i="13"/>
  <c r="AL12" i="13"/>
  <c r="AK12" i="13"/>
  <c r="AJ12" i="13"/>
  <c r="AI12" i="13"/>
  <c r="AH12" i="13"/>
  <c r="AG12" i="13"/>
  <c r="AF12" i="13"/>
  <c r="AE12" i="13"/>
  <c r="AD12" i="13"/>
  <c r="Y12" i="13"/>
  <c r="X12" i="13"/>
  <c r="W12" i="13"/>
  <c r="V12" i="13"/>
  <c r="U12" i="13"/>
  <c r="T12" i="13"/>
  <c r="S12" i="13"/>
  <c r="R12" i="13"/>
  <c r="Q12" i="13"/>
  <c r="AL11" i="13"/>
  <c r="AK11" i="13"/>
  <c r="AJ11" i="13"/>
  <c r="AI11" i="13"/>
  <c r="AH11" i="13"/>
  <c r="AG11" i="13"/>
  <c r="AF11" i="13"/>
  <c r="AE11" i="13"/>
  <c r="AD11" i="13"/>
  <c r="Y11" i="13"/>
  <c r="X11" i="13"/>
  <c r="W11" i="13"/>
  <c r="V11" i="13"/>
  <c r="U11" i="13"/>
  <c r="T11" i="13"/>
  <c r="S11" i="13"/>
  <c r="R11" i="13"/>
  <c r="Q11" i="13"/>
  <c r="AL10" i="13"/>
  <c r="AK10" i="13"/>
  <c r="AJ10" i="13"/>
  <c r="AI10" i="13"/>
  <c r="AH10" i="13"/>
  <c r="AG10" i="13"/>
  <c r="AF10" i="13"/>
  <c r="AE10" i="13"/>
  <c r="AL9" i="13"/>
  <c r="AK9" i="13"/>
  <c r="AJ9" i="13"/>
  <c r="AI9" i="13"/>
  <c r="AH9" i="13"/>
  <c r="AG9" i="13"/>
  <c r="AF9" i="13"/>
  <c r="AE9" i="13"/>
  <c r="AD9" i="13"/>
  <c r="Y9" i="13"/>
  <c r="X9" i="13"/>
  <c r="W9" i="13"/>
  <c r="V9" i="13"/>
  <c r="U9" i="13"/>
  <c r="T9" i="13"/>
  <c r="S9" i="13"/>
  <c r="R9" i="13"/>
  <c r="Q9" i="13"/>
  <c r="AL8" i="13"/>
  <c r="AK8" i="13"/>
  <c r="AJ8" i="13"/>
  <c r="AI8" i="13"/>
  <c r="AH8" i="13"/>
  <c r="AG8" i="13"/>
  <c r="AF8" i="13"/>
  <c r="AE8" i="13"/>
  <c r="AD8" i="13"/>
  <c r="Y8" i="13"/>
  <c r="X8" i="13"/>
  <c r="W8" i="13"/>
  <c r="V8" i="13"/>
  <c r="U8" i="13"/>
  <c r="T8" i="13"/>
  <c r="S8" i="13"/>
  <c r="R8" i="13"/>
  <c r="Q8" i="13"/>
  <c r="AL7" i="13"/>
  <c r="AK7" i="13"/>
  <c r="AJ7" i="13"/>
  <c r="AI7" i="13"/>
  <c r="AH7" i="13"/>
  <c r="AG7" i="13"/>
  <c r="AF7" i="13"/>
  <c r="AE7" i="13"/>
  <c r="AL6" i="13"/>
  <c r="AK6" i="13"/>
  <c r="AJ6" i="13"/>
  <c r="AI6" i="13"/>
  <c r="AH6" i="13"/>
  <c r="AG6" i="13"/>
  <c r="AF6" i="13"/>
  <c r="AE6" i="13"/>
  <c r="AD6" i="13"/>
  <c r="Y6" i="13"/>
  <c r="X6" i="13"/>
  <c r="W6" i="13"/>
  <c r="V6" i="13"/>
  <c r="U6" i="13"/>
  <c r="T6" i="13"/>
  <c r="S6" i="13"/>
  <c r="R6" i="13"/>
  <c r="Q6" i="13"/>
  <c r="AL5" i="13"/>
  <c r="AK5" i="13"/>
  <c r="AJ5" i="13"/>
  <c r="AI5" i="13"/>
  <c r="AH5" i="13"/>
  <c r="AG5" i="13"/>
  <c r="AF5" i="13"/>
  <c r="AE5" i="13"/>
  <c r="AD5" i="13"/>
  <c r="Y5" i="13"/>
  <c r="X5" i="13"/>
  <c r="W5" i="13"/>
  <c r="V5" i="13"/>
  <c r="U5" i="13"/>
  <c r="T5" i="13"/>
  <c r="S5" i="13"/>
  <c r="R5" i="13"/>
  <c r="Q5" i="13"/>
  <c r="AL4" i="13"/>
  <c r="AK4" i="13"/>
  <c r="AJ4" i="13"/>
  <c r="AI4" i="13"/>
  <c r="AH4" i="13"/>
  <c r="AG4" i="13"/>
  <c r="AF4" i="13"/>
  <c r="AE4" i="13"/>
  <c r="M4" i="17"/>
  <c r="Y31" i="13"/>
  <c r="X31" i="13"/>
  <c r="W31" i="13"/>
  <c r="V31" i="13"/>
  <c r="U31" i="13"/>
  <c r="T31" i="13"/>
  <c r="S31" i="13"/>
  <c r="R31" i="13"/>
  <c r="Q31" i="13"/>
  <c r="AD31" i="13" s="1"/>
  <c r="Y30" i="13"/>
  <c r="X30" i="13"/>
  <c r="AK30" i="13" s="1"/>
  <c r="W30" i="13"/>
  <c r="V30" i="13"/>
  <c r="AI30" i="13" s="1"/>
  <c r="U30" i="13"/>
  <c r="T30" i="13"/>
  <c r="S30" i="13"/>
  <c r="AF30" i="13" s="1"/>
  <c r="R30" i="13"/>
  <c r="Q30" i="13"/>
  <c r="Y28" i="13"/>
  <c r="X28" i="13"/>
  <c r="W28" i="13"/>
  <c r="V28" i="13"/>
  <c r="U28" i="13"/>
  <c r="T28" i="13"/>
  <c r="S28" i="13"/>
  <c r="R28" i="13"/>
  <c r="Q28" i="13"/>
  <c r="Y27" i="13"/>
  <c r="X27" i="13"/>
  <c r="W27" i="13"/>
  <c r="V27" i="13"/>
  <c r="U27" i="13"/>
  <c r="AH27" i="13" s="1"/>
  <c r="T27" i="13"/>
  <c r="S27" i="13"/>
  <c r="R27" i="13"/>
  <c r="Q27" i="13"/>
  <c r="AD27" i="13" s="1"/>
  <c r="Y25" i="13"/>
  <c r="X25" i="13"/>
  <c r="AK25" i="13" s="1"/>
  <c r="W25" i="13"/>
  <c r="AJ25" i="13" s="1"/>
  <c r="V25" i="13"/>
  <c r="AI25" i="13" s="1"/>
  <c r="U25" i="13"/>
  <c r="AH25" i="13" s="1"/>
  <c r="T25" i="13"/>
  <c r="AG25" i="13" s="1"/>
  <c r="S25" i="13"/>
  <c r="R25" i="13"/>
  <c r="Q25" i="13"/>
  <c r="Y24" i="13"/>
  <c r="X24" i="13"/>
  <c r="W24" i="13"/>
  <c r="V24" i="13"/>
  <c r="U24" i="13"/>
  <c r="T24" i="13"/>
  <c r="S24" i="13"/>
  <c r="AF24" i="13" s="1"/>
  <c r="R24" i="13"/>
  <c r="AE24" i="13" s="1"/>
  <c r="Q24" i="13"/>
  <c r="AD24" i="13" s="1"/>
  <c r="Y22" i="13"/>
  <c r="X22" i="13"/>
  <c r="AK22" i="13" s="1"/>
  <c r="W22" i="13"/>
  <c r="AJ22" i="13" s="1"/>
  <c r="V22" i="13"/>
  <c r="AI22" i="13" s="1"/>
  <c r="U22" i="13"/>
  <c r="AH22" i="13" s="1"/>
  <c r="T22" i="13"/>
  <c r="S22" i="13"/>
  <c r="R22" i="13"/>
  <c r="Q22" i="13"/>
  <c r="Y21" i="13"/>
  <c r="X21" i="13"/>
  <c r="W21" i="13"/>
  <c r="V21" i="13"/>
  <c r="U21" i="13"/>
  <c r="AH21" i="13" s="1"/>
  <c r="T21" i="13"/>
  <c r="S21" i="13"/>
  <c r="AF21" i="13" s="1"/>
  <c r="R21" i="13"/>
  <c r="AE21" i="13" s="1"/>
  <c r="Q21" i="13"/>
  <c r="AD21" i="13" s="1"/>
  <c r="Y47" i="13"/>
  <c r="X47" i="13"/>
  <c r="W47" i="13"/>
  <c r="V47" i="13"/>
  <c r="U47" i="13"/>
  <c r="T47" i="13"/>
  <c r="S47" i="13"/>
  <c r="R47" i="13"/>
  <c r="Q47" i="13"/>
  <c r="Y46" i="13"/>
  <c r="X46" i="13"/>
  <c r="W46" i="13"/>
  <c r="V46" i="13"/>
  <c r="U46" i="13"/>
  <c r="T46" i="13"/>
  <c r="S46" i="13"/>
  <c r="R46" i="13"/>
  <c r="Q46" i="13"/>
  <c r="Y44" i="13"/>
  <c r="X44" i="13"/>
  <c r="W44" i="13"/>
  <c r="V44" i="13"/>
  <c r="U44" i="13"/>
  <c r="T44" i="13"/>
  <c r="S44" i="13"/>
  <c r="R44" i="13"/>
  <c r="Q44" i="13"/>
  <c r="Y43" i="13"/>
  <c r="X43" i="13"/>
  <c r="W43" i="13"/>
  <c r="V43" i="13"/>
  <c r="U43" i="13"/>
  <c r="T43" i="13"/>
  <c r="S43" i="13"/>
  <c r="R43" i="13"/>
  <c r="Q43" i="13"/>
  <c r="Y41" i="13"/>
  <c r="X41" i="13"/>
  <c r="W41" i="13"/>
  <c r="V41" i="13"/>
  <c r="U41" i="13"/>
  <c r="T41" i="13"/>
  <c r="S41" i="13"/>
  <c r="R41" i="13"/>
  <c r="Q41" i="13"/>
  <c r="Y40" i="13"/>
  <c r="X40" i="13"/>
  <c r="W40" i="13"/>
  <c r="V40" i="13"/>
  <c r="U40" i="13"/>
  <c r="T40" i="13"/>
  <c r="S40" i="13"/>
  <c r="R40" i="13"/>
  <c r="Q40" i="13"/>
  <c r="Y38" i="13"/>
  <c r="X38" i="13"/>
  <c r="W38" i="13"/>
  <c r="V38" i="13"/>
  <c r="U38" i="13"/>
  <c r="T38" i="13"/>
  <c r="S38" i="13"/>
  <c r="R38" i="13"/>
  <c r="Q38" i="13"/>
  <c r="Y37" i="13"/>
  <c r="X37" i="13"/>
  <c r="W37" i="13"/>
  <c r="V37" i="13"/>
  <c r="U37" i="13"/>
  <c r="T37" i="13"/>
  <c r="S37" i="13"/>
  <c r="R37" i="13"/>
  <c r="Q37" i="13"/>
  <c r="AC31" i="13"/>
  <c r="AC30" i="13"/>
  <c r="AC28" i="13"/>
  <c r="AC27" i="13"/>
  <c r="AC25" i="13"/>
  <c r="AC24" i="13"/>
  <c r="AC22" i="13"/>
  <c r="AC21" i="13"/>
  <c r="M20" i="17"/>
  <c r="M31" i="17"/>
  <c r="Y31" i="17"/>
  <c r="X31" i="17"/>
  <c r="W31" i="17"/>
  <c r="V31" i="17"/>
  <c r="U31" i="17"/>
  <c r="T31" i="17"/>
  <c r="S31" i="17"/>
  <c r="R31" i="17"/>
  <c r="Q31" i="17"/>
  <c r="Y30" i="17"/>
  <c r="X30" i="17"/>
  <c r="W30" i="17"/>
  <c r="V30" i="17"/>
  <c r="U30" i="17"/>
  <c r="T30" i="17"/>
  <c r="S30" i="17"/>
  <c r="R30" i="17"/>
  <c r="Q30" i="17"/>
  <c r="Y28" i="17"/>
  <c r="X28" i="17"/>
  <c r="W28" i="17"/>
  <c r="V28" i="17"/>
  <c r="U28" i="17"/>
  <c r="T28" i="17"/>
  <c r="S28" i="17"/>
  <c r="R28" i="17"/>
  <c r="Q28" i="17"/>
  <c r="Y27" i="17"/>
  <c r="X27" i="17"/>
  <c r="W27" i="17"/>
  <c r="V27" i="17"/>
  <c r="U27" i="17"/>
  <c r="T27" i="17"/>
  <c r="S27" i="17"/>
  <c r="R27" i="17"/>
  <c r="Q27" i="17"/>
  <c r="Y25" i="17"/>
  <c r="X25" i="17"/>
  <c r="W25" i="17"/>
  <c r="V25" i="17"/>
  <c r="U25" i="17"/>
  <c r="T25" i="17"/>
  <c r="S25" i="17"/>
  <c r="R25" i="17"/>
  <c r="Q25" i="17"/>
  <c r="Y24" i="17"/>
  <c r="X24" i="17"/>
  <c r="W24" i="17"/>
  <c r="V24" i="17"/>
  <c r="U24" i="17"/>
  <c r="T24" i="17"/>
  <c r="S24" i="17"/>
  <c r="R24" i="17"/>
  <c r="Q24" i="17"/>
  <c r="Y22" i="17"/>
  <c r="X22" i="17"/>
  <c r="W22" i="17"/>
  <c r="V22" i="17"/>
  <c r="U22" i="17"/>
  <c r="T22" i="17"/>
  <c r="S22" i="17"/>
  <c r="R22" i="17"/>
  <c r="Q22" i="17"/>
  <c r="Y21" i="17"/>
  <c r="X21" i="17"/>
  <c r="W21" i="17"/>
  <c r="V21" i="17"/>
  <c r="U21" i="17"/>
  <c r="T21" i="17"/>
  <c r="S21" i="17"/>
  <c r="R21" i="17"/>
  <c r="Q21" i="17"/>
  <c r="M20" i="15"/>
  <c r="AK31" i="13"/>
  <c r="AJ31" i="13"/>
  <c r="AI31" i="13"/>
  <c r="AH31" i="13"/>
  <c r="AG31" i="13"/>
  <c r="AF31" i="13"/>
  <c r="AE31" i="13"/>
  <c r="AJ30" i="13"/>
  <c r="AH30" i="13"/>
  <c r="AG30" i="13"/>
  <c r="AE30" i="13"/>
  <c r="AD30" i="13"/>
  <c r="AK28" i="13"/>
  <c r="AJ28" i="13"/>
  <c r="AI28" i="13"/>
  <c r="AH28" i="13"/>
  <c r="AG28" i="13"/>
  <c r="AF28" i="13"/>
  <c r="AE28" i="13"/>
  <c r="AD28" i="13"/>
  <c r="AK27" i="13"/>
  <c r="AJ27" i="13"/>
  <c r="AI27" i="13"/>
  <c r="AG27" i="13"/>
  <c r="AF27" i="13"/>
  <c r="AE27" i="13"/>
  <c r="AF25" i="13"/>
  <c r="AE25" i="13"/>
  <c r="AD25" i="13"/>
  <c r="AK24" i="13"/>
  <c r="AJ24" i="13"/>
  <c r="AI24" i="13"/>
  <c r="AH24" i="13"/>
  <c r="AG24" i="13"/>
  <c r="AG22" i="13"/>
  <c r="AF22" i="13"/>
  <c r="AE22" i="13"/>
  <c r="AD22" i="13"/>
  <c r="AK21" i="13"/>
  <c r="AJ21" i="13"/>
  <c r="AI21" i="13"/>
  <c r="AG21" i="13"/>
  <c r="Y31" i="35"/>
  <c r="X31" i="35"/>
  <c r="W31" i="35"/>
  <c r="V31" i="35"/>
  <c r="U31" i="35"/>
  <c r="T31" i="35"/>
  <c r="S31" i="35"/>
  <c r="R31" i="35"/>
  <c r="Q31" i="35"/>
  <c r="Y30" i="35"/>
  <c r="X30" i="35"/>
  <c r="W30" i="35"/>
  <c r="V30" i="35"/>
  <c r="U30" i="35"/>
  <c r="T30" i="35"/>
  <c r="S30" i="35"/>
  <c r="R30" i="35"/>
  <c r="Q30" i="35"/>
  <c r="Y28" i="35"/>
  <c r="X28" i="35"/>
  <c r="W28" i="35"/>
  <c r="V28" i="35"/>
  <c r="U28" i="35"/>
  <c r="T28" i="35"/>
  <c r="S28" i="35"/>
  <c r="R28" i="35"/>
  <c r="Q28" i="35"/>
  <c r="Y27" i="35"/>
  <c r="X27" i="35"/>
  <c r="W27" i="35"/>
  <c r="V27" i="35"/>
  <c r="U27" i="35"/>
  <c r="T27" i="35"/>
  <c r="S27" i="35"/>
  <c r="R27" i="35"/>
  <c r="Q27" i="35"/>
  <c r="Y25" i="35"/>
  <c r="X25" i="35"/>
  <c r="W25" i="35"/>
  <c r="V25" i="35"/>
  <c r="U25" i="35"/>
  <c r="T25" i="35"/>
  <c r="S25" i="35"/>
  <c r="R25" i="35"/>
  <c r="Q25" i="35"/>
  <c r="Y24" i="35"/>
  <c r="X24" i="35"/>
  <c r="W24" i="35"/>
  <c r="V24" i="35"/>
  <c r="U24" i="35"/>
  <c r="T24" i="35"/>
  <c r="S24" i="35"/>
  <c r="R24" i="35"/>
  <c r="Q24" i="35"/>
  <c r="Y22" i="35"/>
  <c r="X22" i="35"/>
  <c r="W22" i="35"/>
  <c r="V22" i="35"/>
  <c r="U22" i="35"/>
  <c r="T22" i="35"/>
  <c r="S22" i="35"/>
  <c r="R22" i="35"/>
  <c r="Q22" i="35"/>
  <c r="Y21" i="35"/>
  <c r="X21" i="35"/>
  <c r="W21" i="35"/>
  <c r="V21" i="35"/>
  <c r="U21" i="35"/>
  <c r="T21" i="35"/>
  <c r="S21" i="35"/>
  <c r="R21" i="35"/>
  <c r="Q21" i="35"/>
  <c r="Y31" i="34"/>
  <c r="X31" i="34"/>
  <c r="W31" i="34"/>
  <c r="V31" i="34"/>
  <c r="U31" i="34"/>
  <c r="T31" i="34"/>
  <c r="S31" i="34"/>
  <c r="R31" i="34"/>
  <c r="Q31" i="34"/>
  <c r="Y30" i="34"/>
  <c r="X30" i="34"/>
  <c r="W30" i="34"/>
  <c r="V30" i="34"/>
  <c r="U30" i="34"/>
  <c r="T30" i="34"/>
  <c r="S30" i="34"/>
  <c r="R30" i="34"/>
  <c r="Q30" i="34"/>
  <c r="Y28" i="34"/>
  <c r="X28" i="34"/>
  <c r="W28" i="34"/>
  <c r="V28" i="34"/>
  <c r="U28" i="34"/>
  <c r="T28" i="34"/>
  <c r="S28" i="34"/>
  <c r="R28" i="34"/>
  <c r="Q28" i="34"/>
  <c r="Y27" i="34"/>
  <c r="X27" i="34"/>
  <c r="W27" i="34"/>
  <c r="V27" i="34"/>
  <c r="U27" i="34"/>
  <c r="T27" i="34"/>
  <c r="S27" i="34"/>
  <c r="R27" i="34"/>
  <c r="Q27" i="34"/>
  <c r="Y25" i="34"/>
  <c r="X25" i="34"/>
  <c r="W25" i="34"/>
  <c r="V25" i="34"/>
  <c r="U25" i="34"/>
  <c r="T25" i="34"/>
  <c r="S25" i="34"/>
  <c r="R25" i="34"/>
  <c r="Q25" i="34"/>
  <c r="Y24" i="34"/>
  <c r="X24" i="34"/>
  <c r="W24" i="34"/>
  <c r="V24" i="34"/>
  <c r="U24" i="34"/>
  <c r="T24" i="34"/>
  <c r="S24" i="34"/>
  <c r="R24" i="34"/>
  <c r="Q24" i="34"/>
  <c r="Y22" i="34"/>
  <c r="X22" i="34"/>
  <c r="W22" i="34"/>
  <c r="V22" i="34"/>
  <c r="U22" i="34"/>
  <c r="T22" i="34"/>
  <c r="S22" i="34"/>
  <c r="R22" i="34"/>
  <c r="Q22" i="34"/>
  <c r="Y21" i="34"/>
  <c r="X21" i="34"/>
  <c r="W21" i="34"/>
  <c r="V21" i="34"/>
  <c r="U21" i="34"/>
  <c r="T21" i="34"/>
  <c r="S21" i="34"/>
  <c r="R21" i="34"/>
  <c r="Q21" i="34"/>
  <c r="Y15" i="34"/>
  <c r="X15" i="34"/>
  <c r="W15" i="34"/>
  <c r="V15" i="34"/>
  <c r="U15" i="34"/>
  <c r="T15" i="34"/>
  <c r="S15" i="34"/>
  <c r="R15" i="34"/>
  <c r="Q15" i="34"/>
  <c r="Y14" i="34"/>
  <c r="X14" i="34"/>
  <c r="W14" i="34"/>
  <c r="V14" i="34"/>
  <c r="U14" i="34"/>
  <c r="T14" i="34"/>
  <c r="S14" i="34"/>
  <c r="R14" i="34"/>
  <c r="Q14" i="34"/>
  <c r="Y12" i="34"/>
  <c r="X12" i="34"/>
  <c r="W12" i="34"/>
  <c r="V12" i="34"/>
  <c r="U12" i="34"/>
  <c r="T12" i="34"/>
  <c r="S12" i="34"/>
  <c r="R12" i="34"/>
  <c r="Q12" i="34"/>
  <c r="Y11" i="34"/>
  <c r="X11" i="34"/>
  <c r="W11" i="34"/>
  <c r="V11" i="34"/>
  <c r="U11" i="34"/>
  <c r="T11" i="34"/>
  <c r="S11" i="34"/>
  <c r="R11" i="34"/>
  <c r="Q11" i="34"/>
  <c r="Y9" i="34"/>
  <c r="X9" i="34"/>
  <c r="W9" i="34"/>
  <c r="V9" i="34"/>
  <c r="U9" i="34"/>
  <c r="T9" i="34"/>
  <c r="S9" i="34"/>
  <c r="R9" i="34"/>
  <c r="Q9" i="34"/>
  <c r="Y8" i="34"/>
  <c r="X8" i="34"/>
  <c r="W8" i="34"/>
  <c r="V8" i="34"/>
  <c r="U8" i="34"/>
  <c r="T8" i="34"/>
  <c r="S8" i="34"/>
  <c r="R8" i="34"/>
  <c r="Q8" i="34"/>
  <c r="Y6" i="34"/>
  <c r="X6" i="34"/>
  <c r="W6" i="34"/>
  <c r="V6" i="34"/>
  <c r="U6" i="34"/>
  <c r="T6" i="34"/>
  <c r="S6" i="34"/>
  <c r="R6" i="34"/>
  <c r="Q6" i="34"/>
  <c r="Y5" i="34"/>
  <c r="X5" i="34"/>
  <c r="W5" i="34"/>
  <c r="V5" i="34"/>
  <c r="U5" i="34"/>
  <c r="T5" i="34"/>
  <c r="S5" i="34"/>
  <c r="R5" i="34"/>
  <c r="Q5" i="34"/>
  <c r="M15" i="17"/>
  <c r="M30" i="33"/>
  <c r="M23" i="33"/>
  <c r="M4" i="33"/>
  <c r="K49" i="33"/>
  <c r="J49" i="33"/>
  <c r="I49" i="33"/>
  <c r="F49" i="33"/>
  <c r="E49" i="33"/>
  <c r="D49" i="33"/>
  <c r="K48" i="33"/>
  <c r="J48" i="33"/>
  <c r="I48" i="33"/>
  <c r="F48" i="33"/>
  <c r="E48" i="33"/>
  <c r="D48" i="33"/>
  <c r="K47" i="33"/>
  <c r="J47" i="33"/>
  <c r="I47" i="33"/>
  <c r="F47" i="33"/>
  <c r="E47" i="33"/>
  <c r="D47" i="33"/>
  <c r="K46" i="33"/>
  <c r="J46" i="33"/>
  <c r="I46" i="33"/>
  <c r="F46" i="33"/>
  <c r="E46" i="33"/>
  <c r="D46" i="33"/>
  <c r="K45" i="33"/>
  <c r="J45" i="33"/>
  <c r="I45" i="33"/>
  <c r="E45" i="33"/>
  <c r="D45" i="33"/>
  <c r="K44" i="33"/>
  <c r="J44" i="33"/>
  <c r="I44" i="33"/>
  <c r="E44" i="33"/>
  <c r="D44" i="33"/>
  <c r="K43" i="33"/>
  <c r="J43" i="33"/>
  <c r="E43" i="33"/>
  <c r="D43" i="33"/>
  <c r="K42" i="33"/>
  <c r="J42" i="33"/>
  <c r="I42" i="33"/>
  <c r="E42" i="33"/>
  <c r="D42" i="33"/>
  <c r="K37" i="33"/>
  <c r="J37" i="33"/>
  <c r="I37" i="33"/>
  <c r="F37" i="33"/>
  <c r="E37" i="33"/>
  <c r="D37" i="33"/>
  <c r="K36" i="33"/>
  <c r="J36" i="33"/>
  <c r="I36" i="33"/>
  <c r="F36" i="33"/>
  <c r="E36" i="33"/>
  <c r="D36" i="33"/>
  <c r="K35" i="33"/>
  <c r="J35" i="33"/>
  <c r="I35" i="33"/>
  <c r="F35" i="33"/>
  <c r="E35" i="33"/>
  <c r="D35" i="33"/>
  <c r="K34" i="33"/>
  <c r="J34" i="33"/>
  <c r="I34" i="33"/>
  <c r="F34" i="33"/>
  <c r="E34" i="33"/>
  <c r="D34" i="33"/>
  <c r="K33" i="33"/>
  <c r="J33" i="33"/>
  <c r="I33" i="33"/>
  <c r="E33" i="33"/>
  <c r="D33" i="33"/>
  <c r="K32" i="33"/>
  <c r="J32" i="33"/>
  <c r="I32" i="33"/>
  <c r="E32" i="33"/>
  <c r="D32" i="33"/>
  <c r="K31" i="33"/>
  <c r="J31" i="33"/>
  <c r="E31" i="33"/>
  <c r="D31" i="33"/>
  <c r="K30" i="33"/>
  <c r="J30" i="33"/>
  <c r="I30" i="33"/>
  <c r="E30" i="33"/>
  <c r="D30" i="33"/>
  <c r="K23" i="33"/>
  <c r="J23" i="33"/>
  <c r="I23" i="33"/>
  <c r="F23" i="33"/>
  <c r="E23" i="33"/>
  <c r="D23" i="33"/>
  <c r="K22" i="33"/>
  <c r="J22" i="33"/>
  <c r="I22" i="33"/>
  <c r="F22" i="33"/>
  <c r="E22" i="33"/>
  <c r="D22" i="33"/>
  <c r="K21" i="33"/>
  <c r="J21" i="33"/>
  <c r="I21" i="33"/>
  <c r="F21" i="33"/>
  <c r="E21" i="33"/>
  <c r="D21" i="33"/>
  <c r="K20" i="33"/>
  <c r="J20" i="33"/>
  <c r="I20" i="33"/>
  <c r="F20" i="33"/>
  <c r="E20" i="33"/>
  <c r="D20" i="33"/>
  <c r="K19" i="33"/>
  <c r="J19" i="33"/>
  <c r="I19" i="33"/>
  <c r="E19" i="33"/>
  <c r="D19" i="33"/>
  <c r="K18" i="33"/>
  <c r="J18" i="33"/>
  <c r="I18" i="33"/>
  <c r="E18" i="33"/>
  <c r="D18" i="33"/>
  <c r="K17" i="33"/>
  <c r="J17" i="33"/>
  <c r="E17" i="33"/>
  <c r="D17" i="33"/>
  <c r="K16" i="33"/>
  <c r="J16" i="33"/>
  <c r="I16" i="33"/>
  <c r="E16" i="33"/>
  <c r="D16" i="33"/>
  <c r="K11" i="33"/>
  <c r="J11" i="33"/>
  <c r="I11" i="33"/>
  <c r="F11" i="33"/>
  <c r="E11" i="33"/>
  <c r="D11" i="33"/>
  <c r="K10" i="33"/>
  <c r="J10" i="33"/>
  <c r="I10" i="33"/>
  <c r="F10" i="33"/>
  <c r="E10" i="33"/>
  <c r="D10" i="33"/>
  <c r="K9" i="33"/>
  <c r="J9" i="33"/>
  <c r="I9" i="33"/>
  <c r="F9" i="33"/>
  <c r="E9" i="33"/>
  <c r="D9" i="33"/>
  <c r="K8" i="33"/>
  <c r="J8" i="33"/>
  <c r="I8" i="33"/>
  <c r="F8" i="33"/>
  <c r="E8" i="33"/>
  <c r="D8" i="33"/>
  <c r="K7" i="33"/>
  <c r="J7" i="33"/>
  <c r="I7" i="33"/>
  <c r="E7" i="33"/>
  <c r="D7" i="33"/>
  <c r="K6" i="33"/>
  <c r="J6" i="33"/>
  <c r="I6" i="33"/>
  <c r="E6" i="33"/>
  <c r="D6" i="33"/>
  <c r="K5" i="33"/>
  <c r="J5" i="33"/>
  <c r="E5" i="33"/>
  <c r="D5" i="33"/>
  <c r="K4" i="33"/>
  <c r="J4" i="33"/>
  <c r="I4" i="33"/>
  <c r="E4" i="33"/>
  <c r="D4" i="33"/>
  <c r="M49" i="33"/>
  <c r="I23" i="32"/>
  <c r="J23" i="32"/>
  <c r="K23" i="32"/>
  <c r="K22" i="32"/>
  <c r="J22" i="32"/>
  <c r="I22" i="32"/>
  <c r="D23" i="32"/>
  <c r="E23" i="32"/>
  <c r="F23" i="32"/>
  <c r="F22" i="32"/>
  <c r="E22" i="32"/>
  <c r="D22" i="32"/>
  <c r="I21" i="32"/>
  <c r="J21" i="32"/>
  <c r="K21" i="32"/>
  <c r="K20" i="32"/>
  <c r="J20" i="32"/>
  <c r="I20" i="32"/>
  <c r="D21" i="32"/>
  <c r="E21" i="32"/>
  <c r="F21" i="32"/>
  <c r="E20" i="32"/>
  <c r="F20" i="32"/>
  <c r="D20" i="32"/>
  <c r="I19" i="32"/>
  <c r="J19" i="32"/>
  <c r="K19" i="32"/>
  <c r="J18" i="32"/>
  <c r="K18" i="32"/>
  <c r="I18" i="32"/>
  <c r="D19" i="32"/>
  <c r="E19" i="32"/>
  <c r="E18" i="32"/>
  <c r="D18" i="32"/>
  <c r="J17" i="32"/>
  <c r="K17" i="32"/>
  <c r="K16" i="32"/>
  <c r="J16" i="32"/>
  <c r="I16" i="32"/>
  <c r="D17" i="32"/>
  <c r="E17" i="32"/>
  <c r="E16" i="32"/>
  <c r="D16" i="32"/>
  <c r="I11" i="32"/>
  <c r="J11" i="32"/>
  <c r="K11" i="32"/>
  <c r="D11" i="32"/>
  <c r="E11" i="32"/>
  <c r="F11" i="32"/>
  <c r="K10" i="32"/>
  <c r="J10" i="32"/>
  <c r="I10" i="32"/>
  <c r="E10" i="32"/>
  <c r="F10" i="32"/>
  <c r="D10" i="32"/>
  <c r="I9" i="32"/>
  <c r="J9" i="32"/>
  <c r="K9" i="32"/>
  <c r="K8" i="32"/>
  <c r="J8" i="32"/>
  <c r="I8" i="32"/>
  <c r="D9" i="32"/>
  <c r="E9" i="32"/>
  <c r="F9" i="32"/>
  <c r="F8" i="32"/>
  <c r="E8" i="32"/>
  <c r="D8" i="32"/>
  <c r="D7" i="32"/>
  <c r="E7" i="32"/>
  <c r="I7" i="32"/>
  <c r="J7" i="32"/>
  <c r="K7" i="32"/>
  <c r="K6" i="32"/>
  <c r="J6" i="32"/>
  <c r="I6" i="32"/>
  <c r="E6" i="32"/>
  <c r="D6" i="32"/>
  <c r="J5" i="32"/>
  <c r="K5" i="32"/>
  <c r="D5" i="32"/>
  <c r="E5" i="32"/>
  <c r="K4" i="32"/>
  <c r="J4" i="32"/>
  <c r="I4" i="32"/>
  <c r="E4" i="32"/>
  <c r="D4" i="32"/>
  <c r="M30" i="32"/>
  <c r="M49" i="32"/>
  <c r="I49" i="32"/>
  <c r="J49" i="32"/>
  <c r="K49" i="32"/>
  <c r="K48" i="32"/>
  <c r="J48" i="32"/>
  <c r="I48" i="32"/>
  <c r="D49" i="32"/>
  <c r="E49" i="32"/>
  <c r="F49" i="32"/>
  <c r="F48" i="32"/>
  <c r="E48" i="32"/>
  <c r="D48" i="32"/>
  <c r="I47" i="32"/>
  <c r="J47" i="32"/>
  <c r="K47" i="32"/>
  <c r="K46" i="32"/>
  <c r="J46" i="32"/>
  <c r="I46" i="32"/>
  <c r="D47" i="32"/>
  <c r="E47" i="32"/>
  <c r="F47" i="32"/>
  <c r="F46" i="32"/>
  <c r="E46" i="32"/>
  <c r="D46" i="32"/>
  <c r="I45" i="32"/>
  <c r="J45" i="32"/>
  <c r="K45" i="32"/>
  <c r="D45" i="32"/>
  <c r="E45" i="32"/>
  <c r="K44" i="32"/>
  <c r="J44" i="32"/>
  <c r="I44" i="32"/>
  <c r="E44" i="32"/>
  <c r="D44" i="32"/>
  <c r="D43" i="32"/>
  <c r="E43" i="32"/>
  <c r="J43" i="32"/>
  <c r="K43" i="32"/>
  <c r="K42" i="32"/>
  <c r="J42" i="32"/>
  <c r="I42" i="32"/>
  <c r="E42" i="32"/>
  <c r="D42" i="32"/>
  <c r="I37" i="32"/>
  <c r="J37" i="32"/>
  <c r="K37" i="32"/>
  <c r="D37" i="32"/>
  <c r="E37" i="32"/>
  <c r="F37" i="32"/>
  <c r="K36" i="32"/>
  <c r="J36" i="32"/>
  <c r="I36" i="32"/>
  <c r="F36" i="32"/>
  <c r="E36" i="32"/>
  <c r="D36" i="32"/>
  <c r="I35" i="32"/>
  <c r="J35" i="32"/>
  <c r="K35" i="32"/>
  <c r="K34" i="32"/>
  <c r="J34" i="32"/>
  <c r="I34" i="32"/>
  <c r="D35" i="32"/>
  <c r="E35" i="32"/>
  <c r="F35" i="32"/>
  <c r="E34" i="32"/>
  <c r="F34" i="32"/>
  <c r="D34" i="32"/>
  <c r="K33" i="32"/>
  <c r="J33" i="32"/>
  <c r="I33" i="32"/>
  <c r="K32" i="32"/>
  <c r="J32" i="32"/>
  <c r="I32" i="32"/>
  <c r="D33" i="32"/>
  <c r="E33" i="32"/>
  <c r="E32" i="32"/>
  <c r="D32" i="32"/>
  <c r="K31" i="32"/>
  <c r="J31" i="32"/>
  <c r="E31" i="32"/>
  <c r="D31" i="32"/>
  <c r="K30" i="32"/>
  <c r="J30" i="32"/>
  <c r="I30" i="32"/>
  <c r="E30" i="32"/>
  <c r="D30" i="32"/>
  <c r="M4" i="15" l="1"/>
</calcChain>
</file>

<file path=xl/sharedStrings.xml><?xml version="1.0" encoding="utf-8"?>
<sst xmlns="http://schemas.openxmlformats.org/spreadsheetml/2006/main" count="2597" uniqueCount="77">
  <si>
    <t>Location</t>
  </si>
  <si>
    <t>Default</t>
  </si>
  <si>
    <t>Variation</t>
  </si>
  <si>
    <t>Extreme Summer</t>
  </si>
  <si>
    <t>Typical Shoulder</t>
  </si>
  <si>
    <t>MPC</t>
  </si>
  <si>
    <t>High Performance Building</t>
  </si>
  <si>
    <t>Dense Occupancy</t>
  </si>
  <si>
    <t>Energy Saving Behavior</t>
  </si>
  <si>
    <t>TES</t>
  </si>
  <si>
    <t>Atlanta</t>
  </si>
  <si>
    <t>Buffalo</t>
  </si>
  <si>
    <t>New York</t>
  </si>
  <si>
    <t>Tucson</t>
  </si>
  <si>
    <t>GEB Scenario</t>
  </si>
  <si>
    <t>Efficiency</t>
  </si>
  <si>
    <t>Load Shed</t>
  </si>
  <si>
    <t>Load Shift</t>
  </si>
  <si>
    <t>Pending</t>
  </si>
  <si>
    <t>No test</t>
  </si>
  <si>
    <t>(a) Flexibility factor (consider only the HVAC system)</t>
  </si>
  <si>
    <t>(b) Flexibility factor (consider both HVAC system and personal equipment)</t>
  </si>
  <si>
    <t>(a) TOU cost (consider only the HVAC system)</t>
  </si>
  <si>
    <t>(b) TOU cost (consider both HVAC system and personal equipment)</t>
  </si>
  <si>
    <t>(a) Average demand during take period (HVAC system only)</t>
  </si>
  <si>
    <t>(b) Average demand during take period (HVAC system and personal equipment)</t>
  </si>
  <si>
    <t>(b) Average demand during rebound period (HVAC system and personal equipment)</t>
  </si>
  <si>
    <t>(a) Average demand during rebound period (HVAC system only)</t>
  </si>
  <si>
    <t>Peak</t>
  </si>
  <si>
    <t>Take</t>
  </si>
  <si>
    <t>Rebound</t>
  </si>
  <si>
    <t>Extreme Winter</t>
  </si>
  <si>
    <t>0 kW</t>
  </si>
  <si>
    <t>5.1 kW</t>
  </si>
  <si>
    <t>0 kWh</t>
  </si>
  <si>
    <t>(a) Demand decrease percentage (HVAC system only)</t>
  </si>
  <si>
    <t>(b) Demand decrease percentage (HVAC system and personal equipment)</t>
  </si>
  <si>
    <t>(b) Demand decrease (HVAC system and personal equipment)</t>
  </si>
  <si>
    <t>(a) Demand decrease (HVAC system only)</t>
  </si>
  <si>
    <t>0.8 kW</t>
  </si>
  <si>
    <t>NaN</t>
  </si>
  <si>
    <t>(b) Daily energy use (personal equipment)</t>
  </si>
  <si>
    <t>(a) Daily energy use (HVAC)</t>
  </si>
  <si>
    <t>30 kWh</t>
  </si>
  <si>
    <t>2 kW</t>
  </si>
  <si>
    <t>(a) Average demand during peak period (HVAC)</t>
  </si>
  <si>
    <t>Baseline</t>
  </si>
  <si>
    <t xml:space="preserve">GEB </t>
  </si>
  <si>
    <t>0 min</t>
  </si>
  <si>
    <t>200 min</t>
  </si>
  <si>
    <t>250 min</t>
  </si>
  <si>
    <t>(b) Average demand during peak period (all)</t>
  </si>
  <si>
    <t>3.8 kW</t>
  </si>
  <si>
    <t>HPB</t>
  </si>
  <si>
    <t>Eff</t>
  </si>
  <si>
    <t>Shed</t>
  </si>
  <si>
    <t>Shift</t>
  </si>
  <si>
    <t>ExtrmSum</t>
  </si>
  <si>
    <t>TypShldr</t>
  </si>
  <si>
    <t>ExtrmWin</t>
  </si>
  <si>
    <t>Eff Default</t>
  </si>
  <si>
    <t>Eff ExtrmSum</t>
  </si>
  <si>
    <t>Eff MPC</t>
  </si>
  <si>
    <t>Eff HPB</t>
  </si>
  <si>
    <t>Eff TES</t>
  </si>
  <si>
    <t>NRGSave</t>
  </si>
  <si>
    <t>Eff NRGSave</t>
  </si>
  <si>
    <t>DenOcc</t>
  </si>
  <si>
    <t>Eff DenOcc</t>
  </si>
  <si>
    <t>Eff TypShldr</t>
  </si>
  <si>
    <t>Eff ExtrmWin</t>
  </si>
  <si>
    <t xml:space="preserve">Baseline </t>
  </si>
  <si>
    <t>(a) Eff of Each Variation as Baseline</t>
  </si>
  <si>
    <t>(b) Eff with Default Settings as Baseline</t>
  </si>
  <si>
    <t>26 kWh</t>
  </si>
  <si>
    <t>24 min</t>
  </si>
  <si>
    <t>65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</si>
</sst>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0.0"/>
    <numFmt numFmtId="165" formatCode=";;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4" fillId="4" borderId="0" xfId="0" applyNumberFormat="1" applyFont="1" applyFill="1" applyAlignment="1">
      <alignment horizontal="center" vertical="center" wrapText="1"/>
    </xf>
    <xf numFmtId="0" fontId="3" fillId="2" borderId="0" xfId="0" applyFont="1" applyFill="1"/>
    <xf numFmtId="164" fontId="2" fillId="2" borderId="0" xfId="0" applyNumberFormat="1" applyFont="1" applyFill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/>
    </xf>
    <xf numFmtId="164" fontId="4" fillId="4" borderId="12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/>
    <xf numFmtId="2" fontId="3" fillId="2" borderId="0" xfId="0" applyNumberFormat="1" applyFont="1" applyFill="1"/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3" fillId="2" borderId="14" xfId="0" applyNumberFormat="1" applyFont="1" applyFill="1" applyBorder="1" applyAlignment="1">
      <alignment horizontal="center" vertical="center"/>
    </xf>
    <xf numFmtId="2" fontId="3" fillId="2" borderId="15" xfId="0" applyNumberFormat="1" applyFont="1" applyFill="1" applyBorder="1" applyAlignment="1">
      <alignment horizontal="center" vertical="center"/>
    </xf>
    <xf numFmtId="2" fontId="4" fillId="3" borderId="15" xfId="0" applyNumberFormat="1" applyFont="1" applyFill="1" applyBorder="1" applyAlignment="1">
      <alignment horizontal="center" vertical="center" wrapText="1"/>
    </xf>
    <xf numFmtId="2" fontId="4" fillId="4" borderId="16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/>
    </xf>
    <xf numFmtId="2" fontId="3" fillId="2" borderId="17" xfId="0" applyNumberFormat="1" applyFont="1" applyFill="1" applyBorder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2" fontId="3" fillId="2" borderId="18" xfId="0" applyNumberFormat="1" applyFont="1" applyFill="1" applyBorder="1" applyAlignment="1">
      <alignment horizontal="center" vertical="center"/>
    </xf>
    <xf numFmtId="2" fontId="3" fillId="2" borderId="12" xfId="0" applyNumberFormat="1" applyFont="1" applyFill="1" applyBorder="1" applyAlignment="1">
      <alignment horizontal="center" vertical="center"/>
    </xf>
    <xf numFmtId="2" fontId="4" fillId="4" borderId="12" xfId="0" applyNumberFormat="1" applyFont="1" applyFill="1" applyBorder="1" applyAlignment="1">
      <alignment horizontal="center" vertical="center" wrapText="1"/>
    </xf>
    <xf numFmtId="2" fontId="4" fillId="3" borderId="12" xfId="0" applyNumberFormat="1" applyFont="1" applyFill="1" applyBorder="1" applyAlignment="1">
      <alignment horizontal="center" vertical="center" wrapText="1"/>
    </xf>
    <xf numFmtId="2" fontId="4" fillId="3" borderId="13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4" fillId="4" borderId="9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11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164" fontId="3" fillId="2" borderId="0" xfId="0" applyNumberFormat="1" applyFont="1" applyFill="1"/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9" fontId="3" fillId="2" borderId="21" xfId="1" applyFont="1" applyFill="1" applyBorder="1" applyAlignment="1">
      <alignment horizontal="center" vertical="center"/>
    </xf>
    <xf numFmtId="9" fontId="3" fillId="2" borderId="22" xfId="1" applyFont="1" applyFill="1" applyBorder="1" applyAlignment="1">
      <alignment horizontal="center" vertical="center"/>
    </xf>
    <xf numFmtId="9" fontId="4" fillId="4" borderId="22" xfId="1" applyFont="1" applyFill="1" applyBorder="1" applyAlignment="1">
      <alignment horizontal="center" vertical="center" wrapText="1"/>
    </xf>
    <xf numFmtId="9" fontId="4" fillId="3" borderId="22" xfId="1" applyFont="1" applyFill="1" applyBorder="1" applyAlignment="1">
      <alignment horizontal="center" vertical="center" wrapText="1"/>
    </xf>
    <xf numFmtId="9" fontId="4" fillId="4" borderId="23" xfId="1" applyFont="1" applyFill="1" applyBorder="1" applyAlignment="1">
      <alignment horizontal="center" vertical="center" wrapText="1"/>
    </xf>
    <xf numFmtId="9" fontId="3" fillId="2" borderId="25" xfId="1" applyFont="1" applyFill="1" applyBorder="1" applyAlignment="1">
      <alignment horizontal="center" vertical="center"/>
    </xf>
    <xf numFmtId="9" fontId="3" fillId="2" borderId="26" xfId="1" applyFont="1" applyFill="1" applyBorder="1" applyAlignment="1">
      <alignment horizontal="center" vertical="center"/>
    </xf>
    <xf numFmtId="9" fontId="4" fillId="3" borderId="26" xfId="1" applyFont="1" applyFill="1" applyBorder="1" applyAlignment="1">
      <alignment horizontal="center" vertical="center" wrapText="1"/>
    </xf>
    <xf numFmtId="9" fontId="4" fillId="4" borderId="27" xfId="1" applyFont="1" applyFill="1" applyBorder="1" applyAlignment="1">
      <alignment horizontal="center" vertical="center" wrapText="1"/>
    </xf>
    <xf numFmtId="9" fontId="2" fillId="2" borderId="2" xfId="1" applyFont="1" applyFill="1" applyBorder="1" applyAlignment="1">
      <alignment horizontal="center" vertical="center" wrapText="1"/>
    </xf>
    <xf numFmtId="9" fontId="2" fillId="2" borderId="8" xfId="1" applyFont="1" applyFill="1" applyBorder="1" applyAlignment="1">
      <alignment horizontal="center" vertical="center" wrapText="1"/>
    </xf>
    <xf numFmtId="0" fontId="0" fillId="2" borderId="0" xfId="0" applyFill="1"/>
    <xf numFmtId="9" fontId="0" fillId="2" borderId="0" xfId="1" applyFont="1" applyFill="1"/>
    <xf numFmtId="9" fontId="0" fillId="2" borderId="0" xfId="0" applyNumberFormat="1" applyFill="1" applyAlignment="1">
      <alignment horizontal="center" vertical="center"/>
    </xf>
    <xf numFmtId="2" fontId="3" fillId="2" borderId="21" xfId="1" applyNumberFormat="1" applyFont="1" applyFill="1" applyBorder="1" applyAlignment="1">
      <alignment horizontal="center" vertical="center"/>
    </xf>
    <xf numFmtId="2" fontId="3" fillId="2" borderId="24" xfId="1" applyNumberFormat="1" applyFont="1" applyFill="1" applyBorder="1" applyAlignment="1">
      <alignment horizontal="center" vertical="center"/>
    </xf>
    <xf numFmtId="2" fontId="3" fillId="2" borderId="25" xfId="1" applyNumberFormat="1" applyFont="1" applyFill="1" applyBorder="1" applyAlignment="1">
      <alignment horizontal="center" vertical="center"/>
    </xf>
    <xf numFmtId="2" fontId="0" fillId="2" borderId="0" xfId="1" applyNumberFormat="1" applyFont="1" applyFill="1"/>
    <xf numFmtId="2" fontId="2" fillId="2" borderId="2" xfId="1" applyNumberFormat="1" applyFont="1" applyFill="1" applyBorder="1" applyAlignment="1">
      <alignment horizontal="center" vertical="center" wrapText="1"/>
    </xf>
    <xf numFmtId="2" fontId="2" fillId="2" borderId="8" xfId="1" applyNumberFormat="1" applyFont="1" applyFill="1" applyBorder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2" fillId="2" borderId="23" xfId="1" applyFont="1" applyFill="1" applyBorder="1" applyAlignment="1">
      <alignment horizontal="center" vertical="center"/>
    </xf>
    <xf numFmtId="9" fontId="2" fillId="2" borderId="27" xfId="1" applyFont="1" applyFill="1" applyBorder="1" applyAlignment="1">
      <alignment horizontal="center" vertical="center"/>
    </xf>
    <xf numFmtId="9" fontId="4" fillId="4" borderId="26" xfId="1" applyFont="1" applyFill="1" applyBorder="1" applyAlignment="1">
      <alignment horizontal="center" vertical="center" wrapText="1"/>
    </xf>
    <xf numFmtId="9" fontId="2" fillId="2" borderId="28" xfId="1" applyFont="1" applyFill="1" applyBorder="1" applyAlignment="1">
      <alignment horizontal="center" vertical="center"/>
    </xf>
    <xf numFmtId="9" fontId="2" fillId="2" borderId="29" xfId="1" applyFont="1" applyFill="1" applyBorder="1" applyAlignment="1">
      <alignment horizontal="center" vertical="center"/>
    </xf>
    <xf numFmtId="0" fontId="7" fillId="2" borderId="0" xfId="0" applyFont="1" applyFill="1"/>
    <xf numFmtId="2" fontId="7" fillId="2" borderId="0" xfId="0" applyNumberFormat="1" applyFont="1" applyFill="1" applyAlignment="1">
      <alignment horizontal="center" vertical="center"/>
    </xf>
    <xf numFmtId="2" fontId="7" fillId="2" borderId="0" xfId="1" applyNumberFormat="1" applyFont="1" applyFill="1"/>
    <xf numFmtId="0" fontId="7" fillId="2" borderId="0" xfId="0" applyFont="1" applyFill="1" applyAlignment="1">
      <alignment horizontal="center" vertical="center"/>
    </xf>
    <xf numFmtId="9" fontId="7" fillId="2" borderId="0" xfId="0" applyNumberFormat="1" applyFont="1" applyFill="1" applyAlignment="1">
      <alignment horizontal="center" vertical="center"/>
    </xf>
    <xf numFmtId="9" fontId="7" fillId="2" borderId="0" xfId="1" applyFont="1" applyFill="1"/>
    <xf numFmtId="2" fontId="8" fillId="2" borderId="0" xfId="0" applyNumberFormat="1" applyFont="1" applyFill="1" applyAlignment="1">
      <alignment horizontal="center" vertical="center"/>
    </xf>
    <xf numFmtId="6" fontId="8" fillId="2" borderId="0" xfId="0" applyNumberFormat="1" applyFont="1" applyFill="1" applyAlignment="1">
      <alignment horizontal="center" vertical="center"/>
    </xf>
    <xf numFmtId="164" fontId="9" fillId="3" borderId="13" xfId="0" applyNumberFormat="1" applyFont="1" applyFill="1" applyBorder="1" applyAlignment="1">
      <alignment horizontal="center" vertical="center" wrapText="1"/>
    </xf>
    <xf numFmtId="164" fontId="9" fillId="3" borderId="12" xfId="0" applyNumberFormat="1" applyFont="1" applyFill="1" applyBorder="1" applyAlignment="1">
      <alignment horizontal="center" vertical="center" wrapText="1"/>
    </xf>
    <xf numFmtId="2" fontId="9" fillId="3" borderId="13" xfId="0" applyNumberFormat="1" applyFont="1" applyFill="1" applyBorder="1" applyAlignment="1">
      <alignment horizontal="center" vertical="center" wrapText="1"/>
    </xf>
    <xf numFmtId="2" fontId="9" fillId="3" borderId="12" xfId="0" applyNumberFormat="1" applyFont="1" applyFill="1" applyBorder="1" applyAlignment="1">
      <alignment horizontal="center" vertical="center" wrapText="1"/>
    </xf>
    <xf numFmtId="164" fontId="4" fillId="4" borderId="15" xfId="0" applyNumberFormat="1" applyFont="1" applyFill="1" applyBorder="1" applyAlignment="1">
      <alignment horizontal="center" vertical="center" wrapText="1"/>
    </xf>
    <xf numFmtId="164" fontId="9" fillId="3" borderId="15" xfId="0" applyNumberFormat="1" applyFont="1" applyFill="1" applyBorder="1" applyAlignment="1">
      <alignment horizontal="center" vertical="center" wrapText="1"/>
    </xf>
    <xf numFmtId="2" fontId="9" fillId="3" borderId="15" xfId="0" applyNumberFormat="1" applyFont="1" applyFill="1" applyBorder="1" applyAlignment="1">
      <alignment horizontal="center" vertical="center" wrapText="1"/>
    </xf>
    <xf numFmtId="2" fontId="9" fillId="3" borderId="0" xfId="0" applyNumberFormat="1" applyFont="1" applyFill="1" applyAlignment="1">
      <alignment horizontal="center" vertical="center" wrapText="1"/>
    </xf>
    <xf numFmtId="164" fontId="9" fillId="3" borderId="0" xfId="0" applyNumberFormat="1" applyFont="1" applyFill="1" applyAlignment="1">
      <alignment horizontal="center" vertical="center" wrapText="1"/>
    </xf>
    <xf numFmtId="164" fontId="9" fillId="2" borderId="14" xfId="0" applyNumberFormat="1" applyFont="1" applyFill="1" applyBorder="1" applyAlignment="1">
      <alignment horizontal="center" vertical="center"/>
    </xf>
    <xf numFmtId="164" fontId="9" fillId="2" borderId="15" xfId="0" applyNumberFormat="1" applyFont="1" applyFill="1" applyBorder="1" applyAlignment="1">
      <alignment horizontal="center" vertical="center"/>
    </xf>
    <xf numFmtId="164" fontId="9" fillId="4" borderId="16" xfId="0" applyNumberFormat="1" applyFont="1" applyFill="1" applyBorder="1" applyAlignment="1">
      <alignment horizontal="center" vertical="center" wrapText="1"/>
    </xf>
    <xf numFmtId="164" fontId="9" fillId="2" borderId="17" xfId="0" applyNumberFormat="1" applyFont="1" applyFill="1" applyBorder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164" fontId="9" fillId="4" borderId="9" xfId="0" applyNumberFormat="1" applyFont="1" applyFill="1" applyBorder="1" applyAlignment="1">
      <alignment horizontal="center" vertical="center" wrapText="1"/>
    </xf>
    <xf numFmtId="164" fontId="9" fillId="2" borderId="18" xfId="0" applyNumberFormat="1" applyFont="1" applyFill="1" applyBorder="1" applyAlignment="1">
      <alignment horizontal="center" vertical="center"/>
    </xf>
    <xf numFmtId="164" fontId="9" fillId="2" borderId="12" xfId="0" applyNumberFormat="1" applyFont="1" applyFill="1" applyBorder="1" applyAlignment="1">
      <alignment horizontal="center" vertical="center"/>
    </xf>
    <xf numFmtId="164" fontId="9" fillId="5" borderId="15" xfId="0" applyNumberFormat="1" applyFont="1" applyFill="1" applyBorder="1" applyAlignment="1">
      <alignment horizontal="center" vertical="center" wrapText="1"/>
    </xf>
    <xf numFmtId="164" fontId="9" fillId="5" borderId="0" xfId="0" applyNumberFormat="1" applyFont="1" applyFill="1" applyAlignment="1">
      <alignment horizontal="center" vertical="center" wrapText="1"/>
    </xf>
    <xf numFmtId="164" fontId="9" fillId="5" borderId="12" xfId="0" applyNumberFormat="1" applyFont="1" applyFill="1" applyBorder="1" applyAlignment="1">
      <alignment horizontal="center" vertical="center" wrapText="1"/>
    </xf>
    <xf numFmtId="164" fontId="9" fillId="5" borderId="9" xfId="0" applyNumberFormat="1" applyFont="1" applyFill="1" applyBorder="1" applyAlignment="1">
      <alignment horizontal="center" vertical="center" wrapText="1"/>
    </xf>
    <xf numFmtId="164" fontId="9" fillId="5" borderId="16" xfId="0" applyNumberFormat="1" applyFont="1" applyFill="1" applyBorder="1" applyAlignment="1">
      <alignment horizontal="center" vertical="center" wrapText="1"/>
    </xf>
    <xf numFmtId="9" fontId="9" fillId="2" borderId="17" xfId="1" applyFont="1" applyFill="1" applyBorder="1" applyAlignment="1">
      <alignment horizontal="left" vertical="center"/>
    </xf>
    <xf numFmtId="9" fontId="9" fillId="2" borderId="0" xfId="1" applyFont="1" applyFill="1" applyAlignment="1">
      <alignment horizontal="left" vertical="center"/>
    </xf>
    <xf numFmtId="9" fontId="9" fillId="2" borderId="0" xfId="1" applyFont="1" applyFill="1" applyAlignment="1">
      <alignment horizontal="left" vertical="center" wrapText="1"/>
    </xf>
    <xf numFmtId="9" fontId="9" fillId="2" borderId="9" xfId="1" applyFont="1" applyFill="1" applyBorder="1" applyAlignment="1">
      <alignment horizontal="left" vertical="center" wrapText="1"/>
    </xf>
    <xf numFmtId="9" fontId="9" fillId="2" borderId="18" xfId="1" applyFont="1" applyFill="1" applyBorder="1" applyAlignment="1">
      <alignment horizontal="left" vertical="center"/>
    </xf>
    <xf numFmtId="9" fontId="9" fillId="2" borderId="12" xfId="1" applyFont="1" applyFill="1" applyBorder="1" applyAlignment="1">
      <alignment horizontal="left" vertical="center"/>
    </xf>
    <xf numFmtId="9" fontId="9" fillId="2" borderId="12" xfId="1" applyFont="1" applyFill="1" applyBorder="1" applyAlignment="1">
      <alignment horizontal="left" vertical="center" wrapText="1"/>
    </xf>
    <xf numFmtId="9" fontId="9" fillId="2" borderId="13" xfId="1" applyFont="1" applyFill="1" applyBorder="1" applyAlignment="1">
      <alignment horizontal="left" vertical="center" wrapText="1"/>
    </xf>
    <xf numFmtId="9" fontId="9" fillId="2" borderId="14" xfId="1" applyFont="1" applyFill="1" applyBorder="1" applyAlignment="1">
      <alignment horizontal="left" vertical="center"/>
    </xf>
    <xf numFmtId="9" fontId="9" fillId="2" borderId="15" xfId="1" quotePrefix="1" applyFont="1" applyFill="1" applyBorder="1" applyAlignment="1">
      <alignment horizontal="left" vertical="center"/>
    </xf>
    <xf numFmtId="9" fontId="9" fillId="2" borderId="15" xfId="1" applyFont="1" applyFill="1" applyBorder="1" applyAlignment="1">
      <alignment horizontal="left" vertical="center"/>
    </xf>
    <xf numFmtId="9" fontId="9" fillId="2" borderId="16" xfId="1" applyFont="1" applyFill="1" applyBorder="1" applyAlignment="1">
      <alignment horizontal="left" vertical="center" wrapText="1"/>
    </xf>
    <xf numFmtId="2" fontId="2" fillId="2" borderId="5" xfId="0" applyNumberFormat="1" applyFont="1" applyFill="1" applyBorder="1" applyAlignment="1">
      <alignment horizontal="left" vertical="center" wrapText="1"/>
    </xf>
    <xf numFmtId="2" fontId="2" fillId="2" borderId="2" xfId="0" applyNumberFormat="1" applyFont="1" applyFill="1" applyBorder="1" applyAlignment="1">
      <alignment horizontal="left" vertical="center" wrapText="1"/>
    </xf>
    <xf numFmtId="2" fontId="2" fillId="2" borderId="1" xfId="0" applyNumberFormat="1" applyFont="1" applyFill="1" applyBorder="1" applyAlignment="1">
      <alignment horizontal="left" vertical="center" wrapText="1"/>
    </xf>
    <xf numFmtId="2" fontId="2" fillId="2" borderId="11" xfId="0" applyNumberFormat="1" applyFont="1" applyFill="1" applyBorder="1" applyAlignment="1">
      <alignment horizontal="left" vertical="center" wrapText="1"/>
    </xf>
    <xf numFmtId="2" fontId="2" fillId="2" borderId="3" xfId="0" applyNumberFormat="1" applyFont="1" applyFill="1" applyBorder="1" applyAlignment="1">
      <alignment horizontal="left" vertical="center" wrapText="1"/>
    </xf>
    <xf numFmtId="2" fontId="9" fillId="2" borderId="14" xfId="0" applyNumberFormat="1" applyFont="1" applyFill="1" applyBorder="1" applyAlignment="1">
      <alignment horizontal="left" vertical="center"/>
    </xf>
    <xf numFmtId="2" fontId="9" fillId="2" borderId="15" xfId="0" applyNumberFormat="1" applyFont="1" applyFill="1" applyBorder="1" applyAlignment="1">
      <alignment horizontal="left" vertical="center"/>
    </xf>
    <xf numFmtId="164" fontId="9" fillId="4" borderId="15" xfId="0" applyNumberFormat="1" applyFont="1" applyFill="1" applyBorder="1" applyAlignment="1">
      <alignment horizontal="left" vertical="center" wrapText="1"/>
    </xf>
    <xf numFmtId="2" fontId="9" fillId="3" borderId="15" xfId="0" applyNumberFormat="1" applyFont="1" applyFill="1" applyBorder="1" applyAlignment="1">
      <alignment horizontal="left" vertical="center" wrapText="1"/>
    </xf>
    <xf numFmtId="2" fontId="9" fillId="4" borderId="16" xfId="0" applyNumberFormat="1" applyFont="1" applyFill="1" applyBorder="1" applyAlignment="1">
      <alignment horizontal="left" vertical="center" wrapText="1"/>
    </xf>
    <xf numFmtId="2" fontId="9" fillId="2" borderId="17" xfId="0" applyNumberFormat="1" applyFont="1" applyFill="1" applyBorder="1" applyAlignment="1">
      <alignment horizontal="left" vertical="center"/>
    </xf>
    <xf numFmtId="2" fontId="9" fillId="2" borderId="0" xfId="0" applyNumberFormat="1" applyFont="1" applyFill="1" applyAlignment="1">
      <alignment horizontal="left" vertical="center"/>
    </xf>
    <xf numFmtId="2" fontId="9" fillId="4" borderId="0" xfId="0" applyNumberFormat="1" applyFont="1" applyFill="1" applyAlignment="1">
      <alignment horizontal="left" vertical="center" wrapText="1"/>
    </xf>
    <xf numFmtId="164" fontId="9" fillId="4" borderId="0" xfId="0" applyNumberFormat="1" applyFont="1" applyFill="1" applyAlignment="1">
      <alignment horizontal="left" vertical="center" wrapText="1"/>
    </xf>
    <xf numFmtId="2" fontId="9" fillId="3" borderId="0" xfId="0" applyNumberFormat="1" applyFont="1" applyFill="1" applyAlignment="1">
      <alignment horizontal="left" vertical="center" wrapText="1"/>
    </xf>
    <xf numFmtId="2" fontId="9" fillId="4" borderId="9" xfId="0" applyNumberFormat="1" applyFont="1" applyFill="1" applyBorder="1" applyAlignment="1">
      <alignment horizontal="left" vertical="center" wrapText="1"/>
    </xf>
    <xf numFmtId="2" fontId="9" fillId="2" borderId="18" xfId="0" applyNumberFormat="1" applyFont="1" applyFill="1" applyBorder="1" applyAlignment="1">
      <alignment horizontal="left" vertical="center"/>
    </xf>
    <xf numFmtId="2" fontId="9" fillId="2" borderId="12" xfId="0" applyNumberFormat="1" applyFont="1" applyFill="1" applyBorder="1" applyAlignment="1">
      <alignment horizontal="left" vertical="center"/>
    </xf>
    <xf numFmtId="2" fontId="9" fillId="4" borderId="12" xfId="0" applyNumberFormat="1" applyFont="1" applyFill="1" applyBorder="1" applyAlignment="1">
      <alignment horizontal="left" vertical="center" wrapText="1"/>
    </xf>
    <xf numFmtId="164" fontId="9" fillId="4" borderId="12" xfId="0" applyNumberFormat="1" applyFont="1" applyFill="1" applyBorder="1" applyAlignment="1">
      <alignment horizontal="left" vertical="center" wrapText="1"/>
    </xf>
    <xf numFmtId="2" fontId="9" fillId="3" borderId="12" xfId="0" applyNumberFormat="1" applyFont="1" applyFill="1" applyBorder="1" applyAlignment="1">
      <alignment horizontal="left" vertical="center" wrapText="1"/>
    </xf>
    <xf numFmtId="2" fontId="9" fillId="3" borderId="13" xfId="0" applyNumberFormat="1" applyFont="1" applyFill="1" applyBorder="1" applyAlignment="1">
      <alignment horizontal="left" vertical="center" wrapText="1"/>
    </xf>
    <xf numFmtId="164" fontId="9" fillId="2" borderId="15" xfId="0" applyNumberFormat="1" applyFont="1" applyFill="1" applyBorder="1" applyAlignment="1">
      <alignment horizontal="center" vertical="center" wrapText="1"/>
    </xf>
    <xf numFmtId="164" fontId="9" fillId="2" borderId="0" xfId="0" applyNumberFormat="1" applyFont="1" applyFill="1" applyAlignment="1">
      <alignment horizontal="center" vertical="center" wrapText="1"/>
    </xf>
    <xf numFmtId="164" fontId="9" fillId="2" borderId="12" xfId="0" applyNumberFormat="1" applyFont="1" applyFill="1" applyBorder="1" applyAlignment="1">
      <alignment horizontal="center" vertical="center" wrapText="1"/>
    </xf>
    <xf numFmtId="164" fontId="9" fillId="2" borderId="16" xfId="0" applyNumberFormat="1" applyFont="1" applyFill="1" applyBorder="1" applyAlignment="1">
      <alignment horizontal="center" vertical="center" wrapText="1"/>
    </xf>
    <xf numFmtId="164" fontId="9" fillId="2" borderId="9" xfId="0" applyNumberFormat="1" applyFont="1" applyFill="1" applyBorder="1" applyAlignment="1">
      <alignment horizontal="center" vertical="center" wrapText="1"/>
    </xf>
    <xf numFmtId="164" fontId="9" fillId="2" borderId="13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left"/>
    </xf>
    <xf numFmtId="164" fontId="9" fillId="2" borderId="15" xfId="0" applyNumberFormat="1" applyFont="1" applyFill="1" applyBorder="1" applyAlignment="1">
      <alignment horizontal="left" vertical="center" wrapText="1"/>
    </xf>
    <xf numFmtId="164" fontId="9" fillId="2" borderId="0" xfId="0" applyNumberFormat="1" applyFont="1" applyFill="1" applyAlignment="1">
      <alignment horizontal="left" vertical="center" wrapText="1"/>
    </xf>
    <xf numFmtId="164" fontId="9" fillId="2" borderId="12" xfId="0" applyNumberFormat="1" applyFont="1" applyFill="1" applyBorder="1" applyAlignment="1">
      <alignment horizontal="left" vertical="center" wrapText="1"/>
    </xf>
    <xf numFmtId="164" fontId="3" fillId="2" borderId="0" xfId="0" applyNumberFormat="1" applyFont="1" applyFill="1" applyAlignment="1">
      <alignment horizontal="left"/>
    </xf>
    <xf numFmtId="0" fontId="2" fillId="2" borderId="5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2" fontId="9" fillId="2" borderId="14" xfId="0" applyNumberFormat="1" applyFont="1" applyFill="1" applyBorder="1" applyAlignment="1">
      <alignment horizontal="left" vertical="center" wrapText="1"/>
    </xf>
    <xf numFmtId="2" fontId="9" fillId="2" borderId="15" xfId="0" applyNumberFormat="1" applyFont="1" applyFill="1" applyBorder="1" applyAlignment="1">
      <alignment horizontal="left" vertical="center" wrapText="1"/>
    </xf>
    <xf numFmtId="2" fontId="9" fillId="2" borderId="16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2" fontId="9" fillId="2" borderId="17" xfId="0" applyNumberFormat="1" applyFont="1" applyFill="1" applyBorder="1" applyAlignment="1">
      <alignment horizontal="left" vertical="center" wrapText="1"/>
    </xf>
    <xf numFmtId="2" fontId="9" fillId="2" borderId="0" xfId="0" applyNumberFormat="1" applyFont="1" applyFill="1" applyAlignment="1">
      <alignment horizontal="left" vertical="center" wrapText="1"/>
    </xf>
    <xf numFmtId="2" fontId="9" fillId="2" borderId="9" xfId="0" applyNumberFormat="1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2" fontId="9" fillId="2" borderId="18" xfId="0" applyNumberFormat="1" applyFont="1" applyFill="1" applyBorder="1" applyAlignment="1">
      <alignment horizontal="left" vertical="center" wrapText="1"/>
    </xf>
    <xf numFmtId="2" fontId="9" fillId="2" borderId="12" xfId="0" applyNumberFormat="1" applyFont="1" applyFill="1" applyBorder="1" applyAlignment="1">
      <alignment horizontal="left" vertical="center" wrapText="1"/>
    </xf>
    <xf numFmtId="2" fontId="9" fillId="2" borderId="13" xfId="0" applyNumberFormat="1" applyFont="1" applyFill="1" applyBorder="1" applyAlignment="1">
      <alignment horizontal="left" vertical="center" wrapText="1"/>
    </xf>
    <xf numFmtId="44" fontId="9" fillId="2" borderId="14" xfId="2" applyFont="1" applyFill="1" applyBorder="1" applyAlignment="1">
      <alignment horizontal="left" vertical="center" wrapText="1"/>
    </xf>
    <xf numFmtId="44" fontId="9" fillId="2" borderId="15" xfId="2" applyFont="1" applyFill="1" applyBorder="1" applyAlignment="1">
      <alignment horizontal="left" vertical="center" wrapText="1"/>
    </xf>
    <xf numFmtId="44" fontId="9" fillId="2" borderId="16" xfId="2" applyFont="1" applyFill="1" applyBorder="1" applyAlignment="1">
      <alignment horizontal="left" vertical="center" wrapText="1"/>
    </xf>
    <xf numFmtId="44" fontId="9" fillId="2" borderId="17" xfId="2" applyFont="1" applyFill="1" applyBorder="1" applyAlignment="1">
      <alignment horizontal="left" vertical="center" wrapText="1"/>
    </xf>
    <xf numFmtId="44" fontId="9" fillId="2" borderId="0" xfId="2" applyFont="1" applyFill="1" applyAlignment="1">
      <alignment horizontal="left" vertical="center" wrapText="1"/>
    </xf>
    <xf numFmtId="44" fontId="9" fillId="2" borderId="9" xfId="2" applyFont="1" applyFill="1" applyBorder="1" applyAlignment="1">
      <alignment horizontal="left" vertical="center" wrapText="1"/>
    </xf>
    <xf numFmtId="44" fontId="9" fillId="2" borderId="18" xfId="2" applyFont="1" applyFill="1" applyBorder="1" applyAlignment="1">
      <alignment horizontal="left" vertical="center" wrapText="1"/>
    </xf>
    <xf numFmtId="44" fontId="9" fillId="2" borderId="12" xfId="2" applyFont="1" applyFill="1" applyBorder="1" applyAlignment="1">
      <alignment horizontal="left" vertical="center" wrapText="1"/>
    </xf>
    <xf numFmtId="44" fontId="9" fillId="2" borderId="13" xfId="2" applyFont="1" applyFill="1" applyBorder="1" applyAlignment="1">
      <alignment horizontal="left" vertical="center" wrapText="1"/>
    </xf>
    <xf numFmtId="9" fontId="10" fillId="2" borderId="30" xfId="1" applyFont="1" applyFill="1" applyBorder="1" applyAlignment="1">
      <alignment horizontal="center" vertical="center"/>
    </xf>
    <xf numFmtId="9" fontId="10" fillId="2" borderId="30" xfId="1" quotePrefix="1" applyFont="1" applyFill="1" applyBorder="1" applyAlignment="1">
      <alignment horizontal="center" vertical="center"/>
    </xf>
    <xf numFmtId="9" fontId="10" fillId="2" borderId="32" xfId="1" applyFont="1" applyFill="1" applyBorder="1" applyAlignment="1">
      <alignment horizontal="center" vertical="center"/>
    </xf>
    <xf numFmtId="9" fontId="10" fillId="2" borderId="33" xfId="1" applyFont="1" applyFill="1" applyBorder="1" applyAlignment="1">
      <alignment horizontal="center" vertical="center" wrapText="1"/>
    </xf>
    <xf numFmtId="9" fontId="10" fillId="2" borderId="32" xfId="1" quotePrefix="1" applyFont="1" applyFill="1" applyBorder="1" applyAlignment="1">
      <alignment horizontal="center" vertical="center"/>
    </xf>
    <xf numFmtId="9" fontId="10" fillId="2" borderId="34" xfId="1" applyFont="1" applyFill="1" applyBorder="1" applyAlignment="1">
      <alignment horizontal="center" vertical="center"/>
    </xf>
    <xf numFmtId="2" fontId="2" fillId="2" borderId="35" xfId="0" applyNumberFormat="1" applyFont="1" applyFill="1" applyBorder="1" applyAlignment="1">
      <alignment horizontal="center" vertical="center" wrapText="1"/>
    </xf>
    <xf numFmtId="2" fontId="2" fillId="2" borderId="30" xfId="0" applyNumberFormat="1" applyFont="1" applyFill="1" applyBorder="1" applyAlignment="1">
      <alignment horizontal="center" vertical="center" wrapText="1"/>
    </xf>
    <xf numFmtId="2" fontId="3" fillId="2" borderId="30" xfId="0" applyNumberFormat="1" applyFont="1" applyFill="1" applyBorder="1" applyAlignment="1">
      <alignment horizontal="center" vertical="center" wrapText="1"/>
    </xf>
    <xf numFmtId="9" fontId="9" fillId="2" borderId="30" xfId="1" applyFont="1" applyFill="1" applyBorder="1" applyAlignment="1">
      <alignment horizontal="left" vertical="center"/>
    </xf>
    <xf numFmtId="2" fontId="9" fillId="2" borderId="14" xfId="0" applyNumberFormat="1" applyFont="1" applyFill="1" applyBorder="1" applyAlignment="1">
      <alignment horizontal="center" vertical="center"/>
    </xf>
    <xf numFmtId="2" fontId="9" fillId="2" borderId="15" xfId="0" applyNumberFormat="1" applyFont="1" applyFill="1" applyBorder="1" applyAlignment="1">
      <alignment horizontal="center" vertical="center"/>
    </xf>
    <xf numFmtId="2" fontId="9" fillId="4" borderId="16" xfId="0" applyNumberFormat="1" applyFont="1" applyFill="1" applyBorder="1" applyAlignment="1">
      <alignment horizontal="center" vertical="center" wrapText="1"/>
    </xf>
    <xf numFmtId="2" fontId="9" fillId="2" borderId="17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2" fontId="9" fillId="4" borderId="0" xfId="0" applyNumberFormat="1" applyFont="1" applyFill="1" applyAlignment="1">
      <alignment horizontal="center" vertical="center" wrapText="1"/>
    </xf>
    <xf numFmtId="2" fontId="9" fillId="4" borderId="9" xfId="0" applyNumberFormat="1" applyFont="1" applyFill="1" applyBorder="1" applyAlignment="1">
      <alignment horizontal="center" vertical="center" wrapText="1"/>
    </xf>
    <xf numFmtId="2" fontId="9" fillId="2" borderId="18" xfId="0" applyNumberFormat="1" applyFont="1" applyFill="1" applyBorder="1" applyAlignment="1">
      <alignment horizontal="center" vertical="center"/>
    </xf>
    <xf numFmtId="2" fontId="9" fillId="2" borderId="12" xfId="0" applyNumberFormat="1" applyFont="1" applyFill="1" applyBorder="1" applyAlignment="1">
      <alignment horizontal="center" vertical="center"/>
    </xf>
    <xf numFmtId="2" fontId="9" fillId="4" borderId="12" xfId="0" applyNumberFormat="1" applyFont="1" applyFill="1" applyBorder="1" applyAlignment="1">
      <alignment horizontal="center" vertical="center" wrapText="1"/>
    </xf>
    <xf numFmtId="9" fontId="9" fillId="2" borderId="26" xfId="1" applyFont="1" applyFill="1" applyBorder="1" applyAlignment="1">
      <alignment horizontal="left" vertical="center"/>
    </xf>
    <xf numFmtId="9" fontId="9" fillId="2" borderId="25" xfId="1" applyFont="1" applyFill="1" applyBorder="1" applyAlignment="1">
      <alignment horizontal="left" vertical="center"/>
    </xf>
    <xf numFmtId="2" fontId="2" fillId="2" borderId="31" xfId="0" applyNumberFormat="1" applyFont="1" applyFill="1" applyBorder="1" applyAlignment="1">
      <alignment horizontal="center" vertical="center" wrapText="1"/>
    </xf>
    <xf numFmtId="9" fontId="9" fillId="2" borderId="30" xfId="1" applyFont="1" applyFill="1" applyBorder="1" applyAlignment="1">
      <alignment horizontal="left" vertical="center" wrapText="1"/>
    </xf>
    <xf numFmtId="9" fontId="10" fillId="2" borderId="21" xfId="1" applyFont="1" applyFill="1" applyBorder="1" applyAlignment="1">
      <alignment horizontal="center" vertical="center"/>
    </xf>
    <xf numFmtId="9" fontId="10" fillId="2" borderId="22" xfId="1" quotePrefix="1" applyFont="1" applyFill="1" applyBorder="1" applyAlignment="1">
      <alignment horizontal="center" vertical="center"/>
    </xf>
    <xf numFmtId="9" fontId="10" fillId="2" borderId="22" xfId="1" applyFont="1" applyFill="1" applyBorder="1" applyAlignment="1">
      <alignment horizontal="center" vertical="center"/>
    </xf>
    <xf numFmtId="9" fontId="10" fillId="2" borderId="23" xfId="1" applyFont="1" applyFill="1" applyBorder="1" applyAlignment="1">
      <alignment horizontal="center" vertical="center" wrapText="1"/>
    </xf>
    <xf numFmtId="9" fontId="9" fillId="2" borderId="24" xfId="1" applyFont="1" applyFill="1" applyBorder="1" applyAlignment="1">
      <alignment horizontal="left" vertical="center"/>
    </xf>
    <xf numFmtId="9" fontId="9" fillId="2" borderId="38" xfId="1" applyFont="1" applyFill="1" applyBorder="1" applyAlignment="1">
      <alignment horizontal="left" vertical="center" wrapText="1"/>
    </xf>
    <xf numFmtId="9" fontId="9" fillId="2" borderId="26" xfId="1" applyFont="1" applyFill="1" applyBorder="1" applyAlignment="1">
      <alignment horizontal="left" vertical="center" wrapText="1"/>
    </xf>
    <xf numFmtId="9" fontId="9" fillId="2" borderId="27" xfId="1" applyFont="1" applyFill="1" applyBorder="1" applyAlignment="1">
      <alignment horizontal="left" vertical="center" wrapText="1"/>
    </xf>
    <xf numFmtId="9" fontId="9" fillId="2" borderId="41" xfId="1" applyFont="1" applyFill="1" applyBorder="1" applyAlignment="1">
      <alignment horizontal="left" vertical="center"/>
    </xf>
    <xf numFmtId="9" fontId="9" fillId="2" borderId="36" xfId="1" applyFont="1" applyFill="1" applyBorder="1" applyAlignment="1">
      <alignment horizontal="left" vertical="center"/>
    </xf>
    <xf numFmtId="9" fontId="9" fillId="2" borderId="36" xfId="1" applyFont="1" applyFill="1" applyBorder="1" applyAlignment="1">
      <alignment horizontal="left" vertical="center" wrapText="1"/>
    </xf>
    <xf numFmtId="9" fontId="9" fillId="2" borderId="39" xfId="1" applyFont="1" applyFill="1" applyBorder="1" applyAlignment="1">
      <alignment horizontal="left" vertical="center" wrapText="1"/>
    </xf>
    <xf numFmtId="9" fontId="9" fillId="2" borderId="42" xfId="1" applyFont="1" applyFill="1" applyBorder="1" applyAlignment="1">
      <alignment horizontal="left" vertical="center"/>
    </xf>
    <xf numFmtId="9" fontId="9" fillId="2" borderId="37" xfId="1" applyFont="1" applyFill="1" applyBorder="1" applyAlignment="1">
      <alignment horizontal="left" vertical="center"/>
    </xf>
    <xf numFmtId="9" fontId="9" fillId="2" borderId="37" xfId="1" applyFont="1" applyFill="1" applyBorder="1" applyAlignment="1">
      <alignment horizontal="left" vertical="center" wrapText="1"/>
    </xf>
    <xf numFmtId="9" fontId="9" fillId="2" borderId="40" xfId="1" applyFont="1" applyFill="1" applyBorder="1" applyAlignment="1">
      <alignment horizontal="left" vertical="center" wrapText="1"/>
    </xf>
    <xf numFmtId="9" fontId="9" fillId="2" borderId="30" xfId="1" quotePrefix="1" applyFont="1" applyFill="1" applyBorder="1" applyAlignment="1">
      <alignment horizontal="left" vertical="center"/>
    </xf>
    <xf numFmtId="9" fontId="9" fillId="2" borderId="22" xfId="1" quotePrefix="1" applyFont="1" applyFill="1" applyBorder="1" applyAlignment="1">
      <alignment horizontal="left" vertical="center"/>
    </xf>
    <xf numFmtId="9" fontId="9" fillId="2" borderId="23" xfId="1" quotePrefix="1" applyFont="1" applyFill="1" applyBorder="1" applyAlignment="1">
      <alignment horizontal="left" vertical="center"/>
    </xf>
    <xf numFmtId="9" fontId="9" fillId="2" borderId="24" xfId="1" quotePrefix="1" applyFont="1" applyFill="1" applyBorder="1" applyAlignment="1">
      <alignment horizontal="left" vertical="center"/>
    </xf>
    <xf numFmtId="9" fontId="9" fillId="2" borderId="38" xfId="1" quotePrefix="1" applyFont="1" applyFill="1" applyBorder="1" applyAlignment="1">
      <alignment horizontal="left" vertical="center"/>
    </xf>
    <xf numFmtId="9" fontId="9" fillId="2" borderId="25" xfId="1" quotePrefix="1" applyFont="1" applyFill="1" applyBorder="1" applyAlignment="1">
      <alignment horizontal="left" vertical="center"/>
    </xf>
    <xf numFmtId="9" fontId="9" fillId="2" borderId="26" xfId="1" quotePrefix="1" applyFont="1" applyFill="1" applyBorder="1" applyAlignment="1">
      <alignment horizontal="left" vertical="center"/>
    </xf>
    <xf numFmtId="9" fontId="9" fillId="2" borderId="27" xfId="1" quotePrefix="1" applyFont="1" applyFill="1" applyBorder="1" applyAlignment="1">
      <alignment horizontal="left" vertical="center"/>
    </xf>
    <xf numFmtId="9" fontId="9" fillId="2" borderId="43" xfId="1" applyFont="1" applyFill="1" applyBorder="1" applyAlignment="1">
      <alignment horizontal="left" vertical="center"/>
    </xf>
    <xf numFmtId="9" fontId="9" fillId="2" borderId="44" xfId="1" applyFont="1" applyFill="1" applyBorder="1" applyAlignment="1">
      <alignment horizontal="left" vertical="center"/>
    </xf>
    <xf numFmtId="9" fontId="9" fillId="2" borderId="43" xfId="1" applyFont="1" applyFill="1" applyBorder="1" applyAlignment="1">
      <alignment horizontal="left" vertical="center" wrapText="1"/>
    </xf>
    <xf numFmtId="9" fontId="9" fillId="2" borderId="44" xfId="1" applyFont="1" applyFill="1" applyBorder="1" applyAlignment="1">
      <alignment horizontal="left" vertical="center" wrapText="1"/>
    </xf>
    <xf numFmtId="9" fontId="9" fillId="2" borderId="3" xfId="1" applyFont="1" applyFill="1" applyBorder="1" applyAlignment="1">
      <alignment horizontal="left" vertical="center"/>
    </xf>
    <xf numFmtId="9" fontId="9" fillId="2" borderId="11" xfId="1" applyFont="1" applyFill="1" applyBorder="1" applyAlignment="1">
      <alignment horizontal="left" vertical="center"/>
    </xf>
    <xf numFmtId="9" fontId="10" fillId="2" borderId="45" xfId="1" applyFont="1" applyFill="1" applyBorder="1" applyAlignment="1">
      <alignment horizontal="center" vertical="center"/>
    </xf>
    <xf numFmtId="9" fontId="9" fillId="2" borderId="46" xfId="1" applyFont="1" applyFill="1" applyBorder="1" applyAlignment="1">
      <alignment horizontal="left" vertical="center"/>
    </xf>
    <xf numFmtId="9" fontId="10" fillId="2" borderId="6" xfId="1" applyFont="1" applyFill="1" applyBorder="1" applyAlignment="1">
      <alignment horizontal="center" vertical="center" wrapText="1"/>
    </xf>
    <xf numFmtId="9" fontId="9" fillId="2" borderId="47" xfId="1" applyFont="1" applyFill="1" applyBorder="1" applyAlignment="1">
      <alignment horizontal="left" vertical="center" wrapText="1"/>
    </xf>
    <xf numFmtId="9" fontId="10" fillId="2" borderId="45" xfId="1" applyFont="1" applyFill="1" applyBorder="1" applyAlignment="1">
      <alignment horizontal="center" vertical="center" wrapText="1"/>
    </xf>
    <xf numFmtId="9" fontId="9" fillId="2" borderId="46" xfId="1" applyFont="1" applyFill="1" applyBorder="1" applyAlignment="1">
      <alignment horizontal="left" vertical="center" wrapText="1"/>
    </xf>
    <xf numFmtId="9" fontId="9" fillId="2" borderId="35" xfId="1" applyFont="1" applyFill="1" applyBorder="1" applyAlignment="1">
      <alignment horizontal="left" vertical="center" wrapText="1"/>
    </xf>
    <xf numFmtId="9" fontId="10" fillId="2" borderId="45" xfId="1" quotePrefix="1" applyFont="1" applyFill="1" applyBorder="1" applyAlignment="1">
      <alignment horizontal="center" vertical="center"/>
    </xf>
    <xf numFmtId="9" fontId="10" fillId="2" borderId="5" xfId="1" applyFont="1" applyFill="1" applyBorder="1" applyAlignment="1">
      <alignment horizontal="center" vertical="center"/>
    </xf>
    <xf numFmtId="9" fontId="9" fillId="2" borderId="0" xfId="1" applyFont="1" applyFill="1" applyBorder="1" applyAlignment="1">
      <alignment horizontal="left" vertical="center" wrapText="1"/>
    </xf>
    <xf numFmtId="44" fontId="9" fillId="2" borderId="14" xfId="2" applyFont="1" applyFill="1" applyBorder="1" applyAlignment="1">
      <alignment horizontal="center" vertical="center" wrapText="1"/>
    </xf>
    <xf numFmtId="44" fontId="9" fillId="2" borderId="15" xfId="2" applyFont="1" applyFill="1" applyBorder="1" applyAlignment="1">
      <alignment horizontal="center" vertical="center" wrapText="1"/>
    </xf>
    <xf numFmtId="44" fontId="9" fillId="2" borderId="16" xfId="2" applyFont="1" applyFill="1" applyBorder="1" applyAlignment="1">
      <alignment horizontal="center" vertical="center" wrapText="1"/>
    </xf>
    <xf numFmtId="44" fontId="9" fillId="2" borderId="17" xfId="2" applyFont="1" applyFill="1" applyBorder="1" applyAlignment="1">
      <alignment horizontal="center" vertical="center" wrapText="1"/>
    </xf>
    <xf numFmtId="44" fontId="9" fillId="2" borderId="0" xfId="2" applyFont="1" applyFill="1" applyAlignment="1">
      <alignment horizontal="center" vertical="center" wrapText="1"/>
    </xf>
    <xf numFmtId="44" fontId="9" fillId="2" borderId="9" xfId="2" applyFont="1" applyFill="1" applyBorder="1" applyAlignment="1">
      <alignment horizontal="center" vertical="center" wrapText="1"/>
    </xf>
    <xf numFmtId="44" fontId="9" fillId="2" borderId="18" xfId="2" applyFont="1" applyFill="1" applyBorder="1" applyAlignment="1">
      <alignment horizontal="center" vertical="center" wrapText="1"/>
    </xf>
    <xf numFmtId="44" fontId="9" fillId="2" borderId="12" xfId="2" applyFont="1" applyFill="1" applyBorder="1" applyAlignment="1">
      <alignment horizontal="center" vertical="center" wrapText="1"/>
    </xf>
    <xf numFmtId="44" fontId="9" fillId="2" borderId="13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2" fontId="9" fillId="4" borderId="15" xfId="0" applyNumberFormat="1" applyFont="1" applyFill="1" applyBorder="1" applyAlignment="1">
      <alignment horizontal="center" vertical="center" wrapText="1"/>
    </xf>
    <xf numFmtId="9" fontId="9" fillId="2" borderId="36" xfId="1" quotePrefix="1" applyFont="1" applyFill="1" applyBorder="1" applyAlignment="1">
      <alignment horizontal="left" vertical="center"/>
    </xf>
    <xf numFmtId="9" fontId="9" fillId="2" borderId="37" xfId="1" quotePrefix="1" applyFont="1" applyFill="1" applyBorder="1" applyAlignment="1">
      <alignment horizontal="left" vertical="center"/>
    </xf>
    <xf numFmtId="9" fontId="9" fillId="2" borderId="41" xfId="1" quotePrefix="1" applyFont="1" applyFill="1" applyBorder="1" applyAlignment="1">
      <alignment horizontal="left" vertical="center"/>
    </xf>
    <xf numFmtId="9" fontId="9" fillId="2" borderId="39" xfId="1" quotePrefix="1" applyFont="1" applyFill="1" applyBorder="1" applyAlignment="1">
      <alignment horizontal="left" vertical="center"/>
    </xf>
    <xf numFmtId="9" fontId="10" fillId="2" borderId="42" xfId="1" applyFont="1" applyFill="1" applyBorder="1" applyAlignment="1">
      <alignment horizontal="center" vertical="center"/>
    </xf>
    <xf numFmtId="9" fontId="9" fillId="2" borderId="40" xfId="1" quotePrefix="1" applyFont="1" applyFill="1" applyBorder="1" applyAlignment="1">
      <alignment horizontal="left" vertical="center"/>
    </xf>
    <xf numFmtId="9" fontId="10" fillId="2" borderId="6" xfId="1" applyFont="1" applyFill="1" applyBorder="1" applyAlignment="1">
      <alignment horizontal="center" vertical="center"/>
    </xf>
    <xf numFmtId="9" fontId="9" fillId="2" borderId="7" xfId="1" applyFont="1" applyFill="1" applyBorder="1" applyAlignment="1">
      <alignment horizontal="left" vertical="center" wrapText="1"/>
    </xf>
    <xf numFmtId="9" fontId="9" fillId="2" borderId="10" xfId="1" applyFont="1" applyFill="1" applyBorder="1" applyAlignment="1">
      <alignment horizontal="left" vertical="center" wrapText="1"/>
    </xf>
    <xf numFmtId="9" fontId="10" fillId="2" borderId="43" xfId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 vertical="center"/>
    </xf>
    <xf numFmtId="2" fontId="2" fillId="2" borderId="20" xfId="0" applyNumberFormat="1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 wrapText="1"/>
    </xf>
    <xf numFmtId="2" fontId="2" fillId="2" borderId="30" xfId="0" applyNumberFormat="1" applyFont="1" applyFill="1" applyBorder="1" applyAlignment="1">
      <alignment horizontal="center" vertical="center"/>
    </xf>
    <xf numFmtId="2" fontId="2" fillId="2" borderId="30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left" vertical="center"/>
    </xf>
    <xf numFmtId="2" fontId="2" fillId="2" borderId="7" xfId="0" applyNumberFormat="1" applyFont="1" applyFill="1" applyBorder="1" applyAlignment="1">
      <alignment horizontal="left" vertical="center"/>
    </xf>
    <xf numFmtId="2" fontId="2" fillId="2" borderId="10" xfId="0" applyNumberFormat="1" applyFont="1" applyFill="1" applyBorder="1" applyAlignment="1">
      <alignment horizontal="left" vertical="center"/>
    </xf>
    <xf numFmtId="2" fontId="2" fillId="2" borderId="20" xfId="0" applyNumberFormat="1" applyFont="1" applyFill="1" applyBorder="1" applyAlignment="1">
      <alignment horizontal="left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2" fontId="2" fillId="2" borderId="19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5" fillId="2" borderId="0" xfId="0" applyNumberFormat="1" applyFont="1" applyFill="1" applyAlignment="1">
      <alignment horizontal="left" vertical="center"/>
    </xf>
    <xf numFmtId="2" fontId="5" fillId="2" borderId="0" xfId="1" applyNumberFormat="1" applyFont="1" applyFill="1" applyAlignment="1">
      <alignment horizontal="center" vertical="center"/>
    </xf>
    <xf numFmtId="2" fontId="2" fillId="2" borderId="4" xfId="1" applyNumberFormat="1" applyFont="1" applyFill="1" applyBorder="1" applyAlignment="1">
      <alignment horizontal="center" vertical="center"/>
    </xf>
    <xf numFmtId="2" fontId="2" fillId="2" borderId="19" xfId="1" applyNumberFormat="1" applyFont="1" applyFill="1" applyBorder="1" applyAlignment="1">
      <alignment horizontal="center" vertical="center"/>
    </xf>
    <xf numFmtId="2" fontId="2" fillId="2" borderId="5" xfId="1" applyNumberFormat="1" applyFont="1" applyFill="1" applyBorder="1" applyAlignment="1">
      <alignment horizontal="center" vertical="center" wrapText="1"/>
    </xf>
    <xf numFmtId="2" fontId="2" fillId="2" borderId="2" xfId="1" applyNumberFormat="1" applyFont="1" applyFill="1" applyBorder="1" applyAlignment="1">
      <alignment horizontal="center" vertical="center" wrapText="1"/>
    </xf>
    <xf numFmtId="2" fontId="2" fillId="2" borderId="6" xfId="1" applyNumberFormat="1" applyFont="1" applyFill="1" applyBorder="1" applyAlignment="1">
      <alignment horizontal="center" vertical="center" wrapText="1"/>
    </xf>
    <xf numFmtId="9" fontId="2" fillId="2" borderId="21" xfId="1" applyFont="1" applyFill="1" applyBorder="1" applyAlignment="1">
      <alignment horizontal="center" vertical="center"/>
    </xf>
    <xf numFmtId="9" fontId="2" fillId="2" borderId="25" xfId="1" applyFont="1" applyFill="1" applyBorder="1" applyAlignment="1">
      <alignment horizontal="center" vertical="center"/>
    </xf>
    <xf numFmtId="9" fontId="2" fillId="2" borderId="5" xfId="1" applyFont="1" applyFill="1" applyBorder="1" applyAlignment="1">
      <alignment horizontal="center" vertical="center" wrapText="1"/>
    </xf>
    <xf numFmtId="9" fontId="2" fillId="2" borderId="6" xfId="1" applyFont="1" applyFill="1" applyBorder="1" applyAlignment="1">
      <alignment horizontal="center" vertical="center" wrapText="1"/>
    </xf>
    <xf numFmtId="9" fontId="2" fillId="2" borderId="4" xfId="1" applyFont="1" applyFill="1" applyBorder="1" applyAlignment="1">
      <alignment horizontal="center" vertical="center"/>
    </xf>
    <xf numFmtId="9" fontId="2" fillId="2" borderId="19" xfId="1" applyFont="1" applyFill="1" applyBorder="1" applyAlignment="1">
      <alignment horizontal="center" vertical="center"/>
    </xf>
    <xf numFmtId="9" fontId="2" fillId="2" borderId="2" xfId="1" applyFont="1" applyFill="1" applyBorder="1" applyAlignment="1">
      <alignment horizontal="center" vertical="center" wrapText="1"/>
    </xf>
    <xf numFmtId="9" fontId="5" fillId="2" borderId="0" xfId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 wrapText="1"/>
    </xf>
    <xf numFmtId="9" fontId="10" fillId="2" borderId="4" xfId="1" quotePrefix="1" applyFont="1" applyFill="1" applyBorder="1" applyAlignment="1">
      <alignment horizontal="center" vertical="center"/>
    </xf>
    <xf numFmtId="9" fontId="10" fillId="2" borderId="0" xfId="1" applyFont="1" applyFill="1" applyBorder="1" applyAlignment="1">
      <alignment horizontal="center" vertical="center" wrapText="1"/>
    </xf>
    <xf numFmtId="9" fontId="9" fillId="2" borderId="20" xfId="1" applyFont="1" applyFill="1" applyBorder="1" applyAlignment="1">
      <alignment horizontal="left" vertical="center"/>
    </xf>
    <xf numFmtId="9" fontId="9" fillId="2" borderId="48" xfId="1" applyFont="1" applyFill="1" applyBorder="1" applyAlignment="1">
      <alignment horizontal="left" vertical="center" wrapText="1"/>
    </xf>
    <xf numFmtId="9" fontId="9" fillId="2" borderId="10" xfId="1" applyFont="1" applyFill="1" applyBorder="1" applyAlignment="1">
      <alignment horizontal="left" vertical="center"/>
    </xf>
    <xf numFmtId="9" fontId="9" fillId="2" borderId="7" xfId="1" applyFont="1" applyFill="1" applyBorder="1" applyAlignment="1">
      <alignment horizontal="left" vertical="center"/>
    </xf>
    <xf numFmtId="9" fontId="10" fillId="2" borderId="20" xfId="1" applyFont="1" applyFill="1" applyBorder="1" applyAlignment="1">
      <alignment horizontal="center" vertical="center"/>
    </xf>
    <xf numFmtId="2" fontId="9" fillId="2" borderId="14" xfId="0" applyNumberFormat="1" applyFont="1" applyFill="1" applyBorder="1" applyAlignment="1">
      <alignment horizontal="center" vertical="center" wrapText="1"/>
    </xf>
    <xf numFmtId="2" fontId="9" fillId="2" borderId="15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 vertical="center" wrapText="1"/>
    </xf>
    <xf numFmtId="2" fontId="9" fillId="2" borderId="17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9" fillId="2" borderId="9" xfId="0" applyNumberFormat="1" applyFont="1" applyFill="1" applyBorder="1" applyAlignment="1">
      <alignment horizontal="center" vertical="center" wrapText="1"/>
    </xf>
    <xf numFmtId="2" fontId="9" fillId="2" borderId="18" xfId="0" applyNumberFormat="1" applyFont="1" applyFill="1" applyBorder="1" applyAlignment="1">
      <alignment horizontal="center" vertical="center" wrapText="1"/>
    </xf>
    <xf numFmtId="2" fontId="9" fillId="2" borderId="12" xfId="0" applyNumberFormat="1" applyFont="1" applyFill="1" applyBorder="1" applyAlignment="1">
      <alignment horizontal="center" vertical="center" wrapText="1"/>
    </xf>
    <xf numFmtId="2" fontId="9" fillId="2" borderId="13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38"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</dxfs>
  <tableStyles count="0" defaultTableStyle="TableStyleMedium2" defaultPivotStyle="PivotStyleLight16"/>
  <colors>
    <mruColors>
      <color rgb="FFFFEB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100017</xdr:colOff>
      <xdr:row>36</xdr:row>
      <xdr:rowOff>9524</xdr:rowOff>
    </xdr:from>
    <xdr:to>
      <xdr:col>12</xdr:col>
      <xdr:colOff>509592</xdr:colOff>
      <xdr:row>61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620FDA-1028-4BB9-BF1D-B26C4A7E9F1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6410329" y="9205912"/>
          <a:ext cx="4629151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100017</xdr:colOff>
      <xdr:row>68</xdr:row>
      <xdr:rowOff>9524</xdr:rowOff>
    </xdr:from>
    <xdr:to>
      <xdr:col>12</xdr:col>
      <xdr:colOff>509592</xdr:colOff>
      <xdr:row>93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4C2706-69CD-4192-AD4A-C86E0A72113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6410329" y="15225712"/>
          <a:ext cx="4629151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701040</xdr:colOff>
      <xdr:row>34</xdr:row>
      <xdr:rowOff>449580</xdr:rowOff>
    </xdr:from>
    <xdr:to>
      <xdr:col>8</xdr:col>
      <xdr:colOff>15240</xdr:colOff>
      <xdr:row>44</xdr:row>
      <xdr:rowOff>45720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62EFA22-E9EA-44DB-A4DA-23D596FF53DE}"/>
            </a:ext>
          </a:extLst>
        </xdr:cNvPr>
        <xdr:cNvSpPr/>
      </xdr:nvSpPr>
      <xdr:spPr>
        <a:xfrm>
          <a:off x="5326380" y="7040880"/>
          <a:ext cx="914400" cy="1638300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731520</xdr:colOff>
      <xdr:row>50</xdr:row>
      <xdr:rowOff>487680</xdr:rowOff>
    </xdr:from>
    <xdr:to>
      <xdr:col>8</xdr:col>
      <xdr:colOff>45720</xdr:colOff>
      <xdr:row>60</xdr:row>
      <xdr:rowOff>38100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92A8072-B24F-4DA5-BA66-3C80A04517C6}"/>
            </a:ext>
          </a:extLst>
        </xdr:cNvPr>
        <xdr:cNvSpPr/>
      </xdr:nvSpPr>
      <xdr:spPr>
        <a:xfrm>
          <a:off x="5356860" y="10172700"/>
          <a:ext cx="914400" cy="1592580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100019</xdr:colOff>
      <xdr:row>3</xdr:row>
      <xdr:rowOff>177162</xdr:rowOff>
    </xdr:from>
    <xdr:to>
      <xdr:col>12</xdr:col>
      <xdr:colOff>509594</xdr:colOff>
      <xdr:row>13</xdr:row>
      <xdr:rowOff>83820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21C937-3006-4B18-98B3-7E6355B03EA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165163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100019</xdr:colOff>
      <xdr:row>19</xdr:row>
      <xdr:rowOff>177162</xdr:rowOff>
    </xdr:from>
    <xdr:ext cx="409575" cy="1666877"/>
    <xdr:pic>
      <xdr:nvPicPr>
        <xdr:cNvPr id="7" name="Picture 6">
          <a:extLst>
            <a:ext uri="{FF2B5EF4-FFF2-40B4-BE49-F238E27FC236}">
              <a16:creationId xmlns:a16="http://schemas.microsoft.com/office/drawing/2014/main" id="{DC33A10D-8F0D-47D4-981B-413FFC6E0A3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165925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19</xdr:col>
      <xdr:colOff>701040</xdr:colOff>
      <xdr:row>34</xdr:row>
      <xdr:rowOff>449580</xdr:rowOff>
    </xdr:from>
    <xdr:to>
      <xdr:col>21</xdr:col>
      <xdr:colOff>15240</xdr:colOff>
      <xdr:row>44</xdr:row>
      <xdr:rowOff>45720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E9DC06F-E87E-4490-B1E9-B32A65BC8231}"/>
            </a:ext>
          </a:extLst>
        </xdr:cNvPr>
        <xdr:cNvSpPr/>
      </xdr:nvSpPr>
      <xdr:spPr>
        <a:xfrm>
          <a:off x="5326380" y="7040880"/>
          <a:ext cx="914400" cy="1638300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731520</xdr:colOff>
      <xdr:row>50</xdr:row>
      <xdr:rowOff>487680</xdr:rowOff>
    </xdr:from>
    <xdr:to>
      <xdr:col>21</xdr:col>
      <xdr:colOff>45720</xdr:colOff>
      <xdr:row>60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4132F08-9111-4018-A18F-BF55EC4A1777}"/>
            </a:ext>
          </a:extLst>
        </xdr:cNvPr>
        <xdr:cNvSpPr/>
      </xdr:nvSpPr>
      <xdr:spPr>
        <a:xfrm>
          <a:off x="5356860" y="10172700"/>
          <a:ext cx="914400" cy="1592580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100019</xdr:colOff>
      <xdr:row>19</xdr:row>
      <xdr:rowOff>177162</xdr:rowOff>
    </xdr:from>
    <xdr:ext cx="409575" cy="1681669"/>
    <xdr:pic>
      <xdr:nvPicPr>
        <xdr:cNvPr id="8" name="Picture 7">
          <a:extLst>
            <a:ext uri="{FF2B5EF4-FFF2-40B4-BE49-F238E27FC236}">
              <a16:creationId xmlns:a16="http://schemas.microsoft.com/office/drawing/2014/main" id="{DC0B25D7-6F17-437F-91D6-20E6EF60F4E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67948" y="1673821"/>
          <a:ext cx="1681669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31</xdr:col>
      <xdr:colOff>701040</xdr:colOff>
      <xdr:row>34</xdr:row>
      <xdr:rowOff>449580</xdr:rowOff>
    </xdr:from>
    <xdr:to>
      <xdr:col>33</xdr:col>
      <xdr:colOff>15240</xdr:colOff>
      <xdr:row>44</xdr:row>
      <xdr:rowOff>45720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E94E4C55-11AB-47CE-9547-3BC41F5AE487}"/>
            </a:ext>
          </a:extLst>
        </xdr:cNvPr>
        <xdr:cNvSpPr/>
      </xdr:nvSpPr>
      <xdr:spPr>
        <a:xfrm>
          <a:off x="15349369" y="7164145"/>
          <a:ext cx="909918" cy="1666987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731520</xdr:colOff>
      <xdr:row>50</xdr:row>
      <xdr:rowOff>487680</xdr:rowOff>
    </xdr:from>
    <xdr:to>
      <xdr:col>33</xdr:col>
      <xdr:colOff>45720</xdr:colOff>
      <xdr:row>60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E7E59C6-1E2B-47CE-B28D-D27A31E0E8D2}"/>
            </a:ext>
          </a:extLst>
        </xdr:cNvPr>
        <xdr:cNvSpPr/>
      </xdr:nvSpPr>
      <xdr:spPr>
        <a:xfrm>
          <a:off x="15379849" y="10339892"/>
          <a:ext cx="909918" cy="1621267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100019</xdr:colOff>
      <xdr:row>3</xdr:row>
      <xdr:rowOff>177162</xdr:rowOff>
    </xdr:from>
    <xdr:ext cx="409575" cy="1666877"/>
    <xdr:pic>
      <xdr:nvPicPr>
        <xdr:cNvPr id="3" name="Picture 2">
          <a:extLst>
            <a:ext uri="{FF2B5EF4-FFF2-40B4-BE49-F238E27FC236}">
              <a16:creationId xmlns:a16="http://schemas.microsoft.com/office/drawing/2014/main" id="{811FCAC2-5660-41E1-9F1E-8B51C67BFE4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165925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100019</xdr:colOff>
      <xdr:row>19</xdr:row>
      <xdr:rowOff>177162</xdr:rowOff>
    </xdr:from>
    <xdr:ext cx="409575" cy="1666877"/>
    <xdr:pic>
      <xdr:nvPicPr>
        <xdr:cNvPr id="2" name="Picture 1">
          <a:extLst>
            <a:ext uri="{FF2B5EF4-FFF2-40B4-BE49-F238E27FC236}">
              <a16:creationId xmlns:a16="http://schemas.microsoft.com/office/drawing/2014/main" id="{78CC2CBC-8703-4F5C-8703-B3576FA7113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75344" y="1666425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100019</xdr:colOff>
      <xdr:row>3</xdr:row>
      <xdr:rowOff>177162</xdr:rowOff>
    </xdr:from>
    <xdr:to>
      <xdr:col>12</xdr:col>
      <xdr:colOff>509594</xdr:colOff>
      <xdr:row>13</xdr:row>
      <xdr:rowOff>137159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922290-B87A-47FB-ADA4-4BFC198E008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165925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100019</xdr:colOff>
      <xdr:row>20</xdr:row>
      <xdr:rowOff>24762</xdr:rowOff>
    </xdr:from>
    <xdr:to>
      <xdr:col>12</xdr:col>
      <xdr:colOff>509594</xdr:colOff>
      <xdr:row>29</xdr:row>
      <xdr:rowOff>160020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50CDF3-B73E-4234-8E32-6B48825C0F4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482917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137160</xdr:colOff>
      <xdr:row>4</xdr:row>
      <xdr:rowOff>7620</xdr:rowOff>
    </xdr:from>
    <xdr:ext cx="3524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8A78602F-F1C0-4599-8B43-506B204750F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82063" y="1732597"/>
          <a:ext cx="17145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137160</xdr:colOff>
      <xdr:row>20</xdr:row>
      <xdr:rowOff>7620</xdr:rowOff>
    </xdr:from>
    <xdr:ext cx="352425" cy="1714500"/>
    <xdr:pic>
      <xdr:nvPicPr>
        <xdr:cNvPr id="6" name="Picture 5">
          <a:extLst>
            <a:ext uri="{FF2B5EF4-FFF2-40B4-BE49-F238E27FC236}">
              <a16:creationId xmlns:a16="http://schemas.microsoft.com/office/drawing/2014/main" id="{6EB7A299-CA90-49B5-9678-669B1765DBF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82063" y="1732597"/>
          <a:ext cx="17145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95795</xdr:colOff>
      <xdr:row>4</xdr:row>
      <xdr:rowOff>23946</xdr:rowOff>
    </xdr:from>
    <xdr:to>
      <xdr:col>12</xdr:col>
      <xdr:colOff>500742</xdr:colOff>
      <xdr:row>13</xdr:row>
      <xdr:rowOff>152398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695D93-8CC3-44BB-9BBD-85BDFEAAF5D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964385" y="1649184"/>
          <a:ext cx="1630681" cy="4049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100019</xdr:colOff>
      <xdr:row>20</xdr:row>
      <xdr:rowOff>24762</xdr:rowOff>
    </xdr:from>
    <xdr:to>
      <xdr:col>12</xdr:col>
      <xdr:colOff>509594</xdr:colOff>
      <xdr:row>29</xdr:row>
      <xdr:rowOff>160019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85F937-E13F-44FD-BE8A-9138C91AD6A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476821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95795</xdr:colOff>
      <xdr:row>4</xdr:row>
      <xdr:rowOff>23946</xdr:rowOff>
    </xdr:from>
    <xdr:to>
      <xdr:col>12</xdr:col>
      <xdr:colOff>500742</xdr:colOff>
      <xdr:row>13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3D0169-99B6-4D77-AF48-F426D284BEB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4173" y="1672588"/>
          <a:ext cx="1660072" cy="4049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100019</xdr:colOff>
      <xdr:row>20</xdr:row>
      <xdr:rowOff>24762</xdr:rowOff>
    </xdr:from>
    <xdr:to>
      <xdr:col>12</xdr:col>
      <xdr:colOff>509594</xdr:colOff>
      <xdr:row>29</xdr:row>
      <xdr:rowOff>160020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BC0F32-5247-42C1-9D5C-53913F8A684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476821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100019</xdr:colOff>
      <xdr:row>4</xdr:row>
      <xdr:rowOff>24762</xdr:rowOff>
    </xdr:from>
    <xdr:ext cx="409575" cy="1637486"/>
    <xdr:pic>
      <xdr:nvPicPr>
        <xdr:cNvPr id="4" name="Picture 3">
          <a:extLst>
            <a:ext uri="{FF2B5EF4-FFF2-40B4-BE49-F238E27FC236}">
              <a16:creationId xmlns:a16="http://schemas.microsoft.com/office/drawing/2014/main" id="{D8E0306F-BE4E-4C0F-9B7B-D907115E8E9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967521" y="4699088"/>
          <a:ext cx="1637486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138115</xdr:colOff>
      <xdr:row>30</xdr:row>
      <xdr:rowOff>38099</xdr:rowOff>
    </xdr:from>
    <xdr:to>
      <xdr:col>12</xdr:col>
      <xdr:colOff>490540</xdr:colOff>
      <xdr:row>47</xdr:row>
      <xdr:rowOff>180973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F8C226-4900-55ED-824C-FF03C1D0AE3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7629528" y="2824161"/>
          <a:ext cx="377189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138115</xdr:colOff>
      <xdr:row>3</xdr:row>
      <xdr:rowOff>200022</xdr:rowOff>
    </xdr:from>
    <xdr:ext cx="352425" cy="3800477"/>
    <xdr:pic>
      <xdr:nvPicPr>
        <xdr:cNvPr id="3" name="Picture 2">
          <a:extLst>
            <a:ext uri="{FF2B5EF4-FFF2-40B4-BE49-F238E27FC236}">
              <a16:creationId xmlns:a16="http://schemas.microsoft.com/office/drawing/2014/main" id="{E5A837F5-BAAC-4A6E-B066-9DE2E0174AD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7615239" y="8296273"/>
          <a:ext cx="3800477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716280</xdr:colOff>
      <xdr:row>29</xdr:row>
      <xdr:rowOff>137160</xdr:rowOff>
    </xdr:from>
    <xdr:to>
      <xdr:col>12</xdr:col>
      <xdr:colOff>266700</xdr:colOff>
      <xdr:row>48</xdr:row>
      <xdr:rowOff>60960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D3BD2CB8-5DFE-2BBE-312D-8CE72D67B061}"/>
            </a:ext>
          </a:extLst>
        </xdr:cNvPr>
        <xdr:cNvSpPr>
          <a:spLocks noChangeAspect="1" noChangeArrowheads="1"/>
        </xdr:cNvSpPr>
      </xdr:nvSpPr>
      <xdr:spPr bwMode="auto">
        <a:xfrm>
          <a:off x="9342120" y="6568440"/>
          <a:ext cx="350520" cy="3802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138115</xdr:colOff>
      <xdr:row>30</xdr:row>
      <xdr:rowOff>38099</xdr:rowOff>
    </xdr:from>
    <xdr:to>
      <xdr:col>12</xdr:col>
      <xdr:colOff>490540</xdr:colOff>
      <xdr:row>47</xdr:row>
      <xdr:rowOff>180973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642752-4063-46C4-9366-31785D8EDB2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7629528" y="8539161"/>
          <a:ext cx="377189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138115</xdr:colOff>
      <xdr:row>3</xdr:row>
      <xdr:rowOff>200022</xdr:rowOff>
    </xdr:from>
    <xdr:ext cx="352425" cy="3800477"/>
    <xdr:pic>
      <xdr:nvPicPr>
        <xdr:cNvPr id="3" name="Picture 2">
          <a:extLst>
            <a:ext uri="{FF2B5EF4-FFF2-40B4-BE49-F238E27FC236}">
              <a16:creationId xmlns:a16="http://schemas.microsoft.com/office/drawing/2014/main" id="{F62A570F-3003-4E74-9B5D-C44A7453B2D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7615239" y="2809873"/>
          <a:ext cx="3800477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9A77-CB72-4080-B0D9-062133E1FC5B}">
  <sheetPr>
    <pageSetUpPr fitToPage="1"/>
  </sheetPr>
  <dimension ref="A1:AL96"/>
  <sheetViews>
    <sheetView zoomScaleNormal="100" workbookViewId="0">
      <selection activeCell="O2" sqref="O2:AL16"/>
    </sheetView>
  </sheetViews>
  <sheetFormatPr defaultColWidth="9.109375" defaultRowHeight="13.2" x14ac:dyDescent="0.25"/>
  <cols>
    <col min="1" max="1" width="9.109375" style="11"/>
    <col min="2" max="12" width="11.6640625" style="12" customWidth="1"/>
    <col min="13" max="14" width="9.109375" style="12"/>
    <col min="15" max="25" width="11.6640625" style="12" customWidth="1"/>
    <col min="26" max="26" width="9.109375" style="12"/>
    <col min="27" max="37" width="11.6640625" style="12" customWidth="1"/>
    <col min="38" max="16384" width="9.109375" style="12"/>
  </cols>
  <sheetData>
    <row r="1" spans="1:38" ht="13.8" thickBot="1" x14ac:dyDescent="0.3">
      <c r="A1" s="11" t="s">
        <v>28</v>
      </c>
    </row>
    <row r="2" spans="1:38" ht="13.2" customHeight="1" x14ac:dyDescent="0.25">
      <c r="B2" s="248" t="s">
        <v>0</v>
      </c>
      <c r="C2" s="250" t="s">
        <v>47</v>
      </c>
      <c r="D2" s="250" t="s">
        <v>1</v>
      </c>
      <c r="E2" s="250" t="s">
        <v>2</v>
      </c>
      <c r="F2" s="250"/>
      <c r="G2" s="250"/>
      <c r="H2" s="250"/>
      <c r="I2" s="250"/>
      <c r="J2" s="250"/>
      <c r="K2" s="250"/>
      <c r="L2" s="252"/>
      <c r="O2" s="248" t="s">
        <v>0</v>
      </c>
      <c r="P2" s="250" t="s">
        <v>47</v>
      </c>
      <c r="Q2" s="250" t="s">
        <v>1</v>
      </c>
      <c r="R2" s="250" t="s">
        <v>2</v>
      </c>
      <c r="S2" s="250"/>
      <c r="T2" s="250"/>
      <c r="U2" s="250"/>
      <c r="V2" s="250"/>
      <c r="W2" s="250"/>
      <c r="X2" s="250"/>
      <c r="Y2" s="252"/>
      <c r="Z2" s="300"/>
      <c r="AB2" s="248" t="s">
        <v>0</v>
      </c>
      <c r="AC2" s="250" t="s">
        <v>47</v>
      </c>
      <c r="AD2" s="250" t="s">
        <v>1</v>
      </c>
      <c r="AE2" s="250" t="s">
        <v>2</v>
      </c>
      <c r="AF2" s="250"/>
      <c r="AG2" s="250"/>
      <c r="AH2" s="250"/>
      <c r="AI2" s="250"/>
      <c r="AJ2" s="250"/>
      <c r="AK2" s="250"/>
      <c r="AL2" s="252"/>
    </row>
    <row r="3" spans="1:38" ht="13.8" thickBot="1" x14ac:dyDescent="0.3">
      <c r="B3" s="254"/>
      <c r="C3" s="258"/>
      <c r="D3" s="258"/>
      <c r="E3" s="32" t="s">
        <v>57</v>
      </c>
      <c r="F3" s="32" t="s">
        <v>58</v>
      </c>
      <c r="G3" s="32" t="s">
        <v>59</v>
      </c>
      <c r="H3" s="32" t="s">
        <v>5</v>
      </c>
      <c r="I3" s="32" t="s">
        <v>53</v>
      </c>
      <c r="J3" s="32" t="s">
        <v>67</v>
      </c>
      <c r="K3" s="32" t="s">
        <v>65</v>
      </c>
      <c r="L3" s="169" t="s">
        <v>9</v>
      </c>
      <c r="O3" s="254"/>
      <c r="P3" s="258"/>
      <c r="Q3" s="251"/>
      <c r="R3" s="14" t="s">
        <v>57</v>
      </c>
      <c r="S3" s="14" t="s">
        <v>58</v>
      </c>
      <c r="T3" s="14" t="s">
        <v>59</v>
      </c>
      <c r="U3" s="14" t="s">
        <v>5</v>
      </c>
      <c r="V3" s="14" t="s">
        <v>53</v>
      </c>
      <c r="W3" s="14" t="s">
        <v>67</v>
      </c>
      <c r="X3" s="14" t="s">
        <v>65</v>
      </c>
      <c r="Y3" s="15" t="s">
        <v>9</v>
      </c>
      <c r="Z3" s="300"/>
      <c r="AB3" s="254"/>
      <c r="AC3" s="258"/>
      <c r="AD3" s="251"/>
      <c r="AE3" s="14" t="s">
        <v>57</v>
      </c>
      <c r="AF3" s="14" t="s">
        <v>58</v>
      </c>
      <c r="AG3" s="14" t="s">
        <v>59</v>
      </c>
      <c r="AH3" s="14" t="s">
        <v>5</v>
      </c>
      <c r="AI3" s="14" t="s">
        <v>53</v>
      </c>
      <c r="AJ3" s="14" t="s">
        <v>67</v>
      </c>
      <c r="AK3" s="14" t="s">
        <v>65</v>
      </c>
      <c r="AL3" s="15" t="s">
        <v>9</v>
      </c>
    </row>
    <row r="4" spans="1:38" ht="15" customHeight="1" x14ac:dyDescent="0.25">
      <c r="B4" s="248" t="s">
        <v>10</v>
      </c>
      <c r="C4" s="13" t="s">
        <v>46</v>
      </c>
      <c r="D4" s="173">
        <v>1.13791666666667</v>
      </c>
      <c r="E4" s="174">
        <v>0.99263999999999997</v>
      </c>
      <c r="F4" s="174">
        <v>0.53178666666666696</v>
      </c>
      <c r="G4" s="237">
        <v>0.99263999999999997</v>
      </c>
      <c r="H4" s="79">
        <v>0.82908333333333295</v>
      </c>
      <c r="I4" s="174">
        <v>0.53178666666666696</v>
      </c>
      <c r="J4" s="174">
        <v>1.5312033333333299</v>
      </c>
      <c r="K4" s="174">
        <v>1.17719333333333</v>
      </c>
      <c r="L4" s="175" t="s">
        <v>40</v>
      </c>
      <c r="M4" s="20" t="s">
        <v>44</v>
      </c>
      <c r="O4" s="248" t="s">
        <v>10</v>
      </c>
      <c r="P4" s="13" t="s">
        <v>54</v>
      </c>
      <c r="Q4" s="217" t="s">
        <v>71</v>
      </c>
      <c r="R4" s="301" t="s">
        <v>46</v>
      </c>
      <c r="S4" s="217" t="s">
        <v>40</v>
      </c>
      <c r="T4" s="217" t="s">
        <v>40</v>
      </c>
      <c r="U4" s="244" t="s">
        <v>46</v>
      </c>
      <c r="V4" s="225" t="s">
        <v>46</v>
      </c>
      <c r="W4" s="217" t="s">
        <v>46</v>
      </c>
      <c r="X4" s="217" t="s">
        <v>46</v>
      </c>
      <c r="Y4" s="221" t="s">
        <v>46</v>
      </c>
      <c r="Z4" s="302"/>
      <c r="AB4" s="248" t="s">
        <v>10</v>
      </c>
      <c r="AC4" s="13" t="s">
        <v>54</v>
      </c>
      <c r="AD4" s="187" t="s">
        <v>46</v>
      </c>
      <c r="AE4" s="204">
        <f t="shared" ref="AE4:AL6" si="0">IFERROR(($D$4-E4)/$D$4, "NaN")</f>
        <v>0.12766898571951926</v>
      </c>
      <c r="AF4" s="204">
        <f t="shared" si="0"/>
        <v>0.53266642255584151</v>
      </c>
      <c r="AG4" s="204">
        <f t="shared" si="0"/>
        <v>0.12766898571951926</v>
      </c>
      <c r="AH4" s="204">
        <f t="shared" si="0"/>
        <v>0.27140241669718301</v>
      </c>
      <c r="AI4" s="204">
        <f t="shared" si="0"/>
        <v>0.53266642255584151</v>
      </c>
      <c r="AJ4" s="204">
        <f t="shared" si="0"/>
        <v>-0.34561991944342035</v>
      </c>
      <c r="AK4" s="204">
        <f t="shared" si="0"/>
        <v>-3.4516294397650547E-2</v>
      </c>
      <c r="AL4" s="205" t="str">
        <f t="shared" si="0"/>
        <v>NaN</v>
      </c>
    </row>
    <row r="5" spans="1:38" x14ac:dyDescent="0.25">
      <c r="B5" s="253"/>
      <c r="C5" s="31" t="s">
        <v>55</v>
      </c>
      <c r="D5" s="176">
        <v>0.47316333333333299</v>
      </c>
      <c r="E5" s="177">
        <v>0.52487333333333297</v>
      </c>
      <c r="F5" s="178" t="s">
        <v>40</v>
      </c>
      <c r="G5" s="178" t="s">
        <v>40</v>
      </c>
      <c r="H5" s="80">
        <v>0.58719333333333301</v>
      </c>
      <c r="I5" s="177">
        <v>0.261176666666667</v>
      </c>
      <c r="J5" s="177">
        <v>0.80995666666666699</v>
      </c>
      <c r="K5" s="177">
        <v>0.55973666666666699</v>
      </c>
      <c r="L5" s="179" t="s">
        <v>40</v>
      </c>
      <c r="O5" s="253"/>
      <c r="P5" s="31" t="s">
        <v>55</v>
      </c>
      <c r="Q5" s="211">
        <f>IFERROR((D4-D5)/D4, "NaN")</f>
        <v>0.58418454778469586</v>
      </c>
      <c r="R5" s="303">
        <f t="shared" ref="R5" si="1">IFERROR((E4-E5)/E4, "NaN")</f>
        <v>0.47123495594240311</v>
      </c>
      <c r="S5" s="222" t="str">
        <f>IFERROR((F4-F5)/F4, "NaN")</f>
        <v>NaN</v>
      </c>
      <c r="T5" s="222" t="str">
        <f t="shared" ref="T5" si="2">IFERROR((G4-G5)/G4, "NaN")</f>
        <v>NaN</v>
      </c>
      <c r="U5" s="304">
        <f>IFERROR((H4-H5)/H4, "NaN")</f>
        <v>0.29175595537239929</v>
      </c>
      <c r="V5" s="215">
        <f>IFERROR((I4-I5)/I4, "NaN")</f>
        <v>0.5088694714672547</v>
      </c>
      <c r="W5" s="211">
        <f>IFERROR((J4-J5)/J4, "NaN")</f>
        <v>0.47103258657134445</v>
      </c>
      <c r="X5" s="211">
        <f>IFERROR((K4-K5)/K4, "NaN")</f>
        <v>0.52451593904144722</v>
      </c>
      <c r="Y5" s="213" t="str">
        <f>IFERROR((L4-L5)/L4, "NaN")</f>
        <v>NaN</v>
      </c>
      <c r="Z5" s="226"/>
      <c r="AB5" s="253"/>
      <c r="AC5" s="31" t="s">
        <v>55</v>
      </c>
      <c r="AD5" s="206">
        <f>IFERROR(($D$4-D5)/$D$4, "NaN")</f>
        <v>0.58418454778469586</v>
      </c>
      <c r="AE5" s="203">
        <f t="shared" si="0"/>
        <v>0.53874185280117337</v>
      </c>
      <c r="AF5" s="203" t="str">
        <f t="shared" si="0"/>
        <v>NaN</v>
      </c>
      <c r="AG5" s="203" t="str">
        <f t="shared" si="0"/>
        <v>NaN</v>
      </c>
      <c r="AH5" s="203">
        <f t="shared" si="0"/>
        <v>0.48397510069571764</v>
      </c>
      <c r="AI5" s="203">
        <f t="shared" si="0"/>
        <v>0.77047821310875175</v>
      </c>
      <c r="AJ5" s="203">
        <f t="shared" si="0"/>
        <v>0.28821091175393809</v>
      </c>
      <c r="AK5" s="203">
        <f t="shared" si="0"/>
        <v>0.50810399121201144</v>
      </c>
      <c r="AL5" s="207" t="str">
        <f t="shared" si="0"/>
        <v>NaN</v>
      </c>
    </row>
    <row r="6" spans="1:38" ht="13.8" thickBot="1" x14ac:dyDescent="0.3">
      <c r="B6" s="254"/>
      <c r="C6" s="32" t="s">
        <v>56</v>
      </c>
      <c r="D6" s="180">
        <v>0.71335000000000004</v>
      </c>
      <c r="E6" s="181">
        <v>0.58304333333333302</v>
      </c>
      <c r="F6" s="182" t="s">
        <v>40</v>
      </c>
      <c r="G6" s="182" t="s">
        <v>40</v>
      </c>
      <c r="H6" s="76">
        <v>0.69005666666666698</v>
      </c>
      <c r="I6" s="76">
        <v>0.29855999999999999</v>
      </c>
      <c r="J6" s="181">
        <v>0.903403333333333</v>
      </c>
      <c r="K6" s="181">
        <v>0.49573333333333303</v>
      </c>
      <c r="L6" s="75">
        <v>0.35737666666666701</v>
      </c>
      <c r="O6" s="254"/>
      <c r="P6" s="32" t="s">
        <v>56</v>
      </c>
      <c r="Q6" s="212">
        <f>IFERROR((D4-D6)/D4, "NaN")</f>
        <v>0.37310875137312521</v>
      </c>
      <c r="R6" s="305">
        <f t="shared" ref="R6:T6" si="3">IFERROR((E4-E6)/E4, "NaN")</f>
        <v>0.41263365033311872</v>
      </c>
      <c r="S6" s="214" t="str">
        <f t="shared" si="3"/>
        <v>NaN</v>
      </c>
      <c r="T6" s="214" t="str">
        <f t="shared" si="3"/>
        <v>NaN</v>
      </c>
      <c r="U6" s="223">
        <f>IFERROR((H4-H6)/H4, "NaN")</f>
        <v>0.16768720474419463</v>
      </c>
      <c r="V6" s="216">
        <f>IFERROR((I4-I6)/I4, "NaN")</f>
        <v>0.43857185838932938</v>
      </c>
      <c r="W6" s="212">
        <f>IFERROR((J4-J6)/J4, "NaN")</f>
        <v>0.41000433210481407</v>
      </c>
      <c r="X6" s="212">
        <f>IFERROR((K4-K6)/K4, "NaN")</f>
        <v>0.57888537142015661</v>
      </c>
      <c r="Y6" s="214" t="str">
        <f>IFERROR((L4-L6)/L4, "NaN")</f>
        <v>NaN</v>
      </c>
      <c r="Z6" s="226"/>
      <c r="AB6" s="254"/>
      <c r="AC6" s="32" t="s">
        <v>56</v>
      </c>
      <c r="AD6" s="208">
        <f>IFERROR(($D$4-D6)/$D$4, "NaN")</f>
        <v>0.37310875137312521</v>
      </c>
      <c r="AE6" s="209">
        <f t="shared" si="0"/>
        <v>0.48762211644086595</v>
      </c>
      <c r="AF6" s="209" t="str">
        <f t="shared" si="0"/>
        <v>NaN</v>
      </c>
      <c r="AG6" s="209" t="str">
        <f t="shared" si="0"/>
        <v>NaN</v>
      </c>
      <c r="AH6" s="209">
        <f t="shared" si="0"/>
        <v>0.39357890882460789</v>
      </c>
      <c r="AI6" s="209">
        <f t="shared" si="0"/>
        <v>0.73762577810325969</v>
      </c>
      <c r="AJ6" s="209">
        <f t="shared" si="0"/>
        <v>0.2060900768949129</v>
      </c>
      <c r="AK6" s="209">
        <f t="shared" si="0"/>
        <v>0.56435005492493751</v>
      </c>
      <c r="AL6" s="210">
        <f t="shared" si="0"/>
        <v>0.68593775173929028</v>
      </c>
    </row>
    <row r="7" spans="1:38" x14ac:dyDescent="0.25">
      <c r="B7" s="257" t="s">
        <v>11</v>
      </c>
      <c r="C7" s="13" t="s">
        <v>46</v>
      </c>
      <c r="D7" s="173">
        <v>0.168205555555556</v>
      </c>
      <c r="E7" s="174">
        <v>0.25914444444444401</v>
      </c>
      <c r="F7" s="174">
        <v>0.17034444444444399</v>
      </c>
      <c r="G7" s="237">
        <v>0.29589444444444402</v>
      </c>
      <c r="H7" s="79">
        <v>0.243377777777778</v>
      </c>
      <c r="I7" s="174">
        <v>0.17034444444444399</v>
      </c>
      <c r="J7" s="174">
        <v>0.26211944444444402</v>
      </c>
      <c r="K7" s="174">
        <v>0.19420000000000001</v>
      </c>
      <c r="L7" s="175" t="s">
        <v>40</v>
      </c>
      <c r="O7" s="257" t="s">
        <v>11</v>
      </c>
      <c r="P7" s="13" t="s">
        <v>54</v>
      </c>
      <c r="Q7" s="217" t="s">
        <v>46</v>
      </c>
      <c r="R7" s="301" t="s">
        <v>46</v>
      </c>
      <c r="S7" s="217" t="s">
        <v>40</v>
      </c>
      <c r="T7" s="217" t="s">
        <v>40</v>
      </c>
      <c r="U7" s="244" t="s">
        <v>46</v>
      </c>
      <c r="V7" s="217" t="s">
        <v>46</v>
      </c>
      <c r="W7" s="217" t="s">
        <v>46</v>
      </c>
      <c r="X7" s="217" t="s">
        <v>46</v>
      </c>
      <c r="Y7" s="221" t="s">
        <v>46</v>
      </c>
      <c r="Z7" s="302"/>
      <c r="AB7" s="257" t="s">
        <v>11</v>
      </c>
      <c r="AC7" s="13" t="s">
        <v>54</v>
      </c>
      <c r="AD7" s="242" t="s">
        <v>46</v>
      </c>
      <c r="AE7" s="239">
        <f t="shared" ref="AE7:AL9" si="4">IFERROR(($D$7-E7)/$D$7, "NaN")</f>
        <v>-0.54064141097201834</v>
      </c>
      <c r="AF7" s="239">
        <f t="shared" si="4"/>
        <v>-1.2715922977832623E-2</v>
      </c>
      <c r="AG7" s="239">
        <f t="shared" si="4"/>
        <v>-0.75912408759123373</v>
      </c>
      <c r="AH7" s="239">
        <f t="shared" si="4"/>
        <v>-0.44690689302110265</v>
      </c>
      <c r="AI7" s="239">
        <f t="shared" si="4"/>
        <v>-1.2715922977832623E-2</v>
      </c>
      <c r="AJ7" s="239">
        <f t="shared" si="4"/>
        <v>-0.55832810384119291</v>
      </c>
      <c r="AK7" s="239">
        <f t="shared" si="4"/>
        <v>-0.15453974964494205</v>
      </c>
      <c r="AL7" s="243" t="str">
        <f t="shared" si="4"/>
        <v>NaN</v>
      </c>
    </row>
    <row r="8" spans="1:38" ht="15" customHeight="1" x14ac:dyDescent="0.25">
      <c r="B8" s="253"/>
      <c r="C8" s="31" t="s">
        <v>55</v>
      </c>
      <c r="D8" s="176">
        <v>0.14941111111111099</v>
      </c>
      <c r="E8" s="177">
        <v>0.18285833333333301</v>
      </c>
      <c r="F8" s="178" t="s">
        <v>40</v>
      </c>
      <c r="G8" s="178">
        <v>0.18717222222222199</v>
      </c>
      <c r="H8" s="80">
        <v>0.211336111111111</v>
      </c>
      <c r="I8" s="177">
        <v>0.146852777777778</v>
      </c>
      <c r="J8" s="177">
        <v>0.189863888888889</v>
      </c>
      <c r="K8" s="177">
        <v>0.15143055555555601</v>
      </c>
      <c r="L8" s="179" t="s">
        <v>40</v>
      </c>
      <c r="O8" s="253"/>
      <c r="P8" s="31" t="s">
        <v>55</v>
      </c>
      <c r="Q8" s="218">
        <f t="shared" ref="Q8:R8" si="5">IFERROR((D7-D8)/D7, "NaN")</f>
        <v>0.11173498034812206</v>
      </c>
      <c r="R8" s="306">
        <f t="shared" si="5"/>
        <v>0.29437679543797973</v>
      </c>
      <c r="S8" s="222" t="str">
        <f>IFERROR((F7-F8)/F7, "NaN")</f>
        <v>NaN</v>
      </c>
      <c r="T8" s="222">
        <f t="shared" ref="T8" si="6">IFERROR((G7-G8)/G7, "NaN")</f>
        <v>0.36743583485101655</v>
      </c>
      <c r="U8" s="220">
        <f>IFERROR((H7-H8)/H7, "NaN")</f>
        <v>0.13165403579255053</v>
      </c>
      <c r="V8" s="218">
        <f>IFERROR((I7-I8)/I7, "NaN")</f>
        <v>0.1379068553910342</v>
      </c>
      <c r="W8" s="218">
        <f>IFERROR((J7-J8)/J7, "NaN")</f>
        <v>0.27565889172662855</v>
      </c>
      <c r="X8" s="218">
        <f>IFERROR((K7-K8)/K7, "NaN")</f>
        <v>0.22023400846778576</v>
      </c>
      <c r="Y8" s="222" t="str">
        <f>IFERROR((L7-L8)/L7, "NaN")</f>
        <v>NaN</v>
      </c>
      <c r="Z8" s="226"/>
      <c r="AB8" s="253"/>
      <c r="AC8" s="31" t="s">
        <v>55</v>
      </c>
      <c r="AD8" s="206">
        <f>IFERROR(($D$7-D8)/$D$7, "NaN")</f>
        <v>0.11173498034812206</v>
      </c>
      <c r="AE8" s="203">
        <f t="shared" si="4"/>
        <v>-8.711232949102804E-2</v>
      </c>
      <c r="AF8" s="203" t="str">
        <f t="shared" si="4"/>
        <v>NaN</v>
      </c>
      <c r="AG8" s="203">
        <f t="shared" si="4"/>
        <v>-0.11275885986061597</v>
      </c>
      <c r="AH8" s="203">
        <f t="shared" si="4"/>
        <v>-0.25641576113881431</v>
      </c>
      <c r="AI8" s="203">
        <f t="shared" si="4"/>
        <v>0.12694454536446906</v>
      </c>
      <c r="AJ8" s="203">
        <f t="shared" si="4"/>
        <v>-0.12876110578987118</v>
      </c>
      <c r="AK8" s="203">
        <f t="shared" si="4"/>
        <v>9.9729167354757384E-2</v>
      </c>
      <c r="AL8" s="207" t="str">
        <f t="shared" si="4"/>
        <v>NaN</v>
      </c>
    </row>
    <row r="9" spans="1:38" ht="15" customHeight="1" thickBot="1" x14ac:dyDescent="0.3">
      <c r="B9" s="249"/>
      <c r="C9" s="32" t="s">
        <v>56</v>
      </c>
      <c r="D9" s="180">
        <v>0.146127777777778</v>
      </c>
      <c r="E9" s="181">
        <v>0.190969444444444</v>
      </c>
      <c r="F9" s="182" t="s">
        <v>40</v>
      </c>
      <c r="G9" s="182">
        <v>0.114472222222222</v>
      </c>
      <c r="H9" s="76" t="s">
        <v>40</v>
      </c>
      <c r="I9" s="181">
        <v>0.14366944444444399</v>
      </c>
      <c r="J9" s="181">
        <v>0.187363888888889</v>
      </c>
      <c r="K9" s="181">
        <v>0.153411111111111</v>
      </c>
      <c r="L9" s="75">
        <v>0.121330555555556</v>
      </c>
      <c r="O9" s="249"/>
      <c r="P9" s="32" t="s">
        <v>56</v>
      </c>
      <c r="Q9" s="212">
        <f>IFERROR((D7-D9)/D7, "NaN")</f>
        <v>0.13125474782838556</v>
      </c>
      <c r="R9" s="305">
        <f t="shared" ref="R9:T9" si="7">IFERROR((E7-E9)/E7, "NaN")</f>
        <v>0.26307721991167565</v>
      </c>
      <c r="S9" s="214" t="str">
        <f t="shared" si="7"/>
        <v>NaN</v>
      </c>
      <c r="T9" s="214">
        <f t="shared" si="7"/>
        <v>0.61313155967781319</v>
      </c>
      <c r="U9" s="223" t="str">
        <f>IFERROR((H7-H9)/H7, "NaN")</f>
        <v>NaN</v>
      </c>
      <c r="V9" s="212">
        <f>IFERROR((I7-I9)/I7, "NaN")</f>
        <v>0.15659448176896529</v>
      </c>
      <c r="W9" s="212">
        <f>IFERROR((J7-J9)/J7, "NaN")</f>
        <v>0.28519652830028563</v>
      </c>
      <c r="X9" s="212">
        <f>IFERROR((K7-K9)/K7, "NaN")</f>
        <v>0.21003547316626678</v>
      </c>
      <c r="Y9" s="214" t="str">
        <f>IFERROR((L7-L9)/L7, "NaN")</f>
        <v>NaN</v>
      </c>
      <c r="Z9" s="226"/>
      <c r="AB9" s="249"/>
      <c r="AC9" s="32" t="s">
        <v>56</v>
      </c>
      <c r="AD9" s="240">
        <f>IFERROR(($D$7-D9)/$D$7, "NaN")</f>
        <v>0.13125474782838556</v>
      </c>
      <c r="AE9" s="238">
        <f t="shared" si="4"/>
        <v>-0.1353337516926984</v>
      </c>
      <c r="AF9" s="238" t="str">
        <f t="shared" si="4"/>
        <v>NaN</v>
      </c>
      <c r="AG9" s="238">
        <f t="shared" si="4"/>
        <v>0.31945040790038953</v>
      </c>
      <c r="AH9" s="238" t="str">
        <f t="shared" si="4"/>
        <v>NaN</v>
      </c>
      <c r="AI9" s="238">
        <f t="shared" si="4"/>
        <v>0.14586980216006043</v>
      </c>
      <c r="AJ9" s="238">
        <f t="shared" si="4"/>
        <v>-0.11389833867291775</v>
      </c>
      <c r="AK9" s="238">
        <f t="shared" si="4"/>
        <v>8.7954552960996552E-2</v>
      </c>
      <c r="AL9" s="241">
        <f t="shared" si="4"/>
        <v>0.27867688344287672</v>
      </c>
    </row>
    <row r="10" spans="1:38" x14ac:dyDescent="0.25">
      <c r="B10" s="248" t="s">
        <v>12</v>
      </c>
      <c r="C10" s="13" t="s">
        <v>46</v>
      </c>
      <c r="D10" s="173">
        <v>0.299739583333333</v>
      </c>
      <c r="E10" s="174">
        <v>0.53319375000000002</v>
      </c>
      <c r="F10" s="174">
        <v>0.48992708333333301</v>
      </c>
      <c r="G10" s="237">
        <v>0.12090208333333299</v>
      </c>
      <c r="H10" s="79" t="s">
        <v>40</v>
      </c>
      <c r="I10" s="174">
        <v>0.23206041666666699</v>
      </c>
      <c r="J10" s="174">
        <v>0.54379999999999995</v>
      </c>
      <c r="K10" s="174">
        <v>0.29833333333333301</v>
      </c>
      <c r="L10" s="175" t="s">
        <v>40</v>
      </c>
      <c r="O10" s="248" t="s">
        <v>12</v>
      </c>
      <c r="P10" s="13" t="s">
        <v>54</v>
      </c>
      <c r="Q10" s="217" t="s">
        <v>46</v>
      </c>
      <c r="R10" s="224" t="s">
        <v>46</v>
      </c>
      <c r="S10" s="307" t="s">
        <v>46</v>
      </c>
      <c r="T10" s="217" t="s">
        <v>40</v>
      </c>
      <c r="U10" s="244" t="s">
        <v>46</v>
      </c>
      <c r="V10" s="217" t="s">
        <v>46</v>
      </c>
      <c r="W10" s="217" t="s">
        <v>46</v>
      </c>
      <c r="X10" s="217" t="s">
        <v>46</v>
      </c>
      <c r="Y10" s="219" t="s">
        <v>46</v>
      </c>
      <c r="Z10" s="302"/>
      <c r="AB10" s="248" t="s">
        <v>12</v>
      </c>
      <c r="AC10" s="13" t="s">
        <v>54</v>
      </c>
      <c r="AD10" s="187" t="s">
        <v>46</v>
      </c>
      <c r="AE10" s="204">
        <f>IFERROR(($D$10-E10)/$D$10, "NaN")</f>
        <v>-0.77885664639444163</v>
      </c>
      <c r="AF10" s="204">
        <f t="shared" ref="AF10:AL12" si="8">IFERROR(($D$10-F10)/$D$10, "NaN")</f>
        <v>-0.63450912250217273</v>
      </c>
      <c r="AG10" s="204">
        <f t="shared" si="8"/>
        <v>0.59664291920069579</v>
      </c>
      <c r="AH10" s="204" t="str">
        <f t="shared" si="8"/>
        <v>NaN</v>
      </c>
      <c r="AI10" s="204">
        <f t="shared" si="8"/>
        <v>0.22579322328409884</v>
      </c>
      <c r="AJ10" s="204">
        <f t="shared" si="8"/>
        <v>-0.81424152910512781</v>
      </c>
      <c r="AK10" s="204">
        <f t="shared" si="8"/>
        <v>4.6915725456125089E-3</v>
      </c>
      <c r="AL10" s="205" t="str">
        <f t="shared" si="8"/>
        <v>NaN</v>
      </c>
    </row>
    <row r="11" spans="1:38" x14ac:dyDescent="0.25">
      <c r="B11" s="253"/>
      <c r="C11" s="31" t="s">
        <v>55</v>
      </c>
      <c r="D11" s="176">
        <v>0.194045833333333</v>
      </c>
      <c r="E11" s="177">
        <v>0.26394374999999998</v>
      </c>
      <c r="F11" s="177">
        <v>0.258320833333333</v>
      </c>
      <c r="G11" s="178">
        <v>0.11283958333333299</v>
      </c>
      <c r="H11" s="80">
        <v>0.24580416666666699</v>
      </c>
      <c r="I11" s="177">
        <v>0.18291250000000001</v>
      </c>
      <c r="J11" s="177">
        <v>0.278233333333333</v>
      </c>
      <c r="K11" s="177">
        <v>0.17828749999999999</v>
      </c>
      <c r="L11" s="179" t="s">
        <v>40</v>
      </c>
      <c r="O11" s="253"/>
      <c r="P11" s="31" t="s">
        <v>55</v>
      </c>
      <c r="Q11" s="218">
        <f t="shared" ref="Q11:R11" si="9">IFERROR((D10-D11)/D10, "NaN")</f>
        <v>0.35261859252823674</v>
      </c>
      <c r="R11" s="218">
        <f t="shared" si="9"/>
        <v>0.50497591166438094</v>
      </c>
      <c r="S11" s="245">
        <f>IFERROR((F10-F11)/F10, "NaN")</f>
        <v>0.47273616396997886</v>
      </c>
      <c r="T11" s="222">
        <f t="shared" ref="T11" si="10">IFERROR((G10-G11)/G10, "NaN")</f>
        <v>6.6686195785156915E-2</v>
      </c>
      <c r="U11" s="220" t="str">
        <f>IFERROR((H10-H11)/H10, "NaN")</f>
        <v>NaN</v>
      </c>
      <c r="V11" s="218">
        <f>IFERROR((I10-I11)/I10, "NaN")</f>
        <v>0.21178931492337771</v>
      </c>
      <c r="W11" s="218">
        <f>IFERROR((J10-J11)/J10, "NaN")</f>
        <v>0.48835356135834307</v>
      </c>
      <c r="X11" s="218">
        <f>IFERROR((K10-K11)/K10, "NaN")</f>
        <v>0.40238826815642398</v>
      </c>
      <c r="Y11" s="220" t="str">
        <f>IFERROR((L10-L11)/L10, "NaN")</f>
        <v>NaN</v>
      </c>
      <c r="Z11" s="226"/>
      <c r="AB11" s="253"/>
      <c r="AC11" s="31" t="s">
        <v>55</v>
      </c>
      <c r="AD11" s="206">
        <f>IFERROR(($D$10-D11)/$D$10, "NaN")</f>
        <v>0.35261859252823674</v>
      </c>
      <c r="AE11" s="203">
        <f>IFERROR(($D$10-E11)/$D$10, "NaN")</f>
        <v>0.1194231103388349</v>
      </c>
      <c r="AF11" s="203">
        <f t="shared" si="8"/>
        <v>0.13818245004344065</v>
      </c>
      <c r="AG11" s="203">
        <f t="shared" si="8"/>
        <v>0.62354126846220748</v>
      </c>
      <c r="AH11" s="203">
        <f t="shared" si="8"/>
        <v>0.17994092093831254</v>
      </c>
      <c r="AI11" s="203">
        <f t="shared" si="8"/>
        <v>0.389761946133796</v>
      </c>
      <c r="AJ11" s="203">
        <f t="shared" si="8"/>
        <v>7.1749782797567427E-2</v>
      </c>
      <c r="AK11" s="203">
        <f t="shared" si="8"/>
        <v>0.40519200695047725</v>
      </c>
      <c r="AL11" s="207" t="str">
        <f t="shared" si="8"/>
        <v>NaN</v>
      </c>
    </row>
    <row r="12" spans="1:38" ht="13.8" thickBot="1" x14ac:dyDescent="0.3">
      <c r="B12" s="254"/>
      <c r="C12" s="32" t="s">
        <v>56</v>
      </c>
      <c r="D12" s="180">
        <v>0.22940416666666699</v>
      </c>
      <c r="E12" s="181">
        <v>0.290095833333333</v>
      </c>
      <c r="F12" s="181">
        <v>0.39916458333333299</v>
      </c>
      <c r="G12" s="182">
        <v>0.11294791666666699</v>
      </c>
      <c r="H12" s="76" t="s">
        <v>40</v>
      </c>
      <c r="I12" s="181">
        <v>0.15669166666666701</v>
      </c>
      <c r="J12" s="181">
        <v>0.30001875</v>
      </c>
      <c r="K12" s="181">
        <v>0.22562916666666699</v>
      </c>
      <c r="L12" s="75">
        <v>0.16130208333333301</v>
      </c>
      <c r="O12" s="254"/>
      <c r="P12" s="32" t="s">
        <v>56</v>
      </c>
      <c r="Q12" s="212">
        <f>IFERROR((D10-D12)/D10, "NaN")</f>
        <v>0.23465508253692249</v>
      </c>
      <c r="R12" s="212">
        <f t="shared" ref="R12:T12" si="11">IFERROR((E10-E12)/E10, "NaN")</f>
        <v>0.45592791863495591</v>
      </c>
      <c r="S12" s="246">
        <f t="shared" si="11"/>
        <v>0.18525715986647689</v>
      </c>
      <c r="T12" s="214">
        <f t="shared" si="11"/>
        <v>6.5790153877960653E-2</v>
      </c>
      <c r="U12" s="223" t="str">
        <f>IFERROR((H10-H12)/H10, "NaN")</f>
        <v>NaN</v>
      </c>
      <c r="V12" s="212">
        <f>IFERROR((I10-I12)/I10, "NaN")</f>
        <v>0.32478072341074921</v>
      </c>
      <c r="W12" s="212">
        <f>IFERROR((J10-J12)/J10, "NaN")</f>
        <v>0.44829211107024636</v>
      </c>
      <c r="X12" s="212">
        <f>IFERROR((K10-K12)/K10, "NaN")</f>
        <v>0.24370111731843383</v>
      </c>
      <c r="Y12" s="223" t="str">
        <f>IFERROR((L10-L12)/L10, "NaN")</f>
        <v>NaN</v>
      </c>
      <c r="Z12" s="226"/>
      <c r="AB12" s="254"/>
      <c r="AC12" s="32" t="s">
        <v>56</v>
      </c>
      <c r="AD12" s="208">
        <f>IFERROR(($D$10-D12)/$D$10, "NaN")</f>
        <v>0.23465508253692249</v>
      </c>
      <c r="AE12" s="209">
        <f>IFERROR(($D$10-E12)/$D$10, "NaN")</f>
        <v>3.2173761946133854E-2</v>
      </c>
      <c r="AF12" s="209">
        <f t="shared" si="8"/>
        <v>-0.33170460469157287</v>
      </c>
      <c r="AG12" s="209">
        <f t="shared" si="8"/>
        <v>0.62317984361424705</v>
      </c>
      <c r="AH12" s="209" t="str">
        <f t="shared" si="8"/>
        <v>NaN</v>
      </c>
      <c r="AI12" s="209">
        <f t="shared" si="8"/>
        <v>0.47724066029539358</v>
      </c>
      <c r="AJ12" s="209">
        <f t="shared" si="8"/>
        <v>-9.3136403127825251E-4</v>
      </c>
      <c r="AK12" s="209">
        <f t="shared" si="8"/>
        <v>0.24724934839270007</v>
      </c>
      <c r="AL12" s="210">
        <f t="shared" si="8"/>
        <v>0.4618592528236321</v>
      </c>
    </row>
    <row r="13" spans="1:38" x14ac:dyDescent="0.25">
      <c r="B13" s="257" t="s">
        <v>13</v>
      </c>
      <c r="C13" s="13" t="s">
        <v>46</v>
      </c>
      <c r="D13" s="173">
        <v>1.4969916666666701</v>
      </c>
      <c r="E13" s="174">
        <v>1.65732777777778</v>
      </c>
      <c r="F13" s="174">
        <v>0.90345624999999996</v>
      </c>
      <c r="G13" s="79">
        <v>0.13754583333333301</v>
      </c>
      <c r="H13" s="79">
        <v>1.08321111111111</v>
      </c>
      <c r="I13" s="174">
        <v>1.0728500000000001</v>
      </c>
      <c r="J13" s="174">
        <v>1.8439694444444401</v>
      </c>
      <c r="K13" s="174">
        <v>1.5589555555555601</v>
      </c>
      <c r="L13" s="175" t="s">
        <v>40</v>
      </c>
      <c r="O13" s="257" t="s">
        <v>13</v>
      </c>
      <c r="P13" s="13" t="s">
        <v>54</v>
      </c>
      <c r="Q13" s="217" t="s">
        <v>46</v>
      </c>
      <c r="R13" s="224" t="s">
        <v>46</v>
      </c>
      <c r="S13" s="217" t="s">
        <v>46</v>
      </c>
      <c r="T13" s="247" t="s">
        <v>46</v>
      </c>
      <c r="U13" s="217" t="s">
        <v>46</v>
      </c>
      <c r="V13" s="217" t="s">
        <v>46</v>
      </c>
      <c r="W13" s="217" t="s">
        <v>46</v>
      </c>
      <c r="X13" s="217" t="s">
        <v>46</v>
      </c>
      <c r="Y13" s="221" t="s">
        <v>46</v>
      </c>
      <c r="Z13" s="302"/>
      <c r="AB13" s="257" t="s">
        <v>13</v>
      </c>
      <c r="AC13" s="13" t="s">
        <v>54</v>
      </c>
      <c r="AD13" s="242" t="s">
        <v>46</v>
      </c>
      <c r="AE13" s="239">
        <f>IFERROR(($D$13-E13)/$D$13, "NaN")</f>
        <v>-0.10710554686528619</v>
      </c>
      <c r="AF13" s="239">
        <f t="shared" ref="AF13:AL15" si="12">IFERROR(($D$13-F13)/$D$13, "NaN")</f>
        <v>0.39648545137748625</v>
      </c>
      <c r="AG13" s="239">
        <f t="shared" si="12"/>
        <v>0.9081185043336919</v>
      </c>
      <c r="AH13" s="239">
        <f t="shared" si="12"/>
        <v>0.27640805541484359</v>
      </c>
      <c r="AI13" s="239">
        <f t="shared" si="12"/>
        <v>0.28332934385072439</v>
      </c>
      <c r="AJ13" s="239">
        <f t="shared" si="12"/>
        <v>-0.23178337294981777</v>
      </c>
      <c r="AK13" s="239">
        <f t="shared" si="12"/>
        <v>-4.1392273763864125E-2</v>
      </c>
      <c r="AL13" s="243" t="str">
        <f t="shared" si="12"/>
        <v>NaN</v>
      </c>
    </row>
    <row r="14" spans="1:38" x14ac:dyDescent="0.25">
      <c r="B14" s="253"/>
      <c r="C14" s="31" t="s">
        <v>55</v>
      </c>
      <c r="D14" s="176">
        <v>0.87453888888888898</v>
      </c>
      <c r="E14" s="177">
        <v>0.99340555555555599</v>
      </c>
      <c r="F14" s="177">
        <v>0.400835416666667</v>
      </c>
      <c r="G14" s="80">
        <v>0.116522916666667</v>
      </c>
      <c r="H14" s="80">
        <v>0.60362777777777799</v>
      </c>
      <c r="I14" s="177">
        <v>0.58019166666666699</v>
      </c>
      <c r="J14" s="177">
        <v>1.6101111111111099</v>
      </c>
      <c r="K14" s="177">
        <v>0.73081388888888899</v>
      </c>
      <c r="L14" s="179" t="s">
        <v>40</v>
      </c>
      <c r="O14" s="253"/>
      <c r="P14" s="31" t="s">
        <v>55</v>
      </c>
      <c r="Q14" s="218">
        <f t="shared" ref="Q14:R14" si="13">IFERROR((D13-D14)/D13, "NaN")</f>
        <v>0.41580243339883632</v>
      </c>
      <c r="R14" s="218">
        <f t="shared" si="13"/>
        <v>0.40059801755838603</v>
      </c>
      <c r="S14" s="222">
        <f>IFERROR((F13-F14)/F13, "NaN")</f>
        <v>0.55633112653029182</v>
      </c>
      <c r="T14" s="222">
        <f t="shared" ref="T14" si="14">IFERROR((G13-G14)/G13, "NaN")</f>
        <v>0.15284299173002491</v>
      </c>
      <c r="U14" s="222">
        <f>IFERROR((H13-H14)/H13, "NaN")</f>
        <v>0.44274225810091317</v>
      </c>
      <c r="V14" s="218">
        <f>IFERROR((I13-I14)/I13, "NaN")</f>
        <v>0.45920523216976561</v>
      </c>
      <c r="W14" s="218">
        <f>IFERROR((J13-J14)/J13, "NaN")</f>
        <v>0.12682332347637579</v>
      </c>
      <c r="X14" s="218">
        <f>IFERROR((K13-K14)/K13, "NaN")</f>
        <v>0.53121569997006668</v>
      </c>
      <c r="Y14" s="222" t="str">
        <f>IFERROR((L13-L14)/L13, "NaN")</f>
        <v>NaN</v>
      </c>
      <c r="Z14" s="226"/>
      <c r="AB14" s="253"/>
      <c r="AC14" s="31" t="s">
        <v>55</v>
      </c>
      <c r="AD14" s="206">
        <f t="shared" ref="AD14:AE15" si="15">IFERROR(($D$13-D14)/$D$13, "NaN")</f>
        <v>0.41580243339883632</v>
      </c>
      <c r="AE14" s="203">
        <f t="shared" si="15"/>
        <v>0.33639874043684026</v>
      </c>
      <c r="AF14" s="203">
        <f t="shared" si="12"/>
        <v>0.73223938009006995</v>
      </c>
      <c r="AG14" s="203">
        <f t="shared" si="12"/>
        <v>0.92216194701595977</v>
      </c>
      <c r="AH14" s="203">
        <f t="shared" si="12"/>
        <v>0.59677278690410662</v>
      </c>
      <c r="AI14" s="203">
        <f t="shared" si="12"/>
        <v>0.6124282588970108</v>
      </c>
      <c r="AJ14" s="203">
        <f t="shared" si="12"/>
        <v>-7.5564511789381797E-2</v>
      </c>
      <c r="AK14" s="203">
        <f t="shared" si="12"/>
        <v>0.51181165188702626</v>
      </c>
      <c r="AL14" s="207" t="str">
        <f t="shared" si="12"/>
        <v>NaN</v>
      </c>
    </row>
    <row r="15" spans="1:38" ht="13.8" thickBot="1" x14ac:dyDescent="0.3">
      <c r="B15" s="254"/>
      <c r="C15" s="32" t="s">
        <v>56</v>
      </c>
      <c r="D15" s="180">
        <v>0.72669444444444398</v>
      </c>
      <c r="E15" s="181">
        <v>0.76395833333333296</v>
      </c>
      <c r="F15" s="181">
        <v>0.35712708333333298</v>
      </c>
      <c r="G15" s="76">
        <v>0.128685416666667</v>
      </c>
      <c r="H15" s="76" t="s">
        <v>40</v>
      </c>
      <c r="I15" s="181">
        <v>0.51438888888888901</v>
      </c>
      <c r="J15" s="181">
        <v>1.4073138888888901</v>
      </c>
      <c r="K15" s="181">
        <v>0.69098055555555604</v>
      </c>
      <c r="L15" s="75">
        <v>0.76878055555555602</v>
      </c>
      <c r="M15" s="20" t="s">
        <v>32</v>
      </c>
      <c r="O15" s="254"/>
      <c r="P15" s="32" t="s">
        <v>56</v>
      </c>
      <c r="Q15" s="212">
        <f>IFERROR((D13-D15)/D13, "NaN")</f>
        <v>0.51456346710161449</v>
      </c>
      <c r="R15" s="212">
        <f t="shared" ref="R15:T15" si="16">IFERROR((E13-E15)/E13, "NaN")</f>
        <v>0.53904209922934931</v>
      </c>
      <c r="S15" s="214">
        <f t="shared" si="16"/>
        <v>0.60471015244696902</v>
      </c>
      <c r="T15" s="214">
        <f t="shared" si="16"/>
        <v>6.4417921298956335E-2</v>
      </c>
      <c r="U15" s="214" t="str">
        <f>IFERROR((H13-H15)/H13, "NaN")</f>
        <v>NaN</v>
      </c>
      <c r="V15" s="212">
        <f>IFERROR((I13-I15)/I13, "NaN")</f>
        <v>0.5205397875855069</v>
      </c>
      <c r="W15" s="212">
        <f>IFERROR((J13-J15)/J13, "NaN")</f>
        <v>0.23680194748948658</v>
      </c>
      <c r="X15" s="212">
        <f>IFERROR((K13-K15)/K13, "NaN")</f>
        <v>0.55676699499665117</v>
      </c>
      <c r="Y15" s="214" t="str">
        <f>IFERROR((L13-L15)/L13, "NaN")</f>
        <v>NaN</v>
      </c>
      <c r="Z15" s="226"/>
      <c r="AB15" s="254"/>
      <c r="AC15" s="32" t="s">
        <v>56</v>
      </c>
      <c r="AD15" s="208">
        <f t="shared" si="15"/>
        <v>0.51456346710161449</v>
      </c>
      <c r="AE15" s="209">
        <f t="shared" si="15"/>
        <v>0.48967095118543441</v>
      </c>
      <c r="AF15" s="209">
        <f t="shared" si="12"/>
        <v>0.76143682607897023</v>
      </c>
      <c r="AG15" s="209">
        <f t="shared" si="12"/>
        <v>0.91403731929035448</v>
      </c>
      <c r="AH15" s="209" t="str">
        <f t="shared" si="12"/>
        <v>NaN</v>
      </c>
      <c r="AI15" s="209">
        <f t="shared" si="12"/>
        <v>0.65638493497143413</v>
      </c>
      <c r="AJ15" s="209">
        <f t="shared" si="12"/>
        <v>5.9905328649867633E-2</v>
      </c>
      <c r="AK15" s="209">
        <f t="shared" si="12"/>
        <v>0.53842057311237235</v>
      </c>
      <c r="AL15" s="210">
        <f t="shared" si="12"/>
        <v>0.48644967592412275</v>
      </c>
    </row>
    <row r="16" spans="1:38" ht="15.6" x14ac:dyDescent="0.25">
      <c r="B16" s="256" t="s">
        <v>45</v>
      </c>
      <c r="C16" s="256"/>
      <c r="D16" s="256"/>
      <c r="E16" s="256"/>
      <c r="F16" s="256"/>
      <c r="G16" s="256"/>
      <c r="H16" s="256"/>
      <c r="I16" s="256"/>
      <c r="J16" s="256"/>
      <c r="K16" s="256"/>
      <c r="L16" s="256"/>
      <c r="O16" s="256" t="s">
        <v>72</v>
      </c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36"/>
      <c r="AA16" s="5"/>
      <c r="AB16" s="256" t="s">
        <v>73</v>
      </c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</row>
    <row r="17" spans="2:37" ht="13.8" thickBot="1" x14ac:dyDescent="0.3"/>
    <row r="18" spans="2:37" ht="13.2" customHeight="1" x14ac:dyDescent="0.25">
      <c r="B18" s="248" t="s">
        <v>0</v>
      </c>
      <c r="C18" s="250" t="s">
        <v>47</v>
      </c>
      <c r="D18" s="250" t="s">
        <v>1</v>
      </c>
      <c r="E18" s="250" t="s">
        <v>2</v>
      </c>
      <c r="F18" s="250"/>
      <c r="G18" s="250"/>
      <c r="H18" s="250"/>
      <c r="I18" s="250"/>
      <c r="J18" s="250"/>
      <c r="K18" s="250"/>
      <c r="L18" s="252"/>
      <c r="O18" s="248" t="s">
        <v>0</v>
      </c>
      <c r="P18" s="250" t="s">
        <v>47</v>
      </c>
      <c r="Q18" s="250" t="s">
        <v>1</v>
      </c>
      <c r="R18" s="250" t="s">
        <v>2</v>
      </c>
      <c r="S18" s="250"/>
      <c r="T18" s="250"/>
      <c r="U18" s="250"/>
      <c r="V18" s="250"/>
      <c r="W18" s="250"/>
      <c r="X18" s="250"/>
      <c r="Y18" s="252"/>
      <c r="AA18" s="248" t="s">
        <v>0</v>
      </c>
      <c r="AB18" s="250" t="s">
        <v>47</v>
      </c>
      <c r="AC18" s="250" t="s">
        <v>1</v>
      </c>
      <c r="AD18" s="250" t="s">
        <v>2</v>
      </c>
      <c r="AE18" s="250"/>
      <c r="AF18" s="250"/>
      <c r="AG18" s="250"/>
      <c r="AH18" s="250"/>
      <c r="AI18" s="250"/>
      <c r="AJ18" s="250"/>
      <c r="AK18" s="252"/>
    </row>
    <row r="19" spans="2:37" ht="13.8" thickBot="1" x14ac:dyDescent="0.3">
      <c r="B19" s="254"/>
      <c r="C19" s="258"/>
      <c r="D19" s="258"/>
      <c r="E19" s="32" t="s">
        <v>57</v>
      </c>
      <c r="F19" s="32" t="s">
        <v>58</v>
      </c>
      <c r="G19" s="32" t="s">
        <v>59</v>
      </c>
      <c r="H19" s="32" t="s">
        <v>5</v>
      </c>
      <c r="I19" s="32" t="s">
        <v>53</v>
      </c>
      <c r="J19" s="32" t="s">
        <v>67</v>
      </c>
      <c r="K19" s="32" t="s">
        <v>65</v>
      </c>
      <c r="L19" s="169" t="s">
        <v>9</v>
      </c>
      <c r="O19" s="254"/>
      <c r="P19" s="258"/>
      <c r="Q19" s="251"/>
      <c r="R19" s="14" t="s">
        <v>57</v>
      </c>
      <c r="S19" s="14" t="s">
        <v>58</v>
      </c>
      <c r="T19" s="14" t="s">
        <v>59</v>
      </c>
      <c r="U19" s="14" t="s">
        <v>5</v>
      </c>
      <c r="V19" s="14" t="s">
        <v>53</v>
      </c>
      <c r="W19" s="14" t="s">
        <v>67</v>
      </c>
      <c r="X19" s="14" t="s">
        <v>65</v>
      </c>
      <c r="Y19" s="15" t="s">
        <v>9</v>
      </c>
      <c r="AA19" s="254"/>
      <c r="AB19" s="258"/>
      <c r="AC19" s="251"/>
      <c r="AD19" s="14" t="s">
        <v>57</v>
      </c>
      <c r="AE19" s="14" t="s">
        <v>58</v>
      </c>
      <c r="AF19" s="14" t="s">
        <v>59</v>
      </c>
      <c r="AG19" s="14" t="s">
        <v>5</v>
      </c>
      <c r="AH19" s="14" t="s">
        <v>53</v>
      </c>
      <c r="AI19" s="14" t="s">
        <v>67</v>
      </c>
      <c r="AJ19" s="14" t="s">
        <v>65</v>
      </c>
      <c r="AK19" s="15" t="s">
        <v>9</v>
      </c>
    </row>
    <row r="20" spans="2:37" ht="15" customHeight="1" thickBot="1" x14ac:dyDescent="0.3">
      <c r="B20" s="248" t="s">
        <v>10</v>
      </c>
      <c r="C20" s="13" t="s">
        <v>46</v>
      </c>
      <c r="D20" s="112">
        <v>2.2089166666666702</v>
      </c>
      <c r="E20" s="113">
        <v>2.5992700000000002</v>
      </c>
      <c r="F20" s="113">
        <v>1.5336799999999999</v>
      </c>
      <c r="G20" s="114" t="s">
        <v>40</v>
      </c>
      <c r="H20" s="115">
        <v>2.1828333333333299</v>
      </c>
      <c r="I20" s="113">
        <v>1.91177</v>
      </c>
      <c r="J20" s="113">
        <v>3.7682333333333302</v>
      </c>
      <c r="K20" s="113">
        <v>2.2713800000000002</v>
      </c>
      <c r="L20" s="116">
        <v>1.5336799999999999</v>
      </c>
      <c r="M20" s="20" t="s">
        <v>52</v>
      </c>
      <c r="O20" s="248" t="s">
        <v>10</v>
      </c>
      <c r="P20" s="13" t="s">
        <v>54</v>
      </c>
      <c r="Q20" s="168" t="s">
        <v>71</v>
      </c>
      <c r="R20" s="167" t="s">
        <v>46</v>
      </c>
      <c r="S20" s="165" t="s">
        <v>46</v>
      </c>
      <c r="T20" s="165" t="s">
        <v>46</v>
      </c>
      <c r="U20" s="165" t="s">
        <v>46</v>
      </c>
      <c r="V20" s="165" t="s">
        <v>46</v>
      </c>
      <c r="W20" s="165" t="s">
        <v>46</v>
      </c>
      <c r="X20" s="165" t="s">
        <v>46</v>
      </c>
      <c r="Y20" s="166" t="s">
        <v>46</v>
      </c>
      <c r="AA20" s="248" t="s">
        <v>10</v>
      </c>
      <c r="AB20" s="13" t="s">
        <v>54</v>
      </c>
      <c r="AC20" s="103" t="s">
        <v>46</v>
      </c>
      <c r="AD20" s="104" t="s">
        <v>46</v>
      </c>
      <c r="AE20" s="105" t="s">
        <v>46</v>
      </c>
      <c r="AF20" s="105" t="s">
        <v>46</v>
      </c>
      <c r="AG20" s="105" t="s">
        <v>46</v>
      </c>
      <c r="AH20" s="105" t="s">
        <v>46</v>
      </c>
      <c r="AI20" s="105" t="s">
        <v>46</v>
      </c>
      <c r="AJ20" s="105" t="s">
        <v>46</v>
      </c>
      <c r="AK20" s="106" t="s">
        <v>46</v>
      </c>
    </row>
    <row r="21" spans="2:37" x14ac:dyDescent="0.25">
      <c r="B21" s="253"/>
      <c r="C21" s="31" t="s">
        <v>55</v>
      </c>
      <c r="D21" s="117">
        <v>1.83877333333333</v>
      </c>
      <c r="E21" s="118">
        <v>2.0201766666666701</v>
      </c>
      <c r="F21" s="119" t="s">
        <v>40</v>
      </c>
      <c r="G21" s="120" t="s">
        <v>40</v>
      </c>
      <c r="H21" s="121">
        <v>1.93055</v>
      </c>
      <c r="I21" s="118">
        <v>1.4664266666666701</v>
      </c>
      <c r="J21" s="118">
        <v>3.4191133333333301</v>
      </c>
      <c r="K21" s="118">
        <v>1.8690800000000001</v>
      </c>
      <c r="L21" s="122">
        <v>1.18271666666667</v>
      </c>
      <c r="O21" s="253"/>
      <c r="P21" s="31" t="s">
        <v>55</v>
      </c>
      <c r="Q21" s="199">
        <f>IFERROR((D20-D21)/D20, "NaN")</f>
        <v>0.1675678122760054</v>
      </c>
      <c r="R21" s="200">
        <f t="shared" ref="R21" si="17">IFERROR((E20-E21)/E20, "NaN")</f>
        <v>0.22279075791792699</v>
      </c>
      <c r="S21" s="201" t="str">
        <f>IFERROR((F20-F21)/F20, "NaN")</f>
        <v>NaN</v>
      </c>
      <c r="T21" s="201" t="str">
        <f t="shared" ref="T21" si="18">IFERROR((G20-G21)/G20, "NaN")</f>
        <v>NaN</v>
      </c>
      <c r="U21" s="201">
        <f>IFERROR((H20-H21)/H20, "NaN")</f>
        <v>0.11557608612659247</v>
      </c>
      <c r="V21" s="200">
        <f>IFERROR((I20-I21)/I20, "NaN")</f>
        <v>0.23294817542556367</v>
      </c>
      <c r="W21" s="200">
        <f>IFERROR((J20-J21)/J20, "NaN")</f>
        <v>9.2648190575601405E-2</v>
      </c>
      <c r="X21" s="200">
        <f>IFERROR((K20-K21)/K20, "NaN")</f>
        <v>0.17711699495460911</v>
      </c>
      <c r="Y21" s="202">
        <f>IFERROR((L20-L21)/L20, "NaN")</f>
        <v>0.22883739328499425</v>
      </c>
      <c r="AA21" s="253"/>
      <c r="AB21" s="31" t="s">
        <v>55</v>
      </c>
      <c r="AC21" s="95" t="str">
        <f t="shared" ref="AC21:AH21" si="19">IFERROR((P20-P21)/P20, "NaN")</f>
        <v>NaN</v>
      </c>
      <c r="AD21" s="96" t="str">
        <f t="shared" si="19"/>
        <v>NaN</v>
      </c>
      <c r="AE21" s="97" t="str">
        <f t="shared" si="19"/>
        <v>NaN</v>
      </c>
      <c r="AF21" s="97" t="str">
        <f t="shared" si="19"/>
        <v>NaN</v>
      </c>
      <c r="AG21" s="97" t="str">
        <f t="shared" si="19"/>
        <v>NaN</v>
      </c>
      <c r="AH21" s="96" t="str">
        <f t="shared" si="19"/>
        <v>NaN</v>
      </c>
      <c r="AI21" s="96" t="str">
        <f t="shared" ref="AI21" si="20">IFERROR((V20-V21)/V20, "NaN")</f>
        <v>NaN</v>
      </c>
      <c r="AJ21" s="96" t="str">
        <f t="shared" ref="AJ21" si="21">IFERROR((W20-W21)/W20, "NaN")</f>
        <v>NaN</v>
      </c>
      <c r="AK21" s="98" t="str">
        <f t="shared" ref="AK21" si="22">IFERROR((X20-X21)/X20, "NaN")</f>
        <v>NaN</v>
      </c>
    </row>
    <row r="22" spans="2:37" ht="13.8" thickBot="1" x14ac:dyDescent="0.3">
      <c r="B22" s="254"/>
      <c r="C22" s="32" t="s">
        <v>56</v>
      </c>
      <c r="D22" s="123">
        <v>1.7825533333333301</v>
      </c>
      <c r="E22" s="124">
        <v>1.9872733333333299</v>
      </c>
      <c r="F22" s="125" t="s">
        <v>40</v>
      </c>
      <c r="G22" s="126" t="s">
        <v>40</v>
      </c>
      <c r="H22" s="127">
        <v>1.92682333333333</v>
      </c>
      <c r="I22" s="127">
        <v>1.43536333333333</v>
      </c>
      <c r="J22" s="124">
        <v>3.2836666666666701</v>
      </c>
      <c r="K22" s="124">
        <v>1.81012333333333</v>
      </c>
      <c r="L22" s="128">
        <v>1.2218266666666699</v>
      </c>
      <c r="O22" s="254"/>
      <c r="P22" s="32" t="s">
        <v>56</v>
      </c>
      <c r="Q22" s="184">
        <f>IFERROR((D20-D22)/D20, "NaN")</f>
        <v>0.19301920247482071</v>
      </c>
      <c r="R22" s="183">
        <f t="shared" ref="R22" si="23">IFERROR((E20-E22)/E20, "NaN")</f>
        <v>0.23544944029157042</v>
      </c>
      <c r="S22" s="193" t="str">
        <f t="shared" ref="S22" si="24">IFERROR((F20-F22)/F20, "NaN")</f>
        <v>NaN</v>
      </c>
      <c r="T22" s="193" t="str">
        <f t="shared" ref="T22" si="25">IFERROR((G20-G22)/G20, "NaN")</f>
        <v>NaN</v>
      </c>
      <c r="U22" s="193">
        <f>IFERROR((H20-H22)/H20, "NaN")</f>
        <v>0.11728334733145007</v>
      </c>
      <c r="V22" s="183">
        <f>IFERROR((I20-I22)/I20, "NaN")</f>
        <v>0.24919664325032298</v>
      </c>
      <c r="W22" s="183">
        <f>IFERROR((J20-J22)/J20, "NaN")</f>
        <v>0.12859253230956874</v>
      </c>
      <c r="X22" s="183">
        <f>IFERROR((K20-K22)/K20, "NaN")</f>
        <v>0.20307331519458222</v>
      </c>
      <c r="Y22" s="194">
        <f>IFERROR((L20-L22)/L20, "NaN")</f>
        <v>0.20333663693425616</v>
      </c>
      <c r="AA22" s="254"/>
      <c r="AB22" s="32" t="s">
        <v>56</v>
      </c>
      <c r="AC22" s="99" t="str">
        <f t="shared" ref="AC22:AH22" si="26">IFERROR((P20-P22)/P20, "NaN")</f>
        <v>NaN</v>
      </c>
      <c r="AD22" s="100" t="str">
        <f t="shared" si="26"/>
        <v>NaN</v>
      </c>
      <c r="AE22" s="101" t="str">
        <f t="shared" si="26"/>
        <v>NaN</v>
      </c>
      <c r="AF22" s="101" t="str">
        <f t="shared" si="26"/>
        <v>NaN</v>
      </c>
      <c r="AG22" s="101" t="str">
        <f t="shared" si="26"/>
        <v>NaN</v>
      </c>
      <c r="AH22" s="100" t="str">
        <f t="shared" si="26"/>
        <v>NaN</v>
      </c>
      <c r="AI22" s="100" t="str">
        <f t="shared" ref="AI22" si="27">IFERROR((V20-V22)/V20, "NaN")</f>
        <v>NaN</v>
      </c>
      <c r="AJ22" s="100" t="str">
        <f t="shared" ref="AJ22" si="28">IFERROR((W20-W22)/W20, "NaN")</f>
        <v>NaN</v>
      </c>
      <c r="AK22" s="102" t="str">
        <f t="shared" ref="AK22" si="29">IFERROR((X20-X22)/X20, "NaN")</f>
        <v>NaN</v>
      </c>
    </row>
    <row r="23" spans="2:37" x14ac:dyDescent="0.25">
      <c r="B23" s="257" t="s">
        <v>11</v>
      </c>
      <c r="C23" s="13" t="s">
        <v>46</v>
      </c>
      <c r="D23" s="112">
        <v>1.9688749999999999</v>
      </c>
      <c r="E23" s="113">
        <v>2.4501638888888899</v>
      </c>
      <c r="F23" s="113">
        <v>1.6881250000000001</v>
      </c>
      <c r="G23" s="114" t="s">
        <v>40</v>
      </c>
      <c r="H23" s="115">
        <v>2.0504472222222199</v>
      </c>
      <c r="I23" s="113">
        <v>1.9263666666666699</v>
      </c>
      <c r="J23" s="113">
        <v>3.5629111111111098</v>
      </c>
      <c r="K23" s="113">
        <v>2.0641888888888902</v>
      </c>
      <c r="L23" s="116">
        <v>1.6881250000000001</v>
      </c>
      <c r="O23" s="257" t="s">
        <v>11</v>
      </c>
      <c r="P23" s="13" t="s">
        <v>54</v>
      </c>
      <c r="Q23" s="187" t="s">
        <v>46</v>
      </c>
      <c r="R23" s="188" t="s">
        <v>46</v>
      </c>
      <c r="S23" s="189" t="s">
        <v>46</v>
      </c>
      <c r="T23" s="189" t="s">
        <v>46</v>
      </c>
      <c r="U23" s="189" t="s">
        <v>46</v>
      </c>
      <c r="V23" s="189" t="s">
        <v>46</v>
      </c>
      <c r="W23" s="189" t="s">
        <v>46</v>
      </c>
      <c r="X23" s="189" t="s">
        <v>46</v>
      </c>
      <c r="Y23" s="190" t="s">
        <v>46</v>
      </c>
      <c r="AA23" s="257" t="s">
        <v>11</v>
      </c>
      <c r="AB23" s="13" t="s">
        <v>54</v>
      </c>
      <c r="AC23" s="103" t="s">
        <v>46</v>
      </c>
      <c r="AD23" s="104" t="s">
        <v>46</v>
      </c>
      <c r="AE23" s="105" t="s">
        <v>46</v>
      </c>
      <c r="AF23" s="105" t="s">
        <v>46</v>
      </c>
      <c r="AG23" s="105" t="s">
        <v>46</v>
      </c>
      <c r="AH23" s="105" t="s">
        <v>46</v>
      </c>
      <c r="AI23" s="105" t="s">
        <v>46</v>
      </c>
      <c r="AJ23" s="105" t="s">
        <v>46</v>
      </c>
      <c r="AK23" s="106" t="s">
        <v>46</v>
      </c>
    </row>
    <row r="24" spans="2:37" ht="15" customHeight="1" x14ac:dyDescent="0.25">
      <c r="B24" s="253"/>
      <c r="C24" s="31" t="s">
        <v>55</v>
      </c>
      <c r="D24" s="117">
        <v>1.76112222222222</v>
      </c>
      <c r="E24" s="118">
        <v>2.0588472222222198</v>
      </c>
      <c r="F24" s="119" t="s">
        <v>40</v>
      </c>
      <c r="G24" s="120" t="s">
        <v>40</v>
      </c>
      <c r="H24" s="121">
        <v>1.98532777777778</v>
      </c>
      <c r="I24" s="118">
        <v>1.6287499999999999</v>
      </c>
      <c r="J24" s="118">
        <v>3.2199444444444398</v>
      </c>
      <c r="K24" s="118">
        <v>1.8047611111111099</v>
      </c>
      <c r="L24" s="122" t="s">
        <v>40</v>
      </c>
      <c r="O24" s="253"/>
      <c r="P24" s="31" t="s">
        <v>55</v>
      </c>
      <c r="Q24" s="191">
        <f t="shared" ref="Q24" si="30">IFERROR((D23-D24)/D23, "NaN")</f>
        <v>0.1055185208699282</v>
      </c>
      <c r="R24" s="172">
        <f t="shared" ref="R24" si="31">IFERROR((E23-E24)/E23, "NaN")</f>
        <v>0.15971040485954022</v>
      </c>
      <c r="S24" s="186" t="str">
        <f>IFERROR((F23-F24)/F23, "NaN")</f>
        <v>NaN</v>
      </c>
      <c r="T24" s="186" t="str">
        <f t="shared" ref="T24" si="32">IFERROR((G23-G24)/G23, "NaN")</f>
        <v>NaN</v>
      </c>
      <c r="U24" s="186">
        <f>IFERROR((H23-H24)/H23, "NaN")</f>
        <v>3.1758654277316695E-2</v>
      </c>
      <c r="V24" s="172">
        <f>IFERROR((I23-I24)/I23, "NaN")</f>
        <v>0.1544963748680605</v>
      </c>
      <c r="W24" s="172">
        <f>IFERROR((J23-J24)/J23, "NaN")</f>
        <v>9.6260236635461349E-2</v>
      </c>
      <c r="X24" s="172">
        <f>IFERROR((K23-K24)/K23, "NaN")</f>
        <v>0.12568025105368377</v>
      </c>
      <c r="Y24" s="192" t="str">
        <f>IFERROR((L23-L24)/L23, "NaN")</f>
        <v>NaN</v>
      </c>
      <c r="AA24" s="253"/>
      <c r="AB24" s="31" t="s">
        <v>55</v>
      </c>
      <c r="AC24" s="95" t="str">
        <f t="shared" ref="AC24:AH24" si="33">IFERROR((P23-P24)/P23, "NaN")</f>
        <v>NaN</v>
      </c>
      <c r="AD24" s="96" t="str">
        <f t="shared" si="33"/>
        <v>NaN</v>
      </c>
      <c r="AE24" s="97" t="str">
        <f t="shared" si="33"/>
        <v>NaN</v>
      </c>
      <c r="AF24" s="97" t="str">
        <f t="shared" si="33"/>
        <v>NaN</v>
      </c>
      <c r="AG24" s="97" t="str">
        <f t="shared" si="33"/>
        <v>NaN</v>
      </c>
      <c r="AH24" s="96" t="str">
        <f t="shared" si="33"/>
        <v>NaN</v>
      </c>
      <c r="AI24" s="96" t="str">
        <f t="shared" ref="AI24" si="34">IFERROR((V23-V24)/V23, "NaN")</f>
        <v>NaN</v>
      </c>
      <c r="AJ24" s="96" t="str">
        <f t="shared" ref="AJ24" si="35">IFERROR((W23-W24)/W23, "NaN")</f>
        <v>NaN</v>
      </c>
      <c r="AK24" s="98" t="str">
        <f t="shared" ref="AK24" si="36">IFERROR((X23-X24)/X23, "NaN")</f>
        <v>NaN</v>
      </c>
    </row>
    <row r="25" spans="2:37" ht="15" customHeight="1" thickBot="1" x14ac:dyDescent="0.3">
      <c r="B25" s="249"/>
      <c r="C25" s="32" t="s">
        <v>56</v>
      </c>
      <c r="D25" s="123">
        <v>1.73173055555556</v>
      </c>
      <c r="E25" s="124">
        <v>1.97643611111111</v>
      </c>
      <c r="F25" s="125" t="s">
        <v>40</v>
      </c>
      <c r="G25" s="126" t="s">
        <v>40</v>
      </c>
      <c r="H25" s="127">
        <v>3.0691000000000002</v>
      </c>
      <c r="I25" s="124">
        <v>1.69553888888889</v>
      </c>
      <c r="J25" s="124">
        <v>3.2098277777777802</v>
      </c>
      <c r="K25" s="124">
        <v>1.8036027777777801</v>
      </c>
      <c r="L25" s="128">
        <v>1.5882805555555599</v>
      </c>
      <c r="O25" s="249"/>
      <c r="P25" s="32" t="s">
        <v>56</v>
      </c>
      <c r="Q25" s="195">
        <f>IFERROR((D23-D25)/D23, "NaN")</f>
        <v>0.12044667357980569</v>
      </c>
      <c r="R25" s="196">
        <f t="shared" ref="R25" si="37">IFERROR((E23-E25)/E23, "NaN")</f>
        <v>0.19334534311196952</v>
      </c>
      <c r="S25" s="197" t="str">
        <f t="shared" ref="S25" si="38">IFERROR((F23-F25)/F23, "NaN")</f>
        <v>NaN</v>
      </c>
      <c r="T25" s="197" t="str">
        <f t="shared" ref="T25" si="39">IFERROR((G23-G25)/G23, "NaN")</f>
        <v>NaN</v>
      </c>
      <c r="U25" s="197">
        <f>IFERROR((H23-H25)/H23, "NaN")</f>
        <v>-0.49679541455048604</v>
      </c>
      <c r="V25" s="196">
        <f>IFERROR((I23-I25)/I23, "NaN")</f>
        <v>0.11982546301904075</v>
      </c>
      <c r="W25" s="196">
        <f>IFERROR((J23-J25)/J23, "NaN")</f>
        <v>9.9099675047245012E-2</v>
      </c>
      <c r="X25" s="196">
        <f>IFERROR((K23-K25)/K23, "NaN")</f>
        <v>0.12624140770924222</v>
      </c>
      <c r="Y25" s="198">
        <f>IFERROR((L23-L25)/L23, "NaN")</f>
        <v>5.9145172569827577E-2</v>
      </c>
      <c r="AA25" s="249"/>
      <c r="AB25" s="32" t="s">
        <v>56</v>
      </c>
      <c r="AC25" s="99" t="str">
        <f t="shared" ref="AC25:AH25" si="40">IFERROR((P23-P25)/P23, "NaN")</f>
        <v>NaN</v>
      </c>
      <c r="AD25" s="100" t="str">
        <f t="shared" si="40"/>
        <v>NaN</v>
      </c>
      <c r="AE25" s="101" t="str">
        <f t="shared" si="40"/>
        <v>NaN</v>
      </c>
      <c r="AF25" s="101" t="str">
        <f t="shared" si="40"/>
        <v>NaN</v>
      </c>
      <c r="AG25" s="101" t="str">
        <f t="shared" si="40"/>
        <v>NaN</v>
      </c>
      <c r="AH25" s="100" t="str">
        <f t="shared" si="40"/>
        <v>NaN</v>
      </c>
      <c r="AI25" s="100" t="str">
        <f t="shared" ref="AI25" si="41">IFERROR((V23-V25)/V23, "NaN")</f>
        <v>NaN</v>
      </c>
      <c r="AJ25" s="100" t="str">
        <f t="shared" ref="AJ25" si="42">IFERROR((W23-W25)/W23, "NaN")</f>
        <v>NaN</v>
      </c>
      <c r="AK25" s="102" t="str">
        <f t="shared" ref="AK25" si="43">IFERROR((X23-X25)/X23, "NaN")</f>
        <v>NaN</v>
      </c>
    </row>
    <row r="26" spans="2:37" x14ac:dyDescent="0.25">
      <c r="B26" s="248" t="s">
        <v>12</v>
      </c>
      <c r="C26" s="13" t="s">
        <v>46</v>
      </c>
      <c r="D26" s="112">
        <v>1.9101520833333301</v>
      </c>
      <c r="E26" s="113">
        <v>2.45548541666667</v>
      </c>
      <c r="F26" s="113">
        <v>1.6163395833333301</v>
      </c>
      <c r="G26" s="114" t="s">
        <v>40</v>
      </c>
      <c r="H26" s="115">
        <v>2.0143895833333301</v>
      </c>
      <c r="I26" s="113">
        <v>1.80865416666667</v>
      </c>
      <c r="J26" s="113">
        <v>3.22699791666667</v>
      </c>
      <c r="K26" s="113">
        <v>1.7698166666666699</v>
      </c>
      <c r="L26" s="116">
        <v>2.1319541666666701</v>
      </c>
      <c r="O26" s="248" t="s">
        <v>12</v>
      </c>
      <c r="P26" s="13" t="s">
        <v>54</v>
      </c>
      <c r="Q26" s="187" t="s">
        <v>46</v>
      </c>
      <c r="R26" s="188" t="s">
        <v>46</v>
      </c>
      <c r="S26" s="189" t="s">
        <v>46</v>
      </c>
      <c r="T26" s="189" t="s">
        <v>46</v>
      </c>
      <c r="U26" s="189" t="s">
        <v>46</v>
      </c>
      <c r="V26" s="189" t="s">
        <v>46</v>
      </c>
      <c r="W26" s="189" t="s">
        <v>46</v>
      </c>
      <c r="X26" s="189" t="s">
        <v>46</v>
      </c>
      <c r="Y26" s="190" t="s">
        <v>46</v>
      </c>
      <c r="AA26" s="248" t="s">
        <v>12</v>
      </c>
      <c r="AB26" s="13" t="s">
        <v>54</v>
      </c>
      <c r="AC26" s="103" t="s">
        <v>46</v>
      </c>
      <c r="AD26" s="104" t="s">
        <v>46</v>
      </c>
      <c r="AE26" s="105" t="s">
        <v>46</v>
      </c>
      <c r="AF26" s="105" t="s">
        <v>46</v>
      </c>
      <c r="AG26" s="105" t="s">
        <v>46</v>
      </c>
      <c r="AH26" s="105" t="s">
        <v>46</v>
      </c>
      <c r="AI26" s="105" t="s">
        <v>46</v>
      </c>
      <c r="AJ26" s="105" t="s">
        <v>46</v>
      </c>
      <c r="AK26" s="106" t="s">
        <v>46</v>
      </c>
    </row>
    <row r="27" spans="2:37" x14ac:dyDescent="0.25">
      <c r="B27" s="253"/>
      <c r="C27" s="31" t="s">
        <v>55</v>
      </c>
      <c r="D27" s="117">
        <v>1.54225416666667</v>
      </c>
      <c r="E27" s="118">
        <v>1.9193875</v>
      </c>
      <c r="F27" s="118">
        <v>1.4104479166666699</v>
      </c>
      <c r="G27" s="120" t="s">
        <v>40</v>
      </c>
      <c r="H27" s="121">
        <v>1.60224583333333</v>
      </c>
      <c r="I27" s="118">
        <v>1.38546875</v>
      </c>
      <c r="J27" s="118">
        <v>2.8241062499999998</v>
      </c>
      <c r="K27" s="118">
        <v>1.3782145833333299</v>
      </c>
      <c r="L27" s="122">
        <v>1.1272875</v>
      </c>
      <c r="O27" s="253"/>
      <c r="P27" s="31" t="s">
        <v>55</v>
      </c>
      <c r="Q27" s="191">
        <f t="shared" ref="Q27" si="44">IFERROR((D26-D27)/D26, "NaN")</f>
        <v>0.19260137445425607</v>
      </c>
      <c r="R27" s="172">
        <f t="shared" ref="R27" si="45">IFERROR((E26-E27)/E26, "NaN")</f>
        <v>0.21832665469234377</v>
      </c>
      <c r="S27" s="186">
        <f>IFERROR((F26-F27)/F26, "NaN")</f>
        <v>0.12738144186387848</v>
      </c>
      <c r="T27" s="186" t="str">
        <f t="shared" ref="T27" si="46">IFERROR((G26-G27)/G26, "NaN")</f>
        <v>NaN</v>
      </c>
      <c r="U27" s="186">
        <f>IFERROR((H26-H27)/H26, "NaN")</f>
        <v>0.20459982190634707</v>
      </c>
      <c r="V27" s="172">
        <f>IFERROR((I26-I27)/I26, "NaN")</f>
        <v>0.23397807301469695</v>
      </c>
      <c r="W27" s="172">
        <f>IFERROR((J26-J27)/J26, "NaN")</f>
        <v>0.12485030268716053</v>
      </c>
      <c r="X27" s="172">
        <f>IFERROR((K26-K27)/K26, "NaN")</f>
        <v>0.22126703330853814</v>
      </c>
      <c r="Y27" s="192">
        <f>IFERROR((L26-L27)/L26, "NaN")</f>
        <v>0.47124215068726155</v>
      </c>
      <c r="AA27" s="253"/>
      <c r="AB27" s="31" t="s">
        <v>55</v>
      </c>
      <c r="AC27" s="95" t="str">
        <f t="shared" ref="AC27:AH27" si="47">IFERROR((P26-P27)/P26, "NaN")</f>
        <v>NaN</v>
      </c>
      <c r="AD27" s="96" t="str">
        <f t="shared" si="47"/>
        <v>NaN</v>
      </c>
      <c r="AE27" s="97" t="str">
        <f t="shared" si="47"/>
        <v>NaN</v>
      </c>
      <c r="AF27" s="97" t="str">
        <f t="shared" si="47"/>
        <v>NaN</v>
      </c>
      <c r="AG27" s="97" t="str">
        <f t="shared" si="47"/>
        <v>NaN</v>
      </c>
      <c r="AH27" s="96" t="str">
        <f t="shared" si="47"/>
        <v>NaN</v>
      </c>
      <c r="AI27" s="96" t="str">
        <f t="shared" ref="AI27" si="48">IFERROR((V26-V27)/V26, "NaN")</f>
        <v>NaN</v>
      </c>
      <c r="AJ27" s="96" t="str">
        <f t="shared" ref="AJ27" si="49">IFERROR((W26-W27)/W26, "NaN")</f>
        <v>NaN</v>
      </c>
      <c r="AK27" s="98" t="str">
        <f t="shared" ref="AK27" si="50">IFERROR((X26-X27)/X26, "NaN")</f>
        <v>NaN</v>
      </c>
    </row>
    <row r="28" spans="2:37" ht="13.8" thickBot="1" x14ac:dyDescent="0.3">
      <c r="B28" s="254"/>
      <c r="C28" s="32" t="s">
        <v>56</v>
      </c>
      <c r="D28" s="123">
        <v>1.47595416666667</v>
      </c>
      <c r="E28" s="124">
        <v>1.8844541666666701</v>
      </c>
      <c r="F28" s="124">
        <v>1.3867020833333299</v>
      </c>
      <c r="G28" s="126" t="s">
        <v>40</v>
      </c>
      <c r="H28" s="127">
        <v>2.4346000000000001</v>
      </c>
      <c r="I28" s="124">
        <v>1.3931750000000001</v>
      </c>
      <c r="J28" s="124">
        <v>2.7729937499999999</v>
      </c>
      <c r="K28" s="124">
        <v>1.3079562499999999</v>
      </c>
      <c r="L28" s="128">
        <v>1.9457374999999999</v>
      </c>
      <c r="O28" s="254"/>
      <c r="P28" s="32" t="s">
        <v>56</v>
      </c>
      <c r="Q28" s="184">
        <f>IFERROR((D26-D28)/D26, "NaN")</f>
        <v>0.22731065262037076</v>
      </c>
      <c r="R28" s="183">
        <f t="shared" ref="R28" si="51">IFERROR((E26-E28)/E26, "NaN")</f>
        <v>0.23255330539701466</v>
      </c>
      <c r="S28" s="193">
        <f t="shared" ref="S28" si="52">IFERROR((F26-F28)/F26, "NaN")</f>
        <v>0.14207255849443806</v>
      </c>
      <c r="T28" s="193" t="str">
        <f t="shared" ref="T28" si="53">IFERROR((G26-G28)/G26, "NaN")</f>
        <v>NaN</v>
      </c>
      <c r="U28" s="193">
        <f>IFERROR((H26-H28)/H26, "NaN")</f>
        <v>-0.20860434354079754</v>
      </c>
      <c r="V28" s="183">
        <f>IFERROR((I26-I28)/I26, "NaN")</f>
        <v>0.22971730821951084</v>
      </c>
      <c r="W28" s="183">
        <f>IFERROR((J26-J28)/J26, "NaN")</f>
        <v>0.14068932747735829</v>
      </c>
      <c r="X28" s="183">
        <f>IFERROR((K26-K28)/K26, "NaN")</f>
        <v>0.26096511879761697</v>
      </c>
      <c r="Y28" s="194">
        <f>IFERROR((L26-L28)/L26, "NaN")</f>
        <v>8.7345530020385809E-2</v>
      </c>
      <c r="AA28" s="254"/>
      <c r="AB28" s="32" t="s">
        <v>56</v>
      </c>
      <c r="AC28" s="99" t="str">
        <f t="shared" ref="AC28:AH28" si="54">IFERROR((P26-P28)/P26, "NaN")</f>
        <v>NaN</v>
      </c>
      <c r="AD28" s="100" t="str">
        <f t="shared" si="54"/>
        <v>NaN</v>
      </c>
      <c r="AE28" s="101" t="str">
        <f t="shared" si="54"/>
        <v>NaN</v>
      </c>
      <c r="AF28" s="101" t="str">
        <f t="shared" si="54"/>
        <v>NaN</v>
      </c>
      <c r="AG28" s="101" t="str">
        <f t="shared" si="54"/>
        <v>NaN</v>
      </c>
      <c r="AH28" s="100" t="str">
        <f t="shared" si="54"/>
        <v>NaN</v>
      </c>
      <c r="AI28" s="100" t="str">
        <f t="shared" ref="AI28" si="55">IFERROR((V26-V28)/V26, "NaN")</f>
        <v>NaN</v>
      </c>
      <c r="AJ28" s="100" t="str">
        <f t="shared" ref="AJ28" si="56">IFERROR((W26-W28)/W26, "NaN")</f>
        <v>NaN</v>
      </c>
      <c r="AK28" s="102" t="str">
        <f t="shared" ref="AK28" si="57">IFERROR((X26-X28)/X26, "NaN")</f>
        <v>NaN</v>
      </c>
    </row>
    <row r="29" spans="2:37" x14ac:dyDescent="0.25">
      <c r="B29" s="257" t="s">
        <v>13</v>
      </c>
      <c r="C29" s="13" t="s">
        <v>46</v>
      </c>
      <c r="D29" s="112">
        <v>2.3560638888888898</v>
      </c>
      <c r="E29" s="113">
        <v>2.7192416666666701</v>
      </c>
      <c r="F29" s="113">
        <v>1.4443874999999999</v>
      </c>
      <c r="G29" s="115">
        <v>1.05797708333333</v>
      </c>
      <c r="H29" s="115">
        <v>2.41468888888889</v>
      </c>
      <c r="I29" s="113">
        <v>2.1701694444444399</v>
      </c>
      <c r="J29" s="113">
        <v>3.5212583333333298</v>
      </c>
      <c r="K29" s="113">
        <v>2.01358888888889</v>
      </c>
      <c r="L29" s="116">
        <v>2.3714499999999998</v>
      </c>
      <c r="O29" s="257" t="s">
        <v>13</v>
      </c>
      <c r="P29" s="13" t="s">
        <v>54</v>
      </c>
      <c r="Q29" s="187" t="s">
        <v>46</v>
      </c>
      <c r="R29" s="188" t="s">
        <v>46</v>
      </c>
      <c r="S29" s="189" t="s">
        <v>46</v>
      </c>
      <c r="T29" s="189" t="s">
        <v>46</v>
      </c>
      <c r="U29" s="189" t="s">
        <v>46</v>
      </c>
      <c r="V29" s="189" t="s">
        <v>46</v>
      </c>
      <c r="W29" s="189" t="s">
        <v>46</v>
      </c>
      <c r="X29" s="189" t="s">
        <v>46</v>
      </c>
      <c r="Y29" s="190" t="s">
        <v>46</v>
      </c>
      <c r="AA29" s="257" t="s">
        <v>13</v>
      </c>
      <c r="AB29" s="13" t="s">
        <v>54</v>
      </c>
      <c r="AC29" s="103" t="s">
        <v>46</v>
      </c>
      <c r="AD29" s="104" t="s">
        <v>46</v>
      </c>
      <c r="AE29" s="105" t="s">
        <v>46</v>
      </c>
      <c r="AF29" s="105" t="s">
        <v>46</v>
      </c>
      <c r="AG29" s="105" t="s">
        <v>46</v>
      </c>
      <c r="AH29" s="105" t="s">
        <v>46</v>
      </c>
      <c r="AI29" s="105" t="s">
        <v>46</v>
      </c>
      <c r="AJ29" s="105" t="s">
        <v>46</v>
      </c>
      <c r="AK29" s="106" t="s">
        <v>46</v>
      </c>
    </row>
    <row r="30" spans="2:37" x14ac:dyDescent="0.25">
      <c r="B30" s="253"/>
      <c r="C30" s="31" t="s">
        <v>55</v>
      </c>
      <c r="D30" s="117">
        <v>1.98326388888889</v>
      </c>
      <c r="E30" s="118">
        <v>1.9758</v>
      </c>
      <c r="F30" s="118">
        <v>1.26635416666667</v>
      </c>
      <c r="G30" s="121">
        <v>1.0217125</v>
      </c>
      <c r="H30" s="121">
        <v>2.1533138888888899</v>
      </c>
      <c r="I30" s="118">
        <v>1.7236527777777799</v>
      </c>
      <c r="J30" s="118">
        <v>3.1351166666666699</v>
      </c>
      <c r="K30" s="118">
        <v>1.6936194444444399</v>
      </c>
      <c r="L30" s="122">
        <v>1.83815</v>
      </c>
      <c r="O30" s="253"/>
      <c r="P30" s="31" t="s">
        <v>55</v>
      </c>
      <c r="Q30" s="191">
        <f t="shared" ref="Q30" si="58">IFERROR((D29-D30)/D29, "NaN")</f>
        <v>0.15823000460985409</v>
      </c>
      <c r="R30" s="172">
        <f t="shared" ref="R30" si="59">IFERROR((E29-E30)/E29, "NaN")</f>
        <v>0.27340036591084005</v>
      </c>
      <c r="S30" s="186">
        <f>IFERROR((F29-F30)/F29, "NaN")</f>
        <v>0.12325870539126789</v>
      </c>
      <c r="T30" s="186">
        <f t="shared" ref="T30" si="60">IFERROR((G29-G30)/G29, "NaN")</f>
        <v>3.4277286251865144E-2</v>
      </c>
      <c r="U30" s="186">
        <f>IFERROR((H29-H30)/H29, "NaN")</f>
        <v>0.10824375811008551</v>
      </c>
      <c r="V30" s="172">
        <f>IFERROR((I29-I30)/I29, "NaN")</f>
        <v>0.20575198301207656</v>
      </c>
      <c r="W30" s="172">
        <f>IFERROR((J29-J30)/J29, "NaN")</f>
        <v>0.10966013569959422</v>
      </c>
      <c r="X30" s="172">
        <f>IFERROR((K29-K30)/K29, "NaN")</f>
        <v>0.15890505068341487</v>
      </c>
      <c r="Y30" s="192">
        <f>IFERROR((L29-L30)/L29, "NaN")</f>
        <v>0.22488351008876423</v>
      </c>
      <c r="AA30" s="253"/>
      <c r="AB30" s="31" t="s">
        <v>55</v>
      </c>
      <c r="AC30" s="95" t="str">
        <f t="shared" ref="AC30:AH30" si="61">IFERROR((P29-P30)/P29, "NaN")</f>
        <v>NaN</v>
      </c>
      <c r="AD30" s="96" t="str">
        <f t="shared" si="61"/>
        <v>NaN</v>
      </c>
      <c r="AE30" s="97" t="str">
        <f t="shared" si="61"/>
        <v>NaN</v>
      </c>
      <c r="AF30" s="97" t="str">
        <f t="shared" si="61"/>
        <v>NaN</v>
      </c>
      <c r="AG30" s="97" t="str">
        <f t="shared" si="61"/>
        <v>NaN</v>
      </c>
      <c r="AH30" s="96" t="str">
        <f t="shared" si="61"/>
        <v>NaN</v>
      </c>
      <c r="AI30" s="96" t="str">
        <f t="shared" ref="AI30" si="62">IFERROR((V29-V30)/V29, "NaN")</f>
        <v>NaN</v>
      </c>
      <c r="AJ30" s="96" t="str">
        <f t="shared" ref="AJ30" si="63">IFERROR((W29-W30)/W29, "NaN")</f>
        <v>NaN</v>
      </c>
      <c r="AK30" s="98" t="str">
        <f t="shared" ref="AK30" si="64">IFERROR((X29-X30)/X29, "NaN")</f>
        <v>NaN</v>
      </c>
    </row>
    <row r="31" spans="2:37" ht="13.8" thickBot="1" x14ac:dyDescent="0.3">
      <c r="B31" s="254"/>
      <c r="C31" s="32" t="s">
        <v>56</v>
      </c>
      <c r="D31" s="123">
        <v>1.9908611111111101</v>
      </c>
      <c r="E31" s="124">
        <v>1.9420166666666701</v>
      </c>
      <c r="F31" s="124">
        <v>1.2005791666666701</v>
      </c>
      <c r="G31" s="127">
        <v>0.87313541666666705</v>
      </c>
      <c r="H31" s="127">
        <v>2.0042555555555599</v>
      </c>
      <c r="I31" s="124">
        <v>1.77117777777778</v>
      </c>
      <c r="J31" s="124">
        <v>3.1126194444444399</v>
      </c>
      <c r="K31" s="124">
        <v>1.6795222222222199</v>
      </c>
      <c r="L31" s="128">
        <v>1.5725</v>
      </c>
      <c r="M31" s="20" t="s">
        <v>32</v>
      </c>
      <c r="O31" s="254"/>
      <c r="P31" s="32" t="s">
        <v>56</v>
      </c>
      <c r="Q31" s="184">
        <f>IFERROR((D29-D31)/D29, "NaN")</f>
        <v>0.15500546462261169</v>
      </c>
      <c r="R31" s="183">
        <f t="shared" ref="R31" si="65">IFERROR((E29-E31)/E29, "NaN")</f>
        <v>0.28582417279327227</v>
      </c>
      <c r="S31" s="193">
        <f t="shared" ref="S31" si="66">IFERROR((F29-F31)/F29, "NaN")</f>
        <v>0.16879703911403959</v>
      </c>
      <c r="T31" s="193">
        <f t="shared" ref="T31" si="67">IFERROR((G29-G31)/G29, "NaN")</f>
        <v>0.17471235396166521</v>
      </c>
      <c r="U31" s="193">
        <f>IFERROR((H29-H31)/H29, "NaN")</f>
        <v>0.169973587579719</v>
      </c>
      <c r="V31" s="183">
        <f>IFERROR((I29-I31)/I29, "NaN")</f>
        <v>0.18385277135297665</v>
      </c>
      <c r="W31" s="183">
        <f>IFERROR((J29-J31)/J29, "NaN")</f>
        <v>0.1160491080761064</v>
      </c>
      <c r="X31" s="183">
        <f>IFERROR((K29-K31)/K29, "NaN")</f>
        <v>0.16590609359739267</v>
      </c>
      <c r="Y31" s="194">
        <f>IFERROR((L29-L31)/L29, "NaN")</f>
        <v>0.33690358219654637</v>
      </c>
      <c r="AA31" s="254"/>
      <c r="AB31" s="32" t="s">
        <v>56</v>
      </c>
      <c r="AC31" s="99" t="str">
        <f t="shared" ref="AC31:AH31" si="68">IFERROR((P29-P31)/P29, "NaN")</f>
        <v>NaN</v>
      </c>
      <c r="AD31" s="100" t="str">
        <f t="shared" si="68"/>
        <v>NaN</v>
      </c>
      <c r="AE31" s="101" t="str">
        <f t="shared" si="68"/>
        <v>NaN</v>
      </c>
      <c r="AF31" s="101" t="str">
        <f t="shared" si="68"/>
        <v>NaN</v>
      </c>
      <c r="AG31" s="101" t="str">
        <f t="shared" si="68"/>
        <v>NaN</v>
      </c>
      <c r="AH31" s="100" t="str">
        <f t="shared" si="68"/>
        <v>NaN</v>
      </c>
      <c r="AI31" s="100" t="str">
        <f t="shared" ref="AI31" si="69">IFERROR((V29-V31)/V29, "NaN")</f>
        <v>NaN</v>
      </c>
      <c r="AJ31" s="100" t="str">
        <f t="shared" ref="AJ31" si="70">IFERROR((W29-W31)/W29, "NaN")</f>
        <v>NaN</v>
      </c>
      <c r="AK31" s="102" t="str">
        <f t="shared" ref="AK31" si="71">IFERROR((X29-X31)/X29, "NaN")</f>
        <v>NaN</v>
      </c>
    </row>
    <row r="32" spans="2:37" ht="15.6" x14ac:dyDescent="0.3">
      <c r="B32" s="255" t="s">
        <v>51</v>
      </c>
      <c r="C32" s="255"/>
      <c r="D32" s="255"/>
      <c r="E32" s="255"/>
      <c r="F32" s="255"/>
      <c r="G32" s="255"/>
      <c r="H32" s="255"/>
      <c r="I32" s="255"/>
      <c r="J32" s="255"/>
      <c r="K32" s="255"/>
      <c r="L32" s="255"/>
      <c r="O32" s="255" t="s">
        <v>51</v>
      </c>
      <c r="P32" s="255"/>
      <c r="Q32" s="255"/>
      <c r="R32" s="255"/>
      <c r="S32" s="255"/>
      <c r="T32" s="255"/>
      <c r="U32" s="255"/>
      <c r="V32" s="255"/>
      <c r="W32" s="255"/>
      <c r="X32" s="255"/>
      <c r="Y32" s="255"/>
      <c r="AA32" s="255" t="s">
        <v>51</v>
      </c>
      <c r="AB32" s="255"/>
      <c r="AC32" s="255"/>
      <c r="AD32" s="255"/>
      <c r="AE32" s="255"/>
      <c r="AF32" s="255"/>
      <c r="AG32" s="255"/>
      <c r="AH32" s="255"/>
      <c r="AI32" s="255"/>
      <c r="AJ32" s="255"/>
      <c r="AK32" s="255"/>
    </row>
    <row r="33" spans="1:37" ht="13.8" thickBot="1" x14ac:dyDescent="0.3">
      <c r="A33" s="11" t="s">
        <v>29</v>
      </c>
    </row>
    <row r="34" spans="1:37" ht="13.2" customHeight="1" x14ac:dyDescent="0.25">
      <c r="B34" s="248" t="s">
        <v>0</v>
      </c>
      <c r="C34" s="250" t="s">
        <v>14</v>
      </c>
      <c r="D34" s="250" t="s">
        <v>1</v>
      </c>
      <c r="E34" s="250" t="s">
        <v>2</v>
      </c>
      <c r="F34" s="250"/>
      <c r="G34" s="250"/>
      <c r="H34" s="250"/>
      <c r="I34" s="250"/>
      <c r="J34" s="250"/>
      <c r="K34" s="250"/>
      <c r="L34" s="252"/>
      <c r="O34" s="259" t="s">
        <v>0</v>
      </c>
      <c r="P34" s="260" t="s">
        <v>47</v>
      </c>
      <c r="Q34" s="260" t="s">
        <v>1</v>
      </c>
      <c r="R34" s="260" t="s">
        <v>2</v>
      </c>
      <c r="S34" s="260"/>
      <c r="T34" s="260"/>
      <c r="U34" s="260"/>
      <c r="V34" s="260"/>
      <c r="W34" s="260"/>
      <c r="X34" s="260"/>
      <c r="Y34" s="260"/>
      <c r="AA34" s="248" t="s">
        <v>0</v>
      </c>
      <c r="AB34" s="250" t="s">
        <v>14</v>
      </c>
      <c r="AC34" s="250" t="s">
        <v>1</v>
      </c>
      <c r="AD34" s="250" t="s">
        <v>2</v>
      </c>
      <c r="AE34" s="250"/>
      <c r="AF34" s="250"/>
      <c r="AG34" s="250"/>
      <c r="AH34" s="250"/>
      <c r="AI34" s="250"/>
      <c r="AJ34" s="250"/>
      <c r="AK34" s="252"/>
    </row>
    <row r="35" spans="1:37" ht="40.200000000000003" thickBot="1" x14ac:dyDescent="0.3">
      <c r="B35" s="249"/>
      <c r="C35" s="251"/>
      <c r="D35" s="251"/>
      <c r="E35" s="14" t="s">
        <v>3</v>
      </c>
      <c r="F35" s="14" t="s">
        <v>4</v>
      </c>
      <c r="G35" s="14" t="s">
        <v>31</v>
      </c>
      <c r="H35" s="14" t="s">
        <v>5</v>
      </c>
      <c r="I35" s="14" t="s">
        <v>6</v>
      </c>
      <c r="J35" s="14" t="s">
        <v>7</v>
      </c>
      <c r="K35" s="14" t="s">
        <v>8</v>
      </c>
      <c r="L35" s="15" t="s">
        <v>9</v>
      </c>
      <c r="O35" s="259"/>
      <c r="P35" s="260"/>
      <c r="Q35" s="260"/>
      <c r="R35" s="170" t="s">
        <v>57</v>
      </c>
      <c r="S35" s="170" t="s">
        <v>58</v>
      </c>
      <c r="T35" s="170" t="s">
        <v>59</v>
      </c>
      <c r="U35" s="170" t="s">
        <v>5</v>
      </c>
      <c r="V35" s="170" t="s">
        <v>53</v>
      </c>
      <c r="W35" s="170" t="s">
        <v>67</v>
      </c>
      <c r="X35" s="170" t="s">
        <v>65</v>
      </c>
      <c r="Y35" s="185" t="s">
        <v>9</v>
      </c>
      <c r="AA35" s="249"/>
      <c r="AB35" s="251"/>
      <c r="AC35" s="251"/>
      <c r="AD35" s="14" t="s">
        <v>3</v>
      </c>
      <c r="AE35" s="14" t="s">
        <v>4</v>
      </c>
      <c r="AF35" s="14" t="s">
        <v>31</v>
      </c>
      <c r="AG35" s="14" t="s">
        <v>5</v>
      </c>
      <c r="AH35" s="14" t="s">
        <v>6</v>
      </c>
      <c r="AI35" s="14" t="s">
        <v>7</v>
      </c>
      <c r="AJ35" s="14" t="s">
        <v>8</v>
      </c>
      <c r="AK35" s="15" t="s">
        <v>9</v>
      </c>
    </row>
    <row r="36" spans="1:37" x14ac:dyDescent="0.25">
      <c r="B36" s="248" t="s">
        <v>10</v>
      </c>
      <c r="C36" s="13" t="s">
        <v>15</v>
      </c>
      <c r="D36" s="16">
        <v>1.4636760766666701</v>
      </c>
      <c r="E36" s="17">
        <v>1.6110594033333301</v>
      </c>
      <c r="F36" s="17">
        <v>0.63802707000000003</v>
      </c>
      <c r="G36" s="77" t="s">
        <v>19</v>
      </c>
      <c r="H36" s="79">
        <v>0.96061636666666605</v>
      </c>
      <c r="I36" s="17">
        <v>0.94890246</v>
      </c>
      <c r="J36" s="17">
        <v>1.0015933299999999</v>
      </c>
      <c r="K36" s="17">
        <v>1.7355333666666699</v>
      </c>
      <c r="L36" s="19" t="s">
        <v>19</v>
      </c>
      <c r="M36" s="20" t="s">
        <v>33</v>
      </c>
      <c r="O36" s="259" t="s">
        <v>10</v>
      </c>
      <c r="P36" s="170" t="s">
        <v>46</v>
      </c>
      <c r="Q36" s="163" t="s">
        <v>60</v>
      </c>
      <c r="R36" s="164" t="s">
        <v>61</v>
      </c>
      <c r="S36" s="163"/>
      <c r="T36" s="163"/>
      <c r="U36" s="163" t="s">
        <v>62</v>
      </c>
      <c r="V36" s="163" t="s">
        <v>63</v>
      </c>
      <c r="W36" s="163" t="s">
        <v>68</v>
      </c>
      <c r="X36" s="163" t="s">
        <v>66</v>
      </c>
      <c r="Y36" s="163" t="s">
        <v>64</v>
      </c>
      <c r="AA36" s="248" t="s">
        <v>10</v>
      </c>
      <c r="AB36" s="13" t="s">
        <v>15</v>
      </c>
      <c r="AC36" s="16">
        <v>1.4636760766666701</v>
      </c>
      <c r="AD36" s="17">
        <v>1.6110594033333301</v>
      </c>
      <c r="AE36" s="17">
        <v>0.63802707000000003</v>
      </c>
      <c r="AF36" s="77" t="s">
        <v>19</v>
      </c>
      <c r="AG36" s="79">
        <v>0.96061636666666605</v>
      </c>
      <c r="AH36" s="17">
        <v>0.94890246</v>
      </c>
      <c r="AI36" s="17">
        <v>1.0015933299999999</v>
      </c>
      <c r="AJ36" s="17">
        <v>1.7355333666666699</v>
      </c>
      <c r="AK36" s="19" t="s">
        <v>19</v>
      </c>
    </row>
    <row r="37" spans="1:37" x14ac:dyDescent="0.25">
      <c r="B37" s="253"/>
      <c r="C37" s="31" t="s">
        <v>16</v>
      </c>
      <c r="D37" s="21">
        <v>1.42656291333333</v>
      </c>
      <c r="E37" s="33">
        <v>1.45734212666667</v>
      </c>
      <c r="F37" s="22" t="s">
        <v>19</v>
      </c>
      <c r="G37" s="4" t="s">
        <v>19</v>
      </c>
      <c r="H37" s="80">
        <v>0.93076872333333305</v>
      </c>
      <c r="I37" s="33">
        <v>1.0347146199999999</v>
      </c>
      <c r="J37" s="33">
        <v>1.0880629500000001</v>
      </c>
      <c r="K37" s="33">
        <v>1.34680535333333</v>
      </c>
      <c r="L37" s="30" t="s">
        <v>19</v>
      </c>
      <c r="O37" s="259"/>
      <c r="P37" s="171" t="s">
        <v>55</v>
      </c>
      <c r="Q37" s="172">
        <f>IFERROR((D36-D37)/D36, "")</f>
        <v>2.5356131677618514E-2</v>
      </c>
      <c r="R37" s="172">
        <f t="shared" ref="R37" si="72">IFERROR((E36-E37)/E36, "")</f>
        <v>9.5413785704372214E-2</v>
      </c>
      <c r="S37" s="172" t="str">
        <f t="shared" ref="S37" si="73">IFERROR((F36-F37)/F36, "")</f>
        <v/>
      </c>
      <c r="T37" s="172" t="str">
        <f t="shared" ref="T37" si="74">IFERROR((G36-G37)/G36, "")</f>
        <v/>
      </c>
      <c r="U37" s="172">
        <f>IFERROR((H36-H37)/H36, "")</f>
        <v>3.1071345824456625E-2</v>
      </c>
      <c r="V37" s="172">
        <f>IFERROR((I36-I37)/I36, "")</f>
        <v>-9.0433067272267284E-2</v>
      </c>
      <c r="W37" s="172">
        <f>IFERROR((J36-J37)/J36, "")</f>
        <v>-8.633206453161997E-2</v>
      </c>
      <c r="X37" s="172">
        <f>IFERROR((K36-K37)/K36, "")</f>
        <v>0.22398187254673499</v>
      </c>
      <c r="Y37" s="172" t="str">
        <f>IFERROR((L36-L37)/L36, "")</f>
        <v/>
      </c>
      <c r="AA37" s="253"/>
      <c r="AB37" s="31" t="s">
        <v>16</v>
      </c>
      <c r="AC37" s="21">
        <v>1.42656291333333</v>
      </c>
      <c r="AD37" s="33">
        <v>1.45734212666667</v>
      </c>
      <c r="AE37" s="22" t="s">
        <v>19</v>
      </c>
      <c r="AF37" s="4" t="s">
        <v>19</v>
      </c>
      <c r="AG37" s="80">
        <v>0.93076872333333305</v>
      </c>
      <c r="AH37" s="33">
        <v>1.0347146199999999</v>
      </c>
      <c r="AI37" s="33">
        <v>1.0880629500000001</v>
      </c>
      <c r="AJ37" s="33">
        <v>1.34680535333333</v>
      </c>
      <c r="AK37" s="30" t="s">
        <v>19</v>
      </c>
    </row>
    <row r="38" spans="1:37" ht="13.8" thickBot="1" x14ac:dyDescent="0.3">
      <c r="B38" s="254"/>
      <c r="C38" s="32" t="s">
        <v>17</v>
      </c>
      <c r="D38" s="24">
        <v>2.4264427300000002</v>
      </c>
      <c r="E38" s="25">
        <v>2.6934956666666698</v>
      </c>
      <c r="F38" s="26" t="s">
        <v>19</v>
      </c>
      <c r="G38" s="10" t="s">
        <v>19</v>
      </c>
      <c r="H38" s="76">
        <v>1.2140550400000001</v>
      </c>
      <c r="I38" s="76">
        <v>2.1896</v>
      </c>
      <c r="J38" s="25">
        <v>2.4731882333333299</v>
      </c>
      <c r="K38" s="25">
        <v>2.4597268699999999</v>
      </c>
      <c r="L38" s="75">
        <v>1.012</v>
      </c>
      <c r="O38" s="259"/>
      <c r="P38" s="171" t="s">
        <v>56</v>
      </c>
      <c r="Q38" s="172">
        <f>IFERROR((D36-D38)/D36, "")</f>
        <v>-0.65777303372061979</v>
      </c>
      <c r="R38" s="172">
        <f t="shared" ref="R38" si="75">IFERROR((E36-E38)/E36, "")</f>
        <v>-0.67187855462917556</v>
      </c>
      <c r="S38" s="172" t="str">
        <f t="shared" ref="S38" si="76">IFERROR((F36-F38)/F36, "")</f>
        <v/>
      </c>
      <c r="T38" s="172" t="str">
        <f t="shared" ref="T38" si="77">IFERROR((G36-G38)/G36, "")</f>
        <v/>
      </c>
      <c r="U38" s="172">
        <f>IFERROR((H36-H38)/H36, "")</f>
        <v>-0.26382922686687604</v>
      </c>
      <c r="V38" s="172">
        <f>IFERROR((I36-I38)/I36, "")</f>
        <v>-1.3075079813788237</v>
      </c>
      <c r="W38" s="172">
        <f>IFERROR((J36-J38)/J36, "")</f>
        <v>-1.4692538970215887</v>
      </c>
      <c r="X38" s="172">
        <f>IFERROR((K36-K38)/K36, "")</f>
        <v>-0.41727431880162758</v>
      </c>
      <c r="Y38" s="172" t="str">
        <f>IFERROR((L36-L38)/L36, "")</f>
        <v/>
      </c>
      <c r="AA38" s="254"/>
      <c r="AB38" s="32" t="s">
        <v>17</v>
      </c>
      <c r="AC38" s="24">
        <v>2.4264427300000002</v>
      </c>
      <c r="AD38" s="25">
        <v>2.6934956666666698</v>
      </c>
      <c r="AE38" s="26" t="s">
        <v>19</v>
      </c>
      <c r="AF38" s="10" t="s">
        <v>19</v>
      </c>
      <c r="AG38" s="76">
        <v>1.2140550400000001</v>
      </c>
      <c r="AH38" s="76">
        <v>2.1896</v>
      </c>
      <c r="AI38" s="25">
        <v>2.4731882333333299</v>
      </c>
      <c r="AJ38" s="25">
        <v>2.4597268699999999</v>
      </c>
      <c r="AK38" s="75">
        <v>1.012</v>
      </c>
    </row>
    <row r="39" spans="1:37" x14ac:dyDescent="0.25">
      <c r="B39" s="248" t="s">
        <v>11</v>
      </c>
      <c r="C39" s="13" t="s">
        <v>15</v>
      </c>
      <c r="D39" s="16">
        <v>0.57730742000000002</v>
      </c>
      <c r="E39" s="17">
        <v>0.88044594666666698</v>
      </c>
      <c r="F39" s="17">
        <v>6.0542396666666699E-2</v>
      </c>
      <c r="G39" s="77" t="s">
        <v>19</v>
      </c>
      <c r="H39" s="79">
        <v>1.8429166666666701E-2</v>
      </c>
      <c r="I39" s="17">
        <v>0.52351491999999999</v>
      </c>
      <c r="J39" s="17">
        <v>0.75757174666666705</v>
      </c>
      <c r="K39" s="17">
        <v>0.62948632999999998</v>
      </c>
      <c r="L39" s="19" t="s">
        <v>19</v>
      </c>
      <c r="O39" s="259" t="s">
        <v>11</v>
      </c>
      <c r="P39" s="170" t="s">
        <v>46</v>
      </c>
      <c r="Q39" s="163" t="s">
        <v>60</v>
      </c>
      <c r="R39" s="164" t="s">
        <v>61</v>
      </c>
      <c r="S39" s="163"/>
      <c r="T39" s="163"/>
      <c r="U39" s="163" t="s">
        <v>62</v>
      </c>
      <c r="V39" s="163" t="s">
        <v>63</v>
      </c>
      <c r="W39" s="163" t="s">
        <v>68</v>
      </c>
      <c r="X39" s="163" t="s">
        <v>66</v>
      </c>
      <c r="Y39" s="163" t="s">
        <v>60</v>
      </c>
      <c r="AA39" s="248" t="s">
        <v>11</v>
      </c>
      <c r="AB39" s="13" t="s">
        <v>15</v>
      </c>
      <c r="AC39" s="16">
        <v>0.57730742000000002</v>
      </c>
      <c r="AD39" s="17">
        <v>0.88044594666666698</v>
      </c>
      <c r="AE39" s="17">
        <v>6.0542396666666699E-2</v>
      </c>
      <c r="AF39" s="77" t="s">
        <v>19</v>
      </c>
      <c r="AG39" s="79">
        <v>1.8429166666666701E-2</v>
      </c>
      <c r="AH39" s="17">
        <v>0.52351491999999999</v>
      </c>
      <c r="AI39" s="17">
        <v>0.75757174666666705</v>
      </c>
      <c r="AJ39" s="17">
        <v>0.62948632999999998</v>
      </c>
      <c r="AK39" s="19" t="s">
        <v>19</v>
      </c>
    </row>
    <row r="40" spans="1:37" x14ac:dyDescent="0.25">
      <c r="B40" s="253"/>
      <c r="C40" s="31" t="s">
        <v>16</v>
      </c>
      <c r="D40" s="21">
        <v>0.59814879333333304</v>
      </c>
      <c r="E40" s="33">
        <v>0.83956898000000002</v>
      </c>
      <c r="F40" s="22" t="s">
        <v>19</v>
      </c>
      <c r="G40" s="4" t="s">
        <v>19</v>
      </c>
      <c r="H40" s="23" t="s">
        <v>18</v>
      </c>
      <c r="I40" s="33">
        <v>0.50471392333333298</v>
      </c>
      <c r="J40" s="33">
        <v>0.78357601333333304</v>
      </c>
      <c r="K40" s="33">
        <v>0.68966814333333304</v>
      </c>
      <c r="L40" s="30" t="s">
        <v>19</v>
      </c>
      <c r="O40" s="259"/>
      <c r="P40" s="171" t="s">
        <v>55</v>
      </c>
      <c r="Q40" s="172">
        <f>IFERROR((D39-D40)/D39, "")</f>
        <v>-3.6100996819568028E-2</v>
      </c>
      <c r="R40" s="172">
        <f t="shared" ref="R40" si="78">IFERROR((E39-E40)/E39, "")</f>
        <v>4.6427570961540016E-2</v>
      </c>
      <c r="S40" s="172" t="str">
        <f t="shared" ref="S40" si="79">IFERROR((F39-F40)/F39, "")</f>
        <v/>
      </c>
      <c r="T40" s="172" t="str">
        <f t="shared" ref="T40" si="80">IFERROR((G39-G40)/G39, "")</f>
        <v/>
      </c>
      <c r="U40" s="172" t="str">
        <f>IFERROR((H39-H40)/H39, "")</f>
        <v/>
      </c>
      <c r="V40" s="172">
        <f>IFERROR((I39-I40)/I39, "")</f>
        <v>3.5913010209273524E-2</v>
      </c>
      <c r="W40" s="172">
        <f>IFERROR((J39-J40)/J39, "")</f>
        <v>-3.4325813734587339E-2</v>
      </c>
      <c r="X40" s="172">
        <f>IFERROR((K39-K40)/K39, "")</f>
        <v>-9.5604638997217078E-2</v>
      </c>
      <c r="Y40" s="172" t="str">
        <f>IFERROR((D39-L40)/D39, "")</f>
        <v/>
      </c>
      <c r="AA40" s="253"/>
      <c r="AB40" s="31" t="s">
        <v>16</v>
      </c>
      <c r="AC40" s="21">
        <v>0.59814879333333304</v>
      </c>
      <c r="AD40" s="33">
        <v>0.83956898000000002</v>
      </c>
      <c r="AE40" s="22" t="s">
        <v>19</v>
      </c>
      <c r="AF40" s="4" t="s">
        <v>19</v>
      </c>
      <c r="AG40" s="23" t="s">
        <v>18</v>
      </c>
      <c r="AH40" s="33">
        <v>0.50471392333333298</v>
      </c>
      <c r="AI40" s="33">
        <v>0.78357601333333304</v>
      </c>
      <c r="AJ40" s="33">
        <v>0.68966814333333304</v>
      </c>
      <c r="AK40" s="30" t="s">
        <v>19</v>
      </c>
    </row>
    <row r="41" spans="1:37" ht="13.8" thickBot="1" x14ac:dyDescent="0.3">
      <c r="B41" s="254"/>
      <c r="C41" s="32" t="s">
        <v>17</v>
      </c>
      <c r="D41" s="24">
        <v>0.93059004333333295</v>
      </c>
      <c r="E41" s="25">
        <v>2.2901476033333301</v>
      </c>
      <c r="F41" s="26" t="s">
        <v>19</v>
      </c>
      <c r="G41" s="10" t="s">
        <v>19</v>
      </c>
      <c r="H41" s="76">
        <v>1.8490019999999999E-2</v>
      </c>
      <c r="I41" s="25">
        <v>0.91614929333333295</v>
      </c>
      <c r="J41" s="25">
        <v>1.0501499000000001</v>
      </c>
      <c r="K41" s="25">
        <v>0.92970625333333301</v>
      </c>
      <c r="L41" s="75">
        <v>0.55830000000000002</v>
      </c>
      <c r="O41" s="259"/>
      <c r="P41" s="171" t="s">
        <v>56</v>
      </c>
      <c r="Q41" s="172">
        <f>IFERROR((D39-D41)/D39, "")</f>
        <v>-0.61194887003761866</v>
      </c>
      <c r="R41" s="172">
        <f t="shared" ref="R41" si="81">IFERROR((E39-E41)/E39, "")</f>
        <v>-1.6011223198922513</v>
      </c>
      <c r="S41" s="172" t="str">
        <f t="shared" ref="S41" si="82">IFERROR((F39-F41)/F39, "")</f>
        <v/>
      </c>
      <c r="T41" s="172" t="str">
        <f t="shared" ref="T41" si="83">IFERROR((G39-G41)/G39, "")</f>
        <v/>
      </c>
      <c r="U41" s="172">
        <f>IFERROR((H39-H41)/H39, "")</f>
        <v>-3.3020122089060613E-3</v>
      </c>
      <c r="V41" s="172">
        <f>IFERROR((I39-I41)/I39, "")</f>
        <v>-0.74999652986648968</v>
      </c>
      <c r="W41" s="172">
        <f>IFERROR((J39-J41)/J39, "")</f>
        <v>-0.38620520712484802</v>
      </c>
      <c r="X41" s="172">
        <f>IFERROR((K39-K41)/K39, "")</f>
        <v>-0.47692842405860192</v>
      </c>
      <c r="Y41" s="172">
        <f>IFERROR((D39-L41)/D39, "")</f>
        <v>3.2924260699784519E-2</v>
      </c>
      <c r="AA41" s="254"/>
      <c r="AB41" s="32" t="s">
        <v>17</v>
      </c>
      <c r="AC41" s="24">
        <v>0.93059004333333295</v>
      </c>
      <c r="AD41" s="25">
        <v>2.2901476033333301</v>
      </c>
      <c r="AE41" s="26" t="s">
        <v>19</v>
      </c>
      <c r="AF41" s="10" t="s">
        <v>19</v>
      </c>
      <c r="AG41" s="76">
        <v>1.8490019999999999E-2</v>
      </c>
      <c r="AH41" s="25">
        <v>0.91614929333333295</v>
      </c>
      <c r="AI41" s="25">
        <v>1.0501499000000001</v>
      </c>
      <c r="AJ41" s="25">
        <v>0.92970625333333301</v>
      </c>
      <c r="AK41" s="75">
        <v>0.55830000000000002</v>
      </c>
    </row>
    <row r="42" spans="1:37" x14ac:dyDescent="0.25">
      <c r="B42" s="248" t="s">
        <v>12</v>
      </c>
      <c r="C42" s="13" t="s">
        <v>15</v>
      </c>
      <c r="D42" s="16">
        <v>0.68018546833333404</v>
      </c>
      <c r="E42" s="17">
        <v>1.2388890722222199</v>
      </c>
      <c r="F42" s="17">
        <v>0.57516785999999998</v>
      </c>
      <c r="G42" s="77" t="s">
        <v>19</v>
      </c>
      <c r="H42" s="18" t="s">
        <v>18</v>
      </c>
      <c r="I42" s="17">
        <v>0.62805375000000097</v>
      </c>
      <c r="J42" s="17">
        <v>0.84405472666666603</v>
      </c>
      <c r="K42" s="17">
        <v>0.703532305333333</v>
      </c>
      <c r="L42" s="19" t="s">
        <v>19</v>
      </c>
      <c r="O42" s="259" t="s">
        <v>12</v>
      </c>
      <c r="P42" s="170" t="s">
        <v>46</v>
      </c>
      <c r="Q42" s="163" t="s">
        <v>60</v>
      </c>
      <c r="R42" s="164" t="s">
        <v>61</v>
      </c>
      <c r="S42" s="163" t="s">
        <v>69</v>
      </c>
      <c r="T42" s="163"/>
      <c r="U42" s="163" t="s">
        <v>62</v>
      </c>
      <c r="V42" s="163" t="s">
        <v>63</v>
      </c>
      <c r="W42" s="163" t="s">
        <v>68</v>
      </c>
      <c r="X42" s="163" t="s">
        <v>66</v>
      </c>
      <c r="Y42" s="163" t="s">
        <v>60</v>
      </c>
      <c r="AA42" s="248" t="s">
        <v>12</v>
      </c>
      <c r="AB42" s="13" t="s">
        <v>15</v>
      </c>
      <c r="AC42" s="16">
        <v>0.68018546833333404</v>
      </c>
      <c r="AD42" s="17">
        <v>1.2388890722222199</v>
      </c>
      <c r="AE42" s="17">
        <v>0.57516785999999998</v>
      </c>
      <c r="AF42" s="77" t="s">
        <v>19</v>
      </c>
      <c r="AG42" s="18" t="s">
        <v>18</v>
      </c>
      <c r="AH42" s="17">
        <v>0.62805375000000097</v>
      </c>
      <c r="AI42" s="17">
        <v>0.84405472666666603</v>
      </c>
      <c r="AJ42" s="17">
        <v>0.703532305333333</v>
      </c>
      <c r="AK42" s="19" t="s">
        <v>19</v>
      </c>
    </row>
    <row r="43" spans="1:37" x14ac:dyDescent="0.25">
      <c r="B43" s="253"/>
      <c r="C43" s="31" t="s">
        <v>16</v>
      </c>
      <c r="D43" s="21">
        <v>0.68604407966666703</v>
      </c>
      <c r="E43" s="33">
        <v>1.2011723733333299</v>
      </c>
      <c r="F43" s="33">
        <v>0.594153498148148</v>
      </c>
      <c r="G43" s="4" t="s">
        <v>19</v>
      </c>
      <c r="H43" s="23" t="s">
        <v>18</v>
      </c>
      <c r="I43" s="33">
        <v>0.58273645500000004</v>
      </c>
      <c r="J43" s="33">
        <v>0.85362844000000004</v>
      </c>
      <c r="K43" s="33">
        <v>0.70605422699999998</v>
      </c>
      <c r="L43" s="30" t="s">
        <v>19</v>
      </c>
      <c r="O43" s="259"/>
      <c r="P43" s="171" t="s">
        <v>55</v>
      </c>
      <c r="Q43" s="172">
        <f>IFERROR((D42-D43)/D42, "")</f>
        <v>-8.6132556575905777E-3</v>
      </c>
      <c r="R43" s="172">
        <f t="shared" ref="R43" si="84">IFERROR((E42-E43)/E42, "")</f>
        <v>3.0443967692149198E-2</v>
      </c>
      <c r="S43" s="172">
        <f t="shared" ref="S43" si="85">IFERROR((F42-F43)/F42, "")</f>
        <v>-3.3008864834951003E-2</v>
      </c>
      <c r="T43" s="172" t="str">
        <f t="shared" ref="T43" si="86">IFERROR((G42-G43)/G42, "")</f>
        <v/>
      </c>
      <c r="U43" s="172" t="str">
        <f t="shared" ref="U43" si="87">IFERROR((H42-H43)/H42, "")</f>
        <v/>
      </c>
      <c r="V43" s="172">
        <f t="shared" ref="V43" si="88">IFERROR((I42-I43)/I42, "")</f>
        <v>7.2155122073550002E-2</v>
      </c>
      <c r="W43" s="172">
        <f t="shared" ref="W43" si="89">IFERROR((J42-J43)/J42, "")</f>
        <v>-1.1342526770915009E-2</v>
      </c>
      <c r="X43" s="172">
        <f t="shared" ref="X43" si="90">IFERROR((K42-K43)/K42, "")</f>
        <v>-3.5846565218808218E-3</v>
      </c>
      <c r="Y43" s="172" t="str">
        <f>IFERROR((D42-L43)/D42, "")</f>
        <v/>
      </c>
      <c r="AA43" s="253"/>
      <c r="AB43" s="31" t="s">
        <v>16</v>
      </c>
      <c r="AC43" s="21">
        <v>0.68604407966666703</v>
      </c>
      <c r="AD43" s="33">
        <v>1.2011723733333299</v>
      </c>
      <c r="AE43" s="33">
        <v>0.594153498148148</v>
      </c>
      <c r="AF43" s="4" t="s">
        <v>19</v>
      </c>
      <c r="AG43" s="23" t="s">
        <v>18</v>
      </c>
      <c r="AH43" s="33">
        <v>0.58273645500000004</v>
      </c>
      <c r="AI43" s="33">
        <v>0.85362844000000004</v>
      </c>
      <c r="AJ43" s="33">
        <v>0.70605422699999998</v>
      </c>
      <c r="AK43" s="30" t="s">
        <v>19</v>
      </c>
    </row>
    <row r="44" spans="1:37" ht="13.8" thickBot="1" x14ac:dyDescent="0.3">
      <c r="B44" s="254"/>
      <c r="C44" s="32" t="s">
        <v>17</v>
      </c>
      <c r="D44" s="24">
        <v>0.82636212200000003</v>
      </c>
      <c r="E44" s="25">
        <v>1.391561585</v>
      </c>
      <c r="F44" s="25">
        <v>0.72242120407407395</v>
      </c>
      <c r="G44" s="10" t="s">
        <v>19</v>
      </c>
      <c r="H44" s="76">
        <v>0.72490433833333401</v>
      </c>
      <c r="I44" s="25">
        <v>0.73628907033333302</v>
      </c>
      <c r="J44" s="25">
        <v>1.0195159146666699</v>
      </c>
      <c r="K44" s="25">
        <v>0.859671935666667</v>
      </c>
      <c r="L44" s="75">
        <v>0.49409999999999998</v>
      </c>
      <c r="O44" s="259"/>
      <c r="P44" s="171" t="s">
        <v>56</v>
      </c>
      <c r="Q44" s="172">
        <f>IFERROR((D42-D44)/D42, "")</f>
        <v>-0.21490705178522007</v>
      </c>
      <c r="R44" s="172">
        <f t="shared" ref="R44" si="91">IFERROR((E42-E44)/E42, "")</f>
        <v>-0.12323340014931962</v>
      </c>
      <c r="S44" s="172">
        <f t="shared" ref="S44" si="92">IFERROR((F42-F44)/F42, "")</f>
        <v>-0.25601803284709612</v>
      </c>
      <c r="T44" s="172" t="str">
        <f t="shared" ref="T44" si="93">IFERROR((G42-G44)/G42, "")</f>
        <v/>
      </c>
      <c r="U44" s="172" t="str">
        <f t="shared" ref="U44" si="94">IFERROR((H42-H44)/H42, "")</f>
        <v/>
      </c>
      <c r="V44" s="172">
        <f t="shared" ref="V44" si="95">IFERROR((I42-I44)/I42, "")</f>
        <v>-0.17233448623359368</v>
      </c>
      <c r="W44" s="172">
        <f t="shared" ref="W44" si="96">IFERROR((J42-J44)/J42, "")</f>
        <v>-0.20787892355384793</v>
      </c>
      <c r="X44" s="172">
        <f t="shared" ref="X44" si="97">IFERROR((K42-K44)/K42, "")</f>
        <v>-0.22193668883386269</v>
      </c>
      <c r="Y44" s="172">
        <f>IFERROR((D42-L44)/D42, "")</f>
        <v>0.27358048208424879</v>
      </c>
      <c r="AA44" s="254"/>
      <c r="AB44" s="32" t="s">
        <v>17</v>
      </c>
      <c r="AC44" s="24">
        <v>0.82636212200000003</v>
      </c>
      <c r="AD44" s="25">
        <v>1.391561585</v>
      </c>
      <c r="AE44" s="25">
        <v>0.72242120407407395</v>
      </c>
      <c r="AF44" s="10" t="s">
        <v>19</v>
      </c>
      <c r="AG44" s="76">
        <v>0.72490433833333401</v>
      </c>
      <c r="AH44" s="25">
        <v>0.73628907033333302</v>
      </c>
      <c r="AI44" s="25">
        <v>1.0195159146666699</v>
      </c>
      <c r="AJ44" s="25">
        <v>0.859671935666667</v>
      </c>
      <c r="AK44" s="75">
        <v>0.49409999999999998</v>
      </c>
    </row>
    <row r="45" spans="1:37" x14ac:dyDescent="0.25">
      <c r="B45" s="257" t="s">
        <v>13</v>
      </c>
      <c r="C45" s="29" t="s">
        <v>15</v>
      </c>
      <c r="D45" s="16">
        <v>2.2031718333333301</v>
      </c>
      <c r="E45" s="17">
        <v>2.2900754122222202</v>
      </c>
      <c r="F45" s="17">
        <v>1.14977826666667</v>
      </c>
      <c r="G45" s="18" t="s">
        <v>18</v>
      </c>
      <c r="H45" s="18" t="s">
        <v>18</v>
      </c>
      <c r="I45" s="17">
        <v>1.8314799483333299</v>
      </c>
      <c r="J45" s="17">
        <v>2.6395295000000001</v>
      </c>
      <c r="K45" s="17">
        <v>2.1078950349999999</v>
      </c>
      <c r="L45" s="19" t="s">
        <v>19</v>
      </c>
      <c r="O45" s="259" t="s">
        <v>13</v>
      </c>
      <c r="P45" s="170" t="s">
        <v>46</v>
      </c>
      <c r="Q45" s="163" t="s">
        <v>60</v>
      </c>
      <c r="R45" s="164" t="s">
        <v>61</v>
      </c>
      <c r="S45" s="163" t="s">
        <v>69</v>
      </c>
      <c r="T45" s="163" t="s">
        <v>70</v>
      </c>
      <c r="U45" s="163" t="s">
        <v>62</v>
      </c>
      <c r="V45" s="163" t="s">
        <v>63</v>
      </c>
      <c r="W45" s="163" t="s">
        <v>68</v>
      </c>
      <c r="X45" s="163" t="s">
        <v>66</v>
      </c>
      <c r="Y45" s="163" t="s">
        <v>60</v>
      </c>
      <c r="AA45" s="257" t="s">
        <v>13</v>
      </c>
      <c r="AB45" s="29" t="s">
        <v>15</v>
      </c>
      <c r="AC45" s="16">
        <v>2.2031718333333301</v>
      </c>
      <c r="AD45" s="17">
        <v>2.2900754122222202</v>
      </c>
      <c r="AE45" s="17">
        <v>1.14977826666667</v>
      </c>
      <c r="AF45" s="18" t="s">
        <v>18</v>
      </c>
      <c r="AG45" s="18" t="s">
        <v>18</v>
      </c>
      <c r="AH45" s="17">
        <v>1.8314799483333299</v>
      </c>
      <c r="AI45" s="17">
        <v>2.6395295000000001</v>
      </c>
      <c r="AJ45" s="17">
        <v>2.1078950349999999</v>
      </c>
      <c r="AK45" s="19" t="s">
        <v>19</v>
      </c>
    </row>
    <row r="46" spans="1:37" x14ac:dyDescent="0.25">
      <c r="B46" s="253"/>
      <c r="C46" s="31" t="s">
        <v>16</v>
      </c>
      <c r="D46" s="21">
        <v>2.1989574166666701</v>
      </c>
      <c r="E46" s="33">
        <v>1.9976800933333301</v>
      </c>
      <c r="F46" s="33">
        <v>1.2235348533333299</v>
      </c>
      <c r="G46" s="23" t="s">
        <v>18</v>
      </c>
      <c r="H46" s="23" t="s">
        <v>18</v>
      </c>
      <c r="I46" s="33">
        <v>2.0706555666666699</v>
      </c>
      <c r="J46" s="33">
        <v>2.5946449</v>
      </c>
      <c r="K46" s="33">
        <v>2.2507200200000002</v>
      </c>
      <c r="L46" s="30" t="s">
        <v>19</v>
      </c>
      <c r="O46" s="259"/>
      <c r="P46" s="171" t="s">
        <v>55</v>
      </c>
      <c r="Q46" s="172">
        <f>IFERROR((D45-D46)/D45, "")</f>
        <v>1.9128860504192826E-3</v>
      </c>
      <c r="R46" s="172">
        <f t="shared" ref="R46" si="98">IFERROR((E45-E46)/E45, "")</f>
        <v>0.12767934074501003</v>
      </c>
      <c r="S46" s="172">
        <f t="shared" ref="S46" si="99">IFERROR((F45-F46)/F45, "")</f>
        <v>-6.4148530899342943E-2</v>
      </c>
      <c r="T46" s="172" t="str">
        <f t="shared" ref="T46" si="100">IFERROR((G45-G46)/G45, "")</f>
        <v/>
      </c>
      <c r="U46" s="172" t="str">
        <f t="shared" ref="U46" si="101">IFERROR((H45-H46)/H45, "")</f>
        <v/>
      </c>
      <c r="V46" s="172">
        <f t="shared" ref="V46" si="102">IFERROR((I45-I46)/I45, "")</f>
        <v>-0.13059144794404812</v>
      </c>
      <c r="W46" s="172">
        <f t="shared" ref="W46" si="103">IFERROR((J45-J46)/J45, "")</f>
        <v>1.7004773009735276E-2</v>
      </c>
      <c r="X46" s="172">
        <f t="shared" ref="X46" si="104">IFERROR((K45-K46)/K45, "")</f>
        <v>-6.7757161826608833E-2</v>
      </c>
      <c r="Y46" s="172" t="str">
        <f>IFERROR((D45-L46)/D45, "")</f>
        <v/>
      </c>
      <c r="AA46" s="253"/>
      <c r="AB46" s="31" t="s">
        <v>16</v>
      </c>
      <c r="AC46" s="21">
        <v>2.1989574166666701</v>
      </c>
      <c r="AD46" s="33">
        <v>1.9976800933333301</v>
      </c>
      <c r="AE46" s="33">
        <v>1.2235348533333299</v>
      </c>
      <c r="AF46" s="23" t="s">
        <v>18</v>
      </c>
      <c r="AG46" s="23" t="s">
        <v>18</v>
      </c>
      <c r="AH46" s="33">
        <v>2.0706555666666699</v>
      </c>
      <c r="AI46" s="33">
        <v>2.5946449</v>
      </c>
      <c r="AJ46" s="33">
        <v>2.2507200200000002</v>
      </c>
      <c r="AK46" s="30" t="s">
        <v>19</v>
      </c>
    </row>
    <row r="47" spans="1:37" ht="13.8" thickBot="1" x14ac:dyDescent="0.3">
      <c r="B47" s="254"/>
      <c r="C47" s="32" t="s">
        <v>17</v>
      </c>
      <c r="D47" s="24">
        <v>2.6017256</v>
      </c>
      <c r="E47" s="25">
        <v>2.4079498755555502</v>
      </c>
      <c r="F47" s="25">
        <v>1.5321674566666701</v>
      </c>
      <c r="G47" s="27" t="s">
        <v>18</v>
      </c>
      <c r="H47" s="27" t="s">
        <v>18</v>
      </c>
      <c r="I47" s="25">
        <v>2.0945185300000002</v>
      </c>
      <c r="J47" s="25">
        <v>2.4810261616666698</v>
      </c>
      <c r="K47" s="25">
        <v>2.5539339166666699</v>
      </c>
      <c r="L47" s="75">
        <v>1.9176</v>
      </c>
      <c r="M47" s="20"/>
      <c r="O47" s="259"/>
      <c r="P47" s="171" t="s">
        <v>56</v>
      </c>
      <c r="Q47" s="172">
        <f>IFERROR((D45-D47)/D45, "")</f>
        <v>-0.18089999183752747</v>
      </c>
      <c r="R47" s="172">
        <f t="shared" ref="R47" si="105">IFERROR((E45-E47)/E45, "")</f>
        <v>-5.1471869749017622E-2</v>
      </c>
      <c r="S47" s="172">
        <f t="shared" ref="S47" si="106">IFERROR((F45-F47)/F45, "")</f>
        <v>-0.33257646372859972</v>
      </c>
      <c r="T47" s="172" t="str">
        <f t="shared" ref="T47" si="107">IFERROR((G45-G47)/G45, "")</f>
        <v/>
      </c>
      <c r="U47" s="172" t="str">
        <f t="shared" ref="U47" si="108">IFERROR((H45-H47)/H45, "")</f>
        <v/>
      </c>
      <c r="V47" s="172">
        <f t="shared" ref="V47" si="109">IFERROR((I45-I47)/I45, "")</f>
        <v>-0.14362078160126115</v>
      </c>
      <c r="W47" s="172">
        <f t="shared" ref="W47" si="110">IFERROR((J45-J47)/J45, "")</f>
        <v>6.0049845373325167E-2</v>
      </c>
      <c r="X47" s="172">
        <f t="shared" ref="X47" si="111">IFERROR((K45-K47)/K45, "")</f>
        <v>-0.21160393390587881</v>
      </c>
      <c r="Y47" s="172">
        <f>IFERROR((D45-L47)/D45, "")</f>
        <v>0.12961850229415328</v>
      </c>
      <c r="AA47" s="254"/>
      <c r="AB47" s="32" t="s">
        <v>17</v>
      </c>
      <c r="AC47" s="24">
        <v>2.6017256</v>
      </c>
      <c r="AD47" s="25">
        <v>2.4079498755555502</v>
      </c>
      <c r="AE47" s="25">
        <v>1.5321674566666701</v>
      </c>
      <c r="AF47" s="27" t="s">
        <v>18</v>
      </c>
      <c r="AG47" s="27" t="s">
        <v>18</v>
      </c>
      <c r="AH47" s="25">
        <v>2.0945185300000002</v>
      </c>
      <c r="AI47" s="25">
        <v>2.4810261616666698</v>
      </c>
      <c r="AJ47" s="25">
        <v>2.5539339166666699</v>
      </c>
      <c r="AK47" s="75">
        <v>1.9176</v>
      </c>
    </row>
    <row r="48" spans="1:37" ht="15.6" x14ac:dyDescent="0.25">
      <c r="B48" s="256" t="s">
        <v>24</v>
      </c>
      <c r="C48" s="256"/>
      <c r="D48" s="256"/>
      <c r="E48" s="256"/>
      <c r="F48" s="256"/>
      <c r="G48" s="256"/>
      <c r="H48" s="256"/>
      <c r="I48" s="256"/>
      <c r="J48" s="256"/>
      <c r="K48" s="256"/>
      <c r="L48" s="256"/>
      <c r="O48" s="256" t="s">
        <v>24</v>
      </c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AA48" s="256" t="s">
        <v>24</v>
      </c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</row>
    <row r="49" spans="2:37" ht="13.8" thickBot="1" x14ac:dyDescent="0.3"/>
    <row r="50" spans="2:37" x14ac:dyDescent="0.25">
      <c r="B50" s="248" t="s">
        <v>0</v>
      </c>
      <c r="C50" s="250" t="s">
        <v>14</v>
      </c>
      <c r="D50" s="250" t="s">
        <v>1</v>
      </c>
      <c r="E50" s="250" t="s">
        <v>2</v>
      </c>
      <c r="F50" s="250"/>
      <c r="G50" s="250"/>
      <c r="H50" s="250"/>
      <c r="I50" s="250"/>
      <c r="J50" s="250"/>
      <c r="K50" s="250"/>
      <c r="L50" s="252"/>
      <c r="O50" s="248" t="s">
        <v>0</v>
      </c>
      <c r="P50" s="250" t="s">
        <v>14</v>
      </c>
      <c r="Q50" s="250" t="s">
        <v>1</v>
      </c>
      <c r="R50" s="250" t="s">
        <v>2</v>
      </c>
      <c r="S50" s="250"/>
      <c r="T50" s="250"/>
      <c r="U50" s="250"/>
      <c r="V50" s="250"/>
      <c r="W50" s="250"/>
      <c r="X50" s="250"/>
      <c r="Y50" s="252"/>
      <c r="AA50" s="248" t="s">
        <v>0</v>
      </c>
      <c r="AB50" s="250" t="s">
        <v>14</v>
      </c>
      <c r="AC50" s="250" t="s">
        <v>1</v>
      </c>
      <c r="AD50" s="250" t="s">
        <v>2</v>
      </c>
      <c r="AE50" s="250"/>
      <c r="AF50" s="250"/>
      <c r="AG50" s="250"/>
      <c r="AH50" s="250"/>
      <c r="AI50" s="250"/>
      <c r="AJ50" s="250"/>
      <c r="AK50" s="252"/>
    </row>
    <row r="51" spans="2:37" ht="40.200000000000003" thickBot="1" x14ac:dyDescent="0.3">
      <c r="B51" s="249"/>
      <c r="C51" s="251"/>
      <c r="D51" s="251"/>
      <c r="E51" s="14" t="s">
        <v>3</v>
      </c>
      <c r="F51" s="14" t="s">
        <v>4</v>
      </c>
      <c r="G51" s="14" t="s">
        <v>31</v>
      </c>
      <c r="H51" s="14" t="s">
        <v>5</v>
      </c>
      <c r="I51" s="14" t="s">
        <v>6</v>
      </c>
      <c r="J51" s="14" t="s">
        <v>7</v>
      </c>
      <c r="K51" s="14" t="s">
        <v>8</v>
      </c>
      <c r="L51" s="15" t="s">
        <v>9</v>
      </c>
      <c r="O51" s="249"/>
      <c r="P51" s="251"/>
      <c r="Q51" s="251"/>
      <c r="R51" s="14" t="s">
        <v>3</v>
      </c>
      <c r="S51" s="14" t="s">
        <v>4</v>
      </c>
      <c r="T51" s="14" t="s">
        <v>31</v>
      </c>
      <c r="U51" s="14" t="s">
        <v>5</v>
      </c>
      <c r="V51" s="14" t="s">
        <v>6</v>
      </c>
      <c r="W51" s="14" t="s">
        <v>7</v>
      </c>
      <c r="X51" s="14" t="s">
        <v>8</v>
      </c>
      <c r="Y51" s="15" t="s">
        <v>9</v>
      </c>
      <c r="AA51" s="249"/>
      <c r="AB51" s="251"/>
      <c r="AC51" s="251"/>
      <c r="AD51" s="14" t="s">
        <v>3</v>
      </c>
      <c r="AE51" s="14" t="s">
        <v>4</v>
      </c>
      <c r="AF51" s="14" t="s">
        <v>31</v>
      </c>
      <c r="AG51" s="14" t="s">
        <v>5</v>
      </c>
      <c r="AH51" s="14" t="s">
        <v>6</v>
      </c>
      <c r="AI51" s="14" t="s">
        <v>7</v>
      </c>
      <c r="AJ51" s="14" t="s">
        <v>8</v>
      </c>
      <c r="AK51" s="15" t="s">
        <v>9</v>
      </c>
    </row>
    <row r="52" spans="2:37" x14ac:dyDescent="0.25">
      <c r="B52" s="248" t="s">
        <v>10</v>
      </c>
      <c r="C52" s="13" t="s">
        <v>15</v>
      </c>
      <c r="D52" s="16">
        <v>2.6786760766666702</v>
      </c>
      <c r="E52" s="17">
        <v>2.8260594033333302</v>
      </c>
      <c r="F52" s="17">
        <v>3.0530270700000002</v>
      </c>
      <c r="G52" s="77" t="s">
        <v>19</v>
      </c>
      <c r="H52" s="79">
        <v>2.19261636666667</v>
      </c>
      <c r="I52" s="17">
        <v>2.1639024600000001</v>
      </c>
      <c r="J52" s="17">
        <v>3.4315933300000001</v>
      </c>
      <c r="K52" s="17">
        <v>2.9595333666666699</v>
      </c>
      <c r="L52" s="19" t="s">
        <v>19</v>
      </c>
      <c r="O52" s="248" t="s">
        <v>10</v>
      </c>
      <c r="P52" s="13" t="s">
        <v>15</v>
      </c>
      <c r="Q52" s="16">
        <v>2.6786760766666702</v>
      </c>
      <c r="R52" s="17">
        <v>2.8260594033333302</v>
      </c>
      <c r="S52" s="17">
        <v>3.0530270700000002</v>
      </c>
      <c r="T52" s="77" t="s">
        <v>19</v>
      </c>
      <c r="U52" s="79">
        <v>2.19261636666667</v>
      </c>
      <c r="V52" s="17">
        <v>2.1639024600000001</v>
      </c>
      <c r="W52" s="17">
        <v>3.4315933300000001</v>
      </c>
      <c r="X52" s="17">
        <v>2.9595333666666699</v>
      </c>
      <c r="Y52" s="19" t="s">
        <v>19</v>
      </c>
      <c r="AA52" s="248" t="s">
        <v>10</v>
      </c>
      <c r="AB52" s="13" t="s">
        <v>15</v>
      </c>
      <c r="AC52" s="16">
        <v>2.6786760766666702</v>
      </c>
      <c r="AD52" s="17">
        <v>2.8260594033333302</v>
      </c>
      <c r="AE52" s="17">
        <v>3.0530270700000002</v>
      </c>
      <c r="AF52" s="77" t="s">
        <v>19</v>
      </c>
      <c r="AG52" s="79">
        <v>2.19261636666667</v>
      </c>
      <c r="AH52" s="17">
        <v>2.1639024600000001</v>
      </c>
      <c r="AI52" s="17">
        <v>3.4315933300000001</v>
      </c>
      <c r="AJ52" s="17">
        <v>2.9595333666666699</v>
      </c>
      <c r="AK52" s="19" t="s">
        <v>19</v>
      </c>
    </row>
    <row r="53" spans="2:37" x14ac:dyDescent="0.25">
      <c r="B53" s="253"/>
      <c r="C53" s="31" t="s">
        <v>16</v>
      </c>
      <c r="D53" s="21">
        <v>2.6415629133333298</v>
      </c>
      <c r="E53" s="33">
        <v>2.67234212666667</v>
      </c>
      <c r="F53" s="22" t="s">
        <v>19</v>
      </c>
      <c r="G53" s="4" t="s">
        <v>19</v>
      </c>
      <c r="H53" s="80">
        <v>2.1492687233333299</v>
      </c>
      <c r="I53" s="33">
        <v>2.2497146200000002</v>
      </c>
      <c r="J53" s="33">
        <v>3.51806295</v>
      </c>
      <c r="K53" s="33">
        <v>2.5708053533333302</v>
      </c>
      <c r="L53" s="30" t="s">
        <v>19</v>
      </c>
      <c r="O53" s="253"/>
      <c r="P53" s="31" t="s">
        <v>16</v>
      </c>
      <c r="Q53" s="21">
        <v>2.6415629133333298</v>
      </c>
      <c r="R53" s="33">
        <v>2.67234212666667</v>
      </c>
      <c r="S53" s="22" t="s">
        <v>19</v>
      </c>
      <c r="T53" s="4" t="s">
        <v>19</v>
      </c>
      <c r="U53" s="80">
        <v>2.1492687233333299</v>
      </c>
      <c r="V53" s="33">
        <v>2.2497146200000002</v>
      </c>
      <c r="W53" s="33">
        <v>3.51806295</v>
      </c>
      <c r="X53" s="33">
        <v>2.5708053533333302</v>
      </c>
      <c r="Y53" s="30" t="s">
        <v>19</v>
      </c>
      <c r="AA53" s="253"/>
      <c r="AB53" s="31" t="s">
        <v>16</v>
      </c>
      <c r="AC53" s="21">
        <v>2.6415629133333298</v>
      </c>
      <c r="AD53" s="33">
        <v>2.67234212666667</v>
      </c>
      <c r="AE53" s="22" t="s">
        <v>19</v>
      </c>
      <c r="AF53" s="4" t="s">
        <v>19</v>
      </c>
      <c r="AG53" s="80">
        <v>2.1492687233333299</v>
      </c>
      <c r="AH53" s="33">
        <v>2.2497146200000002</v>
      </c>
      <c r="AI53" s="33">
        <v>3.51806295</v>
      </c>
      <c r="AJ53" s="33">
        <v>2.5708053533333302</v>
      </c>
      <c r="AK53" s="30" t="s">
        <v>19</v>
      </c>
    </row>
    <row r="54" spans="2:37" ht="13.8" thickBot="1" x14ac:dyDescent="0.3">
      <c r="B54" s="254"/>
      <c r="C54" s="32" t="s">
        <v>17</v>
      </c>
      <c r="D54" s="24">
        <v>3.6414427300000001</v>
      </c>
      <c r="E54" s="25">
        <v>3.9084956666666701</v>
      </c>
      <c r="F54" s="26" t="s">
        <v>19</v>
      </c>
      <c r="G54" s="10" t="s">
        <v>19</v>
      </c>
      <c r="H54" s="76">
        <v>2.4290550400000002</v>
      </c>
      <c r="I54" s="76">
        <v>3.4045999999999998</v>
      </c>
      <c r="J54" s="25">
        <v>4.9031882333333296</v>
      </c>
      <c r="K54" s="25">
        <v>3.6872268699999999</v>
      </c>
      <c r="L54" s="75">
        <v>2.2269999999999999</v>
      </c>
      <c r="O54" s="254"/>
      <c r="P54" s="32" t="s">
        <v>17</v>
      </c>
      <c r="Q54" s="24">
        <v>3.6414427300000001</v>
      </c>
      <c r="R54" s="25">
        <v>3.9084956666666701</v>
      </c>
      <c r="S54" s="26" t="s">
        <v>19</v>
      </c>
      <c r="T54" s="10" t="s">
        <v>19</v>
      </c>
      <c r="U54" s="76">
        <v>2.4290550400000002</v>
      </c>
      <c r="V54" s="76">
        <v>3.4045999999999998</v>
      </c>
      <c r="W54" s="25">
        <v>4.9031882333333296</v>
      </c>
      <c r="X54" s="25">
        <v>3.6872268699999999</v>
      </c>
      <c r="Y54" s="75">
        <v>2.2269999999999999</v>
      </c>
      <c r="AA54" s="254"/>
      <c r="AB54" s="32" t="s">
        <v>17</v>
      </c>
      <c r="AC54" s="24">
        <v>3.6414427300000001</v>
      </c>
      <c r="AD54" s="25">
        <v>3.9084956666666701</v>
      </c>
      <c r="AE54" s="26" t="s">
        <v>19</v>
      </c>
      <c r="AF54" s="10" t="s">
        <v>19</v>
      </c>
      <c r="AG54" s="76">
        <v>2.4290550400000002</v>
      </c>
      <c r="AH54" s="76">
        <v>3.4045999999999998</v>
      </c>
      <c r="AI54" s="25">
        <v>4.9031882333333296</v>
      </c>
      <c r="AJ54" s="25">
        <v>3.6872268699999999</v>
      </c>
      <c r="AK54" s="75">
        <v>2.2269999999999999</v>
      </c>
    </row>
    <row r="55" spans="2:37" x14ac:dyDescent="0.25">
      <c r="B55" s="248" t="s">
        <v>11</v>
      </c>
      <c r="C55" s="13" t="s">
        <v>15</v>
      </c>
      <c r="D55" s="16">
        <v>1.8088074199999999</v>
      </c>
      <c r="E55" s="17">
        <v>2.11744594666667</v>
      </c>
      <c r="F55" s="17">
        <v>2.4905423966666702</v>
      </c>
      <c r="G55" s="77" t="s">
        <v>19</v>
      </c>
      <c r="H55" s="79">
        <v>1.7354291666666699</v>
      </c>
      <c r="I55" s="17">
        <v>1.75501492</v>
      </c>
      <c r="J55" s="17">
        <v>3.2040717466666702</v>
      </c>
      <c r="K55" s="17">
        <v>2.34548633</v>
      </c>
      <c r="L55" s="19" t="s">
        <v>19</v>
      </c>
      <c r="O55" s="248" t="s">
        <v>11</v>
      </c>
      <c r="P55" s="13" t="s">
        <v>15</v>
      </c>
      <c r="Q55" s="16">
        <v>1.8088074199999999</v>
      </c>
      <c r="R55" s="17">
        <v>2.11744594666667</v>
      </c>
      <c r="S55" s="17">
        <v>2.4905423966666702</v>
      </c>
      <c r="T55" s="77" t="s">
        <v>19</v>
      </c>
      <c r="U55" s="79">
        <v>1.7354291666666699</v>
      </c>
      <c r="V55" s="17">
        <v>1.75501492</v>
      </c>
      <c r="W55" s="17">
        <v>3.2040717466666702</v>
      </c>
      <c r="X55" s="17">
        <v>2.34548633</v>
      </c>
      <c r="Y55" s="19" t="s">
        <v>19</v>
      </c>
      <c r="AA55" s="248" t="s">
        <v>11</v>
      </c>
      <c r="AB55" s="13" t="s">
        <v>15</v>
      </c>
      <c r="AC55" s="16">
        <v>1.8088074199999999</v>
      </c>
      <c r="AD55" s="17">
        <v>2.11744594666667</v>
      </c>
      <c r="AE55" s="17">
        <v>2.4905423966666702</v>
      </c>
      <c r="AF55" s="77" t="s">
        <v>19</v>
      </c>
      <c r="AG55" s="79">
        <v>1.7354291666666699</v>
      </c>
      <c r="AH55" s="17">
        <v>1.75501492</v>
      </c>
      <c r="AI55" s="17">
        <v>3.2040717466666702</v>
      </c>
      <c r="AJ55" s="17">
        <v>2.34548633</v>
      </c>
      <c r="AK55" s="19" t="s">
        <v>19</v>
      </c>
    </row>
    <row r="56" spans="2:37" x14ac:dyDescent="0.25">
      <c r="B56" s="253"/>
      <c r="C56" s="31" t="s">
        <v>16</v>
      </c>
      <c r="D56" s="21">
        <v>1.82264879333333</v>
      </c>
      <c r="E56" s="33">
        <v>2.0765689799999998</v>
      </c>
      <c r="F56" s="22" t="s">
        <v>19</v>
      </c>
      <c r="G56" s="4" t="s">
        <v>19</v>
      </c>
      <c r="H56" s="23" t="s">
        <v>18</v>
      </c>
      <c r="I56" s="33">
        <v>1.7292139233333299</v>
      </c>
      <c r="J56" s="33">
        <v>3.2230760133333298</v>
      </c>
      <c r="K56" s="33">
        <v>2.40566814333333</v>
      </c>
      <c r="L56" s="30" t="s">
        <v>19</v>
      </c>
      <c r="O56" s="253"/>
      <c r="P56" s="31" t="s">
        <v>16</v>
      </c>
      <c r="Q56" s="21">
        <v>1.82264879333333</v>
      </c>
      <c r="R56" s="33">
        <v>2.0765689799999998</v>
      </c>
      <c r="S56" s="22" t="s">
        <v>19</v>
      </c>
      <c r="T56" s="4" t="s">
        <v>19</v>
      </c>
      <c r="U56" s="23" t="s">
        <v>18</v>
      </c>
      <c r="V56" s="33">
        <v>1.7292139233333299</v>
      </c>
      <c r="W56" s="33">
        <v>3.2230760133333298</v>
      </c>
      <c r="X56" s="33">
        <v>2.40566814333333</v>
      </c>
      <c r="Y56" s="30" t="s">
        <v>19</v>
      </c>
      <c r="AA56" s="253"/>
      <c r="AB56" s="31" t="s">
        <v>16</v>
      </c>
      <c r="AC56" s="21">
        <v>1.82264879333333</v>
      </c>
      <c r="AD56" s="33">
        <v>2.0765689799999998</v>
      </c>
      <c r="AE56" s="22" t="s">
        <v>19</v>
      </c>
      <c r="AF56" s="4" t="s">
        <v>19</v>
      </c>
      <c r="AG56" s="23" t="s">
        <v>18</v>
      </c>
      <c r="AH56" s="33">
        <v>1.7292139233333299</v>
      </c>
      <c r="AI56" s="33">
        <v>3.2230760133333298</v>
      </c>
      <c r="AJ56" s="33">
        <v>2.40566814333333</v>
      </c>
      <c r="AK56" s="30" t="s">
        <v>19</v>
      </c>
    </row>
    <row r="57" spans="2:37" ht="13.8" thickBot="1" x14ac:dyDescent="0.3">
      <c r="B57" s="254"/>
      <c r="C57" s="32" t="s">
        <v>17</v>
      </c>
      <c r="D57" s="24">
        <v>2.1620900433333299</v>
      </c>
      <c r="E57" s="25">
        <v>3.5271476033333302</v>
      </c>
      <c r="F57" s="26" t="s">
        <v>19</v>
      </c>
      <c r="G57" s="10" t="s">
        <v>19</v>
      </c>
      <c r="H57" s="76">
        <v>1.25249002</v>
      </c>
      <c r="I57" s="25">
        <v>2.1501492933333299</v>
      </c>
      <c r="J57" s="25">
        <v>3.4896498999999999</v>
      </c>
      <c r="K57" s="25">
        <v>2.64570625333333</v>
      </c>
      <c r="L57" s="75">
        <v>2.2778</v>
      </c>
      <c r="O57" s="254"/>
      <c r="P57" s="32" t="s">
        <v>17</v>
      </c>
      <c r="Q57" s="24">
        <v>2.1620900433333299</v>
      </c>
      <c r="R57" s="25">
        <v>3.5271476033333302</v>
      </c>
      <c r="S57" s="26" t="s">
        <v>19</v>
      </c>
      <c r="T57" s="10" t="s">
        <v>19</v>
      </c>
      <c r="U57" s="76">
        <v>1.25249002</v>
      </c>
      <c r="V57" s="25">
        <v>2.1501492933333299</v>
      </c>
      <c r="W57" s="25">
        <v>3.4896498999999999</v>
      </c>
      <c r="X57" s="25">
        <v>2.64570625333333</v>
      </c>
      <c r="Y57" s="75">
        <v>2.2778</v>
      </c>
      <c r="AA57" s="254"/>
      <c r="AB57" s="32" t="s">
        <v>17</v>
      </c>
      <c r="AC57" s="24">
        <v>2.1620900433333299</v>
      </c>
      <c r="AD57" s="25">
        <v>3.5271476033333302</v>
      </c>
      <c r="AE57" s="26" t="s">
        <v>19</v>
      </c>
      <c r="AF57" s="10" t="s">
        <v>19</v>
      </c>
      <c r="AG57" s="76">
        <v>1.25249002</v>
      </c>
      <c r="AH57" s="25">
        <v>2.1501492933333299</v>
      </c>
      <c r="AI57" s="25">
        <v>3.4896498999999999</v>
      </c>
      <c r="AJ57" s="25">
        <v>2.64570625333333</v>
      </c>
      <c r="AK57" s="75">
        <v>2.2778</v>
      </c>
    </row>
    <row r="58" spans="2:37" x14ac:dyDescent="0.25">
      <c r="B58" s="248" t="s">
        <v>12</v>
      </c>
      <c r="C58" s="13" t="s">
        <v>15</v>
      </c>
      <c r="D58" s="16">
        <v>1.90633546833333</v>
      </c>
      <c r="E58" s="17">
        <v>2.4773890722222198</v>
      </c>
      <c r="F58" s="17">
        <v>1.80550119333333</v>
      </c>
      <c r="G58" s="77" t="s">
        <v>19</v>
      </c>
      <c r="H58" s="18" t="s">
        <v>18</v>
      </c>
      <c r="I58" s="17">
        <v>1.8542037499999999</v>
      </c>
      <c r="J58" s="17">
        <v>2.9036547266666699</v>
      </c>
      <c r="K58" s="17">
        <v>2.1243323053333301</v>
      </c>
      <c r="L58" s="19" t="s">
        <v>19</v>
      </c>
      <c r="O58" s="248" t="s">
        <v>12</v>
      </c>
      <c r="P58" s="13" t="s">
        <v>15</v>
      </c>
      <c r="Q58" s="16">
        <v>1.90633546833333</v>
      </c>
      <c r="R58" s="17">
        <v>2.4773890722222198</v>
      </c>
      <c r="S58" s="17">
        <v>1.80550119333333</v>
      </c>
      <c r="T58" s="77" t="s">
        <v>19</v>
      </c>
      <c r="U58" s="18" t="s">
        <v>18</v>
      </c>
      <c r="V58" s="17">
        <v>1.8542037499999999</v>
      </c>
      <c r="W58" s="17">
        <v>2.9036547266666699</v>
      </c>
      <c r="X58" s="17">
        <v>2.1243323053333301</v>
      </c>
      <c r="Y58" s="19" t="s">
        <v>19</v>
      </c>
      <c r="AA58" s="248" t="s">
        <v>12</v>
      </c>
      <c r="AB58" s="13" t="s">
        <v>15</v>
      </c>
      <c r="AC58" s="16">
        <v>1.90633546833333</v>
      </c>
      <c r="AD58" s="17">
        <v>2.4773890722222198</v>
      </c>
      <c r="AE58" s="17">
        <v>1.80550119333333</v>
      </c>
      <c r="AF58" s="77" t="s">
        <v>19</v>
      </c>
      <c r="AG58" s="18" t="s">
        <v>18</v>
      </c>
      <c r="AH58" s="17">
        <v>1.8542037499999999</v>
      </c>
      <c r="AI58" s="17">
        <v>2.9036547266666699</v>
      </c>
      <c r="AJ58" s="17">
        <v>2.1243323053333301</v>
      </c>
      <c r="AK58" s="19" t="s">
        <v>19</v>
      </c>
    </row>
    <row r="59" spans="2:37" x14ac:dyDescent="0.25">
      <c r="B59" s="253"/>
      <c r="C59" s="31" t="s">
        <v>16</v>
      </c>
      <c r="D59" s="21">
        <v>1.91109407966667</v>
      </c>
      <c r="E59" s="33">
        <v>2.4330057066666702</v>
      </c>
      <c r="F59" s="33">
        <v>1.8212090537037</v>
      </c>
      <c r="G59" s="4" t="s">
        <v>19</v>
      </c>
      <c r="H59" s="23" t="s">
        <v>18</v>
      </c>
      <c r="I59" s="33">
        <v>1.8105864549999999</v>
      </c>
      <c r="J59" s="33">
        <v>3.16517844</v>
      </c>
      <c r="K59" s="33">
        <v>2.126804227</v>
      </c>
      <c r="L59" s="30" t="s">
        <v>19</v>
      </c>
      <c r="O59" s="253"/>
      <c r="P59" s="31" t="s">
        <v>16</v>
      </c>
      <c r="Q59" s="21">
        <v>1.91109407966667</v>
      </c>
      <c r="R59" s="33">
        <v>2.4330057066666702</v>
      </c>
      <c r="S59" s="33">
        <v>1.8212090537037</v>
      </c>
      <c r="T59" s="4" t="s">
        <v>19</v>
      </c>
      <c r="U59" s="23" t="s">
        <v>18</v>
      </c>
      <c r="V59" s="33">
        <v>1.8105864549999999</v>
      </c>
      <c r="W59" s="33">
        <v>3.16517844</v>
      </c>
      <c r="X59" s="33">
        <v>2.126804227</v>
      </c>
      <c r="Y59" s="30" t="s">
        <v>19</v>
      </c>
      <c r="AA59" s="253"/>
      <c r="AB59" s="31" t="s">
        <v>16</v>
      </c>
      <c r="AC59" s="21">
        <v>1.91109407966667</v>
      </c>
      <c r="AD59" s="33">
        <v>2.4330057066666702</v>
      </c>
      <c r="AE59" s="33">
        <v>1.8212090537037</v>
      </c>
      <c r="AF59" s="4" t="s">
        <v>19</v>
      </c>
      <c r="AG59" s="23" t="s">
        <v>18</v>
      </c>
      <c r="AH59" s="33">
        <v>1.8105864549999999</v>
      </c>
      <c r="AI59" s="33">
        <v>3.16517844</v>
      </c>
      <c r="AJ59" s="33">
        <v>2.126804227</v>
      </c>
      <c r="AK59" s="30" t="s">
        <v>19</v>
      </c>
    </row>
    <row r="60" spans="2:37" ht="13.8" thickBot="1" x14ac:dyDescent="0.3">
      <c r="B60" s="254"/>
      <c r="C60" s="32" t="s">
        <v>17</v>
      </c>
      <c r="D60" s="24">
        <v>2.0502621219999999</v>
      </c>
      <c r="E60" s="25">
        <v>2.6232282516666601</v>
      </c>
      <c r="F60" s="25">
        <v>1.9539212040740701</v>
      </c>
      <c r="G60" s="10" t="s">
        <v>19</v>
      </c>
      <c r="H60" s="76">
        <v>1.9524543383333299</v>
      </c>
      <c r="I60" s="25">
        <v>1.9582390703333299</v>
      </c>
      <c r="J60" s="25">
        <v>3.3282159146666599</v>
      </c>
      <c r="K60" s="25">
        <v>2.37092193566667</v>
      </c>
      <c r="L60" s="75">
        <v>2.5952999999999999</v>
      </c>
      <c r="O60" s="254"/>
      <c r="P60" s="32" t="s">
        <v>17</v>
      </c>
      <c r="Q60" s="24">
        <v>2.0502621219999999</v>
      </c>
      <c r="R60" s="25">
        <v>2.6232282516666601</v>
      </c>
      <c r="S60" s="25">
        <v>1.9539212040740701</v>
      </c>
      <c r="T60" s="10" t="s">
        <v>19</v>
      </c>
      <c r="U60" s="76">
        <v>1.9524543383333299</v>
      </c>
      <c r="V60" s="25">
        <v>1.9582390703333299</v>
      </c>
      <c r="W60" s="25">
        <v>3.3282159146666599</v>
      </c>
      <c r="X60" s="25">
        <v>2.37092193566667</v>
      </c>
      <c r="Y60" s="75">
        <v>2.5952999999999999</v>
      </c>
      <c r="AA60" s="254"/>
      <c r="AB60" s="32" t="s">
        <v>17</v>
      </c>
      <c r="AC60" s="24">
        <v>2.0502621219999999</v>
      </c>
      <c r="AD60" s="25">
        <v>2.6232282516666601</v>
      </c>
      <c r="AE60" s="25">
        <v>1.9539212040740701</v>
      </c>
      <c r="AF60" s="10" t="s">
        <v>19</v>
      </c>
      <c r="AG60" s="76">
        <v>1.9524543383333299</v>
      </c>
      <c r="AH60" s="25">
        <v>1.9582390703333299</v>
      </c>
      <c r="AI60" s="25">
        <v>3.3282159146666599</v>
      </c>
      <c r="AJ60" s="25">
        <v>2.37092193566667</v>
      </c>
      <c r="AK60" s="75">
        <v>2.5952999999999999</v>
      </c>
    </row>
    <row r="61" spans="2:37" x14ac:dyDescent="0.25">
      <c r="B61" s="248" t="s">
        <v>13</v>
      </c>
      <c r="C61" s="13" t="s">
        <v>15</v>
      </c>
      <c r="D61" s="16">
        <v>3.44367183333333</v>
      </c>
      <c r="E61" s="17">
        <v>3.5189087455555601</v>
      </c>
      <c r="F61" s="17">
        <v>2.4152782666666699</v>
      </c>
      <c r="G61" s="18" t="s">
        <v>18</v>
      </c>
      <c r="H61" s="18" t="s">
        <v>18</v>
      </c>
      <c r="I61" s="17">
        <v>3.0707299483333301</v>
      </c>
      <c r="J61" s="17">
        <v>5.0860295000000004</v>
      </c>
      <c r="K61" s="17">
        <v>3.32916883</v>
      </c>
      <c r="L61" s="19" t="s">
        <v>19</v>
      </c>
      <c r="O61" s="248" t="s">
        <v>13</v>
      </c>
      <c r="P61" s="13" t="s">
        <v>15</v>
      </c>
      <c r="Q61" s="16">
        <v>3.44367183333333</v>
      </c>
      <c r="R61" s="17">
        <v>3.5189087455555601</v>
      </c>
      <c r="S61" s="17">
        <v>2.4152782666666699</v>
      </c>
      <c r="T61" s="18" t="s">
        <v>18</v>
      </c>
      <c r="U61" s="18" t="s">
        <v>18</v>
      </c>
      <c r="V61" s="17">
        <v>3.0707299483333301</v>
      </c>
      <c r="W61" s="17">
        <v>5.0860295000000004</v>
      </c>
      <c r="X61" s="17">
        <v>3.32916883</v>
      </c>
      <c r="Y61" s="19" t="s">
        <v>19</v>
      </c>
      <c r="AA61" s="248" t="s">
        <v>13</v>
      </c>
      <c r="AB61" s="13" t="s">
        <v>15</v>
      </c>
      <c r="AC61" s="16">
        <v>3.44367183333333</v>
      </c>
      <c r="AD61" s="17">
        <v>3.5189087455555601</v>
      </c>
      <c r="AE61" s="17">
        <v>2.4152782666666699</v>
      </c>
      <c r="AF61" s="18" t="s">
        <v>18</v>
      </c>
      <c r="AG61" s="18" t="s">
        <v>18</v>
      </c>
      <c r="AH61" s="17">
        <v>3.0707299483333301</v>
      </c>
      <c r="AI61" s="17">
        <v>5.0860295000000004</v>
      </c>
      <c r="AJ61" s="17">
        <v>3.32916883</v>
      </c>
      <c r="AK61" s="19" t="s">
        <v>19</v>
      </c>
    </row>
    <row r="62" spans="2:37" x14ac:dyDescent="0.25">
      <c r="B62" s="253"/>
      <c r="C62" s="31" t="s">
        <v>16</v>
      </c>
      <c r="D62" s="21">
        <v>3.43870741666667</v>
      </c>
      <c r="E62" s="33">
        <v>3.2265134266666702</v>
      </c>
      <c r="F62" s="33">
        <v>2.4835348533333299</v>
      </c>
      <c r="G62" s="23" t="s">
        <v>18</v>
      </c>
      <c r="H62" s="23" t="s">
        <v>18</v>
      </c>
      <c r="I62" s="33">
        <v>3.30215556666667</v>
      </c>
      <c r="J62" s="33">
        <v>5.0411448999999999</v>
      </c>
      <c r="K62" s="33">
        <v>3.47447002</v>
      </c>
      <c r="L62" s="30" t="s">
        <v>19</v>
      </c>
      <c r="O62" s="253"/>
      <c r="P62" s="31" t="s">
        <v>16</v>
      </c>
      <c r="Q62" s="21">
        <v>3.43870741666667</v>
      </c>
      <c r="R62" s="33">
        <v>3.2265134266666702</v>
      </c>
      <c r="S62" s="33">
        <v>2.4835348533333299</v>
      </c>
      <c r="T62" s="23" t="s">
        <v>18</v>
      </c>
      <c r="U62" s="23" t="s">
        <v>18</v>
      </c>
      <c r="V62" s="33">
        <v>3.30215556666667</v>
      </c>
      <c r="W62" s="33">
        <v>5.0411448999999999</v>
      </c>
      <c r="X62" s="33">
        <v>3.47447002</v>
      </c>
      <c r="Y62" s="30" t="s">
        <v>19</v>
      </c>
      <c r="AA62" s="253"/>
      <c r="AB62" s="31" t="s">
        <v>16</v>
      </c>
      <c r="AC62" s="21">
        <v>3.43870741666667</v>
      </c>
      <c r="AD62" s="33">
        <v>3.2265134266666702</v>
      </c>
      <c r="AE62" s="33">
        <v>2.4835348533333299</v>
      </c>
      <c r="AF62" s="23" t="s">
        <v>18</v>
      </c>
      <c r="AG62" s="23" t="s">
        <v>18</v>
      </c>
      <c r="AH62" s="33">
        <v>3.30215556666667</v>
      </c>
      <c r="AI62" s="33">
        <v>5.0411448999999999</v>
      </c>
      <c r="AJ62" s="33">
        <v>3.47447002</v>
      </c>
      <c r="AK62" s="30" t="s">
        <v>19</v>
      </c>
    </row>
    <row r="63" spans="2:37" ht="13.8" thickBot="1" x14ac:dyDescent="0.3">
      <c r="B63" s="254"/>
      <c r="C63" s="32" t="s">
        <v>17</v>
      </c>
      <c r="D63" s="24">
        <v>3.8332256</v>
      </c>
      <c r="E63" s="25">
        <v>3.6359498755555602</v>
      </c>
      <c r="F63" s="25">
        <v>2.7921674566666699</v>
      </c>
      <c r="G63" s="27" t="s">
        <v>18</v>
      </c>
      <c r="H63" s="27" t="s">
        <v>18</v>
      </c>
      <c r="I63" s="25">
        <v>3.3262685300000001</v>
      </c>
      <c r="J63" s="25">
        <v>4.9275261616666697</v>
      </c>
      <c r="K63" s="25">
        <v>3.7736839166666698</v>
      </c>
      <c r="L63" s="75">
        <v>3.1490999999999998</v>
      </c>
      <c r="M63" s="20" t="s">
        <v>32</v>
      </c>
      <c r="O63" s="254"/>
      <c r="P63" s="32" t="s">
        <v>17</v>
      </c>
      <c r="Q63" s="24">
        <v>3.8332256</v>
      </c>
      <c r="R63" s="25">
        <v>3.6359498755555602</v>
      </c>
      <c r="S63" s="25">
        <v>2.7921674566666699</v>
      </c>
      <c r="T63" s="27" t="s">
        <v>18</v>
      </c>
      <c r="U63" s="27" t="s">
        <v>18</v>
      </c>
      <c r="V63" s="25">
        <v>3.3262685300000001</v>
      </c>
      <c r="W63" s="25">
        <v>4.9275261616666697</v>
      </c>
      <c r="X63" s="25">
        <v>3.7736839166666698</v>
      </c>
      <c r="Y63" s="75">
        <v>3.1490999999999998</v>
      </c>
      <c r="AA63" s="254"/>
      <c r="AB63" s="32" t="s">
        <v>17</v>
      </c>
      <c r="AC63" s="24">
        <v>3.8332256</v>
      </c>
      <c r="AD63" s="25">
        <v>3.6359498755555602</v>
      </c>
      <c r="AE63" s="25">
        <v>2.7921674566666699</v>
      </c>
      <c r="AF63" s="27" t="s">
        <v>18</v>
      </c>
      <c r="AG63" s="27" t="s">
        <v>18</v>
      </c>
      <c r="AH63" s="25">
        <v>3.3262685300000001</v>
      </c>
      <c r="AI63" s="25">
        <v>4.9275261616666697</v>
      </c>
      <c r="AJ63" s="25">
        <v>3.7736839166666698</v>
      </c>
      <c r="AK63" s="75">
        <v>3.1490999999999998</v>
      </c>
    </row>
    <row r="64" spans="2:37" ht="15.6" x14ac:dyDescent="0.3">
      <c r="B64" s="255" t="s">
        <v>25</v>
      </c>
      <c r="C64" s="255"/>
      <c r="D64" s="255"/>
      <c r="E64" s="255"/>
      <c r="F64" s="255"/>
      <c r="G64" s="255"/>
      <c r="H64" s="255"/>
      <c r="I64" s="255"/>
      <c r="J64" s="255"/>
      <c r="K64" s="255"/>
      <c r="L64" s="255"/>
      <c r="O64" s="255" t="s">
        <v>25</v>
      </c>
      <c r="P64" s="255"/>
      <c r="Q64" s="255"/>
      <c r="R64" s="255"/>
      <c r="S64" s="255"/>
      <c r="T64" s="255"/>
      <c r="U64" s="255"/>
      <c r="V64" s="255"/>
      <c r="W64" s="255"/>
      <c r="X64" s="255"/>
      <c r="Y64" s="255"/>
      <c r="AA64" s="255" t="s">
        <v>25</v>
      </c>
      <c r="AB64" s="255"/>
      <c r="AC64" s="255"/>
      <c r="AD64" s="255"/>
      <c r="AE64" s="255"/>
      <c r="AF64" s="255"/>
      <c r="AG64" s="255"/>
      <c r="AH64" s="255"/>
      <c r="AI64" s="255"/>
      <c r="AJ64" s="255"/>
      <c r="AK64" s="255"/>
    </row>
    <row r="65" spans="1:37" ht="13.8" thickBot="1" x14ac:dyDescent="0.3">
      <c r="A65" s="11" t="s">
        <v>30</v>
      </c>
    </row>
    <row r="66" spans="1:37" x14ac:dyDescent="0.25">
      <c r="B66" s="248" t="s">
        <v>0</v>
      </c>
      <c r="C66" s="250" t="s">
        <v>14</v>
      </c>
      <c r="D66" s="250" t="s">
        <v>1</v>
      </c>
      <c r="E66" s="250" t="s">
        <v>2</v>
      </c>
      <c r="F66" s="250"/>
      <c r="G66" s="250"/>
      <c r="H66" s="250"/>
      <c r="I66" s="250"/>
      <c r="J66" s="250"/>
      <c r="K66" s="250"/>
      <c r="L66" s="252"/>
      <c r="O66" s="248" t="s">
        <v>0</v>
      </c>
      <c r="P66" s="250" t="s">
        <v>14</v>
      </c>
      <c r="Q66" s="250" t="s">
        <v>1</v>
      </c>
      <c r="R66" s="250" t="s">
        <v>2</v>
      </c>
      <c r="S66" s="250"/>
      <c r="T66" s="250"/>
      <c r="U66" s="250"/>
      <c r="V66" s="250"/>
      <c r="W66" s="250"/>
      <c r="X66" s="250"/>
      <c r="Y66" s="252"/>
      <c r="AA66" s="248" t="s">
        <v>0</v>
      </c>
      <c r="AB66" s="250" t="s">
        <v>14</v>
      </c>
      <c r="AC66" s="250" t="s">
        <v>1</v>
      </c>
      <c r="AD66" s="250" t="s">
        <v>2</v>
      </c>
      <c r="AE66" s="250"/>
      <c r="AF66" s="250"/>
      <c r="AG66" s="250"/>
      <c r="AH66" s="250"/>
      <c r="AI66" s="250"/>
      <c r="AJ66" s="250"/>
      <c r="AK66" s="252"/>
    </row>
    <row r="67" spans="1:37" ht="40.200000000000003" thickBot="1" x14ac:dyDescent="0.3">
      <c r="B67" s="249"/>
      <c r="C67" s="251"/>
      <c r="D67" s="251"/>
      <c r="E67" s="14" t="s">
        <v>3</v>
      </c>
      <c r="F67" s="14" t="s">
        <v>4</v>
      </c>
      <c r="G67" s="14" t="s">
        <v>31</v>
      </c>
      <c r="H67" s="14" t="s">
        <v>5</v>
      </c>
      <c r="I67" s="14" t="s">
        <v>6</v>
      </c>
      <c r="J67" s="14" t="s">
        <v>7</v>
      </c>
      <c r="K67" s="14" t="s">
        <v>8</v>
      </c>
      <c r="L67" s="15" t="s">
        <v>9</v>
      </c>
      <c r="O67" s="249"/>
      <c r="P67" s="251"/>
      <c r="Q67" s="251"/>
      <c r="R67" s="14" t="s">
        <v>3</v>
      </c>
      <c r="S67" s="14" t="s">
        <v>4</v>
      </c>
      <c r="T67" s="14" t="s">
        <v>31</v>
      </c>
      <c r="U67" s="14" t="s">
        <v>5</v>
      </c>
      <c r="V67" s="14" t="s">
        <v>6</v>
      </c>
      <c r="W67" s="14" t="s">
        <v>7</v>
      </c>
      <c r="X67" s="14" t="s">
        <v>8</v>
      </c>
      <c r="Y67" s="15" t="s">
        <v>9</v>
      </c>
      <c r="AA67" s="249"/>
      <c r="AB67" s="251"/>
      <c r="AC67" s="251"/>
      <c r="AD67" s="14" t="s">
        <v>3</v>
      </c>
      <c r="AE67" s="14" t="s">
        <v>4</v>
      </c>
      <c r="AF67" s="14" t="s">
        <v>31</v>
      </c>
      <c r="AG67" s="14" t="s">
        <v>5</v>
      </c>
      <c r="AH67" s="14" t="s">
        <v>6</v>
      </c>
      <c r="AI67" s="14" t="s">
        <v>7</v>
      </c>
      <c r="AJ67" s="14" t="s">
        <v>8</v>
      </c>
      <c r="AK67" s="15" t="s">
        <v>9</v>
      </c>
    </row>
    <row r="68" spans="1:37" x14ac:dyDescent="0.25">
      <c r="B68" s="248" t="s">
        <v>10</v>
      </c>
      <c r="C68" s="13" t="s">
        <v>15</v>
      </c>
      <c r="D68" s="16">
        <v>0.87898284500000001</v>
      </c>
      <c r="E68" s="17">
        <v>1.203815965</v>
      </c>
      <c r="F68" s="17">
        <v>0.26213909499999999</v>
      </c>
      <c r="G68" s="18" t="s">
        <v>18</v>
      </c>
      <c r="H68" s="18" t="s">
        <v>18</v>
      </c>
      <c r="I68" s="17">
        <v>0.70224800499999995</v>
      </c>
      <c r="J68" s="17">
        <v>1.0319377783333299</v>
      </c>
      <c r="K68" s="17">
        <v>0.73307765833333305</v>
      </c>
      <c r="L68" s="19" t="s">
        <v>19</v>
      </c>
      <c r="M68" s="20" t="s">
        <v>33</v>
      </c>
      <c r="O68" s="248" t="s">
        <v>10</v>
      </c>
      <c r="P68" s="13" t="s">
        <v>15</v>
      </c>
      <c r="Q68" s="16">
        <v>0.87898284500000001</v>
      </c>
      <c r="R68" s="17">
        <v>1.203815965</v>
      </c>
      <c r="S68" s="17">
        <v>0.26213909499999999</v>
      </c>
      <c r="T68" s="18" t="s">
        <v>18</v>
      </c>
      <c r="U68" s="18" t="s">
        <v>18</v>
      </c>
      <c r="V68" s="17">
        <v>0.70224800499999995</v>
      </c>
      <c r="W68" s="17">
        <v>1.0319377783333299</v>
      </c>
      <c r="X68" s="17">
        <v>0.73307765833333305</v>
      </c>
      <c r="Y68" s="19" t="s">
        <v>19</v>
      </c>
      <c r="AA68" s="248" t="s">
        <v>10</v>
      </c>
      <c r="AB68" s="13" t="s">
        <v>15</v>
      </c>
      <c r="AC68" s="16">
        <v>0.87898284500000001</v>
      </c>
      <c r="AD68" s="17">
        <v>1.203815965</v>
      </c>
      <c r="AE68" s="17">
        <v>0.26213909499999999</v>
      </c>
      <c r="AF68" s="18" t="s">
        <v>18</v>
      </c>
      <c r="AG68" s="18" t="s">
        <v>18</v>
      </c>
      <c r="AH68" s="17">
        <v>0.70224800499999995</v>
      </c>
      <c r="AI68" s="17">
        <v>1.0319377783333299</v>
      </c>
      <c r="AJ68" s="17">
        <v>0.73307765833333305</v>
      </c>
      <c r="AK68" s="19" t="s">
        <v>19</v>
      </c>
    </row>
    <row r="69" spans="1:37" x14ac:dyDescent="0.25">
      <c r="B69" s="253"/>
      <c r="C69" s="31" t="s">
        <v>16</v>
      </c>
      <c r="D69" s="21">
        <v>1.2631296750000001</v>
      </c>
      <c r="E69" s="33">
        <v>1.476348805</v>
      </c>
      <c r="F69" s="22" t="s">
        <v>19</v>
      </c>
      <c r="G69" s="23" t="s">
        <v>18</v>
      </c>
      <c r="H69" s="23" t="s">
        <v>18</v>
      </c>
      <c r="I69" s="33">
        <v>1.1335525183333299</v>
      </c>
      <c r="J69" s="33">
        <v>1.6072150700000001</v>
      </c>
      <c r="K69" s="33">
        <v>1.2266874033333299</v>
      </c>
      <c r="L69" s="30" t="s">
        <v>19</v>
      </c>
      <c r="O69" s="253"/>
      <c r="P69" s="31" t="s">
        <v>16</v>
      </c>
      <c r="Q69" s="21">
        <v>1.2631296750000001</v>
      </c>
      <c r="R69" s="33">
        <v>1.476348805</v>
      </c>
      <c r="S69" s="22" t="s">
        <v>19</v>
      </c>
      <c r="T69" s="23" t="s">
        <v>18</v>
      </c>
      <c r="U69" s="23" t="s">
        <v>18</v>
      </c>
      <c r="V69" s="33">
        <v>1.1335525183333299</v>
      </c>
      <c r="W69" s="33">
        <v>1.6072150700000001</v>
      </c>
      <c r="X69" s="33">
        <v>1.2266874033333299</v>
      </c>
      <c r="Y69" s="30" t="s">
        <v>19</v>
      </c>
      <c r="AA69" s="253"/>
      <c r="AB69" s="31" t="s">
        <v>16</v>
      </c>
      <c r="AC69" s="21">
        <v>1.2631296750000001</v>
      </c>
      <c r="AD69" s="33">
        <v>1.476348805</v>
      </c>
      <c r="AE69" s="22" t="s">
        <v>19</v>
      </c>
      <c r="AF69" s="23" t="s">
        <v>18</v>
      </c>
      <c r="AG69" s="23" t="s">
        <v>18</v>
      </c>
      <c r="AH69" s="33">
        <v>1.1335525183333299</v>
      </c>
      <c r="AI69" s="33">
        <v>1.6072150700000001</v>
      </c>
      <c r="AJ69" s="33">
        <v>1.2266874033333299</v>
      </c>
      <c r="AK69" s="30" t="s">
        <v>19</v>
      </c>
    </row>
    <row r="70" spans="1:37" ht="13.8" thickBot="1" x14ac:dyDescent="0.3">
      <c r="B70" s="254"/>
      <c r="C70" s="32" t="s">
        <v>17</v>
      </c>
      <c r="D70" s="24">
        <v>1.1571446700000001</v>
      </c>
      <c r="E70" s="25">
        <v>1.46992652833333</v>
      </c>
      <c r="F70" s="26" t="s">
        <v>19</v>
      </c>
      <c r="G70" s="27" t="s">
        <v>18</v>
      </c>
      <c r="H70" s="27" t="s">
        <v>18</v>
      </c>
      <c r="I70" s="27" t="s">
        <v>18</v>
      </c>
      <c r="J70" s="25">
        <v>1.4321357933333301</v>
      </c>
      <c r="K70" s="25">
        <v>1.0945450033333299</v>
      </c>
      <c r="L70" s="28" t="s">
        <v>18</v>
      </c>
      <c r="O70" s="254"/>
      <c r="P70" s="32" t="s">
        <v>17</v>
      </c>
      <c r="Q70" s="24">
        <v>1.1571446700000001</v>
      </c>
      <c r="R70" s="25">
        <v>1.46992652833333</v>
      </c>
      <c r="S70" s="26" t="s">
        <v>19</v>
      </c>
      <c r="T70" s="27" t="s">
        <v>18</v>
      </c>
      <c r="U70" s="27" t="s">
        <v>18</v>
      </c>
      <c r="V70" s="27" t="s">
        <v>18</v>
      </c>
      <c r="W70" s="25">
        <v>1.4321357933333301</v>
      </c>
      <c r="X70" s="25">
        <v>1.0945450033333299</v>
      </c>
      <c r="Y70" s="28" t="s">
        <v>18</v>
      </c>
      <c r="AA70" s="254"/>
      <c r="AB70" s="32" t="s">
        <v>17</v>
      </c>
      <c r="AC70" s="24">
        <v>1.1571446700000001</v>
      </c>
      <c r="AD70" s="25">
        <v>1.46992652833333</v>
      </c>
      <c r="AE70" s="26" t="s">
        <v>19</v>
      </c>
      <c r="AF70" s="27" t="s">
        <v>18</v>
      </c>
      <c r="AG70" s="27" t="s">
        <v>18</v>
      </c>
      <c r="AH70" s="27" t="s">
        <v>18</v>
      </c>
      <c r="AI70" s="25">
        <v>1.4321357933333301</v>
      </c>
      <c r="AJ70" s="25">
        <v>1.0945450033333299</v>
      </c>
      <c r="AK70" s="28" t="s">
        <v>18</v>
      </c>
    </row>
    <row r="71" spans="1:37" x14ac:dyDescent="0.25">
      <c r="B71" s="248" t="s">
        <v>11</v>
      </c>
      <c r="C71" s="13" t="s">
        <v>15</v>
      </c>
      <c r="D71" s="16">
        <v>0.60798920333333295</v>
      </c>
      <c r="E71" s="17">
        <v>0.92332393499999899</v>
      </c>
      <c r="F71" s="17">
        <v>6.0613876666666698E-2</v>
      </c>
      <c r="G71" s="18" t="s">
        <v>18</v>
      </c>
      <c r="H71" s="18" t="s">
        <v>18</v>
      </c>
      <c r="I71" s="17">
        <v>0.50659832000000005</v>
      </c>
      <c r="J71" s="17">
        <v>0.91283583999999995</v>
      </c>
      <c r="K71" s="17">
        <v>0.60439675333333298</v>
      </c>
      <c r="L71" s="19" t="s">
        <v>19</v>
      </c>
      <c r="O71" s="248" t="s">
        <v>11</v>
      </c>
      <c r="P71" s="13" t="s">
        <v>15</v>
      </c>
      <c r="Q71" s="16">
        <v>0.60798920333333295</v>
      </c>
      <c r="R71" s="17">
        <v>0.92332393499999899</v>
      </c>
      <c r="S71" s="17">
        <v>6.0613876666666698E-2</v>
      </c>
      <c r="T71" s="18" t="s">
        <v>18</v>
      </c>
      <c r="U71" s="18" t="s">
        <v>18</v>
      </c>
      <c r="V71" s="17">
        <v>0.50659832000000005</v>
      </c>
      <c r="W71" s="17">
        <v>0.91283583999999995</v>
      </c>
      <c r="X71" s="17">
        <v>0.60439675333333298</v>
      </c>
      <c r="Y71" s="19" t="s">
        <v>19</v>
      </c>
      <c r="AA71" s="248" t="s">
        <v>11</v>
      </c>
      <c r="AB71" s="13" t="s">
        <v>15</v>
      </c>
      <c r="AC71" s="16">
        <v>0.60798920333333295</v>
      </c>
      <c r="AD71" s="17">
        <v>0.92332393499999899</v>
      </c>
      <c r="AE71" s="17">
        <v>6.0613876666666698E-2</v>
      </c>
      <c r="AF71" s="18" t="s">
        <v>18</v>
      </c>
      <c r="AG71" s="18" t="s">
        <v>18</v>
      </c>
      <c r="AH71" s="17">
        <v>0.50659832000000005</v>
      </c>
      <c r="AI71" s="17">
        <v>0.91283583999999995</v>
      </c>
      <c r="AJ71" s="17">
        <v>0.60439675333333298</v>
      </c>
      <c r="AK71" s="19" t="s">
        <v>19</v>
      </c>
    </row>
    <row r="72" spans="1:37" x14ac:dyDescent="0.25">
      <c r="B72" s="253"/>
      <c r="C72" s="31" t="s">
        <v>16</v>
      </c>
      <c r="D72" s="21">
        <v>0.90181982333333299</v>
      </c>
      <c r="E72" s="33">
        <v>1.3786218100000001</v>
      </c>
      <c r="F72" s="22" t="s">
        <v>19</v>
      </c>
      <c r="G72" s="23" t="s">
        <v>18</v>
      </c>
      <c r="H72" s="23" t="s">
        <v>18</v>
      </c>
      <c r="I72" s="33">
        <v>0.83686833000000105</v>
      </c>
      <c r="J72" s="33">
        <v>1.1900294950000001</v>
      </c>
      <c r="K72" s="33">
        <v>1.00387061666667</v>
      </c>
      <c r="L72" s="30" t="s">
        <v>19</v>
      </c>
      <c r="O72" s="253"/>
      <c r="P72" s="31" t="s">
        <v>16</v>
      </c>
      <c r="Q72" s="21">
        <v>0.90181982333333299</v>
      </c>
      <c r="R72" s="33">
        <v>1.3786218100000001</v>
      </c>
      <c r="S72" s="22" t="s">
        <v>19</v>
      </c>
      <c r="T72" s="23" t="s">
        <v>18</v>
      </c>
      <c r="U72" s="23" t="s">
        <v>18</v>
      </c>
      <c r="V72" s="33">
        <v>0.83686833000000105</v>
      </c>
      <c r="W72" s="33">
        <v>1.1900294950000001</v>
      </c>
      <c r="X72" s="33">
        <v>1.00387061666667</v>
      </c>
      <c r="Y72" s="30" t="s">
        <v>19</v>
      </c>
      <c r="AA72" s="253"/>
      <c r="AB72" s="31" t="s">
        <v>16</v>
      </c>
      <c r="AC72" s="21">
        <v>0.90181982333333299</v>
      </c>
      <c r="AD72" s="33">
        <v>1.3786218100000001</v>
      </c>
      <c r="AE72" s="22" t="s">
        <v>19</v>
      </c>
      <c r="AF72" s="23" t="s">
        <v>18</v>
      </c>
      <c r="AG72" s="23" t="s">
        <v>18</v>
      </c>
      <c r="AH72" s="33">
        <v>0.83686833000000105</v>
      </c>
      <c r="AI72" s="33">
        <v>1.1900294950000001</v>
      </c>
      <c r="AJ72" s="33">
        <v>1.00387061666667</v>
      </c>
      <c r="AK72" s="30" t="s">
        <v>19</v>
      </c>
    </row>
    <row r="73" spans="1:37" ht="13.8" thickBot="1" x14ac:dyDescent="0.3">
      <c r="B73" s="254"/>
      <c r="C73" s="32" t="s">
        <v>17</v>
      </c>
      <c r="D73" s="24">
        <v>0.83596527833333301</v>
      </c>
      <c r="E73" s="25">
        <v>1.2882941450000001</v>
      </c>
      <c r="F73" s="26" t="s">
        <v>19</v>
      </c>
      <c r="G73" s="27" t="s">
        <v>18</v>
      </c>
      <c r="H73" s="27" t="s">
        <v>18</v>
      </c>
      <c r="I73" s="25">
        <v>0.889672983333333</v>
      </c>
      <c r="J73" s="25">
        <v>1.1843663933333299</v>
      </c>
      <c r="K73" s="25">
        <v>0.98459003833333303</v>
      </c>
      <c r="L73" s="28" t="s">
        <v>18</v>
      </c>
      <c r="O73" s="254"/>
      <c r="P73" s="32" t="s">
        <v>17</v>
      </c>
      <c r="Q73" s="24">
        <v>0.83596527833333301</v>
      </c>
      <c r="R73" s="25">
        <v>1.2882941450000001</v>
      </c>
      <c r="S73" s="26" t="s">
        <v>19</v>
      </c>
      <c r="T73" s="27" t="s">
        <v>18</v>
      </c>
      <c r="U73" s="27" t="s">
        <v>18</v>
      </c>
      <c r="V73" s="25">
        <v>0.889672983333333</v>
      </c>
      <c r="W73" s="25">
        <v>1.1843663933333299</v>
      </c>
      <c r="X73" s="25">
        <v>0.98459003833333303</v>
      </c>
      <c r="Y73" s="28" t="s">
        <v>18</v>
      </c>
      <c r="AA73" s="254"/>
      <c r="AB73" s="32" t="s">
        <v>17</v>
      </c>
      <c r="AC73" s="24">
        <v>0.83596527833333301</v>
      </c>
      <c r="AD73" s="25">
        <v>1.2882941450000001</v>
      </c>
      <c r="AE73" s="26" t="s">
        <v>19</v>
      </c>
      <c r="AF73" s="27" t="s">
        <v>18</v>
      </c>
      <c r="AG73" s="27" t="s">
        <v>18</v>
      </c>
      <c r="AH73" s="25">
        <v>0.889672983333333</v>
      </c>
      <c r="AI73" s="25">
        <v>1.1843663933333299</v>
      </c>
      <c r="AJ73" s="25">
        <v>0.98459003833333303</v>
      </c>
      <c r="AK73" s="28" t="s">
        <v>18</v>
      </c>
    </row>
    <row r="74" spans="1:37" x14ac:dyDescent="0.25">
      <c r="B74" s="248" t="s">
        <v>12</v>
      </c>
      <c r="C74" s="13" t="s">
        <v>15</v>
      </c>
      <c r="D74" s="16">
        <v>0.48778798166666698</v>
      </c>
      <c r="E74" s="17">
        <v>0.69491534499999996</v>
      </c>
      <c r="F74" s="17">
        <v>0.38300034999999999</v>
      </c>
      <c r="G74" s="18" t="s">
        <v>18</v>
      </c>
      <c r="H74" s="18" t="s">
        <v>18</v>
      </c>
      <c r="I74" s="17">
        <v>0.25192588333333299</v>
      </c>
      <c r="J74" s="17">
        <v>0.54705198666666699</v>
      </c>
      <c r="K74" s="17">
        <v>0.36208252499999999</v>
      </c>
      <c r="L74" s="19" t="s">
        <v>19</v>
      </c>
      <c r="O74" s="248" t="s">
        <v>12</v>
      </c>
      <c r="P74" s="13" t="s">
        <v>15</v>
      </c>
      <c r="Q74" s="16">
        <v>0.48778798166666698</v>
      </c>
      <c r="R74" s="17">
        <v>0.69491534499999996</v>
      </c>
      <c r="S74" s="17">
        <v>0.38300034999999999</v>
      </c>
      <c r="T74" s="18" t="s">
        <v>18</v>
      </c>
      <c r="U74" s="18" t="s">
        <v>18</v>
      </c>
      <c r="V74" s="17">
        <v>0.25192588333333299</v>
      </c>
      <c r="W74" s="17">
        <v>0.54705198666666699</v>
      </c>
      <c r="X74" s="17">
        <v>0.36208252499999999</v>
      </c>
      <c r="Y74" s="19" t="s">
        <v>19</v>
      </c>
      <c r="AA74" s="248" t="s">
        <v>12</v>
      </c>
      <c r="AB74" s="13" t="s">
        <v>15</v>
      </c>
      <c r="AC74" s="16">
        <v>0.48778798166666698</v>
      </c>
      <c r="AD74" s="17">
        <v>0.69491534499999996</v>
      </c>
      <c r="AE74" s="17">
        <v>0.38300034999999999</v>
      </c>
      <c r="AF74" s="18" t="s">
        <v>18</v>
      </c>
      <c r="AG74" s="18" t="s">
        <v>18</v>
      </c>
      <c r="AH74" s="17">
        <v>0.25192588333333299</v>
      </c>
      <c r="AI74" s="17">
        <v>0.54705198666666699</v>
      </c>
      <c r="AJ74" s="17">
        <v>0.36208252499999999</v>
      </c>
      <c r="AK74" s="19" t="s">
        <v>19</v>
      </c>
    </row>
    <row r="75" spans="1:37" x14ac:dyDescent="0.25">
      <c r="B75" s="253"/>
      <c r="C75" s="31" t="s">
        <v>16</v>
      </c>
      <c r="D75" s="21">
        <v>0.78177245333333401</v>
      </c>
      <c r="E75" s="33">
        <v>1.1933292200000001</v>
      </c>
      <c r="F75" s="33">
        <v>0.71766649166666696</v>
      </c>
      <c r="G75" s="23" t="s">
        <v>18</v>
      </c>
      <c r="H75" s="23" t="s">
        <v>18</v>
      </c>
      <c r="I75" s="33">
        <v>0.79538505999999998</v>
      </c>
      <c r="J75" s="33">
        <v>0.90030442166666702</v>
      </c>
      <c r="K75" s="33">
        <v>0.68692314666666698</v>
      </c>
      <c r="L75" s="30" t="s">
        <v>19</v>
      </c>
      <c r="O75" s="253"/>
      <c r="P75" s="31" t="s">
        <v>16</v>
      </c>
      <c r="Q75" s="21">
        <v>0.78177245333333401</v>
      </c>
      <c r="R75" s="33">
        <v>1.1933292200000001</v>
      </c>
      <c r="S75" s="33">
        <v>0.71766649166666696</v>
      </c>
      <c r="T75" s="23" t="s">
        <v>18</v>
      </c>
      <c r="U75" s="23" t="s">
        <v>18</v>
      </c>
      <c r="V75" s="33">
        <v>0.79538505999999998</v>
      </c>
      <c r="W75" s="33">
        <v>0.90030442166666702</v>
      </c>
      <c r="X75" s="33">
        <v>0.68692314666666698</v>
      </c>
      <c r="Y75" s="30" t="s">
        <v>19</v>
      </c>
      <c r="AA75" s="253"/>
      <c r="AB75" s="31" t="s">
        <v>16</v>
      </c>
      <c r="AC75" s="21">
        <v>0.78177245333333401</v>
      </c>
      <c r="AD75" s="33">
        <v>1.1933292200000001</v>
      </c>
      <c r="AE75" s="33">
        <v>0.71766649166666696</v>
      </c>
      <c r="AF75" s="23" t="s">
        <v>18</v>
      </c>
      <c r="AG75" s="23" t="s">
        <v>18</v>
      </c>
      <c r="AH75" s="33">
        <v>0.79538505999999998</v>
      </c>
      <c r="AI75" s="33">
        <v>0.90030442166666702</v>
      </c>
      <c r="AJ75" s="33">
        <v>0.68692314666666698</v>
      </c>
      <c r="AK75" s="30" t="s">
        <v>19</v>
      </c>
    </row>
    <row r="76" spans="1:37" ht="13.8" thickBot="1" x14ac:dyDescent="0.3">
      <c r="B76" s="254"/>
      <c r="C76" s="32" t="s">
        <v>17</v>
      </c>
      <c r="D76" s="24">
        <v>0.82209264500000001</v>
      </c>
      <c r="E76" s="25">
        <v>1.12239602166667</v>
      </c>
      <c r="F76" s="25">
        <v>0.65485753333333296</v>
      </c>
      <c r="G76" s="27" t="s">
        <v>18</v>
      </c>
      <c r="H76" s="27" t="s">
        <v>18</v>
      </c>
      <c r="I76" s="25">
        <v>0.77599488666666705</v>
      </c>
      <c r="J76" s="25">
        <v>0.91428219499999996</v>
      </c>
      <c r="K76" s="25">
        <v>0.81135175999999998</v>
      </c>
      <c r="L76" s="28" t="s">
        <v>18</v>
      </c>
      <c r="O76" s="254"/>
      <c r="P76" s="32" t="s">
        <v>17</v>
      </c>
      <c r="Q76" s="24">
        <v>0.82209264500000001</v>
      </c>
      <c r="R76" s="25">
        <v>1.12239602166667</v>
      </c>
      <c r="S76" s="25">
        <v>0.65485753333333296</v>
      </c>
      <c r="T76" s="27" t="s">
        <v>18</v>
      </c>
      <c r="U76" s="27" t="s">
        <v>18</v>
      </c>
      <c r="V76" s="25">
        <v>0.77599488666666705</v>
      </c>
      <c r="W76" s="25">
        <v>0.91428219499999996</v>
      </c>
      <c r="X76" s="25">
        <v>0.81135175999999998</v>
      </c>
      <c r="Y76" s="28" t="s">
        <v>18</v>
      </c>
      <c r="AA76" s="254"/>
      <c r="AB76" s="32" t="s">
        <v>17</v>
      </c>
      <c r="AC76" s="24">
        <v>0.82209264500000001</v>
      </c>
      <c r="AD76" s="25">
        <v>1.12239602166667</v>
      </c>
      <c r="AE76" s="25">
        <v>0.65485753333333296</v>
      </c>
      <c r="AF76" s="27" t="s">
        <v>18</v>
      </c>
      <c r="AG76" s="27" t="s">
        <v>18</v>
      </c>
      <c r="AH76" s="25">
        <v>0.77599488666666705</v>
      </c>
      <c r="AI76" s="25">
        <v>0.91428219499999996</v>
      </c>
      <c r="AJ76" s="25">
        <v>0.81135175999999998</v>
      </c>
      <c r="AK76" s="28" t="s">
        <v>18</v>
      </c>
    </row>
    <row r="77" spans="1:37" x14ac:dyDescent="0.25">
      <c r="B77" s="248" t="s">
        <v>13</v>
      </c>
      <c r="C77" s="13" t="s">
        <v>15</v>
      </c>
      <c r="D77" s="16">
        <v>0.64654763666666704</v>
      </c>
      <c r="E77" s="17">
        <v>0.92347334999999997</v>
      </c>
      <c r="F77" s="17">
        <v>1.16919584333333</v>
      </c>
      <c r="G77" s="18" t="s">
        <v>18</v>
      </c>
      <c r="H77" s="18" t="s">
        <v>18</v>
      </c>
      <c r="I77" s="17">
        <v>0.52039302166666701</v>
      </c>
      <c r="J77" s="17">
        <v>0.69243755666666695</v>
      </c>
      <c r="K77" s="17">
        <v>0.56627184333333402</v>
      </c>
      <c r="L77" s="19" t="s">
        <v>19</v>
      </c>
      <c r="O77" s="248" t="s">
        <v>13</v>
      </c>
      <c r="P77" s="13" t="s">
        <v>15</v>
      </c>
      <c r="Q77" s="16">
        <v>0.64654763666666704</v>
      </c>
      <c r="R77" s="17">
        <v>0.92347334999999997</v>
      </c>
      <c r="S77" s="17">
        <v>1.16919584333333</v>
      </c>
      <c r="T77" s="18" t="s">
        <v>18</v>
      </c>
      <c r="U77" s="18" t="s">
        <v>18</v>
      </c>
      <c r="V77" s="17">
        <v>0.52039302166666701</v>
      </c>
      <c r="W77" s="17">
        <v>0.69243755666666695</v>
      </c>
      <c r="X77" s="17">
        <v>0.56627184333333402</v>
      </c>
      <c r="Y77" s="19" t="s">
        <v>19</v>
      </c>
      <c r="AA77" s="248" t="s">
        <v>13</v>
      </c>
      <c r="AB77" s="13" t="s">
        <v>15</v>
      </c>
      <c r="AC77" s="16">
        <v>0.64654763666666704</v>
      </c>
      <c r="AD77" s="17">
        <v>0.92347334999999997</v>
      </c>
      <c r="AE77" s="17">
        <v>1.16919584333333</v>
      </c>
      <c r="AF77" s="18" t="s">
        <v>18</v>
      </c>
      <c r="AG77" s="18" t="s">
        <v>18</v>
      </c>
      <c r="AH77" s="17">
        <v>0.52039302166666701</v>
      </c>
      <c r="AI77" s="17">
        <v>0.69243755666666695</v>
      </c>
      <c r="AJ77" s="17">
        <v>0.56627184333333402</v>
      </c>
      <c r="AK77" s="19" t="s">
        <v>19</v>
      </c>
    </row>
    <row r="78" spans="1:37" x14ac:dyDescent="0.25">
      <c r="B78" s="253"/>
      <c r="C78" s="31" t="s">
        <v>16</v>
      </c>
      <c r="D78" s="21">
        <v>1.0665724183333301</v>
      </c>
      <c r="E78" s="33">
        <v>1.4826978533333299</v>
      </c>
      <c r="F78" s="33">
        <v>1.6687118400000001</v>
      </c>
      <c r="G78" s="23" t="s">
        <v>18</v>
      </c>
      <c r="H78" s="23" t="s">
        <v>18</v>
      </c>
      <c r="I78" s="33">
        <v>0.94851581333333401</v>
      </c>
      <c r="J78" s="33">
        <v>1.11976957166667</v>
      </c>
      <c r="K78" s="33">
        <v>0.97806172500000099</v>
      </c>
      <c r="L78" s="30" t="s">
        <v>19</v>
      </c>
      <c r="O78" s="253"/>
      <c r="P78" s="31" t="s">
        <v>16</v>
      </c>
      <c r="Q78" s="21">
        <v>1.0665724183333301</v>
      </c>
      <c r="R78" s="33">
        <v>1.4826978533333299</v>
      </c>
      <c r="S78" s="33">
        <v>1.6687118400000001</v>
      </c>
      <c r="T78" s="23" t="s">
        <v>18</v>
      </c>
      <c r="U78" s="23" t="s">
        <v>18</v>
      </c>
      <c r="V78" s="33">
        <v>0.94851581333333401</v>
      </c>
      <c r="W78" s="33">
        <v>1.11976957166667</v>
      </c>
      <c r="X78" s="33">
        <v>0.97806172500000099</v>
      </c>
      <c r="Y78" s="30" t="s">
        <v>19</v>
      </c>
      <c r="AA78" s="253"/>
      <c r="AB78" s="31" t="s">
        <v>16</v>
      </c>
      <c r="AC78" s="21">
        <v>1.0665724183333301</v>
      </c>
      <c r="AD78" s="33">
        <v>1.4826978533333299</v>
      </c>
      <c r="AE78" s="33">
        <v>1.6687118400000001</v>
      </c>
      <c r="AF78" s="23" t="s">
        <v>18</v>
      </c>
      <c r="AG78" s="23" t="s">
        <v>18</v>
      </c>
      <c r="AH78" s="33">
        <v>0.94851581333333401</v>
      </c>
      <c r="AI78" s="33">
        <v>1.11976957166667</v>
      </c>
      <c r="AJ78" s="33">
        <v>0.97806172500000099</v>
      </c>
      <c r="AK78" s="30" t="s">
        <v>19</v>
      </c>
    </row>
    <row r="79" spans="1:37" ht="13.8" thickBot="1" x14ac:dyDescent="0.3">
      <c r="B79" s="254"/>
      <c r="C79" s="32" t="s">
        <v>17</v>
      </c>
      <c r="D79" s="24">
        <v>0.93191084166666704</v>
      </c>
      <c r="E79" s="25">
        <v>1.2923018133333299</v>
      </c>
      <c r="F79" s="25">
        <v>1.64743086166667</v>
      </c>
      <c r="G79" s="27" t="s">
        <v>18</v>
      </c>
      <c r="H79" s="27" t="s">
        <v>18</v>
      </c>
      <c r="I79" s="25">
        <v>0.90522873500000001</v>
      </c>
      <c r="J79" s="25">
        <v>1.1076997016666701</v>
      </c>
      <c r="K79" s="25">
        <v>0.834150801666667</v>
      </c>
      <c r="L79" s="28" t="s">
        <v>18</v>
      </c>
      <c r="M79" s="20"/>
      <c r="O79" s="254"/>
      <c r="P79" s="32" t="s">
        <v>17</v>
      </c>
      <c r="Q79" s="24">
        <v>0.93191084166666704</v>
      </c>
      <c r="R79" s="25">
        <v>1.2923018133333299</v>
      </c>
      <c r="S79" s="25">
        <v>1.64743086166667</v>
      </c>
      <c r="T79" s="27" t="s">
        <v>18</v>
      </c>
      <c r="U79" s="27" t="s">
        <v>18</v>
      </c>
      <c r="V79" s="25">
        <v>0.90522873500000001</v>
      </c>
      <c r="W79" s="25">
        <v>1.1076997016666701</v>
      </c>
      <c r="X79" s="25">
        <v>0.834150801666667</v>
      </c>
      <c r="Y79" s="28" t="s">
        <v>18</v>
      </c>
      <c r="AA79" s="254"/>
      <c r="AB79" s="32" t="s">
        <v>17</v>
      </c>
      <c r="AC79" s="24">
        <v>0.93191084166666704</v>
      </c>
      <c r="AD79" s="25">
        <v>1.2923018133333299</v>
      </c>
      <c r="AE79" s="25">
        <v>1.64743086166667</v>
      </c>
      <c r="AF79" s="27" t="s">
        <v>18</v>
      </c>
      <c r="AG79" s="27" t="s">
        <v>18</v>
      </c>
      <c r="AH79" s="25">
        <v>0.90522873500000001</v>
      </c>
      <c r="AI79" s="25">
        <v>1.1076997016666701</v>
      </c>
      <c r="AJ79" s="25">
        <v>0.834150801666667</v>
      </c>
      <c r="AK79" s="28" t="s">
        <v>18</v>
      </c>
    </row>
    <row r="80" spans="1:37" ht="15.6" x14ac:dyDescent="0.25">
      <c r="B80" s="256" t="s">
        <v>27</v>
      </c>
      <c r="C80" s="256"/>
      <c r="D80" s="256"/>
      <c r="E80" s="256"/>
      <c r="F80" s="256"/>
      <c r="G80" s="256"/>
      <c r="H80" s="256"/>
      <c r="I80" s="256"/>
      <c r="J80" s="256"/>
      <c r="K80" s="256"/>
      <c r="L80" s="256"/>
      <c r="O80" s="256" t="s">
        <v>27</v>
      </c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AA80" s="256" t="s">
        <v>27</v>
      </c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</row>
    <row r="81" spans="2:37" ht="13.8" thickBot="1" x14ac:dyDescent="0.3"/>
    <row r="82" spans="2:37" x14ac:dyDescent="0.25">
      <c r="B82" s="248" t="s">
        <v>0</v>
      </c>
      <c r="C82" s="250" t="s">
        <v>14</v>
      </c>
      <c r="D82" s="250" t="s">
        <v>1</v>
      </c>
      <c r="E82" s="250" t="s">
        <v>2</v>
      </c>
      <c r="F82" s="250"/>
      <c r="G82" s="250"/>
      <c r="H82" s="250"/>
      <c r="I82" s="250"/>
      <c r="J82" s="250"/>
      <c r="K82" s="250"/>
      <c r="L82" s="252"/>
      <c r="O82" s="248" t="s">
        <v>0</v>
      </c>
      <c r="P82" s="250" t="s">
        <v>14</v>
      </c>
      <c r="Q82" s="250" t="s">
        <v>1</v>
      </c>
      <c r="R82" s="250" t="s">
        <v>2</v>
      </c>
      <c r="S82" s="250"/>
      <c r="T82" s="250"/>
      <c r="U82" s="250"/>
      <c r="V82" s="250"/>
      <c r="W82" s="250"/>
      <c r="X82" s="250"/>
      <c r="Y82" s="252"/>
      <c r="AA82" s="248" t="s">
        <v>0</v>
      </c>
      <c r="AB82" s="250" t="s">
        <v>14</v>
      </c>
      <c r="AC82" s="250" t="s">
        <v>1</v>
      </c>
      <c r="AD82" s="250" t="s">
        <v>2</v>
      </c>
      <c r="AE82" s="250"/>
      <c r="AF82" s="250"/>
      <c r="AG82" s="250"/>
      <c r="AH82" s="250"/>
      <c r="AI82" s="250"/>
      <c r="AJ82" s="250"/>
      <c r="AK82" s="252"/>
    </row>
    <row r="83" spans="2:37" ht="40.200000000000003" thickBot="1" x14ac:dyDescent="0.3">
      <c r="B83" s="249"/>
      <c r="C83" s="251"/>
      <c r="D83" s="251"/>
      <c r="E83" s="14" t="s">
        <v>3</v>
      </c>
      <c r="F83" s="14" t="s">
        <v>4</v>
      </c>
      <c r="G83" s="14" t="s">
        <v>31</v>
      </c>
      <c r="H83" s="14" t="s">
        <v>5</v>
      </c>
      <c r="I83" s="14" t="s">
        <v>6</v>
      </c>
      <c r="J83" s="14" t="s">
        <v>7</v>
      </c>
      <c r="K83" s="14" t="s">
        <v>8</v>
      </c>
      <c r="L83" s="15" t="s">
        <v>9</v>
      </c>
      <c r="O83" s="249"/>
      <c r="P83" s="251"/>
      <c r="Q83" s="251"/>
      <c r="R83" s="14" t="s">
        <v>3</v>
      </c>
      <c r="S83" s="14" t="s">
        <v>4</v>
      </c>
      <c r="T83" s="14" t="s">
        <v>31</v>
      </c>
      <c r="U83" s="14" t="s">
        <v>5</v>
      </c>
      <c r="V83" s="14" t="s">
        <v>6</v>
      </c>
      <c r="W83" s="14" t="s">
        <v>7</v>
      </c>
      <c r="X83" s="14" t="s">
        <v>8</v>
      </c>
      <c r="Y83" s="15" t="s">
        <v>9</v>
      </c>
      <c r="AA83" s="249"/>
      <c r="AB83" s="251"/>
      <c r="AC83" s="251"/>
      <c r="AD83" s="14" t="s">
        <v>3</v>
      </c>
      <c r="AE83" s="14" t="s">
        <v>4</v>
      </c>
      <c r="AF83" s="14" t="s">
        <v>31</v>
      </c>
      <c r="AG83" s="14" t="s">
        <v>5</v>
      </c>
      <c r="AH83" s="14" t="s">
        <v>6</v>
      </c>
      <c r="AI83" s="14" t="s">
        <v>7</v>
      </c>
      <c r="AJ83" s="14" t="s">
        <v>8</v>
      </c>
      <c r="AK83" s="15" t="s">
        <v>9</v>
      </c>
    </row>
    <row r="84" spans="2:37" x14ac:dyDescent="0.25">
      <c r="B84" s="248" t="s">
        <v>10</v>
      </c>
      <c r="C84" s="13" t="s">
        <v>15</v>
      </c>
      <c r="D84" s="16">
        <v>2.0589828450000001</v>
      </c>
      <c r="E84" s="17">
        <v>2.4038159650000002</v>
      </c>
      <c r="F84" s="17">
        <v>1.4621390949999999</v>
      </c>
      <c r="G84" s="18" t="s">
        <v>18</v>
      </c>
      <c r="H84" s="18" t="s">
        <v>18</v>
      </c>
      <c r="I84" s="17">
        <v>1.9022480049999999</v>
      </c>
      <c r="J84" s="17">
        <v>2.2319377783333301</v>
      </c>
      <c r="K84" s="17">
        <v>0.73307765833333305</v>
      </c>
      <c r="L84" s="19" t="s">
        <v>19</v>
      </c>
      <c r="O84" s="248" t="s">
        <v>10</v>
      </c>
      <c r="P84" s="13" t="s">
        <v>15</v>
      </c>
      <c r="Q84" s="16">
        <v>2.0589828450000001</v>
      </c>
      <c r="R84" s="17">
        <v>2.4038159650000002</v>
      </c>
      <c r="S84" s="17">
        <v>1.4621390949999999</v>
      </c>
      <c r="T84" s="18" t="s">
        <v>18</v>
      </c>
      <c r="U84" s="18" t="s">
        <v>18</v>
      </c>
      <c r="V84" s="17">
        <v>1.9022480049999999</v>
      </c>
      <c r="W84" s="17">
        <v>2.2319377783333301</v>
      </c>
      <c r="X84" s="17">
        <v>0.73307765833333305</v>
      </c>
      <c r="Y84" s="19" t="s">
        <v>19</v>
      </c>
      <c r="AA84" s="248" t="s">
        <v>10</v>
      </c>
      <c r="AB84" s="13" t="s">
        <v>15</v>
      </c>
      <c r="AC84" s="16">
        <v>2.0589828450000001</v>
      </c>
      <c r="AD84" s="17">
        <v>2.4038159650000002</v>
      </c>
      <c r="AE84" s="17">
        <v>1.4621390949999999</v>
      </c>
      <c r="AF84" s="18" t="s">
        <v>18</v>
      </c>
      <c r="AG84" s="18" t="s">
        <v>18</v>
      </c>
      <c r="AH84" s="17">
        <v>1.9022480049999999</v>
      </c>
      <c r="AI84" s="17">
        <v>2.2319377783333301</v>
      </c>
      <c r="AJ84" s="17">
        <v>0.73307765833333305</v>
      </c>
      <c r="AK84" s="19" t="s">
        <v>19</v>
      </c>
    </row>
    <row r="85" spans="2:37" x14ac:dyDescent="0.25">
      <c r="B85" s="253"/>
      <c r="C85" s="31" t="s">
        <v>16</v>
      </c>
      <c r="D85" s="21">
        <v>2.4431296749999998</v>
      </c>
      <c r="E85" s="33">
        <v>1.8363488050000001</v>
      </c>
      <c r="F85" s="22" t="s">
        <v>19</v>
      </c>
      <c r="G85" s="23" t="s">
        <v>18</v>
      </c>
      <c r="H85" s="23" t="s">
        <v>18</v>
      </c>
      <c r="I85" s="33">
        <v>2.3135525183333301</v>
      </c>
      <c r="J85" s="33">
        <v>2.8072150699999998</v>
      </c>
      <c r="K85" s="33">
        <v>1.2266874033333299</v>
      </c>
      <c r="L85" s="30" t="s">
        <v>19</v>
      </c>
      <c r="O85" s="253"/>
      <c r="P85" s="31" t="s">
        <v>16</v>
      </c>
      <c r="Q85" s="21">
        <v>2.4431296749999998</v>
      </c>
      <c r="R85" s="33">
        <v>1.8363488050000001</v>
      </c>
      <c r="S85" s="22" t="s">
        <v>19</v>
      </c>
      <c r="T85" s="23" t="s">
        <v>18</v>
      </c>
      <c r="U85" s="23" t="s">
        <v>18</v>
      </c>
      <c r="V85" s="33">
        <v>2.3135525183333301</v>
      </c>
      <c r="W85" s="33">
        <v>2.8072150699999998</v>
      </c>
      <c r="X85" s="33">
        <v>1.2266874033333299</v>
      </c>
      <c r="Y85" s="30" t="s">
        <v>19</v>
      </c>
      <c r="AA85" s="253"/>
      <c r="AB85" s="31" t="s">
        <v>16</v>
      </c>
      <c r="AC85" s="21">
        <v>2.4431296749999998</v>
      </c>
      <c r="AD85" s="33">
        <v>1.8363488050000001</v>
      </c>
      <c r="AE85" s="22" t="s">
        <v>19</v>
      </c>
      <c r="AF85" s="23" t="s">
        <v>18</v>
      </c>
      <c r="AG85" s="23" t="s">
        <v>18</v>
      </c>
      <c r="AH85" s="33">
        <v>2.3135525183333301</v>
      </c>
      <c r="AI85" s="33">
        <v>2.8072150699999998</v>
      </c>
      <c r="AJ85" s="33">
        <v>1.2266874033333299</v>
      </c>
      <c r="AK85" s="30" t="s">
        <v>19</v>
      </c>
    </row>
    <row r="86" spans="2:37" ht="13.8" thickBot="1" x14ac:dyDescent="0.3">
      <c r="B86" s="254"/>
      <c r="C86" s="32" t="s">
        <v>17</v>
      </c>
      <c r="D86" s="24">
        <v>1.51714467</v>
      </c>
      <c r="E86" s="25">
        <v>1.8299265283333299</v>
      </c>
      <c r="F86" s="26" t="s">
        <v>19</v>
      </c>
      <c r="G86" s="27" t="s">
        <v>18</v>
      </c>
      <c r="H86" s="27" t="s">
        <v>18</v>
      </c>
      <c r="I86" s="27" t="s">
        <v>18</v>
      </c>
      <c r="J86" s="25">
        <v>2.63213579333333</v>
      </c>
      <c r="K86" s="25">
        <v>1.0945450033333299</v>
      </c>
      <c r="L86" s="28" t="s">
        <v>18</v>
      </c>
      <c r="O86" s="254"/>
      <c r="P86" s="32" t="s">
        <v>17</v>
      </c>
      <c r="Q86" s="24">
        <v>1.51714467</v>
      </c>
      <c r="R86" s="25">
        <v>1.8299265283333299</v>
      </c>
      <c r="S86" s="26" t="s">
        <v>19</v>
      </c>
      <c r="T86" s="27" t="s">
        <v>18</v>
      </c>
      <c r="U86" s="27" t="s">
        <v>18</v>
      </c>
      <c r="V86" s="27" t="s">
        <v>18</v>
      </c>
      <c r="W86" s="25">
        <v>2.63213579333333</v>
      </c>
      <c r="X86" s="25">
        <v>1.0945450033333299</v>
      </c>
      <c r="Y86" s="28" t="s">
        <v>18</v>
      </c>
      <c r="AA86" s="254"/>
      <c r="AB86" s="32" t="s">
        <v>17</v>
      </c>
      <c r="AC86" s="24">
        <v>1.51714467</v>
      </c>
      <c r="AD86" s="25">
        <v>1.8299265283333299</v>
      </c>
      <c r="AE86" s="26" t="s">
        <v>19</v>
      </c>
      <c r="AF86" s="27" t="s">
        <v>18</v>
      </c>
      <c r="AG86" s="27" t="s">
        <v>18</v>
      </c>
      <c r="AH86" s="27" t="s">
        <v>18</v>
      </c>
      <c r="AI86" s="25">
        <v>2.63213579333333</v>
      </c>
      <c r="AJ86" s="25">
        <v>1.0945450033333299</v>
      </c>
      <c r="AK86" s="28" t="s">
        <v>18</v>
      </c>
    </row>
    <row r="87" spans="2:37" x14ac:dyDescent="0.25">
      <c r="B87" s="248" t="s">
        <v>11</v>
      </c>
      <c r="C87" s="13" t="s">
        <v>15</v>
      </c>
      <c r="D87" s="16">
        <v>0.64548920333333304</v>
      </c>
      <c r="E87" s="17">
        <v>0.96082393499999896</v>
      </c>
      <c r="F87" s="17">
        <v>1.2606138766666699</v>
      </c>
      <c r="G87" s="18" t="s">
        <v>18</v>
      </c>
      <c r="H87" s="18" t="s">
        <v>18</v>
      </c>
      <c r="I87" s="17">
        <v>0.54409832000000002</v>
      </c>
      <c r="J87" s="17">
        <v>2.1615858399999999</v>
      </c>
      <c r="K87" s="17">
        <v>0.64689675333333296</v>
      </c>
      <c r="L87" s="19" t="s">
        <v>19</v>
      </c>
      <c r="O87" s="248" t="s">
        <v>11</v>
      </c>
      <c r="P87" s="13" t="s">
        <v>15</v>
      </c>
      <c r="Q87" s="16">
        <v>0.64548920333333304</v>
      </c>
      <c r="R87" s="17">
        <v>0.96082393499999896</v>
      </c>
      <c r="S87" s="17">
        <v>1.2606138766666699</v>
      </c>
      <c r="T87" s="18" t="s">
        <v>18</v>
      </c>
      <c r="U87" s="18" t="s">
        <v>18</v>
      </c>
      <c r="V87" s="17">
        <v>0.54409832000000002</v>
      </c>
      <c r="W87" s="17">
        <v>2.1615858399999999</v>
      </c>
      <c r="X87" s="17">
        <v>0.64689675333333296</v>
      </c>
      <c r="Y87" s="19" t="s">
        <v>19</v>
      </c>
      <c r="AA87" s="248" t="s">
        <v>11</v>
      </c>
      <c r="AB87" s="13" t="s">
        <v>15</v>
      </c>
      <c r="AC87" s="16">
        <v>0.64548920333333304</v>
      </c>
      <c r="AD87" s="17">
        <v>0.96082393499999896</v>
      </c>
      <c r="AE87" s="17">
        <v>1.2606138766666699</v>
      </c>
      <c r="AF87" s="18" t="s">
        <v>18</v>
      </c>
      <c r="AG87" s="18" t="s">
        <v>18</v>
      </c>
      <c r="AH87" s="17">
        <v>0.54409832000000002</v>
      </c>
      <c r="AI87" s="17">
        <v>2.1615858399999999</v>
      </c>
      <c r="AJ87" s="17">
        <v>0.64689675333333296</v>
      </c>
      <c r="AK87" s="19" t="s">
        <v>19</v>
      </c>
    </row>
    <row r="88" spans="2:37" x14ac:dyDescent="0.25">
      <c r="B88" s="253"/>
      <c r="C88" s="31" t="s">
        <v>16</v>
      </c>
      <c r="D88" s="21">
        <v>0.93931982333333297</v>
      </c>
      <c r="E88" s="33">
        <v>1.42887181</v>
      </c>
      <c r="F88" s="22" t="s">
        <v>19</v>
      </c>
      <c r="G88" s="23" t="s">
        <v>18</v>
      </c>
      <c r="H88" s="23" t="s">
        <v>18</v>
      </c>
      <c r="I88" s="33">
        <v>0.87436833000000103</v>
      </c>
      <c r="J88" s="33">
        <v>2.437029495</v>
      </c>
      <c r="K88" s="33">
        <v>1.0741206166666699</v>
      </c>
      <c r="L88" s="30" t="s">
        <v>19</v>
      </c>
      <c r="O88" s="253"/>
      <c r="P88" s="31" t="s">
        <v>16</v>
      </c>
      <c r="Q88" s="21">
        <v>0.93931982333333297</v>
      </c>
      <c r="R88" s="33">
        <v>1.42887181</v>
      </c>
      <c r="S88" s="22" t="s">
        <v>19</v>
      </c>
      <c r="T88" s="23" t="s">
        <v>18</v>
      </c>
      <c r="U88" s="23" t="s">
        <v>18</v>
      </c>
      <c r="V88" s="33">
        <v>0.87436833000000103</v>
      </c>
      <c r="W88" s="33">
        <v>2.437029495</v>
      </c>
      <c r="X88" s="33">
        <v>1.0741206166666699</v>
      </c>
      <c r="Y88" s="30" t="s">
        <v>19</v>
      </c>
      <c r="AA88" s="253"/>
      <c r="AB88" s="31" t="s">
        <v>16</v>
      </c>
      <c r="AC88" s="21">
        <v>0.93931982333333297</v>
      </c>
      <c r="AD88" s="33">
        <v>1.42887181</v>
      </c>
      <c r="AE88" s="22" t="s">
        <v>19</v>
      </c>
      <c r="AF88" s="23" t="s">
        <v>18</v>
      </c>
      <c r="AG88" s="23" t="s">
        <v>18</v>
      </c>
      <c r="AH88" s="33">
        <v>0.87436833000000103</v>
      </c>
      <c r="AI88" s="33">
        <v>2.437029495</v>
      </c>
      <c r="AJ88" s="33">
        <v>1.0741206166666699</v>
      </c>
      <c r="AK88" s="30" t="s">
        <v>19</v>
      </c>
    </row>
    <row r="89" spans="2:37" ht="13.8" thickBot="1" x14ac:dyDescent="0.3">
      <c r="B89" s="254"/>
      <c r="C89" s="32" t="s">
        <v>17</v>
      </c>
      <c r="D89" s="24">
        <v>0.87346527833333298</v>
      </c>
      <c r="E89" s="25">
        <v>1.338544145</v>
      </c>
      <c r="F89" s="26" t="s">
        <v>19</v>
      </c>
      <c r="G89" s="27" t="s">
        <v>18</v>
      </c>
      <c r="H89" s="27" t="s">
        <v>18</v>
      </c>
      <c r="I89" s="25">
        <v>0.92717298333333298</v>
      </c>
      <c r="J89" s="25">
        <v>2.43136639333333</v>
      </c>
      <c r="K89" s="25">
        <v>1.0548400383333301</v>
      </c>
      <c r="L89" s="28" t="s">
        <v>18</v>
      </c>
      <c r="O89" s="254"/>
      <c r="P89" s="32" t="s">
        <v>17</v>
      </c>
      <c r="Q89" s="24">
        <v>0.87346527833333298</v>
      </c>
      <c r="R89" s="25">
        <v>1.338544145</v>
      </c>
      <c r="S89" s="26" t="s">
        <v>19</v>
      </c>
      <c r="T89" s="27" t="s">
        <v>18</v>
      </c>
      <c r="U89" s="27" t="s">
        <v>18</v>
      </c>
      <c r="V89" s="25">
        <v>0.92717298333333298</v>
      </c>
      <c r="W89" s="25">
        <v>2.43136639333333</v>
      </c>
      <c r="X89" s="25">
        <v>1.0548400383333301</v>
      </c>
      <c r="Y89" s="28" t="s">
        <v>18</v>
      </c>
      <c r="AA89" s="254"/>
      <c r="AB89" s="32" t="s">
        <v>17</v>
      </c>
      <c r="AC89" s="24">
        <v>0.87346527833333298</v>
      </c>
      <c r="AD89" s="25">
        <v>1.338544145</v>
      </c>
      <c r="AE89" s="26" t="s">
        <v>19</v>
      </c>
      <c r="AF89" s="27" t="s">
        <v>18</v>
      </c>
      <c r="AG89" s="27" t="s">
        <v>18</v>
      </c>
      <c r="AH89" s="25">
        <v>0.92717298333333298</v>
      </c>
      <c r="AI89" s="25">
        <v>2.43136639333333</v>
      </c>
      <c r="AJ89" s="25">
        <v>1.0548400383333301</v>
      </c>
      <c r="AK89" s="28" t="s">
        <v>18</v>
      </c>
    </row>
    <row r="90" spans="2:37" x14ac:dyDescent="0.25">
      <c r="B90" s="248" t="s">
        <v>12</v>
      </c>
      <c r="C90" s="13" t="s">
        <v>15</v>
      </c>
      <c r="D90" s="16">
        <v>1.6877879816666701</v>
      </c>
      <c r="E90" s="17">
        <v>1.894915345</v>
      </c>
      <c r="F90" s="17">
        <v>1.5830003500000001</v>
      </c>
      <c r="G90" s="18" t="s">
        <v>18</v>
      </c>
      <c r="H90" s="18" t="s">
        <v>18</v>
      </c>
      <c r="I90" s="17">
        <v>1.4519258833333299</v>
      </c>
      <c r="J90" s="17">
        <v>1.7470519866666701</v>
      </c>
      <c r="K90" s="17">
        <v>0.36208252499999999</v>
      </c>
      <c r="L90" s="19" t="s">
        <v>19</v>
      </c>
      <c r="O90" s="248" t="s">
        <v>12</v>
      </c>
      <c r="P90" s="13" t="s">
        <v>15</v>
      </c>
      <c r="Q90" s="16">
        <v>1.6877879816666701</v>
      </c>
      <c r="R90" s="17">
        <v>1.894915345</v>
      </c>
      <c r="S90" s="17">
        <v>1.5830003500000001</v>
      </c>
      <c r="T90" s="18" t="s">
        <v>18</v>
      </c>
      <c r="U90" s="18" t="s">
        <v>18</v>
      </c>
      <c r="V90" s="17">
        <v>1.4519258833333299</v>
      </c>
      <c r="W90" s="17">
        <v>1.7470519866666701</v>
      </c>
      <c r="X90" s="17">
        <v>0.36208252499999999</v>
      </c>
      <c r="Y90" s="19" t="s">
        <v>19</v>
      </c>
      <c r="AA90" s="248" t="s">
        <v>12</v>
      </c>
      <c r="AB90" s="13" t="s">
        <v>15</v>
      </c>
      <c r="AC90" s="16">
        <v>1.6877879816666701</v>
      </c>
      <c r="AD90" s="17">
        <v>1.894915345</v>
      </c>
      <c r="AE90" s="17">
        <v>1.5830003500000001</v>
      </c>
      <c r="AF90" s="18" t="s">
        <v>18</v>
      </c>
      <c r="AG90" s="18" t="s">
        <v>18</v>
      </c>
      <c r="AH90" s="17">
        <v>1.4519258833333299</v>
      </c>
      <c r="AI90" s="17">
        <v>1.7470519866666701</v>
      </c>
      <c r="AJ90" s="17">
        <v>0.36208252499999999</v>
      </c>
      <c r="AK90" s="19" t="s">
        <v>19</v>
      </c>
    </row>
    <row r="91" spans="2:37" x14ac:dyDescent="0.25">
      <c r="B91" s="253"/>
      <c r="C91" s="31" t="s">
        <v>16</v>
      </c>
      <c r="D91" s="21">
        <v>1.9817724533333301</v>
      </c>
      <c r="E91" s="33">
        <v>2.39332922</v>
      </c>
      <c r="F91" s="33">
        <v>1.9176664916666699</v>
      </c>
      <c r="G91" s="23" t="s">
        <v>18</v>
      </c>
      <c r="H91" s="23" t="s">
        <v>18</v>
      </c>
      <c r="I91" s="33">
        <v>1.99538506</v>
      </c>
      <c r="J91" s="33">
        <v>2.10030442166667</v>
      </c>
      <c r="K91" s="33">
        <v>0.68692314666666698</v>
      </c>
      <c r="L91" s="30" t="s">
        <v>19</v>
      </c>
      <c r="O91" s="253"/>
      <c r="P91" s="31" t="s">
        <v>16</v>
      </c>
      <c r="Q91" s="21">
        <v>1.9817724533333301</v>
      </c>
      <c r="R91" s="33">
        <v>2.39332922</v>
      </c>
      <c r="S91" s="33">
        <v>1.9176664916666699</v>
      </c>
      <c r="T91" s="23" t="s">
        <v>18</v>
      </c>
      <c r="U91" s="23" t="s">
        <v>18</v>
      </c>
      <c r="V91" s="33">
        <v>1.99538506</v>
      </c>
      <c r="W91" s="33">
        <v>2.10030442166667</v>
      </c>
      <c r="X91" s="33">
        <v>0.68692314666666698</v>
      </c>
      <c r="Y91" s="30" t="s">
        <v>19</v>
      </c>
      <c r="AA91" s="253"/>
      <c r="AB91" s="31" t="s">
        <v>16</v>
      </c>
      <c r="AC91" s="21">
        <v>1.9817724533333301</v>
      </c>
      <c r="AD91" s="33">
        <v>2.39332922</v>
      </c>
      <c r="AE91" s="33">
        <v>1.9176664916666699</v>
      </c>
      <c r="AF91" s="23" t="s">
        <v>18</v>
      </c>
      <c r="AG91" s="23" t="s">
        <v>18</v>
      </c>
      <c r="AH91" s="33">
        <v>1.99538506</v>
      </c>
      <c r="AI91" s="33">
        <v>2.10030442166667</v>
      </c>
      <c r="AJ91" s="33">
        <v>0.68692314666666698</v>
      </c>
      <c r="AK91" s="30" t="s">
        <v>19</v>
      </c>
    </row>
    <row r="92" spans="2:37" ht="13.8" thickBot="1" x14ac:dyDescent="0.3">
      <c r="B92" s="254"/>
      <c r="C92" s="32" t="s">
        <v>17</v>
      </c>
      <c r="D92" s="24">
        <v>2.0220926449999999</v>
      </c>
      <c r="E92" s="25">
        <v>2.3223960216666701</v>
      </c>
      <c r="F92" s="25">
        <v>1.8548575333333299</v>
      </c>
      <c r="G92" s="27" t="s">
        <v>18</v>
      </c>
      <c r="H92" s="27" t="s">
        <v>18</v>
      </c>
      <c r="I92" s="25">
        <v>1.9759948866666699</v>
      </c>
      <c r="J92" s="25">
        <v>2.1142821949999999</v>
      </c>
      <c r="K92" s="25">
        <v>0.81135175999999998</v>
      </c>
      <c r="L92" s="28" t="s">
        <v>18</v>
      </c>
      <c r="O92" s="254"/>
      <c r="P92" s="32" t="s">
        <v>17</v>
      </c>
      <c r="Q92" s="24">
        <v>2.0220926449999999</v>
      </c>
      <c r="R92" s="25">
        <v>2.3223960216666701</v>
      </c>
      <c r="S92" s="25">
        <v>1.8548575333333299</v>
      </c>
      <c r="T92" s="27" t="s">
        <v>18</v>
      </c>
      <c r="U92" s="27" t="s">
        <v>18</v>
      </c>
      <c r="V92" s="25">
        <v>1.9759948866666699</v>
      </c>
      <c r="W92" s="25">
        <v>2.1142821949999999</v>
      </c>
      <c r="X92" s="25">
        <v>0.81135175999999998</v>
      </c>
      <c r="Y92" s="28" t="s">
        <v>18</v>
      </c>
      <c r="AA92" s="254"/>
      <c r="AB92" s="32" t="s">
        <v>17</v>
      </c>
      <c r="AC92" s="24">
        <v>2.0220926449999999</v>
      </c>
      <c r="AD92" s="25">
        <v>2.3223960216666701</v>
      </c>
      <c r="AE92" s="25">
        <v>1.8548575333333299</v>
      </c>
      <c r="AF92" s="27" t="s">
        <v>18</v>
      </c>
      <c r="AG92" s="27" t="s">
        <v>18</v>
      </c>
      <c r="AH92" s="25">
        <v>1.9759948866666699</v>
      </c>
      <c r="AI92" s="25">
        <v>2.1142821949999999</v>
      </c>
      <c r="AJ92" s="25">
        <v>0.81135175999999998</v>
      </c>
      <c r="AK92" s="28" t="s">
        <v>18</v>
      </c>
    </row>
    <row r="93" spans="2:37" x14ac:dyDescent="0.25">
      <c r="B93" s="248" t="s">
        <v>13</v>
      </c>
      <c r="C93" s="13" t="s">
        <v>15</v>
      </c>
      <c r="D93" s="16">
        <v>1.84654763666667</v>
      </c>
      <c r="E93" s="17">
        <v>2.1234733499999998</v>
      </c>
      <c r="F93" s="17">
        <v>2.4194458433333299</v>
      </c>
      <c r="G93" s="18" t="s">
        <v>18</v>
      </c>
      <c r="H93" s="18" t="s">
        <v>18</v>
      </c>
      <c r="I93" s="17">
        <v>1.7203930216666701</v>
      </c>
      <c r="J93" s="17">
        <v>1.89243755666667</v>
      </c>
      <c r="K93" s="17">
        <v>0.56627184333333402</v>
      </c>
      <c r="L93" s="19" t="s">
        <v>19</v>
      </c>
      <c r="O93" s="248" t="s">
        <v>13</v>
      </c>
      <c r="P93" s="13" t="s">
        <v>15</v>
      </c>
      <c r="Q93" s="16">
        <v>1.84654763666667</v>
      </c>
      <c r="R93" s="17">
        <v>2.1234733499999998</v>
      </c>
      <c r="S93" s="17">
        <v>2.4194458433333299</v>
      </c>
      <c r="T93" s="18" t="s">
        <v>18</v>
      </c>
      <c r="U93" s="18" t="s">
        <v>18</v>
      </c>
      <c r="V93" s="17">
        <v>1.7203930216666701</v>
      </c>
      <c r="W93" s="17">
        <v>1.89243755666667</v>
      </c>
      <c r="X93" s="17">
        <v>0.56627184333333402</v>
      </c>
      <c r="Y93" s="19" t="s">
        <v>19</v>
      </c>
      <c r="AA93" s="248" t="s">
        <v>13</v>
      </c>
      <c r="AB93" s="13" t="s">
        <v>15</v>
      </c>
      <c r="AC93" s="16">
        <v>1.84654763666667</v>
      </c>
      <c r="AD93" s="17">
        <v>2.1234733499999998</v>
      </c>
      <c r="AE93" s="17">
        <v>2.4194458433333299</v>
      </c>
      <c r="AF93" s="18" t="s">
        <v>18</v>
      </c>
      <c r="AG93" s="18" t="s">
        <v>18</v>
      </c>
      <c r="AH93" s="17">
        <v>1.7203930216666701</v>
      </c>
      <c r="AI93" s="17">
        <v>1.89243755666667</v>
      </c>
      <c r="AJ93" s="17">
        <v>0.56627184333333402</v>
      </c>
      <c r="AK93" s="19" t="s">
        <v>19</v>
      </c>
    </row>
    <row r="94" spans="2:37" x14ac:dyDescent="0.25">
      <c r="B94" s="253"/>
      <c r="C94" s="31" t="s">
        <v>16</v>
      </c>
      <c r="D94" s="21">
        <v>2.2665724183333298</v>
      </c>
      <c r="E94" s="33">
        <v>2.6826978533333299</v>
      </c>
      <c r="F94" s="33">
        <v>2.9182118400000001</v>
      </c>
      <c r="G94" s="23" t="s">
        <v>18</v>
      </c>
      <c r="H94" s="23" t="s">
        <v>18</v>
      </c>
      <c r="I94" s="33">
        <v>2.1485158133333302</v>
      </c>
      <c r="J94" s="33">
        <v>2.31976957166667</v>
      </c>
      <c r="K94" s="33">
        <v>0.97806172500000099</v>
      </c>
      <c r="L94" s="30" t="s">
        <v>19</v>
      </c>
      <c r="O94" s="253"/>
      <c r="P94" s="31" t="s">
        <v>16</v>
      </c>
      <c r="Q94" s="21">
        <v>2.2665724183333298</v>
      </c>
      <c r="R94" s="33">
        <v>2.6826978533333299</v>
      </c>
      <c r="S94" s="33">
        <v>2.9182118400000001</v>
      </c>
      <c r="T94" s="23" t="s">
        <v>18</v>
      </c>
      <c r="U94" s="23" t="s">
        <v>18</v>
      </c>
      <c r="V94" s="33">
        <v>2.1485158133333302</v>
      </c>
      <c r="W94" s="33">
        <v>2.31976957166667</v>
      </c>
      <c r="X94" s="33">
        <v>0.97806172500000099</v>
      </c>
      <c r="Y94" s="30" t="s">
        <v>19</v>
      </c>
      <c r="AA94" s="253"/>
      <c r="AB94" s="31" t="s">
        <v>16</v>
      </c>
      <c r="AC94" s="21">
        <v>2.2665724183333298</v>
      </c>
      <c r="AD94" s="33">
        <v>2.6826978533333299</v>
      </c>
      <c r="AE94" s="33">
        <v>2.9182118400000001</v>
      </c>
      <c r="AF94" s="23" t="s">
        <v>18</v>
      </c>
      <c r="AG94" s="23" t="s">
        <v>18</v>
      </c>
      <c r="AH94" s="33">
        <v>2.1485158133333302</v>
      </c>
      <c r="AI94" s="33">
        <v>2.31976957166667</v>
      </c>
      <c r="AJ94" s="33">
        <v>0.97806172500000099</v>
      </c>
      <c r="AK94" s="30" t="s">
        <v>19</v>
      </c>
    </row>
    <row r="95" spans="2:37" ht="13.8" thickBot="1" x14ac:dyDescent="0.3">
      <c r="B95" s="254"/>
      <c r="C95" s="32" t="s">
        <v>17</v>
      </c>
      <c r="D95" s="24">
        <v>2.1319108416666701</v>
      </c>
      <c r="E95" s="25">
        <v>2.4923018133333299</v>
      </c>
      <c r="F95" s="25">
        <v>2.8969308616666698</v>
      </c>
      <c r="G95" s="27" t="s">
        <v>18</v>
      </c>
      <c r="H95" s="27" t="s">
        <v>18</v>
      </c>
      <c r="I95" s="25">
        <v>2.1052287349999999</v>
      </c>
      <c r="J95" s="25">
        <v>2.30769970166667</v>
      </c>
      <c r="K95" s="25">
        <v>0.834150801666667</v>
      </c>
      <c r="L95" s="28" t="s">
        <v>18</v>
      </c>
      <c r="M95" s="20" t="s">
        <v>32</v>
      </c>
      <c r="O95" s="254"/>
      <c r="P95" s="32" t="s">
        <v>17</v>
      </c>
      <c r="Q95" s="24">
        <v>2.1319108416666701</v>
      </c>
      <c r="R95" s="25">
        <v>2.4923018133333299</v>
      </c>
      <c r="S95" s="25">
        <v>2.8969308616666698</v>
      </c>
      <c r="T95" s="27" t="s">
        <v>18</v>
      </c>
      <c r="U95" s="27" t="s">
        <v>18</v>
      </c>
      <c r="V95" s="25">
        <v>2.1052287349999999</v>
      </c>
      <c r="W95" s="25">
        <v>2.30769970166667</v>
      </c>
      <c r="X95" s="25">
        <v>0.834150801666667</v>
      </c>
      <c r="Y95" s="28" t="s">
        <v>18</v>
      </c>
      <c r="AA95" s="254"/>
      <c r="AB95" s="32" t="s">
        <v>17</v>
      </c>
      <c r="AC95" s="24">
        <v>2.1319108416666701</v>
      </c>
      <c r="AD95" s="25">
        <v>2.4923018133333299</v>
      </c>
      <c r="AE95" s="25">
        <v>2.8969308616666698</v>
      </c>
      <c r="AF95" s="27" t="s">
        <v>18</v>
      </c>
      <c r="AG95" s="27" t="s">
        <v>18</v>
      </c>
      <c r="AH95" s="25">
        <v>2.1052287349999999</v>
      </c>
      <c r="AI95" s="25">
        <v>2.30769970166667</v>
      </c>
      <c r="AJ95" s="25">
        <v>0.834150801666667</v>
      </c>
      <c r="AK95" s="28" t="s">
        <v>18</v>
      </c>
    </row>
    <row r="96" spans="2:37" ht="15.6" x14ac:dyDescent="0.3">
      <c r="B96" s="255" t="s">
        <v>26</v>
      </c>
      <c r="C96" s="255"/>
      <c r="D96" s="255"/>
      <c r="E96" s="255"/>
      <c r="F96" s="255"/>
      <c r="G96" s="255"/>
      <c r="H96" s="255"/>
      <c r="I96" s="255"/>
      <c r="J96" s="255"/>
      <c r="K96" s="255"/>
      <c r="L96" s="255"/>
      <c r="O96" s="255" t="s">
        <v>26</v>
      </c>
      <c r="P96" s="255"/>
      <c r="Q96" s="255"/>
      <c r="R96" s="255"/>
      <c r="S96" s="255"/>
      <c r="T96" s="255"/>
      <c r="U96" s="255"/>
      <c r="V96" s="255"/>
      <c r="W96" s="255"/>
      <c r="X96" s="255"/>
      <c r="Y96" s="255"/>
      <c r="AA96" s="255" t="s">
        <v>26</v>
      </c>
      <c r="AB96" s="255"/>
      <c r="AC96" s="255"/>
      <c r="AD96" s="255"/>
      <c r="AE96" s="255"/>
      <c r="AF96" s="255"/>
      <c r="AG96" s="255"/>
      <c r="AH96" s="255"/>
      <c r="AI96" s="255"/>
      <c r="AJ96" s="255"/>
      <c r="AK96" s="255"/>
    </row>
  </sheetData>
  <mergeCells count="162">
    <mergeCell ref="AA82:AA83"/>
    <mergeCell ref="AB82:AB83"/>
    <mergeCell ref="AC82:AC83"/>
    <mergeCell ref="AD82:AK82"/>
    <mergeCell ref="AA84:AA86"/>
    <mergeCell ref="AA87:AA89"/>
    <mergeCell ref="AA90:AA92"/>
    <mergeCell ref="AA93:AA95"/>
    <mergeCell ref="AA96:AK96"/>
    <mergeCell ref="AA66:AA67"/>
    <mergeCell ref="AB66:AB67"/>
    <mergeCell ref="AC66:AC67"/>
    <mergeCell ref="AD66:AK66"/>
    <mergeCell ref="AA68:AA70"/>
    <mergeCell ref="AA71:AA73"/>
    <mergeCell ref="AA74:AA76"/>
    <mergeCell ref="AA77:AA79"/>
    <mergeCell ref="AA80:AK80"/>
    <mergeCell ref="AA50:AA51"/>
    <mergeCell ref="AB50:AB51"/>
    <mergeCell ref="AC50:AC51"/>
    <mergeCell ref="AD50:AK50"/>
    <mergeCell ref="AA52:AA54"/>
    <mergeCell ref="AA55:AA57"/>
    <mergeCell ref="AA58:AA60"/>
    <mergeCell ref="AA61:AA63"/>
    <mergeCell ref="AA64:AK64"/>
    <mergeCell ref="AA34:AA35"/>
    <mergeCell ref="AB34:AB35"/>
    <mergeCell ref="AC34:AC35"/>
    <mergeCell ref="AD34:AK34"/>
    <mergeCell ref="AA36:AA38"/>
    <mergeCell ref="AA39:AA41"/>
    <mergeCell ref="AA42:AA44"/>
    <mergeCell ref="AA45:AA47"/>
    <mergeCell ref="AA48:AK48"/>
    <mergeCell ref="AA18:AA19"/>
    <mergeCell ref="AB18:AB19"/>
    <mergeCell ref="AC18:AC19"/>
    <mergeCell ref="AD18:AK18"/>
    <mergeCell ref="AA20:AA22"/>
    <mergeCell ref="AA23:AA25"/>
    <mergeCell ref="AA26:AA28"/>
    <mergeCell ref="AA29:AA31"/>
    <mergeCell ref="AA32:AK32"/>
    <mergeCell ref="AB2:AB3"/>
    <mergeCell ref="AC2:AC3"/>
    <mergeCell ref="AD2:AD3"/>
    <mergeCell ref="AE2:AL2"/>
    <mergeCell ref="AB4:AB6"/>
    <mergeCell ref="AB7:AB9"/>
    <mergeCell ref="AB10:AB12"/>
    <mergeCell ref="AB13:AB15"/>
    <mergeCell ref="AB16:AL16"/>
    <mergeCell ref="O84:O86"/>
    <mergeCell ref="O87:O89"/>
    <mergeCell ref="O90:O92"/>
    <mergeCell ref="O93:O95"/>
    <mergeCell ref="O96:Y96"/>
    <mergeCell ref="O71:O73"/>
    <mergeCell ref="O74:O76"/>
    <mergeCell ref="O77:O79"/>
    <mergeCell ref="O80:Y80"/>
    <mergeCell ref="O82:O83"/>
    <mergeCell ref="P82:P83"/>
    <mergeCell ref="Q82:Q83"/>
    <mergeCell ref="R82:Y82"/>
    <mergeCell ref="O66:O67"/>
    <mergeCell ref="P66:P67"/>
    <mergeCell ref="Q66:Q67"/>
    <mergeCell ref="R66:Y66"/>
    <mergeCell ref="O68:O70"/>
    <mergeCell ref="O52:O54"/>
    <mergeCell ref="O55:O57"/>
    <mergeCell ref="O58:O60"/>
    <mergeCell ref="O61:O63"/>
    <mergeCell ref="O64:Y64"/>
    <mergeCell ref="O42:O44"/>
    <mergeCell ref="O45:O47"/>
    <mergeCell ref="O48:Y48"/>
    <mergeCell ref="O50:O51"/>
    <mergeCell ref="P50:P51"/>
    <mergeCell ref="Q50:Q51"/>
    <mergeCell ref="R50:Y50"/>
    <mergeCell ref="O34:O35"/>
    <mergeCell ref="P34:P35"/>
    <mergeCell ref="Q34:Q35"/>
    <mergeCell ref="R34:Y34"/>
    <mergeCell ref="O36:O38"/>
    <mergeCell ref="O29:O31"/>
    <mergeCell ref="O32:Y32"/>
    <mergeCell ref="O13:O15"/>
    <mergeCell ref="O16:Y16"/>
    <mergeCell ref="O18:O19"/>
    <mergeCell ref="P18:P19"/>
    <mergeCell ref="Q18:Q19"/>
    <mergeCell ref="R18:Y18"/>
    <mergeCell ref="O39:O41"/>
    <mergeCell ref="O2:O3"/>
    <mergeCell ref="R2:Y2"/>
    <mergeCell ref="O4:O6"/>
    <mergeCell ref="O7:O9"/>
    <mergeCell ref="O10:O12"/>
    <mergeCell ref="P2:P3"/>
    <mergeCell ref="Q2:Q3"/>
    <mergeCell ref="B23:B25"/>
    <mergeCell ref="B26:B28"/>
    <mergeCell ref="O20:O22"/>
    <mergeCell ref="O23:O25"/>
    <mergeCell ref="O26:O28"/>
    <mergeCell ref="B29:B31"/>
    <mergeCell ref="B16:L16"/>
    <mergeCell ref="B32:L32"/>
    <mergeCell ref="B18:B19"/>
    <mergeCell ref="C18:C19"/>
    <mergeCell ref="D18:D19"/>
    <mergeCell ref="E18:L18"/>
    <mergeCell ref="B20:B22"/>
    <mergeCell ref="E2:L2"/>
    <mergeCell ref="B4:B6"/>
    <mergeCell ref="B7:B9"/>
    <mergeCell ref="B10:B12"/>
    <mergeCell ref="B13:B15"/>
    <mergeCell ref="B2:B3"/>
    <mergeCell ref="C2:C3"/>
    <mergeCell ref="D2:D3"/>
    <mergeCell ref="B34:B35"/>
    <mergeCell ref="C34:C35"/>
    <mergeCell ref="D34:D35"/>
    <mergeCell ref="E34:L34"/>
    <mergeCell ref="B36:B38"/>
    <mergeCell ref="B39:B41"/>
    <mergeCell ref="B42:B44"/>
    <mergeCell ref="B45:B47"/>
    <mergeCell ref="B48:L48"/>
    <mergeCell ref="B50:B51"/>
    <mergeCell ref="C50:C51"/>
    <mergeCell ref="D50:D51"/>
    <mergeCell ref="E50:L50"/>
    <mergeCell ref="B52:B54"/>
    <mergeCell ref="B55:B57"/>
    <mergeCell ref="B58:B60"/>
    <mergeCell ref="B61:B63"/>
    <mergeCell ref="B64:L64"/>
    <mergeCell ref="B66:B67"/>
    <mergeCell ref="C66:C67"/>
    <mergeCell ref="D66:D67"/>
    <mergeCell ref="E66:L66"/>
    <mergeCell ref="B68:B70"/>
    <mergeCell ref="B71:B73"/>
    <mergeCell ref="B74:B76"/>
    <mergeCell ref="B77:B79"/>
    <mergeCell ref="B80:L80"/>
    <mergeCell ref="B82:B83"/>
    <mergeCell ref="C82:C83"/>
    <mergeCell ref="D82:D83"/>
    <mergeCell ref="E82:L82"/>
    <mergeCell ref="B84:B86"/>
    <mergeCell ref="B87:B89"/>
    <mergeCell ref="B90:B92"/>
    <mergeCell ref="B93:B95"/>
    <mergeCell ref="B96:L96"/>
  </mergeCells>
  <conditionalFormatting sqref="D4:L15">
    <cfRule type="containsText" dxfId="37" priority="5" operator="containsText" text="NaN">
      <formula>NOT(ISERROR(SEARCH("NaN",D4)))</formula>
    </cfRule>
    <cfRule type="colorScale" priority="6">
      <colorScale>
        <cfvo type="num" val="0"/>
        <cfvo type="percentile" val="50"/>
        <cfvo type="num" val="2"/>
        <color theme="0"/>
        <color theme="7"/>
        <color rgb="FFFF0000"/>
      </colorScale>
    </cfRule>
  </conditionalFormatting>
  <conditionalFormatting sqref="D20:L31">
    <cfRule type="containsText" dxfId="36" priority="13" operator="containsText" text="NaN">
      <formula>NOT(ISERROR(SEARCH("NaN",D20)))</formula>
    </cfRule>
    <cfRule type="colorScale" priority="14">
      <colorScale>
        <cfvo type="num" val="0"/>
        <cfvo type="percentile" val="50"/>
        <cfvo type="num" val="3.8"/>
        <color theme="0"/>
        <color theme="7"/>
        <color rgb="FFFF0000"/>
      </colorScale>
    </cfRule>
  </conditionalFormatting>
  <conditionalFormatting sqref="G36:G44">
    <cfRule type="colorScale" priority="26">
      <colorScale>
        <cfvo type="num" val="0"/>
        <cfvo type="percentile" val="50"/>
        <cfvo type="num" val="56"/>
        <color theme="0"/>
        <color theme="7"/>
        <color rgb="FFFF0000"/>
      </colorScale>
    </cfRule>
  </conditionalFormatting>
  <conditionalFormatting sqref="G52:G60">
    <cfRule type="colorScale" priority="25">
      <colorScale>
        <cfvo type="num" val="0"/>
        <cfvo type="percentile" val="50"/>
        <cfvo type="num" val="56"/>
        <color theme="0"/>
        <color theme="7"/>
        <color rgb="FFFF0000"/>
      </colorScale>
    </cfRule>
  </conditionalFormatting>
  <conditionalFormatting sqref="Q20:Y31">
    <cfRule type="dataBar" priority="16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{843EE9B0-5EE4-4C02-A112-39D17CA6E2F3}</x14:id>
        </ext>
      </extLst>
    </cfRule>
    <cfRule type="containsText" dxfId="35" priority="30" operator="containsText" text="NaN">
      <formula>NOT(ISERROR(SEARCH("NaN",Q20)))</formula>
    </cfRule>
  </conditionalFormatting>
  <conditionalFormatting sqref="Q36:Y47">
    <cfRule type="dataBar" priority="7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{AA59FE5C-17FA-44B1-B137-0EBE92FEB3FF}</x14:id>
        </ext>
      </extLst>
    </cfRule>
    <cfRule type="containsBlanks" dxfId="34" priority="8">
      <formula>LEN(TRIM(Q36))=0</formula>
    </cfRule>
  </conditionalFormatting>
  <conditionalFormatting sqref="AC20:AK31">
    <cfRule type="containsText" dxfId="33" priority="9" operator="containsText" text="NaN">
      <formula>NOT(ISERROR(SEARCH("NaN",AC20)))</formula>
    </cfRule>
  </conditionalFormatting>
  <conditionalFormatting sqref="AC20:AK31">
    <cfRule type="dataBar" priority="10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{7049C5BC-428D-4BF6-9E5F-A265F182250D}</x14:id>
        </ext>
      </extLst>
    </cfRule>
  </conditionalFormatting>
  <conditionalFormatting sqref="Q4:Z15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{8525BB39-CA6C-4120-ABCD-70659881E8BE}</x14:id>
        </ext>
      </extLst>
    </cfRule>
    <cfRule type="containsText" dxfId="21" priority="4" operator="containsText" text="NaN">
      <formula>NOT(ISERROR(SEARCH("NaN",Q4)))</formula>
    </cfRule>
  </conditionalFormatting>
  <conditionalFormatting sqref="AD4:AL15">
    <cfRule type="containsText" dxfId="20" priority="1" operator="containsText" text="NaN">
      <formula>NOT(ISERROR(SEARCH("NaN",AD4)))</formula>
    </cfRule>
  </conditionalFormatting>
  <conditionalFormatting sqref="AD4:AL15"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{DD54D824-EC6D-47EA-9D4E-1027D4FD39CB}</x14:id>
        </ext>
      </extLst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3EE9B0-5EE4-4C02-A112-39D17CA6E2F3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Q20:Y31</xm:sqref>
        </x14:conditionalFormatting>
        <x14:conditionalFormatting xmlns:xm="http://schemas.microsoft.com/office/excel/2006/main">
          <x14:cfRule type="dataBar" id="{AA59FE5C-17FA-44B1-B137-0EBE92FEB3FF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Q36:Y47</xm:sqref>
        </x14:conditionalFormatting>
        <x14:conditionalFormatting xmlns:xm="http://schemas.microsoft.com/office/excel/2006/main">
          <x14:cfRule type="dataBar" id="{7049C5BC-428D-4BF6-9E5F-A265F182250D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AC20:AK31</xm:sqref>
        </x14:conditionalFormatting>
        <x14:conditionalFormatting xmlns:xm="http://schemas.microsoft.com/office/excel/2006/main">
          <x14:cfRule type="dataBar" id="{8525BB39-CA6C-4120-ABCD-70659881E8BE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Q4:Z15</xm:sqref>
        </x14:conditionalFormatting>
        <x14:conditionalFormatting xmlns:xm="http://schemas.microsoft.com/office/excel/2006/main">
          <x14:cfRule type="dataBar" id="{DD54D824-EC6D-47EA-9D4E-1027D4FD39CB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AD4:AL15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7ED91-114A-4F00-ACA8-8FCAB250D4DC}">
  <sheetPr>
    <pageSetUpPr fitToPage="1"/>
  </sheetPr>
  <dimension ref="B1:AL32"/>
  <sheetViews>
    <sheetView zoomScale="85" zoomScaleNormal="85" workbookViewId="0">
      <selection activeCell="O2" sqref="O2:AL16"/>
    </sheetView>
  </sheetViews>
  <sheetFormatPr defaultColWidth="9.109375" defaultRowHeight="13.2" x14ac:dyDescent="0.25"/>
  <cols>
    <col min="1" max="1" width="9.109375" style="5"/>
    <col min="2" max="12" width="11.6640625" style="5" customWidth="1"/>
    <col min="13" max="14" width="9.109375" style="5"/>
    <col min="15" max="25" width="11.6640625" style="5" customWidth="1"/>
    <col min="26" max="16384" width="9.109375" style="5"/>
  </cols>
  <sheetData>
    <row r="1" spans="2:38" ht="13.8" thickBot="1" x14ac:dyDescent="0.3">
      <c r="M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2:38" ht="13.2" customHeight="1" x14ac:dyDescent="0.25">
      <c r="B2" s="248" t="s">
        <v>0</v>
      </c>
      <c r="C2" s="250" t="s">
        <v>47</v>
      </c>
      <c r="D2" s="250" t="s">
        <v>1</v>
      </c>
      <c r="E2" s="250" t="s">
        <v>2</v>
      </c>
      <c r="F2" s="250"/>
      <c r="G2" s="250"/>
      <c r="H2" s="250"/>
      <c r="I2" s="250"/>
      <c r="J2" s="250"/>
      <c r="K2" s="250"/>
      <c r="L2" s="252"/>
      <c r="M2" s="12"/>
      <c r="O2" s="248" t="s">
        <v>0</v>
      </c>
      <c r="P2" s="250" t="s">
        <v>47</v>
      </c>
      <c r="Q2" s="250" t="s">
        <v>1</v>
      </c>
      <c r="R2" s="250" t="s">
        <v>2</v>
      </c>
      <c r="S2" s="250"/>
      <c r="T2" s="250"/>
      <c r="U2" s="250"/>
      <c r="V2" s="250"/>
      <c r="W2" s="250"/>
      <c r="X2" s="250"/>
      <c r="Y2" s="252"/>
      <c r="Z2" s="300"/>
      <c r="AA2" s="12"/>
      <c r="AB2" s="248" t="s">
        <v>0</v>
      </c>
      <c r="AC2" s="250" t="s">
        <v>47</v>
      </c>
      <c r="AD2" s="250" t="s">
        <v>1</v>
      </c>
      <c r="AE2" s="250" t="s">
        <v>2</v>
      </c>
      <c r="AF2" s="250"/>
      <c r="AG2" s="250"/>
      <c r="AH2" s="250"/>
      <c r="AI2" s="250"/>
      <c r="AJ2" s="250"/>
      <c r="AK2" s="250"/>
      <c r="AL2" s="252"/>
    </row>
    <row r="3" spans="2:38" ht="27" thickBot="1" x14ac:dyDescent="0.3">
      <c r="B3" s="254"/>
      <c r="C3" s="258"/>
      <c r="D3" s="251"/>
      <c r="E3" s="14" t="s">
        <v>57</v>
      </c>
      <c r="F3" s="14" t="s">
        <v>58</v>
      </c>
      <c r="G3" s="14" t="s">
        <v>59</v>
      </c>
      <c r="H3" s="14" t="s">
        <v>5</v>
      </c>
      <c r="I3" s="14" t="s">
        <v>53</v>
      </c>
      <c r="J3" s="14" t="s">
        <v>67</v>
      </c>
      <c r="K3" s="14" t="s">
        <v>65</v>
      </c>
      <c r="L3" s="15" t="s">
        <v>9</v>
      </c>
      <c r="M3" s="12"/>
      <c r="O3" s="254"/>
      <c r="P3" s="258"/>
      <c r="Q3" s="251"/>
      <c r="R3" s="14" t="s">
        <v>57</v>
      </c>
      <c r="S3" s="14" t="s">
        <v>58</v>
      </c>
      <c r="T3" s="14" t="s">
        <v>59</v>
      </c>
      <c r="U3" s="14" t="s">
        <v>5</v>
      </c>
      <c r="V3" s="14" t="s">
        <v>53</v>
      </c>
      <c r="W3" s="14" t="s">
        <v>67</v>
      </c>
      <c r="X3" s="14" t="s">
        <v>65</v>
      </c>
      <c r="Y3" s="15" t="s">
        <v>9</v>
      </c>
      <c r="Z3" s="300"/>
      <c r="AA3" s="12"/>
      <c r="AB3" s="254"/>
      <c r="AC3" s="258"/>
      <c r="AD3" s="251"/>
      <c r="AE3" s="14" t="s">
        <v>57</v>
      </c>
      <c r="AF3" s="14" t="s">
        <v>58</v>
      </c>
      <c r="AG3" s="14" t="s">
        <v>59</v>
      </c>
      <c r="AH3" s="14" t="s">
        <v>5</v>
      </c>
      <c r="AI3" s="14" t="s">
        <v>53</v>
      </c>
      <c r="AJ3" s="14" t="s">
        <v>67</v>
      </c>
      <c r="AK3" s="14" t="s">
        <v>65</v>
      </c>
      <c r="AL3" s="15" t="s">
        <v>9</v>
      </c>
    </row>
    <row r="4" spans="2:38" ht="15" customHeight="1" x14ac:dyDescent="0.25">
      <c r="B4" s="278" t="s">
        <v>10</v>
      </c>
      <c r="C4" s="34" t="s">
        <v>15</v>
      </c>
      <c r="D4" s="227">
        <v>1.3031481700000001</v>
      </c>
      <c r="E4" s="228">
        <v>1.2263742633333301</v>
      </c>
      <c r="F4" s="228">
        <v>0.656016293333335</v>
      </c>
      <c r="G4" s="228">
        <v>1.2263742633333301</v>
      </c>
      <c r="H4" s="228">
        <v>1.1175742766666701</v>
      </c>
      <c r="I4" s="228">
        <v>0.656016293333335</v>
      </c>
      <c r="J4" s="228">
        <v>1.7718620033333301</v>
      </c>
      <c r="K4" s="228">
        <v>1.3271991866666599</v>
      </c>
      <c r="L4" s="229" t="s">
        <v>40</v>
      </c>
      <c r="M4" s="6" t="str">
        <f>"$ 1.8"</f>
        <v>$ 1.8</v>
      </c>
      <c r="O4" s="248" t="s">
        <v>10</v>
      </c>
      <c r="P4" s="13" t="s">
        <v>54</v>
      </c>
      <c r="Q4" s="217" t="s">
        <v>71</v>
      </c>
      <c r="R4" s="301" t="s">
        <v>46</v>
      </c>
      <c r="S4" s="217" t="s">
        <v>40</v>
      </c>
      <c r="T4" s="217" t="s">
        <v>40</v>
      </c>
      <c r="U4" s="244" t="s">
        <v>46</v>
      </c>
      <c r="V4" s="225" t="s">
        <v>46</v>
      </c>
      <c r="W4" s="217" t="s">
        <v>46</v>
      </c>
      <c r="X4" s="217" t="s">
        <v>46</v>
      </c>
      <c r="Y4" s="221" t="s">
        <v>46</v>
      </c>
      <c r="Z4" s="302"/>
      <c r="AA4" s="12"/>
      <c r="AB4" s="248" t="s">
        <v>10</v>
      </c>
      <c r="AC4" s="13" t="s">
        <v>54</v>
      </c>
      <c r="AD4" s="187" t="s">
        <v>46</v>
      </c>
      <c r="AE4" s="204">
        <f t="shared" ref="AE4:AL6" si="0">IFERROR(($D$4-E4)/$D$4, "NaN")</f>
        <v>5.891418062358169E-2</v>
      </c>
      <c r="AF4" s="204">
        <f t="shared" si="0"/>
        <v>0.49659117172122108</v>
      </c>
      <c r="AG4" s="204">
        <f t="shared" si="0"/>
        <v>5.891418062358169E-2</v>
      </c>
      <c r="AH4" s="204">
        <f t="shared" si="0"/>
        <v>0.1424042926241687</v>
      </c>
      <c r="AI4" s="204">
        <f t="shared" si="0"/>
        <v>0.49659117172122108</v>
      </c>
      <c r="AJ4" s="204">
        <f t="shared" si="0"/>
        <v>-0.35967808122182304</v>
      </c>
      <c r="AK4" s="204">
        <f t="shared" si="0"/>
        <v>-1.8456087512028561E-2</v>
      </c>
      <c r="AL4" s="205" t="str">
        <f t="shared" si="0"/>
        <v>NaN</v>
      </c>
    </row>
    <row r="5" spans="2:38" x14ac:dyDescent="0.25">
      <c r="B5" s="279"/>
      <c r="C5" s="1" t="s">
        <v>16</v>
      </c>
      <c r="D5" s="230">
        <v>0.699203459999999</v>
      </c>
      <c r="E5" s="231">
        <v>0.85247410999999795</v>
      </c>
      <c r="F5" s="231" t="s">
        <v>40</v>
      </c>
      <c r="G5" s="231" t="s">
        <v>40</v>
      </c>
      <c r="H5" s="231">
        <v>0.95330885666666498</v>
      </c>
      <c r="I5" s="231">
        <v>0.44461744999999903</v>
      </c>
      <c r="J5" s="231">
        <v>1.1095667899999999</v>
      </c>
      <c r="K5" s="231">
        <v>0.789126303333332</v>
      </c>
      <c r="L5" s="232" t="s">
        <v>40</v>
      </c>
      <c r="M5" s="12"/>
      <c r="O5" s="253"/>
      <c r="P5" s="31" t="s">
        <v>55</v>
      </c>
      <c r="Q5" s="211">
        <f>IFERROR((D4-D5)/D4, "NaN")</f>
        <v>0.46345052995777219</v>
      </c>
      <c r="R5" s="303">
        <f t="shared" ref="R5" si="1">IFERROR((E4-E5)/E4, "NaN")</f>
        <v>0.30488258316597239</v>
      </c>
      <c r="S5" s="222" t="str">
        <f>IFERROR((F4-F5)/F4, "NaN")</f>
        <v>NaN</v>
      </c>
      <c r="T5" s="222" t="str">
        <f t="shared" ref="T5" si="2">IFERROR((G4-G5)/G4, "NaN")</f>
        <v>NaN</v>
      </c>
      <c r="U5" s="304">
        <f>IFERROR((H4-H5)/H4, "NaN")</f>
        <v>0.14698389487806654</v>
      </c>
      <c r="V5" s="215">
        <f>IFERROR((I4-I5)/I4, "NaN")</f>
        <v>0.32224633058910929</v>
      </c>
      <c r="W5" s="211">
        <f>IFERROR((J4-J5)/J4, "NaN")</f>
        <v>0.37378487268612443</v>
      </c>
      <c r="X5" s="211">
        <f>IFERROR((K4-K5)/K4, "NaN")</f>
        <v>0.40541984107504625</v>
      </c>
      <c r="Y5" s="213" t="str">
        <f>IFERROR((L4-L5)/L4, "NaN")</f>
        <v>NaN</v>
      </c>
      <c r="Z5" s="226"/>
      <c r="AA5" s="12"/>
      <c r="AB5" s="253"/>
      <c r="AC5" s="31" t="s">
        <v>55</v>
      </c>
      <c r="AD5" s="206">
        <f>IFERROR(($D$4-D5)/$D$4, "NaN")</f>
        <v>0.46345052995777219</v>
      </c>
      <c r="AE5" s="203">
        <f t="shared" si="0"/>
        <v>0.34583485621592985</v>
      </c>
      <c r="AF5" s="203" t="str">
        <f t="shared" si="0"/>
        <v>NaN</v>
      </c>
      <c r="AG5" s="203" t="str">
        <f t="shared" si="0"/>
        <v>NaN</v>
      </c>
      <c r="AH5" s="203">
        <f t="shared" si="0"/>
        <v>0.26845704992497904</v>
      </c>
      <c r="AI5" s="203">
        <f t="shared" si="0"/>
        <v>0.65881281942022063</v>
      </c>
      <c r="AJ5" s="203">
        <f t="shared" si="0"/>
        <v>0.14854901726179007</v>
      </c>
      <c r="AK5" s="203">
        <f t="shared" si="0"/>
        <v>0.39444621762901144</v>
      </c>
      <c r="AL5" s="207" t="str">
        <f t="shared" si="0"/>
        <v>NaN</v>
      </c>
    </row>
    <row r="6" spans="2:38" ht="13.8" thickBot="1" x14ac:dyDescent="0.3">
      <c r="B6" s="280"/>
      <c r="C6" s="8" t="s">
        <v>17</v>
      </c>
      <c r="D6" s="233">
        <v>0.94899405333333198</v>
      </c>
      <c r="E6" s="234">
        <v>0.97642642666666601</v>
      </c>
      <c r="F6" s="234" t="s">
        <v>40</v>
      </c>
      <c r="G6" s="234" t="s">
        <v>40</v>
      </c>
      <c r="H6" s="234">
        <v>1.03098758666667</v>
      </c>
      <c r="I6" s="234">
        <v>0.50273048000000098</v>
      </c>
      <c r="J6" s="234">
        <v>1.3148222466666599</v>
      </c>
      <c r="K6" s="234">
        <v>0.79097051333333401</v>
      </c>
      <c r="L6" s="235">
        <v>0.62829416999999899</v>
      </c>
      <c r="M6" s="12"/>
      <c r="O6" s="254"/>
      <c r="P6" s="32" t="s">
        <v>56</v>
      </c>
      <c r="Q6" s="212">
        <f>IFERROR((D4-D6)/D4, "NaN")</f>
        <v>0.27176811111714799</v>
      </c>
      <c r="R6" s="305">
        <f t="shared" ref="R6:T6" si="3">IFERROR((E4-E6)/E4, "NaN")</f>
        <v>0.2038104061212902</v>
      </c>
      <c r="S6" s="214" t="str">
        <f t="shared" si="3"/>
        <v>NaN</v>
      </c>
      <c r="T6" s="214" t="str">
        <f t="shared" si="3"/>
        <v>NaN</v>
      </c>
      <c r="U6" s="223">
        <f>IFERROR((H4-H6)/H4, "NaN")</f>
        <v>7.747734697174459E-2</v>
      </c>
      <c r="V6" s="216">
        <f>IFERROR((I4-I6)/I4, "NaN")</f>
        <v>0.23366159482786875</v>
      </c>
      <c r="W6" s="212">
        <f>IFERROR((J4-J6)/J4, "NaN")</f>
        <v>0.25794320088520456</v>
      </c>
      <c r="X6" s="212">
        <f>IFERROR((K4-K6)/K4, "NaN")</f>
        <v>0.40403029079613612</v>
      </c>
      <c r="Y6" s="214" t="str">
        <f>IFERROR((L4-L6)/L4, "NaN")</f>
        <v>NaN</v>
      </c>
      <c r="Z6" s="226"/>
      <c r="AA6" s="12"/>
      <c r="AB6" s="254"/>
      <c r="AC6" s="32" t="s">
        <v>56</v>
      </c>
      <c r="AD6" s="208">
        <f>IFERROR(($D$4-D6)/$D$4, "NaN")</f>
        <v>0.27176811111714799</v>
      </c>
      <c r="AE6" s="209">
        <f t="shared" si="0"/>
        <v>0.25071726366567665</v>
      </c>
      <c r="AF6" s="209" t="str">
        <f t="shared" si="0"/>
        <v>NaN</v>
      </c>
      <c r="AG6" s="209" t="str">
        <f t="shared" si="0"/>
        <v>NaN</v>
      </c>
      <c r="AH6" s="209">
        <f t="shared" si="0"/>
        <v>0.20884853280600474</v>
      </c>
      <c r="AI6" s="209">
        <f t="shared" si="0"/>
        <v>0.61421848138726931</v>
      </c>
      <c r="AJ6" s="209">
        <f t="shared" si="0"/>
        <v>-8.9583647780128259E-3</v>
      </c>
      <c r="AK6" s="209">
        <f t="shared" si="0"/>
        <v>0.39303102168855136</v>
      </c>
      <c r="AL6" s="210">
        <f t="shared" si="0"/>
        <v>0.51786436533920854</v>
      </c>
    </row>
    <row r="7" spans="2:38" x14ac:dyDescent="0.25">
      <c r="B7" s="278" t="s">
        <v>11</v>
      </c>
      <c r="C7" s="34" t="s">
        <v>15</v>
      </c>
      <c r="D7" s="227">
        <v>0.171264948333333</v>
      </c>
      <c r="E7" s="228">
        <v>0.24121689999999901</v>
      </c>
      <c r="F7" s="228">
        <v>0.17177937999999801</v>
      </c>
      <c r="G7" s="228">
        <v>0.24516027999999901</v>
      </c>
      <c r="H7" s="228">
        <v>0.244088055</v>
      </c>
      <c r="I7" s="228">
        <v>0.17177937999999801</v>
      </c>
      <c r="J7" s="228">
        <v>0.24607797333333301</v>
      </c>
      <c r="K7" s="228">
        <v>0.18821596666666601</v>
      </c>
      <c r="L7" s="229" t="s">
        <v>40</v>
      </c>
      <c r="M7" s="12"/>
      <c r="O7" s="257" t="s">
        <v>11</v>
      </c>
      <c r="P7" s="13" t="s">
        <v>54</v>
      </c>
      <c r="Q7" s="217" t="s">
        <v>46</v>
      </c>
      <c r="R7" s="301" t="s">
        <v>46</v>
      </c>
      <c r="S7" s="217" t="s">
        <v>40</v>
      </c>
      <c r="T7" s="217" t="s">
        <v>40</v>
      </c>
      <c r="U7" s="244" t="s">
        <v>46</v>
      </c>
      <c r="V7" s="217" t="s">
        <v>46</v>
      </c>
      <c r="W7" s="217" t="s">
        <v>46</v>
      </c>
      <c r="X7" s="217" t="s">
        <v>46</v>
      </c>
      <c r="Y7" s="221" t="s">
        <v>46</v>
      </c>
      <c r="Z7" s="302"/>
      <c r="AA7" s="12"/>
      <c r="AB7" s="257" t="s">
        <v>11</v>
      </c>
      <c r="AC7" s="13" t="s">
        <v>54</v>
      </c>
      <c r="AD7" s="242" t="s">
        <v>46</v>
      </c>
      <c r="AE7" s="239">
        <f t="shared" ref="AE7:AL9" si="4">IFERROR(($D$7-E7)/$D$7, "NaN")</f>
        <v>-0.40844289708667364</v>
      </c>
      <c r="AF7" s="239">
        <f t="shared" si="4"/>
        <v>-3.0037183420846404E-3</v>
      </c>
      <c r="AG7" s="239">
        <f t="shared" si="4"/>
        <v>-0.43146792373909171</v>
      </c>
      <c r="AH7" s="239">
        <f t="shared" si="4"/>
        <v>-0.42520730234263332</v>
      </c>
      <c r="AI7" s="239">
        <f t="shared" si="4"/>
        <v>-3.0037183420846404E-3</v>
      </c>
      <c r="AJ7" s="239">
        <f t="shared" si="4"/>
        <v>-0.43682624920069107</v>
      </c>
      <c r="AK7" s="239">
        <f t="shared" si="4"/>
        <v>-9.8975409144089671E-2</v>
      </c>
      <c r="AL7" s="243" t="str">
        <f t="shared" si="4"/>
        <v>NaN</v>
      </c>
    </row>
    <row r="8" spans="2:38" ht="15" customHeight="1" x14ac:dyDescent="0.25">
      <c r="B8" s="279"/>
      <c r="C8" s="1" t="s">
        <v>16</v>
      </c>
      <c r="D8" s="230">
        <v>0.160983611666667</v>
      </c>
      <c r="E8" s="231">
        <v>0.19747609333333299</v>
      </c>
      <c r="F8" s="231" t="s">
        <v>40</v>
      </c>
      <c r="G8" s="231">
        <v>0.24358982666666601</v>
      </c>
      <c r="H8" s="231">
        <v>0.23699494499999901</v>
      </c>
      <c r="I8" s="231">
        <v>0.154367696666667</v>
      </c>
      <c r="J8" s="231">
        <v>0.206184543333332</v>
      </c>
      <c r="K8" s="231">
        <v>0.164829160000001</v>
      </c>
      <c r="L8" s="232" t="s">
        <v>40</v>
      </c>
      <c r="M8" s="12"/>
      <c r="O8" s="253"/>
      <c r="P8" s="31" t="s">
        <v>55</v>
      </c>
      <c r="Q8" s="218">
        <f t="shared" ref="Q8:R8" si="5">IFERROR((D7-D8)/D7, "NaN")</f>
        <v>6.0031762288308026E-2</v>
      </c>
      <c r="R8" s="306">
        <f t="shared" si="5"/>
        <v>0.18133392256788891</v>
      </c>
      <c r="S8" s="222" t="str">
        <f>IFERROR((F7-F8)/F7, "NaN")</f>
        <v>NaN</v>
      </c>
      <c r="T8" s="222">
        <f t="shared" ref="T8" si="6">IFERROR((G7-G8)/G7, "NaN")</f>
        <v>6.4058228899600122E-3</v>
      </c>
      <c r="U8" s="220">
        <f>IFERROR((H7-H8)/H7, "NaN")</f>
        <v>2.9059635876081624E-2</v>
      </c>
      <c r="V8" s="218">
        <f>IFERROR((I7-I8)/I7, "NaN")</f>
        <v>0.10136072986950596</v>
      </c>
      <c r="W8" s="218">
        <f>IFERROR((J7-J8)/J7, "NaN")</f>
        <v>0.1621170292473193</v>
      </c>
      <c r="X8" s="218">
        <f>IFERROR((K7-K8)/K7, "NaN")</f>
        <v>0.12425516857495666</v>
      </c>
      <c r="Y8" s="222" t="str">
        <f>IFERROR((L7-L8)/L7, "NaN")</f>
        <v>NaN</v>
      </c>
      <c r="Z8" s="226"/>
      <c r="AA8" s="12"/>
      <c r="AB8" s="253"/>
      <c r="AC8" s="31" t="s">
        <v>55</v>
      </c>
      <c r="AD8" s="206">
        <f>IFERROR(($D$7-D8)/$D$7, "NaN")</f>
        <v>6.0031762288308026E-2</v>
      </c>
      <c r="AE8" s="203">
        <f t="shared" si="4"/>
        <v>-0.15304442184506567</v>
      </c>
      <c r="AF8" s="203" t="str">
        <f t="shared" si="4"/>
        <v>NaN</v>
      </c>
      <c r="AG8" s="203">
        <f t="shared" si="4"/>
        <v>-0.42229819374696032</v>
      </c>
      <c r="AH8" s="203">
        <f t="shared" si="4"/>
        <v>-0.38379129708862381</v>
      </c>
      <c r="AI8" s="203">
        <f t="shared" si="4"/>
        <v>9.8661470610897445E-2</v>
      </c>
      <c r="AJ8" s="203">
        <f t="shared" si="4"/>
        <v>-0.20389224613570656</v>
      </c>
      <c r="AK8" s="203">
        <f t="shared" si="4"/>
        <v>3.7577965578841167E-2</v>
      </c>
      <c r="AL8" s="207" t="str">
        <f t="shared" si="4"/>
        <v>NaN</v>
      </c>
    </row>
    <row r="9" spans="2:38" ht="15" customHeight="1" thickBot="1" x14ac:dyDescent="0.3">
      <c r="B9" s="280"/>
      <c r="C9" s="8" t="s">
        <v>17</v>
      </c>
      <c r="D9" s="233">
        <v>0.16392947166666599</v>
      </c>
      <c r="E9" s="234">
        <v>0.20289849166666599</v>
      </c>
      <c r="F9" s="234" t="s">
        <v>40</v>
      </c>
      <c r="G9" s="234">
        <v>7.0235479999999906E-2</v>
      </c>
      <c r="H9" s="234">
        <v>0.23024086666666599</v>
      </c>
      <c r="I9" s="234">
        <v>0.15405665333333299</v>
      </c>
      <c r="J9" s="234">
        <v>0.21001381499999899</v>
      </c>
      <c r="K9" s="234">
        <v>0.16385402833333401</v>
      </c>
      <c r="L9" s="235">
        <v>0.128154253333333</v>
      </c>
      <c r="M9" s="12"/>
      <c r="O9" s="249"/>
      <c r="P9" s="32" t="s">
        <v>56</v>
      </c>
      <c r="Q9" s="212">
        <f>IFERROR((D7-D9)/D7, "NaN")</f>
        <v>4.2831161531021324E-2</v>
      </c>
      <c r="R9" s="305">
        <f t="shared" ref="R9:T9" si="7">IFERROR((E7-E9)/E7, "NaN")</f>
        <v>0.15885457583333998</v>
      </c>
      <c r="S9" s="214" t="str">
        <f t="shared" si="7"/>
        <v>NaN</v>
      </c>
      <c r="T9" s="214">
        <f t="shared" si="7"/>
        <v>0.71351199305205482</v>
      </c>
      <c r="U9" s="223">
        <f>IFERROR((H7-H9)/H7, "NaN")</f>
        <v>5.6730298962536327E-2</v>
      </c>
      <c r="V9" s="212">
        <f>IFERROR((I7-I9)/I7, "NaN")</f>
        <v>0.1031714438989431</v>
      </c>
      <c r="W9" s="212">
        <f>IFERROR((J7-J9)/J7, "NaN")</f>
        <v>0.14655581661704489</v>
      </c>
      <c r="X9" s="212">
        <f>IFERROR((K7-K9)/K7, "NaN")</f>
        <v>0.1294360875157709</v>
      </c>
      <c r="Y9" s="214" t="str">
        <f>IFERROR((L7-L9)/L7, "NaN")</f>
        <v>NaN</v>
      </c>
      <c r="Z9" s="226"/>
      <c r="AA9" s="12"/>
      <c r="AB9" s="249"/>
      <c r="AC9" s="32" t="s">
        <v>56</v>
      </c>
      <c r="AD9" s="240">
        <f>IFERROR(($D$7-D9)/$D$7, "NaN")</f>
        <v>4.2831161531021324E-2</v>
      </c>
      <c r="AE9" s="238">
        <f t="shared" si="4"/>
        <v>-0.18470529808448963</v>
      </c>
      <c r="AF9" s="238" t="str">
        <f t="shared" si="4"/>
        <v>NaN</v>
      </c>
      <c r="AG9" s="238">
        <f t="shared" si="4"/>
        <v>0.58990160751807441</v>
      </c>
      <c r="AH9" s="238">
        <f t="shared" si="4"/>
        <v>-0.34435486599714582</v>
      </c>
      <c r="AI9" s="238">
        <f t="shared" si="4"/>
        <v>0.10047762351527707</v>
      </c>
      <c r="AJ9" s="238">
        <f t="shared" si="4"/>
        <v>-0.22625100491227818</v>
      </c>
      <c r="AK9" s="238">
        <f t="shared" si="4"/>
        <v>4.3271668091564852E-2</v>
      </c>
      <c r="AL9" s="241">
        <f t="shared" si="4"/>
        <v>0.25171931220913724</v>
      </c>
    </row>
    <row r="10" spans="2:38" x14ac:dyDescent="0.25">
      <c r="B10" s="278" t="s">
        <v>12</v>
      </c>
      <c r="C10" s="34" t="s">
        <v>15</v>
      </c>
      <c r="D10" s="227">
        <v>0.35536909999999999</v>
      </c>
      <c r="E10" s="228">
        <v>0.61146730000000005</v>
      </c>
      <c r="F10" s="228">
        <v>0.48017985000000002</v>
      </c>
      <c r="G10" s="228">
        <v>0.63058555000000005</v>
      </c>
      <c r="H10" s="228" t="s">
        <v>40</v>
      </c>
      <c r="I10" s="228">
        <v>0.32228026666666698</v>
      </c>
      <c r="J10" s="228">
        <v>0.62669691666666705</v>
      </c>
      <c r="K10" s="228">
        <v>0.35357828333333302</v>
      </c>
      <c r="L10" s="229" t="s">
        <v>40</v>
      </c>
      <c r="M10" s="12"/>
      <c r="O10" s="248" t="s">
        <v>12</v>
      </c>
      <c r="P10" s="13" t="s">
        <v>54</v>
      </c>
      <c r="Q10" s="217" t="s">
        <v>46</v>
      </c>
      <c r="R10" s="224" t="s">
        <v>46</v>
      </c>
      <c r="S10" s="307" t="s">
        <v>46</v>
      </c>
      <c r="T10" s="217" t="s">
        <v>40</v>
      </c>
      <c r="U10" s="244" t="s">
        <v>46</v>
      </c>
      <c r="V10" s="217" t="s">
        <v>46</v>
      </c>
      <c r="W10" s="217" t="s">
        <v>46</v>
      </c>
      <c r="X10" s="217" t="s">
        <v>46</v>
      </c>
      <c r="Y10" s="219" t="s">
        <v>46</v>
      </c>
      <c r="Z10" s="302"/>
      <c r="AA10" s="12"/>
      <c r="AB10" s="248" t="s">
        <v>12</v>
      </c>
      <c r="AC10" s="13" t="s">
        <v>54</v>
      </c>
      <c r="AD10" s="187" t="s">
        <v>46</v>
      </c>
      <c r="AE10" s="204">
        <f>IFERROR(($D$10-E10)/$D$10, "NaN")</f>
        <v>-0.72065410301570976</v>
      </c>
      <c r="AF10" s="204">
        <f t="shared" ref="AF10:AL12" si="8">IFERROR(($D$10-F10)/$D$10, "NaN")</f>
        <v>-0.35121441340848158</v>
      </c>
      <c r="AG10" s="204">
        <f t="shared" si="8"/>
        <v>-0.7744523933003743</v>
      </c>
      <c r="AH10" s="204" t="str">
        <f t="shared" si="8"/>
        <v>NaN</v>
      </c>
      <c r="AI10" s="204">
        <f t="shared" si="8"/>
        <v>9.3111171830451811E-2</v>
      </c>
      <c r="AJ10" s="204">
        <f t="shared" si="8"/>
        <v>-0.76350987372471901</v>
      </c>
      <c r="AK10" s="204">
        <f t="shared" si="8"/>
        <v>5.0393145230324538E-3</v>
      </c>
      <c r="AL10" s="205" t="str">
        <f t="shared" si="8"/>
        <v>NaN</v>
      </c>
    </row>
    <row r="11" spans="2:38" x14ac:dyDescent="0.25">
      <c r="B11" s="279"/>
      <c r="C11" s="1" t="s">
        <v>16</v>
      </c>
      <c r="D11" s="230">
        <v>0.29839481666666701</v>
      </c>
      <c r="E11" s="231">
        <v>0.375210616666667</v>
      </c>
      <c r="F11" s="231">
        <v>0.31964314999999999</v>
      </c>
      <c r="G11" s="231">
        <v>0.61527955000000001</v>
      </c>
      <c r="H11" s="231">
        <v>0.61527955000000001</v>
      </c>
      <c r="I11" s="231">
        <v>0.29917033333333298</v>
      </c>
      <c r="J11" s="231">
        <v>0.41403948333333301</v>
      </c>
      <c r="K11" s="231">
        <v>0.2467713</v>
      </c>
      <c r="L11" s="232" t="s">
        <v>40</v>
      </c>
      <c r="M11" s="12"/>
      <c r="O11" s="253"/>
      <c r="P11" s="31" t="s">
        <v>55</v>
      </c>
      <c r="Q11" s="218">
        <f t="shared" ref="Q11:R11" si="9">IFERROR((D10-D11)/D10, "NaN")</f>
        <v>0.16032424691210628</v>
      </c>
      <c r="R11" s="218">
        <f t="shared" si="9"/>
        <v>0.38637664407129052</v>
      </c>
      <c r="S11" s="245">
        <f>IFERROR((F10-F11)/F10, "NaN")</f>
        <v>0.33432619048883461</v>
      </c>
      <c r="T11" s="222">
        <f t="shared" ref="T11" si="10">IFERROR((G10-G11)/G10, "NaN")</f>
        <v>2.4272677989529003E-2</v>
      </c>
      <c r="U11" s="220" t="str">
        <f>IFERROR((H10-H11)/H10, "NaN")</f>
        <v>NaN</v>
      </c>
      <c r="V11" s="218">
        <f>IFERROR((I10-I11)/I10, "NaN")</f>
        <v>7.1707565506132886E-2</v>
      </c>
      <c r="W11" s="218">
        <f>IFERROR((J10-J11)/J10, "NaN")</f>
        <v>0.33933058816442863</v>
      </c>
      <c r="X11" s="218">
        <f>IFERROR((K10-K11)/K10, "NaN")</f>
        <v>0.30207450052197243</v>
      </c>
      <c r="Y11" s="220" t="str">
        <f>IFERROR((L10-L11)/L10, "NaN")</f>
        <v>NaN</v>
      </c>
      <c r="Z11" s="226"/>
      <c r="AA11" s="12"/>
      <c r="AB11" s="253"/>
      <c r="AC11" s="31" t="s">
        <v>55</v>
      </c>
      <c r="AD11" s="206">
        <f>IFERROR(($D$10-D11)/$D$10, "NaN")</f>
        <v>0.16032424691210628</v>
      </c>
      <c r="AE11" s="203">
        <f>IFERROR(($D$10-E11)/$D$10, "NaN")</f>
        <v>-5.5833545085003176E-2</v>
      </c>
      <c r="AF11" s="203">
        <f t="shared" si="8"/>
        <v>0.10053195395998135</v>
      </c>
      <c r="AG11" s="203">
        <f t="shared" si="8"/>
        <v>-0.73138168175004525</v>
      </c>
      <c r="AH11" s="203">
        <f t="shared" si="8"/>
        <v>-0.73138168175004525</v>
      </c>
      <c r="AI11" s="203">
        <f t="shared" si="8"/>
        <v>0.15814196188319979</v>
      </c>
      <c r="AJ11" s="203">
        <f t="shared" si="8"/>
        <v>-0.1650970310399329</v>
      </c>
      <c r="AK11" s="203">
        <f t="shared" si="8"/>
        <v>0.30559156662748671</v>
      </c>
      <c r="AL11" s="207" t="str">
        <f t="shared" si="8"/>
        <v>NaN</v>
      </c>
    </row>
    <row r="12" spans="2:38" ht="13.8" thickBot="1" x14ac:dyDescent="0.3">
      <c r="B12" s="280"/>
      <c r="C12" s="8" t="s">
        <v>17</v>
      </c>
      <c r="D12" s="233">
        <v>0.82117056666666699</v>
      </c>
      <c r="E12" s="234">
        <v>0.86960858333333302</v>
      </c>
      <c r="F12" s="234">
        <v>0.98957075000000005</v>
      </c>
      <c r="G12" s="234">
        <v>0.14026395</v>
      </c>
      <c r="H12" s="234" t="s">
        <v>40</v>
      </c>
      <c r="I12" s="234">
        <v>0.30909745</v>
      </c>
      <c r="J12" s="234">
        <v>0.80024410000000001</v>
      </c>
      <c r="K12" s="234">
        <v>0.77708328333333299</v>
      </c>
      <c r="L12" s="235">
        <v>0.26191496666666703</v>
      </c>
      <c r="M12" s="12"/>
      <c r="O12" s="254"/>
      <c r="P12" s="32" t="s">
        <v>56</v>
      </c>
      <c r="Q12" s="212">
        <f>IFERROR((D10-D12)/D10, "NaN")</f>
        <v>-1.3107539925859255</v>
      </c>
      <c r="R12" s="212">
        <f t="shared" ref="R12:T12" si="11">IFERROR((E10-E12)/E10, "NaN")</f>
        <v>-0.42216694716681163</v>
      </c>
      <c r="S12" s="246">
        <f t="shared" si="11"/>
        <v>-1.0608335605919326</v>
      </c>
      <c r="T12" s="214">
        <f t="shared" si="11"/>
        <v>0.7775655499876265</v>
      </c>
      <c r="U12" s="223" t="str">
        <f>IFERROR((H10-H12)/H10, "NaN")</f>
        <v>NaN</v>
      </c>
      <c r="V12" s="212">
        <f>IFERROR((I10-I12)/I10, "NaN")</f>
        <v>4.0904821145322907E-2</v>
      </c>
      <c r="W12" s="212">
        <f>IFERROR((J10-J12)/J10, "NaN")</f>
        <v>-0.27692362722384467</v>
      </c>
      <c r="X12" s="212">
        <f>IFERROR((K10-K12)/K10, "NaN")</f>
        <v>-1.1977686978041695</v>
      </c>
      <c r="Y12" s="223" t="str">
        <f>IFERROR((L10-L12)/L10, "NaN")</f>
        <v>NaN</v>
      </c>
      <c r="Z12" s="226"/>
      <c r="AA12" s="12"/>
      <c r="AB12" s="254"/>
      <c r="AC12" s="32" t="s">
        <v>56</v>
      </c>
      <c r="AD12" s="208">
        <f>IFERROR(($D$10-D12)/$D$10, "NaN")</f>
        <v>-1.3107539925859255</v>
      </c>
      <c r="AE12" s="209">
        <f>IFERROR(($D$10-E12)/$D$10, "NaN")</f>
        <v>-1.4470573928159005</v>
      </c>
      <c r="AF12" s="209">
        <f t="shared" si="8"/>
        <v>-1.7846280107077404</v>
      </c>
      <c r="AG12" s="209">
        <f t="shared" si="8"/>
        <v>0.6053006578230915</v>
      </c>
      <c r="AH12" s="209" t="str">
        <f t="shared" si="8"/>
        <v>NaN</v>
      </c>
      <c r="AI12" s="209">
        <f t="shared" si="8"/>
        <v>0.13020729714541865</v>
      </c>
      <c r="AJ12" s="209">
        <f t="shared" si="8"/>
        <v>-1.2518674246016326</v>
      </c>
      <c r="AK12" s="209">
        <f t="shared" si="8"/>
        <v>-1.1866934500870587</v>
      </c>
      <c r="AL12" s="210">
        <f t="shared" si="8"/>
        <v>0.26297765712700671</v>
      </c>
    </row>
    <row r="13" spans="2:38" x14ac:dyDescent="0.25">
      <c r="B13" s="278" t="s">
        <v>13</v>
      </c>
      <c r="C13" s="34" t="s">
        <v>15</v>
      </c>
      <c r="D13" s="227">
        <v>0.93925207499999896</v>
      </c>
      <c r="E13" s="228">
        <v>0.94816685000000001</v>
      </c>
      <c r="F13" s="228">
        <v>0.55240944666666703</v>
      </c>
      <c r="G13" s="228">
        <v>7.6275491666666195E-2</v>
      </c>
      <c r="H13" s="228">
        <v>7.6275491666666195E-2</v>
      </c>
      <c r="I13" s="228">
        <v>0.63889568333333502</v>
      </c>
      <c r="J13" s="228">
        <v>1.15256980833333</v>
      </c>
      <c r="K13" s="228">
        <v>0.94613825333333501</v>
      </c>
      <c r="L13" s="229" t="s">
        <v>40</v>
      </c>
      <c r="M13" s="12"/>
      <c r="O13" s="257" t="s">
        <v>13</v>
      </c>
      <c r="P13" s="13" t="s">
        <v>54</v>
      </c>
      <c r="Q13" s="217" t="s">
        <v>46</v>
      </c>
      <c r="R13" s="224" t="s">
        <v>46</v>
      </c>
      <c r="S13" s="217" t="s">
        <v>46</v>
      </c>
      <c r="T13" s="247" t="s">
        <v>46</v>
      </c>
      <c r="U13" s="217" t="s">
        <v>46</v>
      </c>
      <c r="V13" s="217" t="s">
        <v>46</v>
      </c>
      <c r="W13" s="217" t="s">
        <v>46</v>
      </c>
      <c r="X13" s="217" t="s">
        <v>46</v>
      </c>
      <c r="Y13" s="221" t="s">
        <v>46</v>
      </c>
      <c r="Z13" s="302"/>
      <c r="AA13" s="12"/>
      <c r="AB13" s="257" t="s">
        <v>13</v>
      </c>
      <c r="AC13" s="13" t="s">
        <v>54</v>
      </c>
      <c r="AD13" s="242" t="s">
        <v>46</v>
      </c>
      <c r="AE13" s="239">
        <f>IFERROR(($D$13-E13)/$D$13, "NaN")</f>
        <v>-9.4913551295599217E-3</v>
      </c>
      <c r="AF13" s="239">
        <f t="shared" ref="AF13:AL15" si="12">IFERROR(($D$13-F13)/$D$13, "NaN")</f>
        <v>0.41186241545788693</v>
      </c>
      <c r="AG13" s="239">
        <f t="shared" si="12"/>
        <v>0.9187912449736495</v>
      </c>
      <c r="AH13" s="239">
        <f t="shared" si="12"/>
        <v>0.9187912449736495</v>
      </c>
      <c r="AI13" s="239">
        <f t="shared" si="12"/>
        <v>0.31978251596267626</v>
      </c>
      <c r="AJ13" s="239">
        <f t="shared" si="12"/>
        <v>-0.22711446587257342</v>
      </c>
      <c r="AK13" s="239">
        <f t="shared" si="12"/>
        <v>-7.3315550922110591E-3</v>
      </c>
      <c r="AL13" s="243" t="str">
        <f t="shared" si="12"/>
        <v>NaN</v>
      </c>
    </row>
    <row r="14" spans="2:38" x14ac:dyDescent="0.25">
      <c r="B14" s="279"/>
      <c r="C14" s="1" t="s">
        <v>16</v>
      </c>
      <c r="D14" s="230">
        <v>0.67911973666666603</v>
      </c>
      <c r="E14" s="231">
        <v>0.67678049666666695</v>
      </c>
      <c r="F14" s="231">
        <v>0.45553762666666903</v>
      </c>
      <c r="G14" s="231">
        <v>7.0362116666666599E-2</v>
      </c>
      <c r="H14" s="231">
        <v>7.0362116666666599E-2</v>
      </c>
      <c r="I14" s="231">
        <v>0.41170764833333301</v>
      </c>
      <c r="J14" s="231">
        <v>1.02446036000001</v>
      </c>
      <c r="K14" s="231">
        <v>0.548043995000002</v>
      </c>
      <c r="L14" s="232" t="s">
        <v>40</v>
      </c>
      <c r="M14" s="12"/>
      <c r="O14" s="253"/>
      <c r="P14" s="31" t="s">
        <v>55</v>
      </c>
      <c r="Q14" s="218">
        <f t="shared" ref="Q14:R14" si="13">IFERROR((D13-D14)/D13, "NaN")</f>
        <v>0.27695689502025667</v>
      </c>
      <c r="R14" s="218">
        <f t="shared" si="13"/>
        <v>0.28622214891116793</v>
      </c>
      <c r="S14" s="222">
        <f>IFERROR((F13-F14)/F13, "NaN")</f>
        <v>0.17536235229961963</v>
      </c>
      <c r="T14" s="222">
        <f t="shared" ref="T14" si="14">IFERROR((G13-G14)/G13, "NaN")</f>
        <v>7.7526540580581407E-2</v>
      </c>
      <c r="U14" s="222">
        <f>IFERROR((H13-H14)/H13, "NaN")</f>
        <v>7.7526540580581407E-2</v>
      </c>
      <c r="V14" s="218">
        <f>IFERROR((I13-I14)/I13, "NaN")</f>
        <v>0.35559488180399834</v>
      </c>
      <c r="W14" s="218">
        <f>IFERROR((J13-J14)/J13, "NaN")</f>
        <v>0.11115114018002287</v>
      </c>
      <c r="X14" s="218">
        <f>IFERROR((K13-K14)/K13, "NaN")</f>
        <v>0.42075696329876644</v>
      </c>
      <c r="Y14" s="222" t="str">
        <f>IFERROR((L13-L14)/L13, "NaN")</f>
        <v>NaN</v>
      </c>
      <c r="Z14" s="226"/>
      <c r="AA14" s="12"/>
      <c r="AB14" s="253"/>
      <c r="AC14" s="31" t="s">
        <v>55</v>
      </c>
      <c r="AD14" s="206">
        <f t="shared" ref="AD14:AE15" si="15">IFERROR(($D$13-D14)/$D$13, "NaN")</f>
        <v>0.27695689502025667</v>
      </c>
      <c r="AE14" s="203">
        <f t="shared" si="15"/>
        <v>0.27944742984286969</v>
      </c>
      <c r="AF14" s="203">
        <f t="shared" si="12"/>
        <v>0.51499960575900827</v>
      </c>
      <c r="AG14" s="203">
        <f t="shared" si="12"/>
        <v>0.92508707881569852</v>
      </c>
      <c r="AH14" s="203">
        <f t="shared" si="12"/>
        <v>0.92508707881569852</v>
      </c>
      <c r="AI14" s="203">
        <f t="shared" si="12"/>
        <v>0.56166437179994155</v>
      </c>
      <c r="AJ14" s="203">
        <f t="shared" si="12"/>
        <v>-9.0719293859437125E-2</v>
      </c>
      <c r="AK14" s="203">
        <f t="shared" si="12"/>
        <v>0.41651021106341168</v>
      </c>
      <c r="AL14" s="207" t="str">
        <f t="shared" si="12"/>
        <v>NaN</v>
      </c>
    </row>
    <row r="15" spans="2:38" ht="13.8" thickBot="1" x14ac:dyDescent="0.3">
      <c r="B15" s="280"/>
      <c r="C15" s="8" t="s">
        <v>17</v>
      </c>
      <c r="D15" s="233">
        <v>0.58772596333333205</v>
      </c>
      <c r="E15" s="234">
        <v>0.59245977500000002</v>
      </c>
      <c r="F15" s="234">
        <v>0.41295058000000301</v>
      </c>
      <c r="G15" s="234">
        <v>7.34726999999991E-2</v>
      </c>
      <c r="H15" s="234" t="s">
        <v>40</v>
      </c>
      <c r="I15" s="234">
        <v>0.38469044666666902</v>
      </c>
      <c r="J15" s="234">
        <v>0.95712429500000196</v>
      </c>
      <c r="K15" s="234">
        <v>0.51887998833333404</v>
      </c>
      <c r="L15" s="235">
        <v>0.64555077500000202</v>
      </c>
      <c r="M15" s="6" t="str">
        <f>"$ 0"</f>
        <v>$ 0</v>
      </c>
      <c r="O15" s="254"/>
      <c r="P15" s="32" t="s">
        <v>56</v>
      </c>
      <c r="Q15" s="212">
        <f>IFERROR((D13-D15)/D13, "NaN")</f>
        <v>0.37426173550552688</v>
      </c>
      <c r="R15" s="212">
        <f t="shared" ref="R15:T15" si="16">IFERROR((E13-E15)/E13, "NaN")</f>
        <v>0.37515240592939941</v>
      </c>
      <c r="S15" s="214">
        <f t="shared" si="16"/>
        <v>0.25245561513870307</v>
      </c>
      <c r="T15" s="214">
        <f t="shared" si="16"/>
        <v>3.674563880775307E-2</v>
      </c>
      <c r="U15" s="214" t="str">
        <f>IFERROR((H13-H15)/H13, "NaN")</f>
        <v>NaN</v>
      </c>
      <c r="V15" s="212">
        <f>IFERROR((I13-I15)/I13, "NaN")</f>
        <v>0.39788222600032486</v>
      </c>
      <c r="W15" s="212">
        <f>IFERROR((J13-J15)/J13, "NaN")</f>
        <v>0.16957368822279964</v>
      </c>
      <c r="X15" s="212">
        <f>IFERROR((K13-K15)/K13, "NaN")</f>
        <v>0.45158121817263963</v>
      </c>
      <c r="Y15" s="214" t="str">
        <f>IFERROR((L13-L15)/L13, "NaN")</f>
        <v>NaN</v>
      </c>
      <c r="Z15" s="226"/>
      <c r="AA15" s="12"/>
      <c r="AB15" s="254"/>
      <c r="AC15" s="32" t="s">
        <v>56</v>
      </c>
      <c r="AD15" s="208">
        <f t="shared" si="15"/>
        <v>0.37426173550552688</v>
      </c>
      <c r="AE15" s="209">
        <f t="shared" si="15"/>
        <v>0.36922175551222425</v>
      </c>
      <c r="AF15" s="209">
        <f t="shared" si="12"/>
        <v>0.56034105114965715</v>
      </c>
      <c r="AG15" s="209">
        <f t="shared" si="12"/>
        <v>0.92177531255387524</v>
      </c>
      <c r="AH15" s="209" t="str">
        <f t="shared" si="12"/>
        <v>NaN</v>
      </c>
      <c r="AI15" s="209">
        <f t="shared" si="12"/>
        <v>0.59042896267578704</v>
      </c>
      <c r="AJ15" s="209">
        <f t="shared" si="12"/>
        <v>-1.9028140023010343E-2</v>
      </c>
      <c r="AK15" s="209">
        <f t="shared" si="12"/>
        <v>0.44756045566006908</v>
      </c>
      <c r="AL15" s="210">
        <f t="shared" si="12"/>
        <v>0.31269699350943386</v>
      </c>
    </row>
    <row r="16" spans="2:38" ht="15.6" x14ac:dyDescent="0.25">
      <c r="B16" s="276" t="s">
        <v>22</v>
      </c>
      <c r="C16" s="276"/>
      <c r="D16" s="276"/>
      <c r="E16" s="276"/>
      <c r="F16" s="276"/>
      <c r="G16" s="276"/>
      <c r="H16" s="276"/>
      <c r="I16" s="276"/>
      <c r="J16" s="276"/>
      <c r="K16" s="276"/>
      <c r="L16" s="276"/>
      <c r="M16" s="12"/>
      <c r="O16" s="256" t="s">
        <v>72</v>
      </c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36"/>
      <c r="AB16" s="256" t="s">
        <v>73</v>
      </c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</row>
    <row r="17" spans="2:25" ht="13.8" thickBot="1" x14ac:dyDescent="0.3"/>
    <row r="18" spans="2:25" x14ac:dyDescent="0.25">
      <c r="B18" s="269" t="s">
        <v>0</v>
      </c>
      <c r="C18" s="273" t="s">
        <v>47</v>
      </c>
      <c r="D18" s="273" t="s">
        <v>1</v>
      </c>
      <c r="E18" s="273" t="s">
        <v>2</v>
      </c>
      <c r="F18" s="273"/>
      <c r="G18" s="273"/>
      <c r="H18" s="273"/>
      <c r="I18" s="273"/>
      <c r="J18" s="273"/>
      <c r="K18" s="273"/>
      <c r="L18" s="275"/>
      <c r="M18" s="12"/>
      <c r="O18" s="278" t="s">
        <v>0</v>
      </c>
      <c r="P18" s="282" t="s">
        <v>14</v>
      </c>
      <c r="Q18" s="282" t="s">
        <v>1</v>
      </c>
      <c r="R18" s="282" t="s">
        <v>2</v>
      </c>
      <c r="S18" s="282"/>
      <c r="T18" s="282"/>
      <c r="U18" s="282"/>
      <c r="V18" s="282"/>
      <c r="W18" s="282"/>
      <c r="X18" s="282"/>
      <c r="Y18" s="284"/>
    </row>
    <row r="19" spans="2:25" ht="40.200000000000003" thickBot="1" x14ac:dyDescent="0.3">
      <c r="B19" s="272"/>
      <c r="C19" s="274"/>
      <c r="D19" s="274"/>
      <c r="E19" s="141" t="s">
        <v>3</v>
      </c>
      <c r="F19" s="141" t="s">
        <v>4</v>
      </c>
      <c r="G19" s="108" t="s">
        <v>31</v>
      </c>
      <c r="H19" s="141" t="s">
        <v>5</v>
      </c>
      <c r="I19" s="141" t="s">
        <v>6</v>
      </c>
      <c r="J19" s="141" t="s">
        <v>7</v>
      </c>
      <c r="K19" s="141" t="s">
        <v>8</v>
      </c>
      <c r="L19" s="142" t="s">
        <v>9</v>
      </c>
      <c r="M19" s="12"/>
      <c r="O19" s="281"/>
      <c r="P19" s="283"/>
      <c r="Q19" s="283"/>
      <c r="R19" s="3" t="s">
        <v>3</v>
      </c>
      <c r="S19" s="3" t="s">
        <v>4</v>
      </c>
      <c r="T19" s="14" t="s">
        <v>31</v>
      </c>
      <c r="U19" s="3" t="s">
        <v>5</v>
      </c>
      <c r="V19" s="3" t="s">
        <v>6</v>
      </c>
      <c r="W19" s="3" t="s">
        <v>7</v>
      </c>
      <c r="X19" s="3" t="s">
        <v>8</v>
      </c>
      <c r="Y19" s="7" t="s">
        <v>9</v>
      </c>
    </row>
    <row r="20" spans="2:25" x14ac:dyDescent="0.25">
      <c r="B20" s="269" t="s">
        <v>10</v>
      </c>
      <c r="C20" s="140" t="s">
        <v>15</v>
      </c>
      <c r="D20" s="154">
        <v>3.6650443600000102</v>
      </c>
      <c r="E20" s="155">
        <v>4.1736294999999801</v>
      </c>
      <c r="F20" s="155">
        <v>2.7454942000000302</v>
      </c>
      <c r="G20" s="136" t="s">
        <v>40</v>
      </c>
      <c r="H20" s="155">
        <v>3.6892062366666498</v>
      </c>
      <c r="I20" s="155">
        <v>3.21014450666669</v>
      </c>
      <c r="J20" s="155">
        <v>5.4763114833333999</v>
      </c>
      <c r="K20" s="155">
        <v>3.4032566233333399</v>
      </c>
      <c r="L20" s="156">
        <v>2.7454942000000302</v>
      </c>
      <c r="M20" s="6" t="str">
        <f>"$ 5.5"</f>
        <v>$ 5.5</v>
      </c>
      <c r="O20" s="278" t="s">
        <v>10</v>
      </c>
      <c r="P20" s="34" t="s">
        <v>15</v>
      </c>
      <c r="Q20" s="103" t="s">
        <v>46</v>
      </c>
      <c r="R20" s="104" t="s">
        <v>46</v>
      </c>
      <c r="S20" s="105" t="s">
        <v>46</v>
      </c>
      <c r="T20" s="105" t="s">
        <v>46</v>
      </c>
      <c r="U20" s="105" t="s">
        <v>46</v>
      </c>
      <c r="V20" s="105" t="s">
        <v>46</v>
      </c>
      <c r="W20" s="105" t="s">
        <v>46</v>
      </c>
      <c r="X20" s="105" t="s">
        <v>46</v>
      </c>
      <c r="Y20" s="106" t="s">
        <v>46</v>
      </c>
    </row>
    <row r="21" spans="2:25" x14ac:dyDescent="0.25">
      <c r="B21" s="270"/>
      <c r="C21" s="146" t="s">
        <v>16</v>
      </c>
      <c r="D21" s="157">
        <v>3.3434024300000198</v>
      </c>
      <c r="E21" s="158">
        <v>3.65358933000002</v>
      </c>
      <c r="F21" s="158" t="s">
        <v>40</v>
      </c>
      <c r="G21" s="137" t="s">
        <v>40</v>
      </c>
      <c r="H21" s="158">
        <v>3.5334676899999802</v>
      </c>
      <c r="I21" s="158">
        <v>2.8894484333333499</v>
      </c>
      <c r="J21" s="158">
        <v>5.2906391000000399</v>
      </c>
      <c r="K21" s="158">
        <v>3.1633137200000401</v>
      </c>
      <c r="L21" s="159">
        <v>2.3941324099999801</v>
      </c>
      <c r="M21" s="12"/>
      <c r="O21" s="279"/>
      <c r="P21" s="1" t="s">
        <v>16</v>
      </c>
      <c r="Q21" s="95">
        <f>IFERROR((D20-D21)/D20, "NaN")</f>
        <v>8.7759355251020618E-2</v>
      </c>
      <c r="R21" s="96">
        <f t="shared" ref="R21" si="17">IFERROR((E20-E21)/E20, "NaN")</f>
        <v>0.12460142185595599</v>
      </c>
      <c r="S21" s="97" t="str">
        <f>IFERROR((F20-F21)/F20, "NaN")</f>
        <v>NaN</v>
      </c>
      <c r="T21" s="97" t="str">
        <f t="shared" ref="T21" si="18">IFERROR((G20-G21)/G20, "NaN")</f>
        <v>NaN</v>
      </c>
      <c r="U21" s="97">
        <f t="shared" ref="U21" si="19">IFERROR((H20-H21)/H20, "NaN")</f>
        <v>4.2214649080552856E-2</v>
      </c>
      <c r="V21" s="96">
        <f t="shared" ref="V21" si="20">IFERROR((I20-I21)/I20, "NaN")</f>
        <v>9.9900821494899164E-2</v>
      </c>
      <c r="W21" s="96">
        <f t="shared" ref="W21" si="21">IFERROR((J20-J21)/J20, "NaN")</f>
        <v>3.3904642549722586E-2</v>
      </c>
      <c r="X21" s="96">
        <f t="shared" ref="X21" si="22">IFERROR((K20-K21)/K20, "NaN")</f>
        <v>7.0503911367778754E-2</v>
      </c>
      <c r="Y21" s="98">
        <f t="shared" ref="Y21" si="23">IFERROR((L20-L21)/L20, "NaN")</f>
        <v>0.1279776114624632</v>
      </c>
    </row>
    <row r="22" spans="2:25" ht="13.8" thickBot="1" x14ac:dyDescent="0.3">
      <c r="B22" s="271"/>
      <c r="C22" s="150" t="s">
        <v>17</v>
      </c>
      <c r="D22" s="160">
        <v>3.3022024466666999</v>
      </c>
      <c r="E22" s="161">
        <v>3.66981311333336</v>
      </c>
      <c r="F22" s="161" t="s">
        <v>40</v>
      </c>
      <c r="G22" s="138" t="s">
        <v>40</v>
      </c>
      <c r="H22" s="161">
        <v>3.5151126933333501</v>
      </c>
      <c r="I22" s="161">
        <v>2.8952829100000002</v>
      </c>
      <c r="J22" s="161">
        <v>5.2336287433333704</v>
      </c>
      <c r="K22" s="161">
        <v>3.0408940966667002</v>
      </c>
      <c r="L22" s="162">
        <v>2.4795165566666699</v>
      </c>
      <c r="M22" s="12"/>
      <c r="O22" s="280"/>
      <c r="P22" s="8" t="s">
        <v>17</v>
      </c>
      <c r="Q22" s="99">
        <f>IFERROR((D20-D22)/D20, "NaN")</f>
        <v>9.9000688038959853E-2</v>
      </c>
      <c r="R22" s="100">
        <f t="shared" ref="R22" si="24">IFERROR((E20-E22)/E20, "NaN")</f>
        <v>0.12071420969844653</v>
      </c>
      <c r="S22" s="101" t="str">
        <f t="shared" ref="S22" si="25">IFERROR((F20-F22)/F20, "NaN")</f>
        <v>NaN</v>
      </c>
      <c r="T22" s="101" t="str">
        <f t="shared" ref="T22" si="26">IFERROR((G20-G22)/G20, "NaN")</f>
        <v>NaN</v>
      </c>
      <c r="U22" s="101">
        <f t="shared" ref="U22" si="27">IFERROR((H20-H22)/H20, "NaN")</f>
        <v>4.7189973171735837E-2</v>
      </c>
      <c r="V22" s="100">
        <f t="shared" ref="V22" si="28">IFERROR((I20-I22)/I20, "NaN")</f>
        <v>9.808330933788148E-2</v>
      </c>
      <c r="W22" s="100">
        <f t="shared" ref="W22" si="29">IFERROR((J20-J22)/J20, "NaN")</f>
        <v>4.4314999382085898E-2</v>
      </c>
      <c r="X22" s="100">
        <f t="shared" ref="X22" si="30">IFERROR((K20-K22)/K20, "NaN")</f>
        <v>0.10647522851559797</v>
      </c>
      <c r="Y22" s="102">
        <f t="shared" ref="Y22" si="31">IFERROR((L20-L22)/L20, "NaN")</f>
        <v>9.6877874786024804E-2</v>
      </c>
    </row>
    <row r="23" spans="2:25" x14ac:dyDescent="0.25">
      <c r="B23" s="269" t="s">
        <v>11</v>
      </c>
      <c r="C23" s="140" t="s">
        <v>15</v>
      </c>
      <c r="D23" s="154">
        <v>1.8648198066666799</v>
      </c>
      <c r="E23" s="155">
        <v>2.2766703149999699</v>
      </c>
      <c r="F23" s="155">
        <v>1.60279797666667</v>
      </c>
      <c r="G23" s="136" t="s">
        <v>40</v>
      </c>
      <c r="H23" s="155">
        <v>1.9457337749999899</v>
      </c>
      <c r="I23" s="155">
        <v>1.8038353333333501</v>
      </c>
      <c r="J23" s="155">
        <v>3.20113209833332</v>
      </c>
      <c r="K23" s="155">
        <v>1.8250254716666801</v>
      </c>
      <c r="L23" s="156">
        <v>1.60279797666667</v>
      </c>
      <c r="M23" s="12"/>
      <c r="O23" s="278" t="s">
        <v>11</v>
      </c>
      <c r="P23" s="34" t="s">
        <v>15</v>
      </c>
      <c r="Q23" s="103" t="s">
        <v>46</v>
      </c>
      <c r="R23" s="104" t="s">
        <v>46</v>
      </c>
      <c r="S23" s="105" t="s">
        <v>46</v>
      </c>
      <c r="T23" s="105" t="s">
        <v>46</v>
      </c>
      <c r="U23" s="105" t="s">
        <v>46</v>
      </c>
      <c r="V23" s="105" t="s">
        <v>46</v>
      </c>
      <c r="W23" s="105" t="s">
        <v>46</v>
      </c>
      <c r="X23" s="105" t="s">
        <v>46</v>
      </c>
      <c r="Y23" s="106" t="s">
        <v>46</v>
      </c>
    </row>
    <row r="24" spans="2:25" x14ac:dyDescent="0.25">
      <c r="B24" s="270"/>
      <c r="C24" s="146" t="s">
        <v>16</v>
      </c>
      <c r="D24" s="157">
        <v>1.73119465666669</v>
      </c>
      <c r="E24" s="158">
        <v>2.0344110616666402</v>
      </c>
      <c r="F24" s="158" t="s">
        <v>40</v>
      </c>
      <c r="G24" s="137" t="s">
        <v>40</v>
      </c>
      <c r="H24" s="158">
        <v>1.9295361466666801</v>
      </c>
      <c r="I24" s="158">
        <v>1.63165416500002</v>
      </c>
      <c r="J24" s="158">
        <v>2.99908091499998</v>
      </c>
      <c r="K24" s="158">
        <v>1.6864696033333499</v>
      </c>
      <c r="L24" s="159" t="s">
        <v>40</v>
      </c>
      <c r="M24" s="12"/>
      <c r="O24" s="279"/>
      <c r="P24" s="1" t="s">
        <v>16</v>
      </c>
      <c r="Q24" s="95">
        <f t="shared" ref="Q24" si="32">IFERROR((D23-D24)/D23, "NaN")</f>
        <v>7.1655797263780449E-2</v>
      </c>
      <c r="R24" s="96">
        <f t="shared" ref="R24" si="33">IFERROR((E23-E24)/E23, "NaN")</f>
        <v>0.10640945759128627</v>
      </c>
      <c r="S24" s="97" t="str">
        <f>IFERROR((F23-F24)/F23, "NaN")</f>
        <v>NaN</v>
      </c>
      <c r="T24" s="97" t="str">
        <f t="shared" ref="T24" si="34">IFERROR((G23-G24)/G23, "NaN")</f>
        <v>NaN</v>
      </c>
      <c r="U24" s="97">
        <f t="shared" ref="U24" si="35">IFERROR((H23-H24)/H23, "NaN")</f>
        <v>8.3246888867465584E-3</v>
      </c>
      <c r="V24" s="96">
        <f t="shared" ref="V24" si="36">IFERROR((I23-I24)/I23, "NaN")</f>
        <v>9.5452819418473417E-2</v>
      </c>
      <c r="W24" s="96">
        <f t="shared" ref="W24" si="37">IFERROR((J23-J24)/J23, "NaN")</f>
        <v>6.3118664624474158E-2</v>
      </c>
      <c r="X24" s="96">
        <f t="shared" ref="X24" si="38">IFERROR((K23-K24)/K23, "NaN")</f>
        <v>7.591996412345732E-2</v>
      </c>
      <c r="Y24" s="98" t="str">
        <f t="shared" ref="Y24" si="39">IFERROR((L23-L24)/L23, "NaN")</f>
        <v>NaN</v>
      </c>
    </row>
    <row r="25" spans="2:25" ht="13.8" thickBot="1" x14ac:dyDescent="0.3">
      <c r="B25" s="271"/>
      <c r="C25" s="150" t="s">
        <v>17</v>
      </c>
      <c r="D25" s="160">
        <v>1.7227809350000201</v>
      </c>
      <c r="E25" s="161">
        <v>2.00891466166668</v>
      </c>
      <c r="F25" s="161" t="s">
        <v>40</v>
      </c>
      <c r="G25" s="138" t="s">
        <v>40</v>
      </c>
      <c r="H25" s="161">
        <v>2.84808647333334</v>
      </c>
      <c r="I25" s="161">
        <v>1.68834234833335</v>
      </c>
      <c r="J25" s="161">
        <v>2.9913217849999998</v>
      </c>
      <c r="K25" s="161">
        <v>1.6871785400000101</v>
      </c>
      <c r="L25" s="162">
        <v>1.60021369166669</v>
      </c>
      <c r="M25" s="12"/>
      <c r="O25" s="280"/>
      <c r="P25" s="8" t="s">
        <v>17</v>
      </c>
      <c r="Q25" s="99">
        <f>IFERROR((D23-D25)/D23, "NaN")</f>
        <v>7.616761209789534E-2</v>
      </c>
      <c r="R25" s="100">
        <f t="shared" ref="R25" si="40">IFERROR((E23-E25)/E23, "NaN")</f>
        <v>0.11760844403740267</v>
      </c>
      <c r="S25" s="101" t="str">
        <f t="shared" ref="S25" si="41">IFERROR((F23-F25)/F23, "NaN")</f>
        <v>NaN</v>
      </c>
      <c r="T25" s="101" t="str">
        <f t="shared" ref="T25" si="42">IFERROR((G23-G25)/G23, "NaN")</f>
        <v>NaN</v>
      </c>
      <c r="U25" s="101">
        <f t="shared" ref="U25" si="43">IFERROR((H23-H25)/H23, "NaN")</f>
        <v>-0.46375959030333158</v>
      </c>
      <c r="V25" s="100">
        <f t="shared" ref="V25" si="44">IFERROR((I23-I25)/I23, "NaN")</f>
        <v>6.4026345900752443E-2</v>
      </c>
      <c r="W25" s="100">
        <f t="shared" ref="W25" si="45">IFERROR((J23-J25)/J23, "NaN")</f>
        <v>6.5542535230757482E-2</v>
      </c>
      <c r="X25" s="100">
        <f t="shared" ref="X25" si="46">IFERROR((K23-K25)/K23, "NaN")</f>
        <v>7.5531511097641335E-2</v>
      </c>
      <c r="Y25" s="102">
        <f t="shared" ref="Y25" si="47">IFERROR((L23-L25)/L23, "NaN")</f>
        <v>1.6123585365103237E-3</v>
      </c>
    </row>
    <row r="26" spans="2:25" x14ac:dyDescent="0.25">
      <c r="B26" s="269" t="s">
        <v>12</v>
      </c>
      <c r="C26" s="140" t="s">
        <v>15</v>
      </c>
      <c r="D26" s="154">
        <v>2.7570495500000001</v>
      </c>
      <c r="E26" s="155">
        <v>3.3671403666666699</v>
      </c>
      <c r="F26" s="155">
        <v>1.9092087</v>
      </c>
      <c r="G26" s="136" t="s">
        <v>40</v>
      </c>
      <c r="H26" s="155">
        <v>2.9880459666666699</v>
      </c>
      <c r="I26" s="155">
        <v>2.6085676333333301</v>
      </c>
      <c r="J26" s="155">
        <v>4.2682797499999996</v>
      </c>
      <c r="K26" s="155">
        <v>3.1056656333333299</v>
      </c>
      <c r="L26" s="156">
        <v>3.1585779166666699</v>
      </c>
      <c r="M26" s="12"/>
      <c r="O26" s="278" t="s">
        <v>12</v>
      </c>
      <c r="P26" s="34" t="s">
        <v>15</v>
      </c>
      <c r="Q26" s="103" t="s">
        <v>46</v>
      </c>
      <c r="R26" s="104" t="s">
        <v>46</v>
      </c>
      <c r="S26" s="105" t="s">
        <v>46</v>
      </c>
      <c r="T26" s="105" t="s">
        <v>46</v>
      </c>
      <c r="U26" s="105" t="s">
        <v>46</v>
      </c>
      <c r="V26" s="105" t="s">
        <v>46</v>
      </c>
      <c r="W26" s="105" t="s">
        <v>46</v>
      </c>
      <c r="X26" s="105" t="s">
        <v>46</v>
      </c>
      <c r="Y26" s="106" t="s">
        <v>46</v>
      </c>
    </row>
    <row r="27" spans="2:25" x14ac:dyDescent="0.25">
      <c r="B27" s="270"/>
      <c r="C27" s="146" t="s">
        <v>16</v>
      </c>
      <c r="D27" s="157">
        <v>2.1997630166666702</v>
      </c>
      <c r="E27" s="158">
        <v>2.7941988833333302</v>
      </c>
      <c r="F27" s="158">
        <v>1.8380896</v>
      </c>
      <c r="G27" s="137" t="s">
        <v>40</v>
      </c>
      <c r="H27" s="158">
        <v>2.4104377166666699</v>
      </c>
      <c r="I27" s="158">
        <v>2.0415835499999999</v>
      </c>
      <c r="J27" s="158">
        <v>3.9190583666666701</v>
      </c>
      <c r="K27" s="158">
        <v>2.4220738833333302</v>
      </c>
      <c r="L27" s="159">
        <v>1.89971355</v>
      </c>
      <c r="M27" s="12"/>
      <c r="O27" s="279"/>
      <c r="P27" s="1" t="s">
        <v>16</v>
      </c>
      <c r="Q27" s="95">
        <f t="shared" ref="Q27" si="48">IFERROR((D26-D27)/D26, "NaN")</f>
        <v>0.20213148992310634</v>
      </c>
      <c r="R27" s="96">
        <f t="shared" ref="R27" si="49">IFERROR((E26-E27)/E26, "NaN")</f>
        <v>0.17015669706117068</v>
      </c>
      <c r="S27" s="97">
        <f>IFERROR((F26-F27)/F26, "NaN")</f>
        <v>3.7250563544991178E-2</v>
      </c>
      <c r="T27" s="97" t="str">
        <f t="shared" ref="T27" si="50">IFERROR((G26-G27)/G26, "NaN")</f>
        <v>NaN</v>
      </c>
      <c r="U27" s="97">
        <f t="shared" ref="U27" si="51">IFERROR((H26-H27)/H26, "NaN")</f>
        <v>0.19330634683788142</v>
      </c>
      <c r="V27" s="96">
        <f t="shared" ref="V27" si="52">IFERROR((I26-I27)/I26, "NaN")</f>
        <v>0.21735456504488468</v>
      </c>
      <c r="W27" s="96">
        <f t="shared" ref="W27" si="53">IFERROR((J26-J27)/J26, "NaN")</f>
        <v>8.1817829146116669E-2</v>
      </c>
      <c r="X27" s="96">
        <f t="shared" ref="X27" si="54">IFERROR((K26-K27)/K26, "NaN")</f>
        <v>0.22011118732904178</v>
      </c>
      <c r="Y27" s="98">
        <f t="shared" ref="Y27" si="55">IFERROR((L26-L27)/L26, "NaN")</f>
        <v>0.39855415946021128</v>
      </c>
    </row>
    <row r="28" spans="2:25" ht="13.8" thickBot="1" x14ac:dyDescent="0.3">
      <c r="B28" s="271"/>
      <c r="C28" s="150" t="s">
        <v>17</v>
      </c>
      <c r="D28" s="160">
        <v>2.2325523</v>
      </c>
      <c r="E28" s="161">
        <v>2.8934873833333299</v>
      </c>
      <c r="F28" s="161">
        <v>1.8540057999999999</v>
      </c>
      <c r="G28" s="138" t="s">
        <v>40</v>
      </c>
      <c r="H28" s="161">
        <v>4.5039933000000003</v>
      </c>
      <c r="I28" s="161">
        <v>2.0785532333333299</v>
      </c>
      <c r="J28" s="161">
        <v>3.9616137999999999</v>
      </c>
      <c r="K28" s="161">
        <v>2.4621957999999999</v>
      </c>
      <c r="L28" s="162">
        <v>3.3983050666666701</v>
      </c>
      <c r="M28" s="12"/>
      <c r="O28" s="280"/>
      <c r="P28" s="8" t="s">
        <v>17</v>
      </c>
      <c r="Q28" s="99">
        <f>IFERROR((D26-D28)/D26, "NaN")</f>
        <v>0.19023860126126496</v>
      </c>
      <c r="R28" s="100">
        <f t="shared" ref="R28" si="56">IFERROR((E26-E28)/E26, "NaN")</f>
        <v>0.14066921237448649</v>
      </c>
      <c r="S28" s="101">
        <f t="shared" ref="S28" si="57">IFERROR((F26-F28)/F26, "NaN")</f>
        <v>2.8914020766823478E-2</v>
      </c>
      <c r="T28" s="101" t="str">
        <f t="shared" ref="T28" si="58">IFERROR((G26-G28)/G26, "NaN")</f>
        <v>NaN</v>
      </c>
      <c r="U28" s="101">
        <f t="shared" ref="U28" si="59">IFERROR((H26-H28)/H26, "NaN")</f>
        <v>-0.50733735365672883</v>
      </c>
      <c r="V28" s="100">
        <f t="shared" ref="V28" si="60">IFERROR((I26-I28)/I26, "NaN")</f>
        <v>0.20318215760529354</v>
      </c>
      <c r="W28" s="100">
        <f t="shared" ref="W28" si="61">IFERROR((J26-J28)/J26, "NaN")</f>
        <v>7.1847668841293677E-2</v>
      </c>
      <c r="X28" s="100">
        <f t="shared" ref="X28" si="62">IFERROR((K26-K28)/K26, "NaN")</f>
        <v>0.20719224453106688</v>
      </c>
      <c r="Y28" s="102">
        <f t="shared" ref="Y28" si="63">IFERROR((L26-L28)/L26, "NaN")</f>
        <v>-7.5897177883454139E-2</v>
      </c>
    </row>
    <row r="29" spans="2:25" x14ac:dyDescent="0.25">
      <c r="B29" s="269" t="s">
        <v>13</v>
      </c>
      <c r="C29" s="140" t="s">
        <v>15</v>
      </c>
      <c r="D29" s="154">
        <v>1.69275229166666</v>
      </c>
      <c r="E29" s="155">
        <v>1.90138993166666</v>
      </c>
      <c r="F29" s="155">
        <v>0.944395206666653</v>
      </c>
      <c r="G29" s="155">
        <v>0.70950271166666901</v>
      </c>
      <c r="H29" s="155">
        <v>1.7409893999999899</v>
      </c>
      <c r="I29" s="155">
        <v>1.55699070166666</v>
      </c>
      <c r="J29" s="155">
        <v>2.407658955</v>
      </c>
      <c r="K29" s="155">
        <v>1.4802075666666501</v>
      </c>
      <c r="L29" s="156">
        <v>1.7035670033333401</v>
      </c>
      <c r="M29" s="12"/>
      <c r="O29" s="278" t="s">
        <v>13</v>
      </c>
      <c r="P29" s="34" t="s">
        <v>15</v>
      </c>
      <c r="Q29" s="103" t="s">
        <v>46</v>
      </c>
      <c r="R29" s="104" t="s">
        <v>46</v>
      </c>
      <c r="S29" s="105" t="s">
        <v>46</v>
      </c>
      <c r="T29" s="105" t="s">
        <v>46</v>
      </c>
      <c r="U29" s="105" t="s">
        <v>46</v>
      </c>
      <c r="V29" s="105" t="s">
        <v>46</v>
      </c>
      <c r="W29" s="105" t="s">
        <v>46</v>
      </c>
      <c r="X29" s="105" t="s">
        <v>46</v>
      </c>
      <c r="Y29" s="106" t="s">
        <v>46</v>
      </c>
    </row>
    <row r="30" spans="2:25" x14ac:dyDescent="0.25">
      <c r="B30" s="270"/>
      <c r="C30" s="146" t="s">
        <v>16</v>
      </c>
      <c r="D30" s="157">
        <v>1.5498453049999901</v>
      </c>
      <c r="E30" s="158">
        <v>1.55782707999999</v>
      </c>
      <c r="F30" s="158">
        <v>0.93087221999999803</v>
      </c>
      <c r="G30" s="158">
        <v>0.70028198999999303</v>
      </c>
      <c r="H30" s="158">
        <v>1.6403305083333299</v>
      </c>
      <c r="I30" s="158">
        <v>1.3886285783333201</v>
      </c>
      <c r="J30" s="158">
        <v>2.25038819000001</v>
      </c>
      <c r="K30" s="158">
        <v>1.3617020249999801</v>
      </c>
      <c r="L30" s="159">
        <v>1.4877169433333299</v>
      </c>
      <c r="M30" s="12"/>
      <c r="O30" s="279"/>
      <c r="P30" s="1" t="s">
        <v>16</v>
      </c>
      <c r="Q30" s="95">
        <f t="shared" ref="Q30" si="64">IFERROR((D29-D30)/D29, "NaN")</f>
        <v>8.4422858187931146E-2</v>
      </c>
      <c r="R30" s="96">
        <f t="shared" ref="R30" si="65">IFERROR((E29-E30)/E29, "NaN")</f>
        <v>0.18069037073606495</v>
      </c>
      <c r="S30" s="97">
        <f>IFERROR((F29-F30)/F29, "NaN")</f>
        <v>1.4319202989589327E-2</v>
      </c>
      <c r="T30" s="97">
        <f t="shared" ref="T30" si="66">IFERROR((G29-G30)/G29, "NaN")</f>
        <v>1.2996034426726703E-2</v>
      </c>
      <c r="U30" s="97">
        <f t="shared" ref="U30" si="67">IFERROR((H29-H30)/H29, "NaN")</f>
        <v>5.7817061761927191E-2</v>
      </c>
      <c r="V30" s="96">
        <f t="shared" ref="V30" si="68">IFERROR((I29-I30)/I29, "NaN")</f>
        <v>0.10813303069383709</v>
      </c>
      <c r="W30" s="96">
        <f t="shared" ref="W30" si="69">IFERROR((J29-J30)/J29, "NaN")</f>
        <v>6.5321030901567226E-2</v>
      </c>
      <c r="X30" s="96">
        <f t="shared" ref="X30" si="70">IFERROR((K29-K30)/K29, "NaN")</f>
        <v>8.0060083690518022E-2</v>
      </c>
      <c r="Y30" s="98">
        <f t="shared" ref="Y30" si="71">IFERROR((L29-L30)/L29, "NaN")</f>
        <v>0.12670476686720281</v>
      </c>
    </row>
    <row r="31" spans="2:25" ht="13.8" thickBot="1" x14ac:dyDescent="0.3">
      <c r="B31" s="271"/>
      <c r="C31" s="150" t="s">
        <v>17</v>
      </c>
      <c r="D31" s="160">
        <v>1.5588033433333199</v>
      </c>
      <c r="E31" s="161">
        <v>1.5459239033333301</v>
      </c>
      <c r="F31" s="161">
        <v>0.90147513166665905</v>
      </c>
      <c r="G31" s="161">
        <v>0.62460008999999395</v>
      </c>
      <c r="H31" s="161">
        <v>1.5795960999999901</v>
      </c>
      <c r="I31" s="161">
        <v>1.4057503866666601</v>
      </c>
      <c r="J31" s="161">
        <v>2.2679096916666701</v>
      </c>
      <c r="K31" s="161">
        <v>1.34839571333332</v>
      </c>
      <c r="L31" s="162">
        <v>1.3263389666666601</v>
      </c>
      <c r="M31" s="6" t="str">
        <f>"$ 0"</f>
        <v>$ 0</v>
      </c>
      <c r="O31" s="280"/>
      <c r="P31" s="8" t="s">
        <v>17</v>
      </c>
      <c r="Q31" s="99">
        <f>IFERROR((D29-D31)/D29, "NaN")</f>
        <v>7.9130862201613555E-2</v>
      </c>
      <c r="R31" s="100">
        <f t="shared" ref="R31" si="72">IFERROR((E29-E31)/E29, "NaN")</f>
        <v>0.18695062091853343</v>
      </c>
      <c r="S31" s="101">
        <f t="shared" ref="S31" si="73">IFERROR((F29-F31)/F29, "NaN")</f>
        <v>4.5447154641418699E-2</v>
      </c>
      <c r="T31" s="101">
        <f t="shared" ref="T31" si="74">IFERROR((G29-G31)/G29, "NaN")</f>
        <v>0.11966497135329217</v>
      </c>
      <c r="U31" s="101">
        <f t="shared" ref="U31" si="75">IFERROR((H29-H31)/H29, "NaN")</f>
        <v>9.270205780690037E-2</v>
      </c>
      <c r="V31" s="100">
        <f t="shared" ref="V31" si="76">IFERROR((I29-I31)/I29, "NaN")</f>
        <v>9.7136299425620673E-2</v>
      </c>
      <c r="W31" s="100">
        <f t="shared" ref="W31" si="77">IFERROR((J29-J31)/J29, "NaN")</f>
        <v>5.8043629079239725E-2</v>
      </c>
      <c r="X31" s="100">
        <f t="shared" ref="X31" si="78">IFERROR((K29-K31)/K29, "NaN")</f>
        <v>8.9049574060861961E-2</v>
      </c>
      <c r="Y31" s="102">
        <f t="shared" ref="Y31" si="79">IFERROR((L29-L31)/L29, "NaN")</f>
        <v>0.22143422356066092</v>
      </c>
    </row>
    <row r="32" spans="2:25" ht="15.6" x14ac:dyDescent="0.3">
      <c r="B32" s="277" t="s">
        <v>23</v>
      </c>
      <c r="C32" s="277"/>
      <c r="D32" s="277"/>
      <c r="E32" s="277"/>
      <c r="F32" s="277"/>
      <c r="G32" s="277"/>
      <c r="H32" s="277"/>
      <c r="I32" s="277"/>
      <c r="J32" s="277"/>
      <c r="K32" s="277"/>
      <c r="L32" s="277"/>
      <c r="O32" s="277" t="s">
        <v>23</v>
      </c>
      <c r="P32" s="277"/>
      <c r="Q32" s="277"/>
      <c r="R32" s="277"/>
      <c r="S32" s="277"/>
      <c r="T32" s="277"/>
      <c r="U32" s="277"/>
      <c r="V32" s="277"/>
      <c r="W32" s="277"/>
      <c r="X32" s="277"/>
      <c r="Y32" s="277"/>
    </row>
  </sheetData>
  <mergeCells count="45">
    <mergeCell ref="AB16:AL16"/>
    <mergeCell ref="B20:B22"/>
    <mergeCell ref="B23:B25"/>
    <mergeCell ref="B26:B28"/>
    <mergeCell ref="B29:B31"/>
    <mergeCell ref="B32:L32"/>
    <mergeCell ref="B10:B12"/>
    <mergeCell ref="B13:B15"/>
    <mergeCell ref="B16:L16"/>
    <mergeCell ref="B18:B19"/>
    <mergeCell ref="C18:C19"/>
    <mergeCell ref="D18:D19"/>
    <mergeCell ref="E18:L18"/>
    <mergeCell ref="B7:B9"/>
    <mergeCell ref="B2:B3"/>
    <mergeCell ref="C2:C3"/>
    <mergeCell ref="D2:D3"/>
    <mergeCell ref="E2:L2"/>
    <mergeCell ref="B4:B6"/>
    <mergeCell ref="O26:O28"/>
    <mergeCell ref="O29:O31"/>
    <mergeCell ref="O32:Y32"/>
    <mergeCell ref="O7:O9"/>
    <mergeCell ref="O10:O12"/>
    <mergeCell ref="O13:O15"/>
    <mergeCell ref="O16:Y16"/>
    <mergeCell ref="O18:O19"/>
    <mergeCell ref="P18:P19"/>
    <mergeCell ref="Q18:Q19"/>
    <mergeCell ref="R18:Y18"/>
    <mergeCell ref="AC2:AC3"/>
    <mergeCell ref="O20:O22"/>
    <mergeCell ref="O23:O25"/>
    <mergeCell ref="O2:O3"/>
    <mergeCell ref="P2:P3"/>
    <mergeCell ref="Q2:Q3"/>
    <mergeCell ref="R2:Y2"/>
    <mergeCell ref="O4:O6"/>
    <mergeCell ref="AD2:AD3"/>
    <mergeCell ref="AE2:AL2"/>
    <mergeCell ref="AB4:AB6"/>
    <mergeCell ref="AB7:AB9"/>
    <mergeCell ref="AB10:AB12"/>
    <mergeCell ref="AB13:AB15"/>
    <mergeCell ref="AB2:AB3"/>
  </mergeCells>
  <conditionalFormatting sqref="D4:L15">
    <cfRule type="containsText" dxfId="30" priority="29" operator="containsText" text="NaN">
      <formula>NOT(ISERROR(SEARCH("NaN",D4)))</formula>
    </cfRule>
    <cfRule type="colorScale" priority="30">
      <colorScale>
        <cfvo type="num" val="0"/>
        <cfvo type="percentile" val="50"/>
        <cfvo type="num" val="1.8"/>
        <color theme="0"/>
        <color rgb="FFFFC000"/>
        <color rgb="FFFF0000"/>
      </colorScale>
    </cfRule>
  </conditionalFormatting>
  <conditionalFormatting sqref="D20:L31">
    <cfRule type="containsText" dxfId="29" priority="11" operator="containsText" text="NaN">
      <formula>NOT(ISERROR(SEARCH("NaN",D20)))</formula>
    </cfRule>
    <cfRule type="colorScale" priority="12">
      <colorScale>
        <cfvo type="num" val="0"/>
        <cfvo type="percentile" val="50"/>
        <cfvo type="num" val="5.5"/>
        <color theme="0"/>
        <color rgb="FFFFC000"/>
        <color rgb="FFFF0000"/>
      </colorScale>
    </cfRule>
  </conditionalFormatting>
  <conditionalFormatting sqref="G19">
    <cfRule type="colorScale" priority="59">
      <colorScale>
        <cfvo type="num" val="0"/>
        <cfvo type="percentile" val="50"/>
        <cfvo type="num" val="5.0999999999999996"/>
        <color theme="0"/>
        <color theme="7"/>
        <color rgb="FFFF0000"/>
      </colorScale>
    </cfRule>
  </conditionalFormatting>
  <conditionalFormatting sqref="Q20:Y31">
    <cfRule type="containsText" dxfId="27" priority="9" operator="containsText" text="NaN">
      <formula>NOT(ISERROR(SEARCH("NaN",Q20)))</formula>
    </cfRule>
    <cfRule type="dataBar" priority="10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{2CFDA14A-CBDE-48A2-9BC9-992E0A5B7F22}</x14:id>
        </ext>
      </extLst>
    </cfRule>
  </conditionalFormatting>
  <conditionalFormatting sqref="T19">
    <cfRule type="colorScale" priority="27">
      <colorScale>
        <cfvo type="num" val="0"/>
        <cfvo type="percentile" val="50"/>
        <cfvo type="num" val="5.0999999999999996"/>
        <color theme="0"/>
        <color theme="7"/>
        <color rgb="FFFF0000"/>
      </colorScale>
    </cfRule>
  </conditionalFormatting>
  <conditionalFormatting sqref="Q4:Z15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{A7DFE6AF-C32F-4B26-80B0-83F4F017598F}</x14:id>
        </ext>
      </extLst>
    </cfRule>
    <cfRule type="containsText" dxfId="19" priority="4" operator="containsText" text="NaN">
      <formula>NOT(ISERROR(SEARCH("NaN",Q4)))</formula>
    </cfRule>
  </conditionalFormatting>
  <conditionalFormatting sqref="AD4:AL15">
    <cfRule type="containsText" dxfId="18" priority="1" operator="containsText" text="NaN">
      <formula>NOT(ISERROR(SEARCH("NaN",AD4)))</formula>
    </cfRule>
  </conditionalFormatting>
  <conditionalFormatting sqref="AD4:AL15"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{7FEDCF06-068B-494B-85C7-A9A54C7807DD}</x14:id>
        </ext>
      </extLst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FDA14A-CBDE-48A2-9BC9-992E0A5B7F22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Q20:Y31</xm:sqref>
        </x14:conditionalFormatting>
        <x14:conditionalFormatting xmlns:xm="http://schemas.microsoft.com/office/excel/2006/main">
          <x14:cfRule type="dataBar" id="{A7DFE6AF-C32F-4B26-80B0-83F4F017598F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Q4:Z15</xm:sqref>
        </x14:conditionalFormatting>
        <x14:conditionalFormatting xmlns:xm="http://schemas.microsoft.com/office/excel/2006/main">
          <x14:cfRule type="dataBar" id="{7FEDCF06-068B-494B-85C7-A9A54C7807DD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AD4:AL15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26E4-DC1C-4CF0-89A4-3076B212B0D6}">
  <sheetPr>
    <pageSetUpPr fitToPage="1"/>
  </sheetPr>
  <dimension ref="A1:AL32"/>
  <sheetViews>
    <sheetView zoomScale="70" zoomScaleNormal="70" workbookViewId="0">
      <selection activeCell="AA15" sqref="AA15"/>
    </sheetView>
  </sheetViews>
  <sheetFormatPr defaultColWidth="9.109375" defaultRowHeight="13.2" x14ac:dyDescent="0.25"/>
  <cols>
    <col min="1" max="1" width="9.109375" style="11"/>
    <col min="2" max="3" width="11.6640625" style="12" customWidth="1"/>
    <col min="4" max="12" width="11.6640625" style="35" customWidth="1"/>
    <col min="13" max="14" width="9.109375" style="12"/>
    <col min="15" max="16" width="11.6640625" style="12" customWidth="1"/>
    <col min="17" max="25" width="11.6640625" style="35" customWidth="1"/>
    <col min="26" max="27" width="9.109375" style="12"/>
    <col min="28" max="38" width="11.6640625" style="12" customWidth="1"/>
    <col min="39" max="16384" width="9.109375" style="12"/>
  </cols>
  <sheetData>
    <row r="1" spans="2:38" ht="13.8" thickBot="1" x14ac:dyDescent="0.3">
      <c r="Q1" s="12"/>
      <c r="R1" s="12"/>
      <c r="S1" s="12"/>
      <c r="T1" s="12"/>
      <c r="U1" s="12"/>
      <c r="V1" s="12"/>
      <c r="W1" s="12"/>
      <c r="X1" s="12"/>
      <c r="Y1" s="12"/>
    </row>
    <row r="2" spans="2:38" ht="13.2" customHeight="1" x14ac:dyDescent="0.25">
      <c r="B2" s="248" t="s">
        <v>0</v>
      </c>
      <c r="C2" s="250" t="s">
        <v>47</v>
      </c>
      <c r="D2" s="250" t="s">
        <v>1</v>
      </c>
      <c r="E2" s="250" t="s">
        <v>2</v>
      </c>
      <c r="F2" s="250"/>
      <c r="G2" s="250"/>
      <c r="H2" s="250"/>
      <c r="I2" s="250"/>
      <c r="J2" s="250"/>
      <c r="K2" s="250"/>
      <c r="L2" s="252"/>
      <c r="O2" s="248" t="s">
        <v>0</v>
      </c>
      <c r="P2" s="250" t="s">
        <v>47</v>
      </c>
      <c r="Q2" s="250" t="s">
        <v>1</v>
      </c>
      <c r="R2" s="250" t="s">
        <v>2</v>
      </c>
      <c r="S2" s="250"/>
      <c r="T2" s="250"/>
      <c r="U2" s="250"/>
      <c r="V2" s="250"/>
      <c r="W2" s="250"/>
      <c r="X2" s="250"/>
      <c r="Y2" s="252"/>
      <c r="Z2" s="300"/>
      <c r="AB2" s="248" t="s">
        <v>0</v>
      </c>
      <c r="AC2" s="250" t="s">
        <v>47</v>
      </c>
      <c r="AD2" s="250" t="s">
        <v>1</v>
      </c>
      <c r="AE2" s="250" t="s">
        <v>2</v>
      </c>
      <c r="AF2" s="250"/>
      <c r="AG2" s="250"/>
      <c r="AH2" s="250"/>
      <c r="AI2" s="250"/>
      <c r="AJ2" s="250"/>
      <c r="AK2" s="250"/>
      <c r="AL2" s="252"/>
    </row>
    <row r="3" spans="2:38" ht="27" thickBot="1" x14ac:dyDescent="0.3">
      <c r="B3" s="254"/>
      <c r="C3" s="258"/>
      <c r="D3" s="251"/>
      <c r="E3" s="14" t="s">
        <v>57</v>
      </c>
      <c r="F3" s="14" t="s">
        <v>58</v>
      </c>
      <c r="G3" s="14" t="s">
        <v>59</v>
      </c>
      <c r="H3" s="14" t="s">
        <v>5</v>
      </c>
      <c r="I3" s="14" t="s">
        <v>53</v>
      </c>
      <c r="J3" s="14" t="s">
        <v>67</v>
      </c>
      <c r="K3" s="14" t="s">
        <v>65</v>
      </c>
      <c r="L3" s="15" t="s">
        <v>9</v>
      </c>
      <c r="O3" s="254"/>
      <c r="P3" s="258"/>
      <c r="Q3" s="251"/>
      <c r="R3" s="14" t="s">
        <v>57</v>
      </c>
      <c r="S3" s="14" t="s">
        <v>58</v>
      </c>
      <c r="T3" s="14" t="s">
        <v>59</v>
      </c>
      <c r="U3" s="14" t="s">
        <v>5</v>
      </c>
      <c r="V3" s="14" t="s">
        <v>53</v>
      </c>
      <c r="W3" s="14" t="s">
        <v>67</v>
      </c>
      <c r="X3" s="14" t="s">
        <v>65</v>
      </c>
      <c r="Y3" s="15" t="s">
        <v>9</v>
      </c>
      <c r="Z3" s="300"/>
      <c r="AB3" s="254"/>
      <c r="AC3" s="258"/>
      <c r="AD3" s="251"/>
      <c r="AE3" s="14" t="s">
        <v>57</v>
      </c>
      <c r="AF3" s="14" t="s">
        <v>58</v>
      </c>
      <c r="AG3" s="14" t="s">
        <v>59</v>
      </c>
      <c r="AH3" s="14" t="s">
        <v>5</v>
      </c>
      <c r="AI3" s="14" t="s">
        <v>53</v>
      </c>
      <c r="AJ3" s="14" t="s">
        <v>67</v>
      </c>
      <c r="AK3" s="14" t="s">
        <v>65</v>
      </c>
      <c r="AL3" s="15" t="s">
        <v>9</v>
      </c>
    </row>
    <row r="4" spans="2:38" x14ac:dyDescent="0.25">
      <c r="B4" s="261" t="s">
        <v>10</v>
      </c>
      <c r="C4" s="107" t="s">
        <v>15</v>
      </c>
      <c r="D4" s="82">
        <v>10.2535333333333</v>
      </c>
      <c r="E4" s="83">
        <v>10.145516666666699</v>
      </c>
      <c r="F4" s="83">
        <v>2.6645833333333302</v>
      </c>
      <c r="G4" s="90">
        <v>4.2612500000000004</v>
      </c>
      <c r="H4" s="78">
        <v>9.7241</v>
      </c>
      <c r="I4" s="83">
        <v>5.4219999999999997</v>
      </c>
      <c r="J4" s="83">
        <v>14.0429333333333</v>
      </c>
      <c r="K4" s="83">
        <v>10.3269</v>
      </c>
      <c r="L4" s="84" t="s">
        <v>40</v>
      </c>
      <c r="M4" s="20" t="s">
        <v>74</v>
      </c>
      <c r="O4" s="248" t="s">
        <v>10</v>
      </c>
      <c r="P4" s="13" t="s">
        <v>54</v>
      </c>
      <c r="Q4" s="217" t="s">
        <v>71</v>
      </c>
      <c r="R4" s="301" t="s">
        <v>46</v>
      </c>
      <c r="S4" s="217" t="s">
        <v>40</v>
      </c>
      <c r="T4" s="217" t="s">
        <v>40</v>
      </c>
      <c r="U4" s="244" t="s">
        <v>46</v>
      </c>
      <c r="V4" s="225" t="s">
        <v>46</v>
      </c>
      <c r="W4" s="217" t="s">
        <v>46</v>
      </c>
      <c r="X4" s="217" t="s">
        <v>46</v>
      </c>
      <c r="Y4" s="221" t="s">
        <v>40</v>
      </c>
      <c r="Z4" s="302"/>
      <c r="AB4" s="248" t="s">
        <v>10</v>
      </c>
      <c r="AC4" s="13" t="s">
        <v>54</v>
      </c>
      <c r="AD4" s="187" t="s">
        <v>46</v>
      </c>
      <c r="AE4" s="204">
        <f t="shared" ref="AE4:AL6" si="0">IFERROR(($D$4-E4)/$D$4, "NaN")</f>
        <v>1.0534579949669443E-2</v>
      </c>
      <c r="AF4" s="204">
        <f t="shared" si="0"/>
        <v>0.74013023152994362</v>
      </c>
      <c r="AG4" s="204">
        <f t="shared" si="0"/>
        <v>0.58441155244045817</v>
      </c>
      <c r="AH4" s="204">
        <f t="shared" si="0"/>
        <v>5.1634233402466277E-2</v>
      </c>
      <c r="AI4" s="204">
        <f t="shared" si="0"/>
        <v>0.47120667347190714</v>
      </c>
      <c r="AJ4" s="204">
        <f t="shared" si="0"/>
        <v>-0.36957016443112417</v>
      </c>
      <c r="AK4" s="204">
        <f t="shared" si="0"/>
        <v>-7.1552570496057422E-3</v>
      </c>
      <c r="AL4" s="205" t="str">
        <f t="shared" si="0"/>
        <v>NaN</v>
      </c>
    </row>
    <row r="5" spans="2:38" x14ac:dyDescent="0.25">
      <c r="B5" s="262"/>
      <c r="C5" s="109" t="s">
        <v>16</v>
      </c>
      <c r="D5" s="85">
        <v>6.3726166666666701</v>
      </c>
      <c r="E5" s="86">
        <v>8.0993166666666703</v>
      </c>
      <c r="F5" s="91" t="s">
        <v>40</v>
      </c>
      <c r="G5" s="91" t="s">
        <v>40</v>
      </c>
      <c r="H5" s="81">
        <v>9.0558499999999995</v>
      </c>
      <c r="I5" s="86">
        <v>4.3040333333333303</v>
      </c>
      <c r="J5" s="86">
        <v>9.7380333333333304</v>
      </c>
      <c r="K5" s="86">
        <v>7.0290999999999997</v>
      </c>
      <c r="L5" s="93" t="s">
        <v>40</v>
      </c>
      <c r="O5" s="253"/>
      <c r="P5" s="31" t="s">
        <v>55</v>
      </c>
      <c r="Q5" s="211">
        <f>IFERROR((D4-D5)/D4, "NaN")</f>
        <v>0.37849554299980909</v>
      </c>
      <c r="R5" s="303">
        <f t="shared" ref="R5" si="1">IFERROR((E4-E5)/E4, "NaN")</f>
        <v>0.20168514499836768</v>
      </c>
      <c r="S5" s="222" t="str">
        <f>IFERROR((F4-F5)/F4, "NaN")</f>
        <v>NaN</v>
      </c>
      <c r="T5" s="222" t="str">
        <f t="shared" ref="T5" si="2">IFERROR((G4-G5)/G4, "NaN")</f>
        <v>NaN</v>
      </c>
      <c r="U5" s="304">
        <f>IFERROR((H4-H5)/H4, "NaN")</f>
        <v>6.8721012741539106E-2</v>
      </c>
      <c r="V5" s="215">
        <f>IFERROR((I4-I5)/I4, "NaN")</f>
        <v>0.20619082749293055</v>
      </c>
      <c r="W5" s="211">
        <f>IFERROR((J4-J5)/J4, "NaN")</f>
        <v>0.3065527620060372</v>
      </c>
      <c r="X5" s="211">
        <f>IFERROR((K4-K5)/K4, "NaN")</f>
        <v>0.31934075085456431</v>
      </c>
      <c r="Y5" s="213" t="str">
        <f>IFERROR((L4-L5)/L4, "NaN")</f>
        <v>NaN</v>
      </c>
      <c r="Z5" s="226"/>
      <c r="AB5" s="253"/>
      <c r="AC5" s="31" t="s">
        <v>55</v>
      </c>
      <c r="AD5" s="206">
        <f>IFERROR(($D$4-D5)/$D$4, "NaN")</f>
        <v>0.37849554299980909</v>
      </c>
      <c r="AE5" s="203">
        <f t="shared" si="0"/>
        <v>0.21009505666339112</v>
      </c>
      <c r="AF5" s="203" t="str">
        <f t="shared" si="0"/>
        <v>NaN</v>
      </c>
      <c r="AG5" s="203" t="str">
        <f t="shared" si="0"/>
        <v>NaN</v>
      </c>
      <c r="AH5" s="203">
        <f t="shared" si="0"/>
        <v>0.11680688933245489</v>
      </c>
      <c r="AI5" s="203">
        <f t="shared" si="0"/>
        <v>0.58023900704147402</v>
      </c>
      <c r="AJ5" s="203">
        <f t="shared" si="0"/>
        <v>5.0275352236299448E-2</v>
      </c>
      <c r="AK5" s="203">
        <f t="shared" si="0"/>
        <v>0.3144704589637371</v>
      </c>
      <c r="AL5" s="207" t="str">
        <f t="shared" si="0"/>
        <v>NaN</v>
      </c>
    </row>
    <row r="6" spans="2:38" ht="13.8" thickBot="1" x14ac:dyDescent="0.3">
      <c r="B6" s="263"/>
      <c r="C6" s="110" t="s">
        <v>17</v>
      </c>
      <c r="D6" s="88">
        <v>8.1981166666666692</v>
      </c>
      <c r="E6" s="89">
        <v>9.3920499999999993</v>
      </c>
      <c r="F6" s="92" t="s">
        <v>40</v>
      </c>
      <c r="G6" s="92" t="s">
        <v>40</v>
      </c>
      <c r="H6" s="74">
        <v>9.4449166666666695</v>
      </c>
      <c r="I6" s="74">
        <v>4.8460000000000001</v>
      </c>
      <c r="J6" s="89">
        <v>11.89695</v>
      </c>
      <c r="K6" s="89">
        <v>7.45963333333333</v>
      </c>
      <c r="L6" s="73">
        <v>6.1562333333333301</v>
      </c>
      <c r="O6" s="254"/>
      <c r="P6" s="32" t="s">
        <v>56</v>
      </c>
      <c r="Q6" s="212">
        <f>IFERROR((D4-D6)/D4, "NaN")</f>
        <v>0.20045935384875171</v>
      </c>
      <c r="R6" s="305">
        <f t="shared" ref="R6:T6" si="3">IFERROR((E4-E6)/E4, "NaN")</f>
        <v>7.4265972983143386E-2</v>
      </c>
      <c r="S6" s="214" t="str">
        <f t="shared" si="3"/>
        <v>NaN</v>
      </c>
      <c r="T6" s="214" t="str">
        <f t="shared" si="3"/>
        <v>NaN</v>
      </c>
      <c r="U6" s="223">
        <f>IFERROR((H4-H6)/H4, "NaN")</f>
        <v>2.8710454780733481E-2</v>
      </c>
      <c r="V6" s="216">
        <f>IFERROR((I4-I6)/I4, "NaN")</f>
        <v>0.10623386204352631</v>
      </c>
      <c r="W6" s="212">
        <f>IFERROR((J4-J6)/J4, "NaN")</f>
        <v>0.1528158884183721</v>
      </c>
      <c r="X6" s="212">
        <f>IFERROR((K4-K6)/K4, "NaN")</f>
        <v>0.27765027904469591</v>
      </c>
      <c r="Y6" s="214" t="str">
        <f>IFERROR((L4-L6)/L4, "NaN")</f>
        <v>NaN</v>
      </c>
      <c r="Z6" s="226"/>
      <c r="AB6" s="254"/>
      <c r="AC6" s="32" t="s">
        <v>56</v>
      </c>
      <c r="AD6" s="208">
        <f>IFERROR(($D$4-D6)/$D$4, "NaN")</f>
        <v>0.20045935384875171</v>
      </c>
      <c r="AE6" s="209">
        <f t="shared" si="0"/>
        <v>8.4018192102881917E-2</v>
      </c>
      <c r="AF6" s="209" t="str">
        <f t="shared" si="0"/>
        <v>NaN</v>
      </c>
      <c r="AG6" s="209" t="str">
        <f t="shared" si="0"/>
        <v>NaN</v>
      </c>
      <c r="AH6" s="209">
        <f t="shared" si="0"/>
        <v>7.886224585996042E-2</v>
      </c>
      <c r="AI6" s="209">
        <f t="shared" si="0"/>
        <v>0.52738243077182989</v>
      </c>
      <c r="AJ6" s="209">
        <f t="shared" si="0"/>
        <v>-0.16027808300228599</v>
      </c>
      <c r="AK6" s="209">
        <f t="shared" si="0"/>
        <v>0.27248168111154975</v>
      </c>
      <c r="AL6" s="210">
        <f t="shared" si="0"/>
        <v>0.39959883747390978</v>
      </c>
    </row>
    <row r="7" spans="2:38" x14ac:dyDescent="0.25">
      <c r="B7" s="264" t="s">
        <v>11</v>
      </c>
      <c r="C7" s="111" t="s">
        <v>15</v>
      </c>
      <c r="D7" s="82">
        <v>2.5411999999999999</v>
      </c>
      <c r="E7" s="83">
        <v>3.3115333333333301</v>
      </c>
      <c r="F7" s="83">
        <v>1.94933333333333</v>
      </c>
      <c r="G7" s="90">
        <v>9.1312833333333305</v>
      </c>
      <c r="H7" s="78">
        <v>3.67153333333333</v>
      </c>
      <c r="I7" s="83">
        <v>2.53088333333333</v>
      </c>
      <c r="J7" s="83">
        <v>3.40316666666667</v>
      </c>
      <c r="K7" s="83">
        <v>2.6749666666666698</v>
      </c>
      <c r="L7" s="94" t="s">
        <v>40</v>
      </c>
      <c r="O7" s="257" t="s">
        <v>11</v>
      </c>
      <c r="P7" s="13" t="s">
        <v>54</v>
      </c>
      <c r="Q7" s="217" t="s">
        <v>46</v>
      </c>
      <c r="R7" s="301" t="s">
        <v>46</v>
      </c>
      <c r="S7" s="217" t="s">
        <v>40</v>
      </c>
      <c r="T7" s="217" t="s">
        <v>40</v>
      </c>
      <c r="U7" s="244" t="s">
        <v>46</v>
      </c>
      <c r="V7" s="217" t="s">
        <v>46</v>
      </c>
      <c r="W7" s="217" t="s">
        <v>46</v>
      </c>
      <c r="X7" s="217" t="s">
        <v>46</v>
      </c>
      <c r="Y7" s="221" t="s">
        <v>40</v>
      </c>
      <c r="Z7" s="302"/>
      <c r="AB7" s="257" t="s">
        <v>11</v>
      </c>
      <c r="AC7" s="13" t="s">
        <v>54</v>
      </c>
      <c r="AD7" s="242" t="s">
        <v>46</v>
      </c>
      <c r="AE7" s="239">
        <f t="shared" ref="AE7:AL9" si="4">IFERROR(($D$7-E7)/$D$7, "NaN")</f>
        <v>-0.30313762526890059</v>
      </c>
      <c r="AF7" s="239">
        <f t="shared" si="4"/>
        <v>0.23290833726848334</v>
      </c>
      <c r="AG7" s="239">
        <f t="shared" si="4"/>
        <v>-2.5932958182485955</v>
      </c>
      <c r="AH7" s="239">
        <f t="shared" si="4"/>
        <v>-0.44480298021931769</v>
      </c>
      <c r="AI7" s="239">
        <f t="shared" si="4"/>
        <v>4.0597617923303405E-3</v>
      </c>
      <c r="AJ7" s="239">
        <f t="shared" si="4"/>
        <v>-0.33919670496878251</v>
      </c>
      <c r="AK7" s="239">
        <f t="shared" si="4"/>
        <v>-5.263917309407757E-2</v>
      </c>
      <c r="AL7" s="243" t="str">
        <f t="shared" si="4"/>
        <v>NaN</v>
      </c>
    </row>
    <row r="8" spans="2:38" x14ac:dyDescent="0.25">
      <c r="B8" s="262"/>
      <c r="C8" s="109" t="s">
        <v>16</v>
      </c>
      <c r="D8" s="85">
        <v>2.49655</v>
      </c>
      <c r="E8" s="86">
        <v>3.0580833333333302</v>
      </c>
      <c r="F8" s="91" t="s">
        <v>40</v>
      </c>
      <c r="G8" s="91">
        <v>9.1577833333333292</v>
      </c>
      <c r="H8" s="81">
        <v>3.9466333333333301</v>
      </c>
      <c r="I8" s="86">
        <v>2.3584000000000001</v>
      </c>
      <c r="J8" s="86">
        <v>3.1787000000000001</v>
      </c>
      <c r="K8" s="86">
        <v>2.5593166666666698</v>
      </c>
      <c r="L8" s="93" t="s">
        <v>40</v>
      </c>
      <c r="O8" s="253"/>
      <c r="P8" s="31" t="s">
        <v>55</v>
      </c>
      <c r="Q8" s="218">
        <f t="shared" ref="Q8:R8" si="5">IFERROR((D7-D8)/D7, "NaN")</f>
        <v>1.7570439162600291E-2</v>
      </c>
      <c r="R8" s="306">
        <f t="shared" si="5"/>
        <v>7.6535542447607408E-2</v>
      </c>
      <c r="S8" s="222" t="str">
        <f>IFERROR((F7-F8)/F7, "NaN")</f>
        <v>NaN</v>
      </c>
      <c r="T8" s="222">
        <f t="shared" ref="T8" si="6">IFERROR((G7-G8)/G7, "NaN")</f>
        <v>-2.9021112402964873E-3</v>
      </c>
      <c r="U8" s="220">
        <f>IFERROR((H7-H8)/H7, "NaN")</f>
        <v>-7.4927823071196512E-2</v>
      </c>
      <c r="V8" s="218">
        <f>IFERROR((I7-I8)/I7, "NaN")</f>
        <v>6.8151435928166137E-2</v>
      </c>
      <c r="W8" s="218">
        <f>IFERROR((J7-J8)/J7, "NaN")</f>
        <v>6.5958176208434208E-2</v>
      </c>
      <c r="X8" s="218">
        <f>IFERROR((K7-K8)/K7, "NaN")</f>
        <v>4.3234183603533961E-2</v>
      </c>
      <c r="Y8" s="222" t="str">
        <f>IFERROR((L7-L8)/L7, "NaN")</f>
        <v>NaN</v>
      </c>
      <c r="Z8" s="226"/>
      <c r="AB8" s="253"/>
      <c r="AC8" s="31" t="s">
        <v>55</v>
      </c>
      <c r="AD8" s="206">
        <f>IFERROR(($D$7-D8)/$D$7, "NaN")</f>
        <v>1.7570439162600291E-2</v>
      </c>
      <c r="AE8" s="203">
        <f t="shared" si="4"/>
        <v>-0.20340128023505835</v>
      </c>
      <c r="AF8" s="203" t="str">
        <f t="shared" si="4"/>
        <v>NaN</v>
      </c>
      <c r="AG8" s="203">
        <f t="shared" si="4"/>
        <v>-2.6037239624324453</v>
      </c>
      <c r="AH8" s="203">
        <f t="shared" si="4"/>
        <v>-0.55305892229392817</v>
      </c>
      <c r="AI8" s="203">
        <f t="shared" si="4"/>
        <v>7.1934519124822863E-2</v>
      </c>
      <c r="AJ8" s="203">
        <f t="shared" si="4"/>
        <v>-0.25086573272469709</v>
      </c>
      <c r="AK8" s="203">
        <f t="shared" si="4"/>
        <v>-7.1291778162560562E-3</v>
      </c>
      <c r="AL8" s="207" t="str">
        <f t="shared" si="4"/>
        <v>NaN</v>
      </c>
    </row>
    <row r="9" spans="2:38" ht="13.8" thickBot="1" x14ac:dyDescent="0.3">
      <c r="B9" s="268"/>
      <c r="C9" s="108" t="s">
        <v>17</v>
      </c>
      <c r="D9" s="88">
        <v>2.6124000000000001</v>
      </c>
      <c r="E9" s="89">
        <v>3.1114999999999999</v>
      </c>
      <c r="F9" s="92" t="s">
        <v>40</v>
      </c>
      <c r="G9" s="92">
        <v>2.53358333333333</v>
      </c>
      <c r="H9" s="74">
        <v>3.66991666666667</v>
      </c>
      <c r="I9" s="89">
        <v>2.3952666666666702</v>
      </c>
      <c r="J9" s="89">
        <v>3.31286666666667</v>
      </c>
      <c r="K9" s="89">
        <v>2.5257666666666698</v>
      </c>
      <c r="L9" s="73">
        <v>1.9776</v>
      </c>
      <c r="O9" s="249"/>
      <c r="P9" s="32" t="s">
        <v>56</v>
      </c>
      <c r="Q9" s="212">
        <f>IFERROR((D7-D9)/D7, "NaN")</f>
        <v>-2.8018259090193669E-2</v>
      </c>
      <c r="R9" s="305">
        <f t="shared" ref="R9:T9" si="7">IFERROR((E7-E9)/E7, "NaN")</f>
        <v>6.0405049020593793E-2</v>
      </c>
      <c r="S9" s="214" t="str">
        <f t="shared" si="7"/>
        <v>NaN</v>
      </c>
      <c r="T9" s="214">
        <f t="shared" si="7"/>
        <v>0.72253808792849517</v>
      </c>
      <c r="U9" s="223">
        <f>IFERROR((H7-H9)/H7, "NaN")</f>
        <v>4.4032465999489941E-4</v>
      </c>
      <c r="V9" s="212">
        <f>IFERROR((I7-I9)/I7, "NaN")</f>
        <v>5.3584716798480113E-2</v>
      </c>
      <c r="W9" s="212">
        <f>IFERROR((J7-J9)/J7, "NaN")</f>
        <v>2.6534110387384287E-2</v>
      </c>
      <c r="X9" s="212">
        <f>IFERROR((K7-K9)/K7, "NaN")</f>
        <v>5.5776395967550935E-2</v>
      </c>
      <c r="Y9" s="214" t="str">
        <f>IFERROR((L7-L9)/L7, "NaN")</f>
        <v>NaN</v>
      </c>
      <c r="Z9" s="226"/>
      <c r="AB9" s="249"/>
      <c r="AC9" s="32" t="s">
        <v>56</v>
      </c>
      <c r="AD9" s="240">
        <f>IFERROR(($D$7-D9)/$D$7, "NaN")</f>
        <v>-2.8018259090193669E-2</v>
      </c>
      <c r="AE9" s="238">
        <f t="shared" si="4"/>
        <v>-0.22442153313395249</v>
      </c>
      <c r="AF9" s="238" t="str">
        <f t="shared" si="4"/>
        <v>NaN</v>
      </c>
      <c r="AG9" s="238">
        <f t="shared" si="4"/>
        <v>2.9972716302022412E-3</v>
      </c>
      <c r="AH9" s="238">
        <f t="shared" si="4"/>
        <v>-0.44416679783829299</v>
      </c>
      <c r="AI9" s="238">
        <f t="shared" si="4"/>
        <v>5.7426937404899139E-2</v>
      </c>
      <c r="AJ9" s="238">
        <f t="shared" si="4"/>
        <v>-0.30366231176871955</v>
      </c>
      <c r="AK9" s="238">
        <f t="shared" si="4"/>
        <v>6.0732462353730839E-3</v>
      </c>
      <c r="AL9" s="241">
        <f t="shared" si="4"/>
        <v>0.22178498347237521</v>
      </c>
    </row>
    <row r="10" spans="2:38" x14ac:dyDescent="0.25">
      <c r="B10" s="261" t="s">
        <v>12</v>
      </c>
      <c r="C10" s="107" t="s">
        <v>15</v>
      </c>
      <c r="D10" s="82">
        <v>3.8727499999999999</v>
      </c>
      <c r="E10" s="83">
        <v>6.4447000000000001</v>
      </c>
      <c r="F10" s="83">
        <v>5.3509166666666701</v>
      </c>
      <c r="G10" s="90">
        <v>6.4348999999999998</v>
      </c>
      <c r="H10" s="78" t="s">
        <v>40</v>
      </c>
      <c r="I10" s="83">
        <v>3.1565500000000002</v>
      </c>
      <c r="J10" s="83">
        <v>6.1952833333333297</v>
      </c>
      <c r="K10" s="83">
        <v>3.74413333333333</v>
      </c>
      <c r="L10" s="94" t="s">
        <v>40</v>
      </c>
      <c r="O10" s="248" t="s">
        <v>12</v>
      </c>
      <c r="P10" s="13" t="s">
        <v>54</v>
      </c>
      <c r="Q10" s="217" t="s">
        <v>46</v>
      </c>
      <c r="R10" s="224" t="s">
        <v>46</v>
      </c>
      <c r="S10" s="307" t="s">
        <v>46</v>
      </c>
      <c r="T10" s="217" t="s">
        <v>40</v>
      </c>
      <c r="U10" s="244" t="s">
        <v>46</v>
      </c>
      <c r="V10" s="217" t="s">
        <v>46</v>
      </c>
      <c r="W10" s="217" t="s">
        <v>46</v>
      </c>
      <c r="X10" s="217" t="s">
        <v>46</v>
      </c>
      <c r="Y10" s="219" t="s">
        <v>40</v>
      </c>
      <c r="Z10" s="302"/>
      <c r="AB10" s="248" t="s">
        <v>12</v>
      </c>
      <c r="AC10" s="13" t="s">
        <v>54</v>
      </c>
      <c r="AD10" s="187" t="s">
        <v>46</v>
      </c>
      <c r="AE10" s="204">
        <f>IFERROR(($D$10-E10)/$D$10, "NaN")</f>
        <v>-0.66411464721451174</v>
      </c>
      <c r="AF10" s="204">
        <f t="shared" ref="AF10:AL12" si="8">IFERROR(($D$10-F10)/$D$10, "NaN")</f>
        <v>-0.38168398855249375</v>
      </c>
      <c r="AG10" s="204">
        <f t="shared" si="8"/>
        <v>-0.66158414563294821</v>
      </c>
      <c r="AH10" s="204" t="str">
        <f t="shared" si="8"/>
        <v>NaN</v>
      </c>
      <c r="AI10" s="204">
        <f t="shared" si="8"/>
        <v>0.18493318701181324</v>
      </c>
      <c r="AJ10" s="204">
        <f t="shared" si="8"/>
        <v>-0.59971166053407265</v>
      </c>
      <c r="AK10" s="204">
        <f t="shared" si="8"/>
        <v>3.3210681470962476E-2</v>
      </c>
      <c r="AL10" s="205" t="str">
        <f t="shared" si="8"/>
        <v>NaN</v>
      </c>
    </row>
    <row r="11" spans="2:38" x14ac:dyDescent="0.25">
      <c r="B11" s="262"/>
      <c r="C11" s="109" t="s">
        <v>16</v>
      </c>
      <c r="D11" s="85">
        <v>3.1680333333333301</v>
      </c>
      <c r="E11" s="86">
        <v>4.3325666666666702</v>
      </c>
      <c r="F11" s="86">
        <v>3.6246499999999999</v>
      </c>
      <c r="G11" s="91">
        <v>6.11818333333333</v>
      </c>
      <c r="H11" s="81">
        <v>3.93523333333333</v>
      </c>
      <c r="I11" s="86">
        <v>2.85171666666667</v>
      </c>
      <c r="J11" s="86">
        <v>4.0271833333333298</v>
      </c>
      <c r="K11" s="86">
        <v>2.8828999999999998</v>
      </c>
      <c r="L11" s="87" t="s">
        <v>40</v>
      </c>
      <c r="O11" s="253"/>
      <c r="P11" s="31" t="s">
        <v>55</v>
      </c>
      <c r="Q11" s="218">
        <f t="shared" ref="Q11:R11" si="9">IFERROR((D10-D11)/D10, "NaN")</f>
        <v>0.1819680244443018</v>
      </c>
      <c r="R11" s="218">
        <f t="shared" si="9"/>
        <v>0.32773183132392969</v>
      </c>
      <c r="S11" s="245">
        <f>IFERROR((F10-F11)/F10, "NaN")</f>
        <v>0.32261139057170934</v>
      </c>
      <c r="T11" s="222">
        <f t="shared" ref="T11" si="10">IFERROR((G10-G11)/G10, "NaN")</f>
        <v>4.9218584075381107E-2</v>
      </c>
      <c r="U11" s="220" t="str">
        <f>IFERROR((H10-H11)/H10, "NaN")</f>
        <v>NaN</v>
      </c>
      <c r="V11" s="218">
        <f>IFERROR((I10-I11)/I10, "NaN")</f>
        <v>9.6571678995526808E-2</v>
      </c>
      <c r="W11" s="218">
        <f>IFERROR((J10-J11)/J10, "NaN")</f>
        <v>0.34995978123142085</v>
      </c>
      <c r="X11" s="218">
        <f>IFERROR((K10-K11)/K10, "NaN")</f>
        <v>0.23002207898579047</v>
      </c>
      <c r="Y11" s="220" t="str">
        <f>IFERROR((L10-L11)/L10, "NaN")</f>
        <v>NaN</v>
      </c>
      <c r="Z11" s="226"/>
      <c r="AB11" s="253"/>
      <c r="AC11" s="31" t="s">
        <v>55</v>
      </c>
      <c r="AD11" s="206">
        <f>IFERROR(($D$10-D11)/$D$10, "NaN")</f>
        <v>0.1819680244443018</v>
      </c>
      <c r="AE11" s="203">
        <f>IFERROR(($D$10-E11)/$D$10, "NaN")</f>
        <v>-0.11873130634992456</v>
      </c>
      <c r="AF11" s="203">
        <f t="shared" si="8"/>
        <v>6.4063004325091988E-2</v>
      </c>
      <c r="AG11" s="203">
        <f t="shared" si="8"/>
        <v>-0.57980332666279266</v>
      </c>
      <c r="AH11" s="203">
        <f t="shared" si="8"/>
        <v>-1.6134099369525562E-2</v>
      </c>
      <c r="AI11" s="203">
        <f t="shared" si="8"/>
        <v>0.26364555763561548</v>
      </c>
      <c r="AJ11" s="203">
        <f t="shared" si="8"/>
        <v>-3.9876917780215577E-2</v>
      </c>
      <c r="AK11" s="203">
        <f t="shared" si="8"/>
        <v>0.25559357046026726</v>
      </c>
      <c r="AL11" s="207" t="str">
        <f t="shared" si="8"/>
        <v>NaN</v>
      </c>
    </row>
    <row r="12" spans="2:38" ht="13.8" thickBot="1" x14ac:dyDescent="0.3">
      <c r="B12" s="263"/>
      <c r="C12" s="110" t="s">
        <v>17</v>
      </c>
      <c r="D12" s="88">
        <v>4.35215</v>
      </c>
      <c r="E12" s="89">
        <v>5.5766499999999999</v>
      </c>
      <c r="F12" s="89">
        <v>6.1662999999999997</v>
      </c>
      <c r="G12" s="92">
        <v>1.96495</v>
      </c>
      <c r="H12" s="74" t="s">
        <v>40</v>
      </c>
      <c r="I12" s="89">
        <v>3.0642499999999999</v>
      </c>
      <c r="J12" s="89">
        <v>5.25043333333333</v>
      </c>
      <c r="K12" s="89">
        <v>4.2080833333333301</v>
      </c>
      <c r="L12" s="73">
        <v>3.0747499999999999</v>
      </c>
      <c r="O12" s="254"/>
      <c r="P12" s="32" t="s">
        <v>56</v>
      </c>
      <c r="Q12" s="212">
        <f>IFERROR((D10-D12)/D10, "NaN")</f>
        <v>-0.1237880059389323</v>
      </c>
      <c r="R12" s="212">
        <f t="shared" ref="R12:T12" si="11">IFERROR((E10-E12)/E10, "NaN")</f>
        <v>0.1346920725557435</v>
      </c>
      <c r="S12" s="246">
        <f t="shared" si="11"/>
        <v>-0.15238199062465851</v>
      </c>
      <c r="T12" s="214">
        <f t="shared" si="11"/>
        <v>0.6946417193740384</v>
      </c>
      <c r="U12" s="223" t="str">
        <f>IFERROR((H10-H12)/H10, "NaN")</f>
        <v>NaN</v>
      </c>
      <c r="V12" s="212">
        <f>IFERROR((I10-I12)/I10, "NaN")</f>
        <v>2.9240785034293854E-2</v>
      </c>
      <c r="W12" s="212">
        <f>IFERROR((J10-J12)/J10, "NaN")</f>
        <v>0.1525111845839712</v>
      </c>
      <c r="X12" s="212">
        <f>IFERROR((K10-K12)/K10, "NaN")</f>
        <v>-0.12391385634414742</v>
      </c>
      <c r="Y12" s="223" t="str">
        <f>IFERROR((L10-L12)/L10, "NaN")</f>
        <v>NaN</v>
      </c>
      <c r="Z12" s="226"/>
      <c r="AB12" s="254"/>
      <c r="AC12" s="32" t="s">
        <v>56</v>
      </c>
      <c r="AD12" s="208">
        <f>IFERROR(($D$10-D12)/$D$10, "NaN")</f>
        <v>-0.1237880059389323</v>
      </c>
      <c r="AE12" s="209">
        <f>IFERROR(($D$10-E12)/$D$10, "NaN")</f>
        <v>-0.43997159641081918</v>
      </c>
      <c r="AF12" s="209">
        <f t="shared" si="8"/>
        <v>-0.59222774514234067</v>
      </c>
      <c r="AG12" s="209">
        <f t="shared" si="8"/>
        <v>0.49262152217416566</v>
      </c>
      <c r="AH12" s="209" t="str">
        <f t="shared" si="8"/>
        <v>NaN</v>
      </c>
      <c r="AI12" s="209">
        <f t="shared" si="8"/>
        <v>0.2087663804789878</v>
      </c>
      <c r="AJ12" s="209">
        <f t="shared" si="8"/>
        <v>-0.35573774019322962</v>
      </c>
      <c r="AK12" s="209">
        <f t="shared" si="8"/>
        <v>-8.6587911260300868E-2</v>
      </c>
      <c r="AL12" s="210">
        <f t="shared" si="8"/>
        <v>0.2060551287844555</v>
      </c>
    </row>
    <row r="13" spans="2:38" x14ac:dyDescent="0.25">
      <c r="B13" s="264" t="s">
        <v>13</v>
      </c>
      <c r="C13" s="111" t="s">
        <v>15</v>
      </c>
      <c r="D13" s="82">
        <v>20.655349999999999</v>
      </c>
      <c r="E13" s="83">
        <v>19.2862333333333</v>
      </c>
      <c r="F13" s="83">
        <v>18.0353833333333</v>
      </c>
      <c r="G13" s="78">
        <v>2.4412833333333301</v>
      </c>
      <c r="H13" s="78">
        <v>13.3380833333333</v>
      </c>
      <c r="I13" s="83">
        <v>13.465633333333299</v>
      </c>
      <c r="J13" s="83">
        <v>25.271616666666699</v>
      </c>
      <c r="K13" s="83">
        <v>20.260649999999998</v>
      </c>
      <c r="L13" s="84" t="s">
        <v>40</v>
      </c>
      <c r="O13" s="257" t="s">
        <v>13</v>
      </c>
      <c r="P13" s="13" t="s">
        <v>54</v>
      </c>
      <c r="Q13" s="217" t="s">
        <v>46</v>
      </c>
      <c r="R13" s="224" t="s">
        <v>46</v>
      </c>
      <c r="S13" s="217" t="s">
        <v>46</v>
      </c>
      <c r="T13" s="247" t="s">
        <v>46</v>
      </c>
      <c r="U13" s="217" t="s">
        <v>46</v>
      </c>
      <c r="V13" s="217" t="s">
        <v>46</v>
      </c>
      <c r="W13" s="217" t="s">
        <v>46</v>
      </c>
      <c r="X13" s="217" t="s">
        <v>46</v>
      </c>
      <c r="Y13" s="221" t="s">
        <v>40</v>
      </c>
      <c r="Z13" s="302"/>
      <c r="AB13" s="257" t="s">
        <v>13</v>
      </c>
      <c r="AC13" s="13" t="s">
        <v>54</v>
      </c>
      <c r="AD13" s="242" t="s">
        <v>46</v>
      </c>
      <c r="AE13" s="239">
        <f>IFERROR(($D$13-E13)/$D$13, "NaN")</f>
        <v>6.6283876412972856E-2</v>
      </c>
      <c r="AF13" s="239">
        <f t="shared" ref="AF13:AL15" si="12">IFERROR(($D$13-F13)/$D$13, "NaN")</f>
        <v>0.12684203688955639</v>
      </c>
      <c r="AG13" s="239">
        <f t="shared" si="12"/>
        <v>0.88180866781084166</v>
      </c>
      <c r="AH13" s="239">
        <f t="shared" si="12"/>
        <v>0.35425527365388143</v>
      </c>
      <c r="AI13" s="239">
        <f t="shared" si="12"/>
        <v>0.3480801180646515</v>
      </c>
      <c r="AJ13" s="239">
        <f t="shared" si="12"/>
        <v>-0.22349012080002034</v>
      </c>
      <c r="AK13" s="239">
        <f t="shared" si="12"/>
        <v>1.9108850733587198E-2</v>
      </c>
      <c r="AL13" s="243" t="str">
        <f t="shared" si="12"/>
        <v>NaN</v>
      </c>
    </row>
    <row r="14" spans="2:38" x14ac:dyDescent="0.25">
      <c r="B14" s="262"/>
      <c r="C14" s="109" t="s">
        <v>16</v>
      </c>
      <c r="D14" s="85">
        <v>17.160983333333299</v>
      </c>
      <c r="E14" s="86">
        <v>15.796433333333299</v>
      </c>
      <c r="F14" s="86">
        <v>16.190483333333301</v>
      </c>
      <c r="G14" s="81">
        <v>2.2916833333333302</v>
      </c>
      <c r="H14" s="81">
        <v>16.540050000000001</v>
      </c>
      <c r="I14" s="86">
        <v>9.8679333333333297</v>
      </c>
      <c r="J14" s="86">
        <v>22.772183333333299</v>
      </c>
      <c r="K14" s="86">
        <v>13.5802666666667</v>
      </c>
      <c r="L14" s="87" t="s">
        <v>40</v>
      </c>
      <c r="O14" s="253"/>
      <c r="P14" s="31" t="s">
        <v>55</v>
      </c>
      <c r="Q14" s="218">
        <f t="shared" ref="Q14:R14" si="13">IFERROR((D13-D14)/D13, "NaN")</f>
        <v>0.16917489496264648</v>
      </c>
      <c r="R14" s="218">
        <f t="shared" si="13"/>
        <v>0.18094772264153913</v>
      </c>
      <c r="S14" s="222">
        <f>IFERROR((F13-F14)/F13, "NaN")</f>
        <v>0.10229336221483154</v>
      </c>
      <c r="T14" s="222">
        <f t="shared" ref="T14" si="14">IFERROR((G13-G14)/G13, "NaN")</f>
        <v>6.1279245205732018E-2</v>
      </c>
      <c r="U14" s="222">
        <f>IFERROR((H13-H14)/H13, "NaN")</f>
        <v>-0.24006197792036904</v>
      </c>
      <c r="V14" s="218">
        <f>IFERROR((I13-I14)/I13, "NaN")</f>
        <v>0.26717644175666788</v>
      </c>
      <c r="W14" s="218">
        <f>IFERROR((J13-J14)/J13, "NaN")</f>
        <v>9.8902787514585727E-2</v>
      </c>
      <c r="X14" s="218">
        <f>IFERROR((K13-K14)/K13, "NaN")</f>
        <v>0.32972206386928843</v>
      </c>
      <c r="Y14" s="222" t="str">
        <f>IFERROR((L13-L14)/L13, "NaN")</f>
        <v>NaN</v>
      </c>
      <c r="Z14" s="226"/>
      <c r="AB14" s="253"/>
      <c r="AC14" s="31" t="s">
        <v>55</v>
      </c>
      <c r="AD14" s="206">
        <f t="shared" ref="AD14:AE15" si="15">IFERROR(($D$13-D14)/$D$13, "NaN")</f>
        <v>0.16917489496264648</v>
      </c>
      <c r="AE14" s="203">
        <f t="shared" si="15"/>
        <v>0.23523768256973132</v>
      </c>
      <c r="AF14" s="203">
        <f t="shared" si="12"/>
        <v>0.21616030068077752</v>
      </c>
      <c r="AG14" s="203">
        <f t="shared" si="12"/>
        <v>0.88905134343725323</v>
      </c>
      <c r="AH14" s="203">
        <f t="shared" si="12"/>
        <v>0.19923651741558474</v>
      </c>
      <c r="AI14" s="203">
        <f t="shared" si="12"/>
        <v>0.52225775243056494</v>
      </c>
      <c r="AJ14" s="203">
        <f t="shared" si="12"/>
        <v>-0.10248353735634111</v>
      </c>
      <c r="AK14" s="203">
        <f t="shared" si="12"/>
        <v>0.34253030490082709</v>
      </c>
      <c r="AL14" s="207" t="str">
        <f t="shared" si="12"/>
        <v>NaN</v>
      </c>
    </row>
    <row r="15" spans="2:38" ht="13.8" thickBot="1" x14ac:dyDescent="0.3">
      <c r="B15" s="263"/>
      <c r="C15" s="110" t="s">
        <v>17</v>
      </c>
      <c r="D15" s="88">
        <v>15.174466666666699</v>
      </c>
      <c r="E15" s="89">
        <v>14.96025</v>
      </c>
      <c r="F15" s="89">
        <v>14.700749999999999</v>
      </c>
      <c r="G15" s="74">
        <v>2.3661500000000002</v>
      </c>
      <c r="H15" s="74" t="s">
        <v>40</v>
      </c>
      <c r="I15" s="89">
        <v>9.5173833333333295</v>
      </c>
      <c r="J15" s="89">
        <v>22.314016666666699</v>
      </c>
      <c r="K15" s="89">
        <v>12.867699999999999</v>
      </c>
      <c r="L15" s="73">
        <v>16.982466666666699</v>
      </c>
      <c r="M15" s="20" t="s">
        <v>34</v>
      </c>
      <c r="O15" s="254"/>
      <c r="P15" s="32" t="s">
        <v>56</v>
      </c>
      <c r="Q15" s="212">
        <f>IFERROR((D13-D15)/D13, "NaN")</f>
        <v>0.26534933241670072</v>
      </c>
      <c r="R15" s="212">
        <f t="shared" ref="R15:T15" si="16">IFERROR((E13-E15)/E13, "NaN")</f>
        <v>0.22430421008422105</v>
      </c>
      <c r="S15" s="214">
        <f t="shared" si="16"/>
        <v>0.18489395382964635</v>
      </c>
      <c r="T15" s="214">
        <f t="shared" si="16"/>
        <v>3.0776162810542285E-2</v>
      </c>
      <c r="U15" s="214" t="str">
        <f>IFERROR((H13-H15)/H13, "NaN")</f>
        <v>NaN</v>
      </c>
      <c r="V15" s="212">
        <f>IFERROR((I13-I15)/I13, "NaN")</f>
        <v>0.29320937992766621</v>
      </c>
      <c r="W15" s="212">
        <f>IFERROR((J13-J15)/J13, "NaN")</f>
        <v>0.11703248110363586</v>
      </c>
      <c r="X15" s="212">
        <f>IFERROR((K13-K15)/K13, "NaN")</f>
        <v>0.36489204443095358</v>
      </c>
      <c r="Y15" s="214" t="str">
        <f>IFERROR((L13-L15)/L13, "NaN")</f>
        <v>NaN</v>
      </c>
      <c r="Z15" s="226"/>
      <c r="AB15" s="254"/>
      <c r="AC15" s="32" t="s">
        <v>56</v>
      </c>
      <c r="AD15" s="208">
        <f t="shared" si="15"/>
        <v>0.26534933241670072</v>
      </c>
      <c r="AE15" s="209">
        <f t="shared" si="15"/>
        <v>0.27572033395706191</v>
      </c>
      <c r="AF15" s="209">
        <f t="shared" si="12"/>
        <v>0.28828366500688679</v>
      </c>
      <c r="AG15" s="209">
        <f t="shared" si="12"/>
        <v>0.88544614349309014</v>
      </c>
      <c r="AH15" s="209" t="str">
        <f t="shared" si="12"/>
        <v>NaN</v>
      </c>
      <c r="AI15" s="209">
        <f t="shared" si="12"/>
        <v>0.53922914240943243</v>
      </c>
      <c r="AJ15" s="209">
        <f t="shared" si="12"/>
        <v>-8.030203635700682E-2</v>
      </c>
      <c r="AK15" s="209">
        <f t="shared" si="12"/>
        <v>0.37702822755363624</v>
      </c>
      <c r="AL15" s="210">
        <f t="shared" si="12"/>
        <v>0.17781753072851825</v>
      </c>
    </row>
    <row r="16" spans="2:38" ht="15.6" x14ac:dyDescent="0.25">
      <c r="B16" s="256" t="s">
        <v>42</v>
      </c>
      <c r="C16" s="256"/>
      <c r="D16" s="256"/>
      <c r="E16" s="256"/>
      <c r="F16" s="256"/>
      <c r="G16" s="256"/>
      <c r="H16" s="256"/>
      <c r="I16" s="256"/>
      <c r="J16" s="256"/>
      <c r="K16" s="256"/>
      <c r="L16" s="256"/>
      <c r="O16" s="256" t="s">
        <v>72</v>
      </c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36"/>
      <c r="AA16" s="5"/>
      <c r="AB16" s="256" t="s">
        <v>73</v>
      </c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</row>
    <row r="17" spans="2:25" ht="13.8" thickBot="1" x14ac:dyDescent="0.3"/>
    <row r="18" spans="2:25" x14ac:dyDescent="0.25">
      <c r="B18" s="248" t="s">
        <v>0</v>
      </c>
      <c r="C18" s="250" t="s">
        <v>14</v>
      </c>
      <c r="D18" s="265" t="s">
        <v>1</v>
      </c>
      <c r="E18" s="265" t="s">
        <v>2</v>
      </c>
      <c r="F18" s="265"/>
      <c r="G18" s="265"/>
      <c r="H18" s="265"/>
      <c r="I18" s="265"/>
      <c r="J18" s="265"/>
      <c r="K18" s="265"/>
      <c r="L18" s="267"/>
      <c r="O18" s="248" t="s">
        <v>0</v>
      </c>
      <c r="P18" s="250" t="s">
        <v>14</v>
      </c>
      <c r="Q18" s="265" t="s">
        <v>1</v>
      </c>
      <c r="R18" s="265" t="s">
        <v>2</v>
      </c>
      <c r="S18" s="265"/>
      <c r="T18" s="265"/>
      <c r="U18" s="265"/>
      <c r="V18" s="265"/>
      <c r="W18" s="265"/>
      <c r="X18" s="265"/>
      <c r="Y18" s="267"/>
    </row>
    <row r="19" spans="2:25" ht="40.200000000000003" thickBot="1" x14ac:dyDescent="0.3">
      <c r="B19" s="249"/>
      <c r="C19" s="251"/>
      <c r="D19" s="266"/>
      <c r="E19" s="36" t="s">
        <v>3</v>
      </c>
      <c r="F19" s="36" t="s">
        <v>4</v>
      </c>
      <c r="G19" s="36" t="s">
        <v>31</v>
      </c>
      <c r="H19" s="36" t="s">
        <v>5</v>
      </c>
      <c r="I19" s="36" t="s">
        <v>6</v>
      </c>
      <c r="J19" s="36" t="s">
        <v>7</v>
      </c>
      <c r="K19" s="36" t="s">
        <v>8</v>
      </c>
      <c r="L19" s="37" t="s">
        <v>9</v>
      </c>
      <c r="O19" s="249"/>
      <c r="P19" s="251"/>
      <c r="Q19" s="266"/>
      <c r="R19" s="36" t="s">
        <v>3</v>
      </c>
      <c r="S19" s="36" t="s">
        <v>4</v>
      </c>
      <c r="T19" s="36" t="s">
        <v>31</v>
      </c>
      <c r="U19" s="36" t="s">
        <v>5</v>
      </c>
      <c r="V19" s="36" t="s">
        <v>6</v>
      </c>
      <c r="W19" s="36" t="s">
        <v>7</v>
      </c>
      <c r="X19" s="36" t="s">
        <v>8</v>
      </c>
      <c r="Y19" s="37" t="s">
        <v>9</v>
      </c>
    </row>
    <row r="20" spans="2:25" x14ac:dyDescent="0.25">
      <c r="B20" s="248" t="s">
        <v>10</v>
      </c>
      <c r="C20" s="13" t="s">
        <v>15</v>
      </c>
      <c r="D20" s="82">
        <v>17.238499999999998</v>
      </c>
      <c r="E20" s="83">
        <v>17.222249999999999</v>
      </c>
      <c r="F20" s="83">
        <v>27.492999999999999</v>
      </c>
      <c r="G20" s="90" t="s">
        <v>40</v>
      </c>
      <c r="H20" s="78">
        <v>17.08625</v>
      </c>
      <c r="I20" s="83">
        <v>17.144500000000001</v>
      </c>
      <c r="J20" s="83">
        <v>29.600999999999999</v>
      </c>
      <c r="K20" s="83">
        <v>14.241250000000001</v>
      </c>
      <c r="L20" s="84">
        <v>17.0305</v>
      </c>
      <c r="M20" s="20" t="s">
        <v>43</v>
      </c>
      <c r="O20" s="248" t="s">
        <v>10</v>
      </c>
      <c r="P20" s="13" t="s">
        <v>15</v>
      </c>
      <c r="Q20" s="82">
        <v>17.238499999999998</v>
      </c>
      <c r="R20" s="83">
        <v>17.222249999999999</v>
      </c>
      <c r="S20" s="83">
        <v>27.492999999999999</v>
      </c>
      <c r="T20" s="90" t="s">
        <v>40</v>
      </c>
      <c r="U20" s="78">
        <v>17.08625</v>
      </c>
      <c r="V20" s="83">
        <v>17.144500000000001</v>
      </c>
      <c r="W20" s="83">
        <v>29.600999999999999</v>
      </c>
      <c r="X20" s="83">
        <v>14.241250000000001</v>
      </c>
      <c r="Y20" s="84">
        <v>17.0305</v>
      </c>
    </row>
    <row r="21" spans="2:25" x14ac:dyDescent="0.25">
      <c r="B21" s="253"/>
      <c r="C21" s="31" t="s">
        <v>16</v>
      </c>
      <c r="D21" s="85">
        <v>16.91</v>
      </c>
      <c r="E21" s="86">
        <v>16.27</v>
      </c>
      <c r="F21" s="91" t="s">
        <v>40</v>
      </c>
      <c r="G21" s="91" t="s">
        <v>40</v>
      </c>
      <c r="H21" s="81">
        <v>16.788</v>
      </c>
      <c r="I21" s="86">
        <v>16.737500000000001</v>
      </c>
      <c r="J21" s="86">
        <v>29.071999999999999</v>
      </c>
      <c r="K21" s="86">
        <v>13.7455</v>
      </c>
      <c r="L21" s="93" t="s">
        <v>40</v>
      </c>
      <c r="O21" s="253"/>
      <c r="P21" s="31" t="s">
        <v>16</v>
      </c>
      <c r="Q21" s="85">
        <v>16.91</v>
      </c>
      <c r="R21" s="86">
        <v>16.27</v>
      </c>
      <c r="S21" s="91" t="s">
        <v>40</v>
      </c>
      <c r="T21" s="91" t="s">
        <v>40</v>
      </c>
      <c r="U21" s="81">
        <v>16.788</v>
      </c>
      <c r="V21" s="86">
        <v>16.737500000000001</v>
      </c>
      <c r="W21" s="86">
        <v>29.071999999999999</v>
      </c>
      <c r="X21" s="86">
        <v>13.7455</v>
      </c>
      <c r="Y21" s="93" t="s">
        <v>40</v>
      </c>
    </row>
    <row r="22" spans="2:25" ht="13.8" thickBot="1" x14ac:dyDescent="0.3">
      <c r="B22" s="254"/>
      <c r="C22" s="32" t="s">
        <v>17</v>
      </c>
      <c r="D22" s="88">
        <v>16.251999999999999</v>
      </c>
      <c r="E22" s="89">
        <v>15.94275</v>
      </c>
      <c r="F22" s="92" t="s">
        <v>40</v>
      </c>
      <c r="G22" s="92" t="s">
        <v>40</v>
      </c>
      <c r="H22" s="74">
        <v>16.776</v>
      </c>
      <c r="I22" s="74">
        <v>16.734500000000001</v>
      </c>
      <c r="J22" s="89">
        <v>29.529499999999999</v>
      </c>
      <c r="K22" s="89">
        <v>13.02075</v>
      </c>
      <c r="L22" s="73">
        <v>17.743500000000001</v>
      </c>
      <c r="O22" s="254"/>
      <c r="P22" s="32" t="s">
        <v>17</v>
      </c>
      <c r="Q22" s="88">
        <v>16.251999999999999</v>
      </c>
      <c r="R22" s="89">
        <v>15.94275</v>
      </c>
      <c r="S22" s="92" t="s">
        <v>40</v>
      </c>
      <c r="T22" s="92" t="s">
        <v>40</v>
      </c>
      <c r="U22" s="74">
        <v>16.776</v>
      </c>
      <c r="V22" s="74">
        <v>16.734500000000001</v>
      </c>
      <c r="W22" s="89">
        <v>29.529499999999999</v>
      </c>
      <c r="X22" s="89">
        <v>13.02075</v>
      </c>
      <c r="Y22" s="73">
        <v>17.743500000000001</v>
      </c>
    </row>
    <row r="23" spans="2:25" x14ac:dyDescent="0.25">
      <c r="B23" s="248" t="s">
        <v>11</v>
      </c>
      <c r="C23" s="13" t="s">
        <v>15</v>
      </c>
      <c r="D23" s="82">
        <v>17.312750000000001</v>
      </c>
      <c r="E23" s="83">
        <v>17.7425</v>
      </c>
      <c r="F23" s="83">
        <v>25.450749999999999</v>
      </c>
      <c r="G23" s="90" t="s">
        <v>40</v>
      </c>
      <c r="H23" s="78">
        <v>17.027750000000001</v>
      </c>
      <c r="I23" s="83">
        <v>17.586749999999999</v>
      </c>
      <c r="J23" s="83">
        <v>30.62575</v>
      </c>
      <c r="K23" s="83">
        <v>14.83925</v>
      </c>
      <c r="L23" s="94" t="s">
        <v>40</v>
      </c>
      <c r="O23" s="248" t="s">
        <v>11</v>
      </c>
      <c r="P23" s="13" t="s">
        <v>15</v>
      </c>
      <c r="Q23" s="82">
        <v>17.312750000000001</v>
      </c>
      <c r="R23" s="83">
        <v>17.7425</v>
      </c>
      <c r="S23" s="83">
        <v>25.450749999999999</v>
      </c>
      <c r="T23" s="90" t="s">
        <v>40</v>
      </c>
      <c r="U23" s="78">
        <v>17.027750000000001</v>
      </c>
      <c r="V23" s="83">
        <v>17.586749999999999</v>
      </c>
      <c r="W23" s="83">
        <v>30.62575</v>
      </c>
      <c r="X23" s="83">
        <v>14.83925</v>
      </c>
      <c r="Y23" s="94" t="s">
        <v>40</v>
      </c>
    </row>
    <row r="24" spans="2:25" x14ac:dyDescent="0.25">
      <c r="B24" s="253"/>
      <c r="C24" s="31" t="s">
        <v>16</v>
      </c>
      <c r="D24" s="85">
        <v>17.10425</v>
      </c>
      <c r="E24" s="86">
        <v>17.145250000000001</v>
      </c>
      <c r="F24" s="91" t="s">
        <v>40</v>
      </c>
      <c r="G24" s="91" t="s">
        <v>40</v>
      </c>
      <c r="H24" s="81">
        <v>17.451750000000001</v>
      </c>
      <c r="I24" s="86">
        <v>17.083749999999998</v>
      </c>
      <c r="J24" s="86">
        <v>29.891999999999999</v>
      </c>
      <c r="K24" s="86">
        <v>14.59375</v>
      </c>
      <c r="L24" s="93" t="s">
        <v>40</v>
      </c>
      <c r="O24" s="253"/>
      <c r="P24" s="31" t="s">
        <v>16</v>
      </c>
      <c r="Q24" s="85">
        <v>17.10425</v>
      </c>
      <c r="R24" s="86">
        <v>17.145250000000001</v>
      </c>
      <c r="S24" s="91" t="s">
        <v>40</v>
      </c>
      <c r="T24" s="91" t="s">
        <v>40</v>
      </c>
      <c r="U24" s="81">
        <v>17.451750000000001</v>
      </c>
      <c r="V24" s="86">
        <v>17.083749999999998</v>
      </c>
      <c r="W24" s="86">
        <v>29.891999999999999</v>
      </c>
      <c r="X24" s="86">
        <v>14.59375</v>
      </c>
      <c r="Y24" s="93" t="s">
        <v>40</v>
      </c>
    </row>
    <row r="25" spans="2:25" ht="13.8" thickBot="1" x14ac:dyDescent="0.3">
      <c r="B25" s="254"/>
      <c r="C25" s="32" t="s">
        <v>17</v>
      </c>
      <c r="D25" s="88">
        <v>17.119</v>
      </c>
      <c r="E25" s="89">
        <v>17.145250000000001</v>
      </c>
      <c r="F25" s="92" t="s">
        <v>40</v>
      </c>
      <c r="G25" s="92" t="s">
        <v>40</v>
      </c>
      <c r="H25" s="74">
        <v>26.751750000000001</v>
      </c>
      <c r="I25" s="89">
        <v>17.454249999999998</v>
      </c>
      <c r="J25" s="89">
        <v>29.879249999999999</v>
      </c>
      <c r="K25" s="89">
        <v>14.597250000000001</v>
      </c>
      <c r="L25" s="73">
        <v>18.580500000000001</v>
      </c>
      <c r="O25" s="254"/>
      <c r="P25" s="32" t="s">
        <v>17</v>
      </c>
      <c r="Q25" s="88">
        <v>17.119</v>
      </c>
      <c r="R25" s="89">
        <v>17.145250000000001</v>
      </c>
      <c r="S25" s="92" t="s">
        <v>40</v>
      </c>
      <c r="T25" s="92" t="s">
        <v>40</v>
      </c>
      <c r="U25" s="74">
        <v>26.751750000000001</v>
      </c>
      <c r="V25" s="89">
        <v>17.454249999999998</v>
      </c>
      <c r="W25" s="89">
        <v>29.879249999999999</v>
      </c>
      <c r="X25" s="89">
        <v>14.597250000000001</v>
      </c>
      <c r="Y25" s="73">
        <v>18.580500000000001</v>
      </c>
    </row>
    <row r="26" spans="2:25" x14ac:dyDescent="0.25">
      <c r="B26" s="248" t="s">
        <v>12</v>
      </c>
      <c r="C26" s="13" t="s">
        <v>15</v>
      </c>
      <c r="D26" s="82">
        <v>17.744250000000001</v>
      </c>
      <c r="E26" s="83">
        <v>17.55275</v>
      </c>
      <c r="F26" s="83">
        <v>15.7705</v>
      </c>
      <c r="G26" s="90" t="s">
        <v>40</v>
      </c>
      <c r="H26" s="78">
        <v>17.943999999999999</v>
      </c>
      <c r="I26" s="83">
        <v>17.747250000000001</v>
      </c>
      <c r="J26" s="83">
        <v>29.58325</v>
      </c>
      <c r="K26" s="83">
        <v>14.4695</v>
      </c>
      <c r="L26" s="94" t="s">
        <v>40</v>
      </c>
      <c r="O26" s="248" t="s">
        <v>12</v>
      </c>
      <c r="P26" s="13" t="s">
        <v>15</v>
      </c>
      <c r="Q26" s="82">
        <v>17.744250000000001</v>
      </c>
      <c r="R26" s="83">
        <v>17.55275</v>
      </c>
      <c r="S26" s="83">
        <v>15.7705</v>
      </c>
      <c r="T26" s="90" t="s">
        <v>40</v>
      </c>
      <c r="U26" s="78">
        <v>17.943999999999999</v>
      </c>
      <c r="V26" s="83">
        <v>17.747250000000001</v>
      </c>
      <c r="W26" s="83">
        <v>29.58325</v>
      </c>
      <c r="X26" s="83">
        <v>14.4695</v>
      </c>
      <c r="Y26" s="94" t="s">
        <v>40</v>
      </c>
    </row>
    <row r="27" spans="2:25" x14ac:dyDescent="0.25">
      <c r="B27" s="253"/>
      <c r="C27" s="31" t="s">
        <v>16</v>
      </c>
      <c r="D27" s="85">
        <v>16.77075</v>
      </c>
      <c r="E27" s="86">
        <v>16.762499999999999</v>
      </c>
      <c r="F27" s="86">
        <v>15.75325</v>
      </c>
      <c r="G27" s="91" t="s">
        <v>40</v>
      </c>
      <c r="H27" s="81">
        <v>17.050249999999998</v>
      </c>
      <c r="I27" s="86">
        <v>16.767499999999998</v>
      </c>
      <c r="J27" s="86">
        <v>30.296500000000002</v>
      </c>
      <c r="K27" s="86">
        <v>13.69725</v>
      </c>
      <c r="L27" s="87">
        <v>17.573250000000002</v>
      </c>
      <c r="O27" s="253"/>
      <c r="P27" s="31" t="s">
        <v>16</v>
      </c>
      <c r="Q27" s="85">
        <v>16.77075</v>
      </c>
      <c r="R27" s="86">
        <v>16.762499999999999</v>
      </c>
      <c r="S27" s="86">
        <v>15.75325</v>
      </c>
      <c r="T27" s="91" t="s">
        <v>40</v>
      </c>
      <c r="U27" s="81">
        <v>17.050249999999998</v>
      </c>
      <c r="V27" s="86">
        <v>16.767499999999998</v>
      </c>
      <c r="W27" s="86">
        <v>30.296500000000002</v>
      </c>
      <c r="X27" s="86">
        <v>13.69725</v>
      </c>
      <c r="Y27" s="87">
        <v>17.573250000000002</v>
      </c>
    </row>
    <row r="28" spans="2:25" ht="13.8" thickBot="1" x14ac:dyDescent="0.3">
      <c r="B28" s="254"/>
      <c r="C28" s="32" t="s">
        <v>17</v>
      </c>
      <c r="D28" s="88">
        <v>16.747499999999999</v>
      </c>
      <c r="E28" s="89">
        <v>17.091000000000001</v>
      </c>
      <c r="F28" s="89">
        <v>15.823499999999999</v>
      </c>
      <c r="G28" s="92" t="s">
        <v>40</v>
      </c>
      <c r="H28" s="74">
        <v>27.33775</v>
      </c>
      <c r="I28" s="89">
        <v>17.077750000000002</v>
      </c>
      <c r="J28" s="89">
        <v>30.282</v>
      </c>
      <c r="K28" s="89">
        <v>14.149749999999999</v>
      </c>
      <c r="L28" s="73">
        <v>28.048749999999998</v>
      </c>
      <c r="O28" s="254"/>
      <c r="P28" s="32" t="s">
        <v>17</v>
      </c>
      <c r="Q28" s="88">
        <v>16.747499999999999</v>
      </c>
      <c r="R28" s="89">
        <v>17.091000000000001</v>
      </c>
      <c r="S28" s="89">
        <v>15.823499999999999</v>
      </c>
      <c r="T28" s="92" t="s">
        <v>40</v>
      </c>
      <c r="U28" s="74">
        <v>27.33775</v>
      </c>
      <c r="V28" s="89">
        <v>17.077750000000002</v>
      </c>
      <c r="W28" s="89">
        <v>30.282</v>
      </c>
      <c r="X28" s="89">
        <v>14.149749999999999</v>
      </c>
      <c r="Y28" s="73">
        <v>28.048749999999998</v>
      </c>
    </row>
    <row r="29" spans="2:25" x14ac:dyDescent="0.25">
      <c r="B29" s="248" t="s">
        <v>13</v>
      </c>
      <c r="C29" s="13" t="s">
        <v>15</v>
      </c>
      <c r="D29" s="82">
        <v>17.627749999999999</v>
      </c>
      <c r="E29" s="83">
        <v>17.61375</v>
      </c>
      <c r="F29" s="83">
        <v>15.26225</v>
      </c>
      <c r="G29" s="78">
        <v>19.997250000000001</v>
      </c>
      <c r="H29" s="78">
        <v>17.670999999999999</v>
      </c>
      <c r="I29" s="83">
        <v>18.112749999999998</v>
      </c>
      <c r="J29" s="83">
        <v>29.138750000000002</v>
      </c>
      <c r="K29" s="83">
        <v>13.98475</v>
      </c>
      <c r="L29" s="84">
        <v>17.815999999999999</v>
      </c>
      <c r="O29" s="248" t="s">
        <v>13</v>
      </c>
      <c r="P29" s="13" t="s">
        <v>15</v>
      </c>
      <c r="Q29" s="82">
        <v>17.627749999999999</v>
      </c>
      <c r="R29" s="83">
        <v>17.61375</v>
      </c>
      <c r="S29" s="83">
        <v>15.26225</v>
      </c>
      <c r="T29" s="78">
        <v>19.997250000000001</v>
      </c>
      <c r="U29" s="78">
        <v>17.670999999999999</v>
      </c>
      <c r="V29" s="83">
        <v>18.112749999999998</v>
      </c>
      <c r="W29" s="83">
        <v>29.138750000000002</v>
      </c>
      <c r="X29" s="83">
        <v>13.98475</v>
      </c>
      <c r="Y29" s="84">
        <v>17.815999999999999</v>
      </c>
    </row>
    <row r="30" spans="2:25" x14ac:dyDescent="0.25">
      <c r="B30" s="253"/>
      <c r="C30" s="31" t="s">
        <v>16</v>
      </c>
      <c r="D30" s="85">
        <v>17.452500000000001</v>
      </c>
      <c r="E30" s="86">
        <v>16.266999999999999</v>
      </c>
      <c r="F30" s="86">
        <v>15.251250000000001</v>
      </c>
      <c r="G30" s="81">
        <v>19.998999999999999</v>
      </c>
      <c r="H30" s="81">
        <v>17.783000000000001</v>
      </c>
      <c r="I30" s="86">
        <v>18.010750000000002</v>
      </c>
      <c r="J30" s="86">
        <v>29.146249999999998</v>
      </c>
      <c r="K30" s="86">
        <v>13.0405</v>
      </c>
      <c r="L30" s="87">
        <v>17.760249999999999</v>
      </c>
      <c r="O30" s="253"/>
      <c r="P30" s="31" t="s">
        <v>16</v>
      </c>
      <c r="Q30" s="85">
        <v>17.452500000000001</v>
      </c>
      <c r="R30" s="86">
        <v>16.266999999999999</v>
      </c>
      <c r="S30" s="86">
        <v>15.251250000000001</v>
      </c>
      <c r="T30" s="81">
        <v>19.998999999999999</v>
      </c>
      <c r="U30" s="81">
        <v>17.783000000000001</v>
      </c>
      <c r="V30" s="86">
        <v>18.010750000000002</v>
      </c>
      <c r="W30" s="86">
        <v>29.146249999999998</v>
      </c>
      <c r="X30" s="86">
        <v>13.0405</v>
      </c>
      <c r="Y30" s="87">
        <v>17.760249999999999</v>
      </c>
    </row>
    <row r="31" spans="2:25" ht="13.8" thickBot="1" x14ac:dyDescent="0.3">
      <c r="B31" s="254"/>
      <c r="C31" s="32" t="s">
        <v>17</v>
      </c>
      <c r="D31" s="88">
        <v>17.625</v>
      </c>
      <c r="E31" s="89">
        <v>16.6935</v>
      </c>
      <c r="F31" s="89">
        <v>15.236499999999999</v>
      </c>
      <c r="G31" s="74">
        <v>17.55725</v>
      </c>
      <c r="H31" s="74">
        <v>17.975000000000001</v>
      </c>
      <c r="I31" s="89">
        <v>18.349250000000001</v>
      </c>
      <c r="J31" s="89">
        <v>30.402000000000001</v>
      </c>
      <c r="K31" s="89">
        <v>13.208</v>
      </c>
      <c r="L31" s="73">
        <v>17.195499999999999</v>
      </c>
      <c r="M31" s="20" t="s">
        <v>34</v>
      </c>
      <c r="O31" s="254"/>
      <c r="P31" s="32" t="s">
        <v>17</v>
      </c>
      <c r="Q31" s="88">
        <v>17.625</v>
      </c>
      <c r="R31" s="89">
        <v>16.6935</v>
      </c>
      <c r="S31" s="89">
        <v>15.236499999999999</v>
      </c>
      <c r="T31" s="74">
        <v>17.55725</v>
      </c>
      <c r="U31" s="74">
        <v>17.975000000000001</v>
      </c>
      <c r="V31" s="89">
        <v>18.349250000000001</v>
      </c>
      <c r="W31" s="89">
        <v>30.402000000000001</v>
      </c>
      <c r="X31" s="89">
        <v>13.208</v>
      </c>
      <c r="Y31" s="73">
        <v>17.195499999999999</v>
      </c>
    </row>
    <row r="32" spans="2:25" ht="15.6" x14ac:dyDescent="0.3">
      <c r="B32" s="255" t="s">
        <v>41</v>
      </c>
      <c r="C32" s="255"/>
      <c r="D32" s="255"/>
      <c r="E32" s="255"/>
      <c r="F32" s="255"/>
      <c r="G32" s="255"/>
      <c r="H32" s="255"/>
      <c r="I32" s="255"/>
      <c r="J32" s="255"/>
      <c r="K32" s="255"/>
      <c r="L32" s="255"/>
      <c r="O32" s="255" t="s">
        <v>41</v>
      </c>
      <c r="P32" s="255"/>
      <c r="Q32" s="255"/>
      <c r="R32" s="255"/>
      <c r="S32" s="255"/>
      <c r="T32" s="255"/>
      <c r="U32" s="255"/>
      <c r="V32" s="255"/>
      <c r="W32" s="255"/>
      <c r="X32" s="255"/>
      <c r="Y32" s="255"/>
    </row>
  </sheetData>
  <mergeCells count="45">
    <mergeCell ref="AB16:AL16"/>
    <mergeCell ref="AE2:AL2"/>
    <mergeCell ref="AB4:AB6"/>
    <mergeCell ref="AB7:AB9"/>
    <mergeCell ref="AB10:AB12"/>
    <mergeCell ref="AB13:AB15"/>
    <mergeCell ref="AC2:AC3"/>
    <mergeCell ref="O20:O22"/>
    <mergeCell ref="O23:O25"/>
    <mergeCell ref="O2:O3"/>
    <mergeCell ref="P2:P3"/>
    <mergeCell ref="Q2:Q3"/>
    <mergeCell ref="R2:Y2"/>
    <mergeCell ref="O4:O6"/>
    <mergeCell ref="AB2:AB3"/>
    <mergeCell ref="AD2:AD3"/>
    <mergeCell ref="O26:O28"/>
    <mergeCell ref="O29:O31"/>
    <mergeCell ref="O32:Y32"/>
    <mergeCell ref="O7:O9"/>
    <mergeCell ref="O10:O12"/>
    <mergeCell ref="O13:O15"/>
    <mergeCell ref="O16:Y16"/>
    <mergeCell ref="O18:O19"/>
    <mergeCell ref="P18:P19"/>
    <mergeCell ref="Q18:Q19"/>
    <mergeCell ref="R18:Y18"/>
    <mergeCell ref="B7:B9"/>
    <mergeCell ref="B2:B3"/>
    <mergeCell ref="C2:C3"/>
    <mergeCell ref="D2:D3"/>
    <mergeCell ref="E2:L2"/>
    <mergeCell ref="B4:B6"/>
    <mergeCell ref="B10:B12"/>
    <mergeCell ref="B13:B15"/>
    <mergeCell ref="B16:L16"/>
    <mergeCell ref="B18:B19"/>
    <mergeCell ref="C18:C19"/>
    <mergeCell ref="D18:D19"/>
    <mergeCell ref="E18:L18"/>
    <mergeCell ref="B20:B22"/>
    <mergeCell ref="B23:B25"/>
    <mergeCell ref="B26:B28"/>
    <mergeCell ref="B29:B31"/>
    <mergeCell ref="B32:L32"/>
  </mergeCells>
  <conditionalFormatting sqref="D4:L15">
    <cfRule type="containsText" dxfId="17" priority="9" operator="containsText" text="NaN">
      <formula>NOT(ISERROR(SEARCH("NaN",D4)))</formula>
    </cfRule>
    <cfRule type="colorScale" priority="14">
      <colorScale>
        <cfvo type="num" val="0"/>
        <cfvo type="percentile" val="50"/>
        <cfvo type="num" val="26"/>
        <color theme="0"/>
        <color theme="7"/>
        <color rgb="FFFF0000"/>
      </colorScale>
    </cfRule>
  </conditionalFormatting>
  <conditionalFormatting sqref="D20:L31">
    <cfRule type="colorScale" priority="15">
      <colorScale>
        <cfvo type="num" val="0"/>
        <cfvo type="percentile" val="50"/>
        <cfvo type="num" val="30"/>
        <color theme="0"/>
        <color theme="7"/>
        <color rgb="FFFF0000"/>
      </colorScale>
    </cfRule>
  </conditionalFormatting>
  <conditionalFormatting sqref="Q20:Y31">
    <cfRule type="colorScale" priority="13">
      <colorScale>
        <cfvo type="num" val="0"/>
        <cfvo type="percentile" val="50"/>
        <cfvo type="num" val="30"/>
        <color theme="0"/>
        <color theme="7"/>
        <color rgb="FFFF0000"/>
      </colorScale>
    </cfRule>
  </conditionalFormatting>
  <conditionalFormatting sqref="Q4:Z15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{533CDA04-574D-4783-9D81-415DB2A61AB3}</x14:id>
        </ext>
      </extLst>
    </cfRule>
    <cfRule type="containsText" dxfId="16" priority="4" operator="containsText" text="NaN">
      <formula>NOT(ISERROR(SEARCH("NaN",Q4)))</formula>
    </cfRule>
  </conditionalFormatting>
  <conditionalFormatting sqref="AD4:AL15">
    <cfRule type="containsText" dxfId="15" priority="1" operator="containsText" text="NaN">
      <formula>NOT(ISERROR(SEARCH("NaN",AD4)))</formula>
    </cfRule>
  </conditionalFormatting>
  <conditionalFormatting sqref="AD4:AL15"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{14C43B54-10A0-4557-8C9E-AC10327989EA}</x14:id>
        </ext>
      </extLst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3CDA04-574D-4783-9D81-415DB2A61AB3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Q4:Z15</xm:sqref>
        </x14:conditionalFormatting>
        <x14:conditionalFormatting xmlns:xm="http://schemas.microsoft.com/office/excel/2006/main">
          <x14:cfRule type="dataBar" id="{14C43B54-10A0-4557-8C9E-AC10327989EA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AD4:AL15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8893-9093-4500-BFA2-7593D2D8A730}">
  <sheetPr>
    <pageSetUpPr fitToPage="1"/>
  </sheetPr>
  <dimension ref="B1:M32"/>
  <sheetViews>
    <sheetView zoomScaleNormal="100" workbookViewId="0">
      <selection activeCell="N7" sqref="N7"/>
    </sheetView>
  </sheetViews>
  <sheetFormatPr defaultColWidth="9.109375" defaultRowHeight="13.2" x14ac:dyDescent="0.25"/>
  <cols>
    <col min="1" max="1" width="9.109375" style="5"/>
    <col min="2" max="12" width="11.6640625" style="5" customWidth="1"/>
    <col min="13" max="16384" width="9.109375" style="5"/>
  </cols>
  <sheetData>
    <row r="1" spans="2:13" ht="13.8" thickBot="1" x14ac:dyDescent="0.3"/>
    <row r="2" spans="2:13" x14ac:dyDescent="0.25">
      <c r="B2" s="278" t="s">
        <v>0</v>
      </c>
      <c r="C2" s="282" t="s">
        <v>14</v>
      </c>
      <c r="D2" s="282" t="s">
        <v>1</v>
      </c>
      <c r="E2" s="282" t="s">
        <v>2</v>
      </c>
      <c r="F2" s="282"/>
      <c r="G2" s="282"/>
      <c r="H2" s="282"/>
      <c r="I2" s="282"/>
      <c r="J2" s="282"/>
      <c r="K2" s="282"/>
      <c r="L2" s="284"/>
    </row>
    <row r="3" spans="2:13" ht="40.200000000000003" thickBot="1" x14ac:dyDescent="0.3">
      <c r="B3" s="281"/>
      <c r="C3" s="283"/>
      <c r="D3" s="283"/>
      <c r="E3" s="3" t="s">
        <v>3</v>
      </c>
      <c r="F3" s="3" t="s">
        <v>4</v>
      </c>
      <c r="G3" s="14" t="s">
        <v>31</v>
      </c>
      <c r="H3" s="3" t="s">
        <v>5</v>
      </c>
      <c r="I3" s="3" t="s">
        <v>6</v>
      </c>
      <c r="J3" s="3" t="s">
        <v>7</v>
      </c>
      <c r="K3" s="3" t="s">
        <v>8</v>
      </c>
      <c r="L3" s="7" t="s">
        <v>9</v>
      </c>
    </row>
    <row r="4" spans="2:13" ht="15" customHeight="1" x14ac:dyDescent="0.25">
      <c r="B4" s="278" t="s">
        <v>10</v>
      </c>
      <c r="C4" s="34" t="s">
        <v>15</v>
      </c>
      <c r="D4" s="308">
        <v>-0.109780043302146</v>
      </c>
      <c r="E4" s="309">
        <v>2.1597388665929598E-2</v>
      </c>
      <c r="F4" s="309">
        <v>1.9205705151850501E-2</v>
      </c>
      <c r="G4" s="309">
        <v>2.1597388665929598E-2</v>
      </c>
      <c r="H4" s="309">
        <v>0.147393246332994</v>
      </c>
      <c r="I4" s="309">
        <v>1.9205705151850501E-2</v>
      </c>
      <c r="J4" s="309">
        <v>-9.0372856573175606E-2</v>
      </c>
      <c r="K4" s="309">
        <v>-0.13992905260371799</v>
      </c>
      <c r="L4" s="310" t="s">
        <v>40</v>
      </c>
      <c r="M4" s="9" t="str">
        <f>"+1"</f>
        <v>+1</v>
      </c>
    </row>
    <row r="5" spans="2:13" x14ac:dyDescent="0.25">
      <c r="B5" s="279"/>
      <c r="C5" s="1" t="s">
        <v>16</v>
      </c>
      <c r="D5" s="311">
        <v>0.25750542032707702</v>
      </c>
      <c r="E5" s="312">
        <v>0.35195355986821902</v>
      </c>
      <c r="F5" s="312" t="s">
        <v>40</v>
      </c>
      <c r="G5" s="312" t="s">
        <v>40</v>
      </c>
      <c r="H5" s="312">
        <v>0.35158672754812298</v>
      </c>
      <c r="I5" s="312">
        <v>0.393181589361916</v>
      </c>
      <c r="J5" s="312">
        <v>0.16825437032118001</v>
      </c>
      <c r="K5" s="312">
        <v>0.203686579125825</v>
      </c>
      <c r="L5" s="313" t="s">
        <v>40</v>
      </c>
    </row>
    <row r="6" spans="2:13" ht="13.8" thickBot="1" x14ac:dyDescent="0.3">
      <c r="B6" s="280"/>
      <c r="C6" s="8" t="s">
        <v>17</v>
      </c>
      <c r="D6" s="314">
        <v>0.12986112664087501</v>
      </c>
      <c r="E6" s="315">
        <v>0.37921611007891398</v>
      </c>
      <c r="F6" s="315" t="s">
        <v>40</v>
      </c>
      <c r="G6" s="315" t="s">
        <v>40</v>
      </c>
      <c r="H6" s="315">
        <v>0.26938829529111802</v>
      </c>
      <c r="I6" s="315">
        <v>0.38390425092860098</v>
      </c>
      <c r="J6" s="315">
        <v>0.24064290987746201</v>
      </c>
      <c r="K6" s="315">
        <v>0.33544544191180098</v>
      </c>
      <c r="L6" s="316">
        <v>0.419488106905196</v>
      </c>
    </row>
    <row r="7" spans="2:13" x14ac:dyDescent="0.25">
      <c r="B7" s="278" t="s">
        <v>11</v>
      </c>
      <c r="C7" s="34" t="s">
        <v>15</v>
      </c>
      <c r="D7" s="308">
        <v>0.20570334225300399</v>
      </c>
      <c r="E7" s="309">
        <v>6.0938538038773603E-2</v>
      </c>
      <c r="F7" s="309">
        <v>0.19232415559784799</v>
      </c>
      <c r="G7" s="309">
        <v>0.80557314871768704</v>
      </c>
      <c r="H7" s="309">
        <v>0.20454669257167801</v>
      </c>
      <c r="I7" s="309">
        <v>0.19232415559784799</v>
      </c>
      <c r="J7" s="309">
        <v>7.57333855722611E-2</v>
      </c>
      <c r="K7" s="309">
        <v>0.12881157397599999</v>
      </c>
      <c r="L7" s="310" t="s">
        <v>40</v>
      </c>
    </row>
    <row r="8" spans="2:13" ht="15" customHeight="1" x14ac:dyDescent="0.25">
      <c r="B8" s="279"/>
      <c r="C8" s="1" t="s">
        <v>16</v>
      </c>
      <c r="D8" s="311">
        <v>0.281835599794383</v>
      </c>
      <c r="E8" s="312">
        <v>0.28245905659863202</v>
      </c>
      <c r="F8" s="312" t="s">
        <v>40</v>
      </c>
      <c r="G8" s="312">
        <v>0.877368431589158</v>
      </c>
      <c r="H8" s="312">
        <v>0.35741855927837202</v>
      </c>
      <c r="I8" s="312">
        <v>0.25278437358661199</v>
      </c>
      <c r="J8" s="312">
        <v>0.28323947945176797</v>
      </c>
      <c r="K8" s="312">
        <v>0.28997974719814501</v>
      </c>
      <c r="L8" s="313" t="s">
        <v>40</v>
      </c>
    </row>
    <row r="9" spans="2:13" ht="15" customHeight="1" thickBot="1" x14ac:dyDescent="0.3">
      <c r="B9" s="280"/>
      <c r="C9" s="8" t="s">
        <v>17</v>
      </c>
      <c r="D9" s="314">
        <v>0.32876537538917</v>
      </c>
      <c r="E9" s="315">
        <v>0.263495634474262</v>
      </c>
      <c r="F9" s="315" t="s">
        <v>40</v>
      </c>
      <c r="G9" s="315">
        <v>0.72890833141466305</v>
      </c>
      <c r="H9" s="315">
        <v>0.32467131406253502</v>
      </c>
      <c r="I9" s="315">
        <v>0.28023323777449999</v>
      </c>
      <c r="J9" s="315">
        <v>0.32132292274565799</v>
      </c>
      <c r="K9" s="315">
        <v>0.27113879614110598</v>
      </c>
      <c r="L9" s="316">
        <v>0.26377090075512399</v>
      </c>
    </row>
    <row r="10" spans="2:13" x14ac:dyDescent="0.25">
      <c r="B10" s="278" t="s">
        <v>12</v>
      </c>
      <c r="C10" s="34" t="s">
        <v>15</v>
      </c>
      <c r="D10" s="308">
        <v>-0.238353452542336</v>
      </c>
      <c r="E10" s="309">
        <v>-0.32373888621658098</v>
      </c>
      <c r="F10" s="309">
        <v>-0.46495148806279302</v>
      </c>
      <c r="G10" s="309">
        <v>0.69938408781281303</v>
      </c>
      <c r="H10" s="309" t="s">
        <v>40</v>
      </c>
      <c r="I10" s="309">
        <v>-0.17627367431742499</v>
      </c>
      <c r="J10" s="309">
        <v>-0.40442325747813501</v>
      </c>
      <c r="K10" s="309">
        <v>-0.27488337309924898</v>
      </c>
      <c r="L10" s="310" t="s">
        <v>40</v>
      </c>
    </row>
    <row r="11" spans="2:13" x14ac:dyDescent="0.25">
      <c r="B11" s="279"/>
      <c r="C11" s="1" t="s">
        <v>16</v>
      </c>
      <c r="D11" s="311">
        <v>1.9980850369840399E-2</v>
      </c>
      <c r="E11" s="312">
        <v>2.5266008601521801E-2</v>
      </c>
      <c r="F11" s="312">
        <v>-0.140284809108006</v>
      </c>
      <c r="G11" s="312">
        <v>0.70490695767534495</v>
      </c>
      <c r="H11" s="312">
        <v>6.0140440634606003E-4</v>
      </c>
      <c r="I11" s="312">
        <v>-2.6259036954349099E-2</v>
      </c>
      <c r="J11" s="312">
        <v>-0.105421075938104</v>
      </c>
      <c r="K11" s="312">
        <v>1.051025009539E-2</v>
      </c>
      <c r="L11" s="313" t="s">
        <v>40</v>
      </c>
    </row>
    <row r="12" spans="2:13" ht="13.8" thickBot="1" x14ac:dyDescent="0.3">
      <c r="B12" s="280"/>
      <c r="C12" s="8" t="s">
        <v>17</v>
      </c>
      <c r="D12" s="314">
        <v>0.15663139674260601</v>
      </c>
      <c r="E12" s="315">
        <v>0.16768430270263801</v>
      </c>
      <c r="F12" s="315">
        <v>-3.5731854326473501E-2</v>
      </c>
      <c r="G12" s="315">
        <v>8.0298904976377594E-2</v>
      </c>
      <c r="H12" s="315" t="s">
        <v>40</v>
      </c>
      <c r="I12" s="315">
        <v>0.18183351010307</v>
      </c>
      <c r="J12" s="315">
        <v>8.5732606197583702E-2</v>
      </c>
      <c r="K12" s="315">
        <v>0.14211141255916199</v>
      </c>
      <c r="L12" s="316">
        <v>0.160636366100225</v>
      </c>
    </row>
    <row r="13" spans="2:13" x14ac:dyDescent="0.25">
      <c r="B13" s="278" t="s">
        <v>13</v>
      </c>
      <c r="C13" s="34" t="s">
        <v>15</v>
      </c>
      <c r="D13" s="308">
        <v>0.130302802905785</v>
      </c>
      <c r="E13" s="309">
        <v>-3.1198419598089899E-2</v>
      </c>
      <c r="F13" s="309">
        <v>0.19850331247002401</v>
      </c>
      <c r="G13" s="309">
        <v>9.8534240870580395E-2</v>
      </c>
      <c r="H13" s="309">
        <v>2.5457180879311699E-2</v>
      </c>
      <c r="I13" s="309">
        <v>4.3921687060145702E-2</v>
      </c>
      <c r="J13" s="309">
        <v>0.124407685301758</v>
      </c>
      <c r="K13" s="309">
        <v>7.6660093991719497E-2</v>
      </c>
      <c r="L13" s="310" t="s">
        <v>40</v>
      </c>
    </row>
    <row r="14" spans="2:13" x14ac:dyDescent="0.25">
      <c r="B14" s="279"/>
      <c r="C14" s="1" t="s">
        <v>16</v>
      </c>
      <c r="D14" s="311">
        <v>0.38846938646678197</v>
      </c>
      <c r="E14" s="312">
        <v>0.24534441319031899</v>
      </c>
      <c r="F14" s="312">
        <v>0.60388046887626401</v>
      </c>
      <c r="G14" s="312">
        <v>0.18646409844292</v>
      </c>
      <c r="H14" s="312">
        <v>0.56206097724412396</v>
      </c>
      <c r="I14" s="312">
        <v>0.294452063586431</v>
      </c>
      <c r="J14" s="312">
        <v>0.15153795090647901</v>
      </c>
      <c r="K14" s="312">
        <v>0.354227212033146</v>
      </c>
      <c r="L14" s="313" t="s">
        <v>40</v>
      </c>
    </row>
    <row r="15" spans="2:13" ht="13.8" thickBot="1" x14ac:dyDescent="0.3">
      <c r="B15" s="280"/>
      <c r="C15" s="8" t="s">
        <v>17</v>
      </c>
      <c r="D15" s="314">
        <v>0.42532851236946301</v>
      </c>
      <c r="E15" s="315">
        <v>0.38720943834494698</v>
      </c>
      <c r="F15" s="315">
        <v>0.61131008055144598</v>
      </c>
      <c r="G15" s="315">
        <v>0.12982411653248199</v>
      </c>
      <c r="H15" s="315" t="s">
        <v>40</v>
      </c>
      <c r="I15" s="315">
        <v>0.351432378997729</v>
      </c>
      <c r="J15" s="315">
        <v>0.243176747649646</v>
      </c>
      <c r="K15" s="315">
        <v>0.35561392737888903</v>
      </c>
      <c r="L15" s="316">
        <v>0.45677110117493702</v>
      </c>
      <c r="M15" s="9">
        <v>-1</v>
      </c>
    </row>
    <row r="16" spans="2:13" ht="15.6" x14ac:dyDescent="0.25">
      <c r="B16" s="276" t="s">
        <v>20</v>
      </c>
      <c r="C16" s="276"/>
      <c r="D16" s="276"/>
      <c r="E16" s="276"/>
      <c r="F16" s="276"/>
      <c r="G16" s="276"/>
      <c r="H16" s="276"/>
      <c r="I16" s="276"/>
      <c r="J16" s="276"/>
      <c r="K16" s="276"/>
      <c r="L16" s="276"/>
    </row>
    <row r="17" spans="2:13" ht="13.8" thickBot="1" x14ac:dyDescent="0.3"/>
    <row r="18" spans="2:13" x14ac:dyDescent="0.25">
      <c r="B18" s="269" t="s">
        <v>0</v>
      </c>
      <c r="C18" s="273" t="s">
        <v>14</v>
      </c>
      <c r="D18" s="273" t="s">
        <v>1</v>
      </c>
      <c r="E18" s="273" t="s">
        <v>2</v>
      </c>
      <c r="F18" s="273"/>
      <c r="G18" s="273"/>
      <c r="H18" s="273"/>
      <c r="I18" s="273"/>
      <c r="J18" s="273"/>
      <c r="K18" s="273"/>
      <c r="L18" s="275"/>
    </row>
    <row r="19" spans="2:13" ht="40.200000000000003" thickBot="1" x14ac:dyDescent="0.3">
      <c r="B19" s="272"/>
      <c r="C19" s="274"/>
      <c r="D19" s="274"/>
      <c r="E19" s="141" t="s">
        <v>3</v>
      </c>
      <c r="F19" s="141" t="s">
        <v>4</v>
      </c>
      <c r="G19" s="108" t="s">
        <v>31</v>
      </c>
      <c r="H19" s="141" t="s">
        <v>5</v>
      </c>
      <c r="I19" s="141" t="s">
        <v>6</v>
      </c>
      <c r="J19" s="141" t="s">
        <v>7</v>
      </c>
      <c r="K19" s="141" t="s">
        <v>8</v>
      </c>
      <c r="L19" s="142" t="s">
        <v>9</v>
      </c>
    </row>
    <row r="20" spans="2:13" x14ac:dyDescent="0.25">
      <c r="B20" s="269" t="s">
        <v>10</v>
      </c>
      <c r="C20" s="140" t="s">
        <v>15</v>
      </c>
      <c r="D20" s="143">
        <v>0.37110335334041</v>
      </c>
      <c r="E20" s="144">
        <v>0.34139256046004002</v>
      </c>
      <c r="F20" s="144">
        <v>0.433619167903806</v>
      </c>
      <c r="G20" s="136" t="s">
        <v>40</v>
      </c>
      <c r="H20" s="144">
        <v>0.38706753208219702</v>
      </c>
      <c r="I20" s="144">
        <v>0.38150203306062302</v>
      </c>
      <c r="J20" s="144">
        <v>0.23899568999611301</v>
      </c>
      <c r="K20" s="144">
        <v>0.27242306224157198</v>
      </c>
      <c r="L20" s="145">
        <v>0.433619167903806</v>
      </c>
      <c r="M20" s="9" t="str">
        <f>"+1"</f>
        <v>+1</v>
      </c>
    </row>
    <row r="21" spans="2:13" x14ac:dyDescent="0.25">
      <c r="B21" s="270"/>
      <c r="C21" s="146" t="s">
        <v>16</v>
      </c>
      <c r="D21" s="147">
        <v>0.44546807529978</v>
      </c>
      <c r="E21" s="148">
        <v>0.441428380514376</v>
      </c>
      <c r="F21" s="148" t="s">
        <v>40</v>
      </c>
      <c r="G21" s="137" t="s">
        <v>40</v>
      </c>
      <c r="H21" s="148">
        <v>0.45037565943248198</v>
      </c>
      <c r="I21" s="148">
        <v>0.50180342702094205</v>
      </c>
      <c r="J21" s="148">
        <v>0.305640661829712</v>
      </c>
      <c r="K21" s="148">
        <v>0.38824592181404</v>
      </c>
      <c r="L21" s="149">
        <v>0.51910227183397495</v>
      </c>
    </row>
    <row r="22" spans="2:13" ht="13.8" thickBot="1" x14ac:dyDescent="0.3">
      <c r="B22" s="271"/>
      <c r="C22" s="150" t="s">
        <v>17</v>
      </c>
      <c r="D22" s="151">
        <v>0.45922928194673701</v>
      </c>
      <c r="E22" s="152">
        <v>0.45692428774954702</v>
      </c>
      <c r="F22" s="152" t="s">
        <v>40</v>
      </c>
      <c r="G22" s="138" t="s">
        <v>40</v>
      </c>
      <c r="H22" s="152">
        <v>0.44794090582857299</v>
      </c>
      <c r="I22" s="152">
        <v>0.51687318242200098</v>
      </c>
      <c r="J22" s="152">
        <v>0.33442584516803397</v>
      </c>
      <c r="K22" s="152">
        <v>0.38190669361961699</v>
      </c>
      <c r="L22" s="153">
        <v>0.52067402844587296</v>
      </c>
    </row>
    <row r="23" spans="2:13" x14ac:dyDescent="0.25">
      <c r="B23" s="269" t="s">
        <v>11</v>
      </c>
      <c r="C23" s="140" t="s">
        <v>15</v>
      </c>
      <c r="D23" s="143">
        <v>0.10587530354158101</v>
      </c>
      <c r="E23" s="144">
        <v>7.1377548737573807E-2</v>
      </c>
      <c r="F23" s="144">
        <v>0.112000648766649</v>
      </c>
      <c r="G23" s="136" t="s">
        <v>40</v>
      </c>
      <c r="H23" s="144">
        <v>0.108558268613241</v>
      </c>
      <c r="I23" s="144">
        <v>8.5653560883188498E-2</v>
      </c>
      <c r="J23" s="144">
        <v>-1.53053975164498E-2</v>
      </c>
      <c r="K23" s="144">
        <v>-4.6796114316624497E-2</v>
      </c>
      <c r="L23" s="145">
        <v>0.112000648766649</v>
      </c>
    </row>
    <row r="24" spans="2:13" x14ac:dyDescent="0.25">
      <c r="B24" s="270"/>
      <c r="C24" s="146" t="s">
        <v>16</v>
      </c>
      <c r="D24" s="147">
        <v>0.164017096665517</v>
      </c>
      <c r="E24" s="148">
        <v>0.17414274627607401</v>
      </c>
      <c r="F24" s="148" t="s">
        <v>40</v>
      </c>
      <c r="G24" s="137" t="s">
        <v>40</v>
      </c>
      <c r="H24" s="148">
        <v>0.149013031191155</v>
      </c>
      <c r="I24" s="148">
        <v>0.195715420289616</v>
      </c>
      <c r="J24" s="148">
        <v>5.4656662860871001E-2</v>
      </c>
      <c r="K24" s="148">
        <v>5.9369760916837697E-2</v>
      </c>
      <c r="L24" s="149" t="s">
        <v>40</v>
      </c>
    </row>
    <row r="25" spans="2:13" ht="13.8" thickBot="1" x14ac:dyDescent="0.3">
      <c r="B25" s="271"/>
      <c r="C25" s="150" t="s">
        <v>17</v>
      </c>
      <c r="D25" s="151">
        <v>0.184116643197035</v>
      </c>
      <c r="E25" s="152">
        <v>0.21360263621950301</v>
      </c>
      <c r="F25" s="152" t="s">
        <v>40</v>
      </c>
      <c r="G25" s="138" t="s">
        <v>40</v>
      </c>
      <c r="H25" s="152">
        <v>6.0240656425400697E-2</v>
      </c>
      <c r="I25" s="152">
        <v>0.187024225024956</v>
      </c>
      <c r="J25" s="152">
        <v>5.6160484197027599E-2</v>
      </c>
      <c r="K25" s="152">
        <v>6.0314947183174997E-2</v>
      </c>
      <c r="L25" s="153">
        <v>0.20067018441255099</v>
      </c>
    </row>
    <row r="26" spans="2:13" x14ac:dyDescent="0.25">
      <c r="B26" s="269" t="s">
        <v>12</v>
      </c>
      <c r="C26" s="140" t="s">
        <v>15</v>
      </c>
      <c r="D26" s="143">
        <v>-3.1439062419144001E-2</v>
      </c>
      <c r="E26" s="144">
        <v>-4.8541037720532497E-2</v>
      </c>
      <c r="F26" s="144">
        <v>1.5593814749541E-2</v>
      </c>
      <c r="G26" s="136" t="s">
        <v>40</v>
      </c>
      <c r="H26" s="144">
        <v>-3.8192405112220398E-2</v>
      </c>
      <c r="I26" s="144">
        <v>-2.23523357431289E-2</v>
      </c>
      <c r="J26" s="144">
        <v>-0.15249539715082799</v>
      </c>
      <c r="K26" s="144">
        <v>-6.2242531740221298E-2</v>
      </c>
      <c r="L26" s="145">
        <v>-5.2004599329427303E-2</v>
      </c>
    </row>
    <row r="27" spans="2:13" x14ac:dyDescent="0.25">
      <c r="B27" s="270"/>
      <c r="C27" s="146" t="s">
        <v>16</v>
      </c>
      <c r="D27" s="147">
        <v>9.9491406460025994E-2</v>
      </c>
      <c r="E27" s="148">
        <v>8.6550125644395404E-2</v>
      </c>
      <c r="F27" s="148">
        <v>0.10312805312225699</v>
      </c>
      <c r="G27" s="137" t="s">
        <v>40</v>
      </c>
      <c r="H27" s="148">
        <v>0.10523789939542801</v>
      </c>
      <c r="I27" s="148">
        <v>0.12684725587599899</v>
      </c>
      <c r="J27" s="148">
        <v>-3.4418264633905203E-2</v>
      </c>
      <c r="K27" s="148">
        <v>7.0703424056189706E-2</v>
      </c>
      <c r="L27" s="149">
        <v>0.176853228022083</v>
      </c>
    </row>
    <row r="28" spans="2:13" ht="13.8" thickBot="1" x14ac:dyDescent="0.3">
      <c r="B28" s="271"/>
      <c r="C28" s="150" t="s">
        <v>17</v>
      </c>
      <c r="D28" s="151">
        <v>0.139093546039049</v>
      </c>
      <c r="E28" s="152">
        <v>0.107008822421677</v>
      </c>
      <c r="F28" s="152">
        <v>0.125820343332646</v>
      </c>
      <c r="G28" s="138" t="s">
        <v>40</v>
      </c>
      <c r="H28" s="152">
        <v>3.1304981417446601E-2</v>
      </c>
      <c r="I28" s="152">
        <v>0.14468906400084899</v>
      </c>
      <c r="J28" s="152">
        <v>-1.1865715240319E-2</v>
      </c>
      <c r="K28" s="152">
        <v>0.14668419096135099</v>
      </c>
      <c r="L28" s="153">
        <v>5.4973120047597697E-2</v>
      </c>
    </row>
    <row r="29" spans="2:13" x14ac:dyDescent="0.25">
      <c r="B29" s="269" t="s">
        <v>13</v>
      </c>
      <c r="C29" s="140" t="s">
        <v>15</v>
      </c>
      <c r="D29" s="143">
        <v>0.30852269785904302</v>
      </c>
      <c r="E29" s="144">
        <v>0.27723660822232399</v>
      </c>
      <c r="F29" s="144">
        <v>0.259683139010293</v>
      </c>
      <c r="G29" s="144">
        <v>0.28139778403543297</v>
      </c>
      <c r="H29" s="144">
        <v>0.31244322516272699</v>
      </c>
      <c r="I29" s="144">
        <v>0.30693929184164798</v>
      </c>
      <c r="J29" s="144">
        <v>0.24990769208921201</v>
      </c>
      <c r="K29" s="144">
        <v>0.33349117387852401</v>
      </c>
      <c r="L29" s="145">
        <v>0.30836534738008697</v>
      </c>
    </row>
    <row r="30" spans="2:13" x14ac:dyDescent="0.25">
      <c r="B30" s="270"/>
      <c r="C30" s="146" t="s">
        <v>16</v>
      </c>
      <c r="D30" s="147">
        <v>0.39439575926473303</v>
      </c>
      <c r="E30" s="148">
        <v>0.402629632942344</v>
      </c>
      <c r="F30" s="148">
        <v>0.354150131273754</v>
      </c>
      <c r="G30" s="148">
        <v>0.29948920998954398</v>
      </c>
      <c r="H30" s="148">
        <v>0.36993697687309701</v>
      </c>
      <c r="I30" s="148">
        <v>0.42193842046279201</v>
      </c>
      <c r="J30" s="148">
        <v>0.30748494038278401</v>
      </c>
      <c r="K30" s="148">
        <v>0.42017922336541602</v>
      </c>
      <c r="L30" s="149">
        <v>0.425961315753633</v>
      </c>
    </row>
    <row r="31" spans="2:13" ht="13.8" thickBot="1" x14ac:dyDescent="0.3">
      <c r="B31" s="271"/>
      <c r="C31" s="150" t="s">
        <v>17</v>
      </c>
      <c r="D31" s="151">
        <v>0.39620203150286898</v>
      </c>
      <c r="E31" s="152">
        <v>0.41131436799272503</v>
      </c>
      <c r="F31" s="152">
        <v>0.36977643871271099</v>
      </c>
      <c r="G31" s="152">
        <v>0.33349872418451598</v>
      </c>
      <c r="H31" s="152">
        <v>0.40224287745776899</v>
      </c>
      <c r="I31" s="152">
        <v>0.4086406992171</v>
      </c>
      <c r="J31" s="152">
        <v>0.32397002897978899</v>
      </c>
      <c r="K31" s="152">
        <v>0.41889149507411799</v>
      </c>
      <c r="L31" s="153">
        <v>0.46035090060675998</v>
      </c>
      <c r="M31" s="9">
        <v>-1</v>
      </c>
    </row>
    <row r="32" spans="2:13" ht="15.6" x14ac:dyDescent="0.3">
      <c r="B32" s="277" t="s">
        <v>21</v>
      </c>
      <c r="C32" s="277"/>
      <c r="D32" s="277"/>
      <c r="E32" s="277"/>
      <c r="F32" s="277"/>
      <c r="G32" s="277"/>
      <c r="H32" s="277"/>
      <c r="I32" s="277"/>
      <c r="J32" s="277"/>
      <c r="K32" s="277"/>
      <c r="L32" s="277"/>
    </row>
  </sheetData>
  <mergeCells count="18">
    <mergeCell ref="B20:B22"/>
    <mergeCell ref="B23:B25"/>
    <mergeCell ref="B26:B28"/>
    <mergeCell ref="B29:B31"/>
    <mergeCell ref="B32:L32"/>
    <mergeCell ref="B10:B12"/>
    <mergeCell ref="B13:B15"/>
    <mergeCell ref="B16:L16"/>
    <mergeCell ref="B18:B19"/>
    <mergeCell ref="C18:C19"/>
    <mergeCell ref="D18:D19"/>
    <mergeCell ref="E18:L18"/>
    <mergeCell ref="B7:B9"/>
    <mergeCell ref="B2:B3"/>
    <mergeCell ref="C2:C3"/>
    <mergeCell ref="D2:D3"/>
    <mergeCell ref="E2:L2"/>
    <mergeCell ref="B4:B6"/>
  </mergeCells>
  <conditionalFormatting sqref="D4:L15">
    <cfRule type="containsText" dxfId="32" priority="3" operator="containsText" text="NaN">
      <formula>NOT(ISERROR(SEARCH("NaN",D4)))</formula>
    </cfRule>
    <cfRule type="colorScale" priority="8">
      <colorScale>
        <cfvo type="num" val="-1"/>
        <cfvo type="percentile" val="50"/>
        <cfvo type="num" val="1"/>
        <color theme="0"/>
        <color rgb="FFFFEB84"/>
        <color rgb="FF00B050"/>
      </colorScale>
    </cfRule>
  </conditionalFormatting>
  <conditionalFormatting sqref="D20:L31">
    <cfRule type="containsText" dxfId="31" priority="1" operator="containsText" text="NaN">
      <formula>NOT(ISERROR(SEARCH("NaN",D20)))</formula>
    </cfRule>
    <cfRule type="colorScale" priority="2">
      <colorScale>
        <cfvo type="num" val="-1"/>
        <cfvo type="percentile" val="50"/>
        <cfvo type="num" val="1"/>
        <color theme="0"/>
        <color rgb="FFFFEB84"/>
        <color rgb="FF00B050"/>
      </colorScale>
    </cfRule>
  </conditionalFormatting>
  <pageMargins left="0.7" right="0.7" top="0.75" bottom="0.75" header="0.3" footer="0.3"/>
  <pageSetup scale="89" orientation="landscape" horizontalDpi="2400" verticalDpi="24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E9BB-CCF2-435B-9FC9-F6FB8B2D83B0}">
  <sheetPr>
    <pageSetUpPr fitToPage="1"/>
  </sheetPr>
  <dimension ref="A1:Y32"/>
  <sheetViews>
    <sheetView zoomScale="70" zoomScaleNormal="70" workbookViewId="0">
      <selection activeCell="O18" sqref="O18:Y19"/>
    </sheetView>
  </sheetViews>
  <sheetFormatPr defaultColWidth="9.109375" defaultRowHeight="13.2" x14ac:dyDescent="0.25"/>
  <cols>
    <col min="1" max="1" width="9.109375" style="11"/>
    <col min="2" max="3" width="11.6640625" style="12" customWidth="1"/>
    <col min="4" max="12" width="11.6640625" style="35" customWidth="1"/>
    <col min="13" max="14" width="9.109375" style="12"/>
    <col min="15" max="16" width="11.6640625" style="12" customWidth="1"/>
    <col min="17" max="25" width="11.6640625" style="35" customWidth="1"/>
    <col min="26" max="16384" width="9.109375" style="12"/>
  </cols>
  <sheetData>
    <row r="1" spans="2:25" ht="13.8" thickBot="1" x14ac:dyDescent="0.3">
      <c r="Q1" s="12"/>
      <c r="R1" s="12"/>
      <c r="S1" s="12"/>
      <c r="T1" s="12"/>
      <c r="U1" s="12"/>
      <c r="V1" s="12"/>
      <c r="W1" s="12"/>
      <c r="X1" s="12"/>
      <c r="Y1" s="12"/>
    </row>
    <row r="2" spans="2:25" ht="13.2" customHeight="1" x14ac:dyDescent="0.25">
      <c r="B2" s="248" t="s">
        <v>0</v>
      </c>
      <c r="C2" s="250" t="s">
        <v>47</v>
      </c>
      <c r="D2" s="250" t="s">
        <v>1</v>
      </c>
      <c r="E2" s="250" t="s">
        <v>2</v>
      </c>
      <c r="F2" s="250"/>
      <c r="G2" s="250"/>
      <c r="H2" s="250"/>
      <c r="I2" s="250"/>
      <c r="J2" s="250"/>
      <c r="K2" s="250"/>
      <c r="L2" s="252"/>
      <c r="O2" s="248" t="s">
        <v>0</v>
      </c>
      <c r="P2" s="250" t="s">
        <v>47</v>
      </c>
      <c r="Q2" s="250" t="s">
        <v>1</v>
      </c>
      <c r="R2" s="250" t="s">
        <v>2</v>
      </c>
      <c r="S2" s="250"/>
      <c r="T2" s="250"/>
      <c r="U2" s="250"/>
      <c r="V2" s="250"/>
      <c r="W2" s="250"/>
      <c r="X2" s="250"/>
      <c r="Y2" s="252"/>
    </row>
    <row r="3" spans="2:25" ht="13.8" thickBot="1" x14ac:dyDescent="0.3">
      <c r="B3" s="254"/>
      <c r="C3" s="258"/>
      <c r="D3" s="251"/>
      <c r="E3" s="14" t="s">
        <v>57</v>
      </c>
      <c r="F3" s="14" t="s">
        <v>58</v>
      </c>
      <c r="G3" s="14" t="s">
        <v>59</v>
      </c>
      <c r="H3" s="14" t="s">
        <v>5</v>
      </c>
      <c r="I3" s="14" t="s">
        <v>53</v>
      </c>
      <c r="J3" s="14" t="s">
        <v>67</v>
      </c>
      <c r="K3" s="14" t="s">
        <v>65</v>
      </c>
      <c r="L3" s="15" t="s">
        <v>9</v>
      </c>
      <c r="O3" s="254"/>
      <c r="P3" s="258"/>
      <c r="Q3" s="251"/>
      <c r="R3" s="14" t="s">
        <v>57</v>
      </c>
      <c r="S3" s="14" t="s">
        <v>58</v>
      </c>
      <c r="T3" s="14" t="s">
        <v>59</v>
      </c>
      <c r="U3" s="14" t="s">
        <v>5</v>
      </c>
      <c r="V3" s="14" t="s">
        <v>53</v>
      </c>
      <c r="W3" s="14" t="s">
        <v>67</v>
      </c>
      <c r="X3" s="14" t="s">
        <v>65</v>
      </c>
      <c r="Y3" s="15" t="s">
        <v>9</v>
      </c>
    </row>
    <row r="4" spans="2:25" x14ac:dyDescent="0.25">
      <c r="B4" s="248" t="s">
        <v>10</v>
      </c>
      <c r="C4" s="13" t="s">
        <v>15</v>
      </c>
      <c r="D4" s="82">
        <v>8.1428571428571406</v>
      </c>
      <c r="E4" s="83">
        <v>8</v>
      </c>
      <c r="F4" s="83">
        <v>11.714285714285699</v>
      </c>
      <c r="G4" s="90">
        <v>23.1428571428571</v>
      </c>
      <c r="H4" s="78">
        <v>9.5714285714285694</v>
      </c>
      <c r="I4" s="83">
        <v>8.8571428571428594</v>
      </c>
      <c r="J4" s="83">
        <v>8.2727272727272698</v>
      </c>
      <c r="K4" s="83">
        <v>10.4285714285714</v>
      </c>
      <c r="L4" s="84" t="s">
        <v>40</v>
      </c>
      <c r="M4" s="20" t="s">
        <v>75</v>
      </c>
      <c r="O4" s="261" t="s">
        <v>10</v>
      </c>
      <c r="P4" s="107" t="s">
        <v>15</v>
      </c>
      <c r="Q4" s="103" t="s">
        <v>46</v>
      </c>
      <c r="R4" s="104" t="s">
        <v>46</v>
      </c>
      <c r="S4" s="105" t="s">
        <v>46</v>
      </c>
      <c r="T4" s="105" t="s">
        <v>46</v>
      </c>
      <c r="U4" s="105" t="s">
        <v>46</v>
      </c>
      <c r="V4" s="105" t="s">
        <v>46</v>
      </c>
      <c r="W4" s="105" t="s">
        <v>46</v>
      </c>
      <c r="X4" s="105" t="s">
        <v>46</v>
      </c>
      <c r="Y4" s="106" t="s">
        <v>46</v>
      </c>
    </row>
    <row r="5" spans="2:25" x14ac:dyDescent="0.25">
      <c r="B5" s="253"/>
      <c r="C5" s="31" t="s">
        <v>16</v>
      </c>
      <c r="D5" s="85">
        <v>7.5714285714285703</v>
      </c>
      <c r="E5" s="86">
        <v>7.4285714285714297</v>
      </c>
      <c r="F5" s="91" t="s">
        <v>40</v>
      </c>
      <c r="G5" s="91" t="s">
        <v>40</v>
      </c>
      <c r="H5" s="81">
        <v>8</v>
      </c>
      <c r="I5" s="86">
        <v>8.1428571428571406</v>
      </c>
      <c r="J5" s="86">
        <v>8</v>
      </c>
      <c r="K5" s="86">
        <v>9.4285714285714306</v>
      </c>
      <c r="L5" s="93" t="s">
        <v>40</v>
      </c>
      <c r="O5" s="262"/>
      <c r="P5" s="109" t="s">
        <v>16</v>
      </c>
      <c r="Q5" s="95">
        <f>IFERROR((D4-D5)/D4, "NaN")</f>
        <v>7.0175438596491113E-2</v>
      </c>
      <c r="R5" s="96">
        <f t="shared" ref="R5" si="0">IFERROR((E4-E5)/E4, "NaN")</f>
        <v>7.1428571428571286E-2</v>
      </c>
      <c r="S5" s="97" t="str">
        <f>IFERROR((F4-F5)/F4, "NaN")</f>
        <v>NaN</v>
      </c>
      <c r="T5" s="97" t="str">
        <f t="shared" ref="T5:Y5" si="1">IFERROR((G4-G5)/G4, "NaN")</f>
        <v>NaN</v>
      </c>
      <c r="U5" s="97">
        <f t="shared" si="1"/>
        <v>0.16417910447761178</v>
      </c>
      <c r="V5" s="96">
        <f t="shared" si="1"/>
        <v>8.0645161290323078E-2</v>
      </c>
      <c r="W5" s="96">
        <f t="shared" si="1"/>
        <v>3.2967032967032628E-2</v>
      </c>
      <c r="X5" s="96">
        <f t="shared" si="1"/>
        <v>9.5890410958901467E-2</v>
      </c>
      <c r="Y5" s="98" t="str">
        <f t="shared" si="1"/>
        <v>NaN</v>
      </c>
    </row>
    <row r="6" spans="2:25" ht="13.8" thickBot="1" x14ac:dyDescent="0.3">
      <c r="B6" s="254"/>
      <c r="C6" s="32" t="s">
        <v>17</v>
      </c>
      <c r="D6" s="88">
        <v>8.28571428571429</v>
      </c>
      <c r="E6" s="89">
        <v>7.28571428571429</v>
      </c>
      <c r="F6" s="92" t="s">
        <v>40</v>
      </c>
      <c r="G6" s="92" t="s">
        <v>40</v>
      </c>
      <c r="H6" s="74">
        <v>8.71428571428571</v>
      </c>
      <c r="I6" s="74">
        <v>7.8571428571428603</v>
      </c>
      <c r="J6" s="89">
        <v>7.5454545454545503</v>
      </c>
      <c r="K6" s="89">
        <v>9.5714285714285694</v>
      </c>
      <c r="L6" s="73">
        <v>7.5714285714285703</v>
      </c>
      <c r="O6" s="263"/>
      <c r="P6" s="110" t="s">
        <v>17</v>
      </c>
      <c r="Q6" s="99">
        <f>IFERROR((D4-D6)/D4, "NaN")</f>
        <v>-1.7543859649123621E-2</v>
      </c>
      <c r="R6" s="100">
        <f t="shared" ref="R6:Y6" si="2">IFERROR((E4-E6)/E4, "NaN")</f>
        <v>8.9285714285713746E-2</v>
      </c>
      <c r="S6" s="101" t="str">
        <f t="shared" si="2"/>
        <v>NaN</v>
      </c>
      <c r="T6" s="101" t="str">
        <f t="shared" si="2"/>
        <v>NaN</v>
      </c>
      <c r="U6" s="101">
        <f t="shared" si="2"/>
        <v>8.9552238805970408E-2</v>
      </c>
      <c r="V6" s="100">
        <f t="shared" si="2"/>
        <v>0.11290322580645148</v>
      </c>
      <c r="W6" s="100">
        <f t="shared" si="2"/>
        <v>8.7912087912087003E-2</v>
      </c>
      <c r="X6" s="100">
        <f t="shared" si="2"/>
        <v>8.2191780821915528E-2</v>
      </c>
      <c r="Y6" s="102" t="str">
        <f t="shared" si="2"/>
        <v>NaN</v>
      </c>
    </row>
    <row r="7" spans="2:25" x14ac:dyDescent="0.25">
      <c r="B7" s="257" t="s">
        <v>11</v>
      </c>
      <c r="C7" s="29" t="s">
        <v>15</v>
      </c>
      <c r="D7" s="82">
        <v>9.8571428571428594</v>
      </c>
      <c r="E7" s="83">
        <v>8.8571428571428594</v>
      </c>
      <c r="F7" s="83">
        <v>9.1428571428571406</v>
      </c>
      <c r="G7" s="90">
        <v>20</v>
      </c>
      <c r="H7" s="78">
        <v>11</v>
      </c>
      <c r="I7" s="83">
        <v>9.71428571428571</v>
      </c>
      <c r="J7" s="83">
        <v>9.6363636363636402</v>
      </c>
      <c r="K7" s="83">
        <v>13</v>
      </c>
      <c r="L7" s="94" t="s">
        <v>40</v>
      </c>
      <c r="O7" s="264" t="s">
        <v>11</v>
      </c>
      <c r="P7" s="111" t="s">
        <v>15</v>
      </c>
      <c r="Q7" s="103" t="s">
        <v>46</v>
      </c>
      <c r="R7" s="104" t="s">
        <v>46</v>
      </c>
      <c r="S7" s="105" t="s">
        <v>46</v>
      </c>
      <c r="T7" s="105" t="s">
        <v>46</v>
      </c>
      <c r="U7" s="105" t="s">
        <v>46</v>
      </c>
      <c r="V7" s="105" t="s">
        <v>46</v>
      </c>
      <c r="W7" s="105" t="s">
        <v>46</v>
      </c>
      <c r="X7" s="105" t="s">
        <v>46</v>
      </c>
      <c r="Y7" s="106" t="s">
        <v>46</v>
      </c>
    </row>
    <row r="8" spans="2:25" x14ac:dyDescent="0.25">
      <c r="B8" s="253"/>
      <c r="C8" s="31" t="s">
        <v>16</v>
      </c>
      <c r="D8" s="85">
        <v>8.4285714285714306</v>
      </c>
      <c r="E8" s="86">
        <v>8</v>
      </c>
      <c r="F8" s="91" t="s">
        <v>40</v>
      </c>
      <c r="G8" s="91">
        <v>21.285714285714299</v>
      </c>
      <c r="H8" s="81">
        <v>9.5714285714285694</v>
      </c>
      <c r="I8" s="86">
        <v>8.28571428571429</v>
      </c>
      <c r="J8" s="86">
        <v>8</v>
      </c>
      <c r="K8" s="86">
        <v>10.285714285714301</v>
      </c>
      <c r="L8" s="93" t="s">
        <v>40</v>
      </c>
      <c r="O8" s="262"/>
      <c r="P8" s="109" t="s">
        <v>16</v>
      </c>
      <c r="Q8" s="95">
        <f t="shared" ref="Q8:R8" si="3">IFERROR((D7-D8)/D7, "NaN")</f>
        <v>0.14492753623188406</v>
      </c>
      <c r="R8" s="96">
        <f t="shared" si="3"/>
        <v>9.677419354838733E-2</v>
      </c>
      <c r="S8" s="97" t="str">
        <f>IFERROR((F7-F8)/F7, "NaN")</f>
        <v>NaN</v>
      </c>
      <c r="T8" s="97">
        <f t="shared" ref="T8:Y8" si="4">IFERROR((G7-G8)/G7, "NaN")</f>
        <v>-6.4285714285714946E-2</v>
      </c>
      <c r="U8" s="97">
        <f t="shared" si="4"/>
        <v>0.12987012987013005</v>
      </c>
      <c r="V8" s="96">
        <f t="shared" si="4"/>
        <v>0.14705882352941094</v>
      </c>
      <c r="W8" s="96">
        <f t="shared" si="4"/>
        <v>0.1698113207547173</v>
      </c>
      <c r="X8" s="96">
        <f t="shared" si="4"/>
        <v>0.20879120879120763</v>
      </c>
      <c r="Y8" s="98" t="str">
        <f t="shared" si="4"/>
        <v>NaN</v>
      </c>
    </row>
    <row r="9" spans="2:25" ht="13.8" thickBot="1" x14ac:dyDescent="0.3">
      <c r="B9" s="249"/>
      <c r="C9" s="14" t="s">
        <v>17</v>
      </c>
      <c r="D9" s="88">
        <v>9</v>
      </c>
      <c r="E9" s="89">
        <v>8.4285714285714306</v>
      </c>
      <c r="F9" s="92" t="s">
        <v>40</v>
      </c>
      <c r="G9" s="92">
        <v>15.1428571428571</v>
      </c>
      <c r="H9" s="74">
        <v>10.8571428571429</v>
      </c>
      <c r="I9" s="89">
        <v>8.71428571428571</v>
      </c>
      <c r="J9" s="89">
        <v>8.2727272727272698</v>
      </c>
      <c r="K9" s="89">
        <v>11.4285714285714</v>
      </c>
      <c r="L9" s="73">
        <v>12.8571428571429</v>
      </c>
      <c r="O9" s="268"/>
      <c r="P9" s="108" t="s">
        <v>17</v>
      </c>
      <c r="Q9" s="99">
        <f>IFERROR((D7-D9)/D7, "NaN")</f>
        <v>8.6956521739130641E-2</v>
      </c>
      <c r="R9" s="100">
        <f t="shared" ref="R9:Y9" si="5">IFERROR((E7-E9)/E7, "NaN")</f>
        <v>4.8387096774193568E-2</v>
      </c>
      <c r="S9" s="101" t="str">
        <f t="shared" si="5"/>
        <v>NaN</v>
      </c>
      <c r="T9" s="101">
        <f t="shared" si="5"/>
        <v>0.24285714285714502</v>
      </c>
      <c r="U9" s="101">
        <f t="shared" si="5"/>
        <v>1.2987012987009066E-2</v>
      </c>
      <c r="V9" s="100">
        <f t="shared" si="5"/>
        <v>0.10294117647058829</v>
      </c>
      <c r="W9" s="100">
        <f t="shared" si="5"/>
        <v>0.14150943396226479</v>
      </c>
      <c r="X9" s="100">
        <f t="shared" si="5"/>
        <v>0.12087912087912304</v>
      </c>
      <c r="Y9" s="102" t="str">
        <f t="shared" si="5"/>
        <v>NaN</v>
      </c>
    </row>
    <row r="10" spans="2:25" x14ac:dyDescent="0.25">
      <c r="B10" s="248" t="s">
        <v>12</v>
      </c>
      <c r="C10" s="13" t="s">
        <v>15</v>
      </c>
      <c r="D10" s="82">
        <v>8.5714285714285694</v>
      </c>
      <c r="E10" s="83">
        <v>8.1428571428571406</v>
      </c>
      <c r="F10" s="83">
        <v>3.4285714285714302</v>
      </c>
      <c r="G10" s="90">
        <v>15.8571428571429</v>
      </c>
      <c r="H10" s="78" t="s">
        <v>40</v>
      </c>
      <c r="I10" s="83">
        <v>9</v>
      </c>
      <c r="J10" s="83">
        <v>8.2727272727272698</v>
      </c>
      <c r="K10" s="83">
        <v>11.5714285714286</v>
      </c>
      <c r="L10" s="94" t="s">
        <v>40</v>
      </c>
      <c r="O10" s="261" t="s">
        <v>12</v>
      </c>
      <c r="P10" s="107" t="s">
        <v>15</v>
      </c>
      <c r="Q10" s="103" t="s">
        <v>46</v>
      </c>
      <c r="R10" s="104" t="s">
        <v>46</v>
      </c>
      <c r="S10" s="105" t="s">
        <v>46</v>
      </c>
      <c r="T10" s="105" t="s">
        <v>46</v>
      </c>
      <c r="U10" s="105" t="s">
        <v>46</v>
      </c>
      <c r="V10" s="105" t="s">
        <v>46</v>
      </c>
      <c r="W10" s="105" t="s">
        <v>46</v>
      </c>
      <c r="X10" s="105" t="s">
        <v>46</v>
      </c>
      <c r="Y10" s="106" t="s">
        <v>46</v>
      </c>
    </row>
    <row r="11" spans="2:25" x14ac:dyDescent="0.25">
      <c r="B11" s="253"/>
      <c r="C11" s="31" t="s">
        <v>16</v>
      </c>
      <c r="D11" s="85">
        <v>7.8571428571428603</v>
      </c>
      <c r="E11" s="86">
        <v>7.4285714285714297</v>
      </c>
      <c r="F11" s="86">
        <v>3.28571428571429</v>
      </c>
      <c r="G11" s="91">
        <v>15.5714285714286</v>
      </c>
      <c r="H11" s="81">
        <v>9.28571428571429</v>
      </c>
      <c r="I11" s="86">
        <v>7.71428571428571</v>
      </c>
      <c r="J11" s="86">
        <v>7.3636363636363598</v>
      </c>
      <c r="K11" s="86">
        <v>9.4285714285714306</v>
      </c>
      <c r="L11" s="87" t="s">
        <v>40</v>
      </c>
      <c r="O11" s="262"/>
      <c r="P11" s="109" t="s">
        <v>16</v>
      </c>
      <c r="Q11" s="95">
        <f t="shared" ref="Q11:R11" si="6">IFERROR((D10-D11)/D10, "NaN")</f>
        <v>8.3333333333332746E-2</v>
      </c>
      <c r="R11" s="96">
        <f t="shared" si="6"/>
        <v>8.7719298245613642E-2</v>
      </c>
      <c r="S11" s="97">
        <f>IFERROR((F10-F11)/F10, "NaN")</f>
        <v>4.1666666666665853E-2</v>
      </c>
      <c r="T11" s="97">
        <f t="shared" ref="T11:Y11" si="7">IFERROR((G10-G11)/G10, "NaN")</f>
        <v>1.8018018018018913E-2</v>
      </c>
      <c r="U11" s="97" t="str">
        <f t="shared" si="7"/>
        <v>NaN</v>
      </c>
      <c r="V11" s="96">
        <f t="shared" si="7"/>
        <v>0.14285714285714335</v>
      </c>
      <c r="W11" s="96">
        <f t="shared" si="7"/>
        <v>0.10989010989011004</v>
      </c>
      <c r="X11" s="96">
        <f t="shared" si="7"/>
        <v>0.18518518518518701</v>
      </c>
      <c r="Y11" s="98" t="str">
        <f t="shared" si="7"/>
        <v>NaN</v>
      </c>
    </row>
    <row r="12" spans="2:25" ht="13.8" thickBot="1" x14ac:dyDescent="0.3">
      <c r="B12" s="254"/>
      <c r="C12" s="32" t="s">
        <v>17</v>
      </c>
      <c r="D12" s="88">
        <v>8.1428571428571406</v>
      </c>
      <c r="E12" s="89">
        <v>8</v>
      </c>
      <c r="F12" s="89">
        <v>3.5714285714285698</v>
      </c>
      <c r="G12" s="92">
        <v>8.71428571428571</v>
      </c>
      <c r="H12" s="74" t="s">
        <v>40</v>
      </c>
      <c r="I12" s="89">
        <v>9.1428571428571406</v>
      </c>
      <c r="J12" s="89">
        <v>8.3636363636363598</v>
      </c>
      <c r="K12" s="89">
        <v>9.5714285714285694</v>
      </c>
      <c r="L12" s="73">
        <v>8.71428571428571</v>
      </c>
      <c r="O12" s="263"/>
      <c r="P12" s="110" t="s">
        <v>17</v>
      </c>
      <c r="Q12" s="99">
        <f>IFERROR((D10-D12)/D10, "NaN")</f>
        <v>5.0000000000000044E-2</v>
      </c>
      <c r="R12" s="100">
        <f t="shared" ref="R12:Y12" si="8">IFERROR((E10-E12)/E10, "NaN")</f>
        <v>1.7543859649122532E-2</v>
      </c>
      <c r="S12" s="101">
        <f t="shared" si="8"/>
        <v>-4.1666666666665721E-2</v>
      </c>
      <c r="T12" s="101">
        <f t="shared" si="8"/>
        <v>0.45045045045045223</v>
      </c>
      <c r="U12" s="101" t="str">
        <f t="shared" si="8"/>
        <v>NaN</v>
      </c>
      <c r="V12" s="100">
        <f t="shared" si="8"/>
        <v>-1.5873015873015619E-2</v>
      </c>
      <c r="W12" s="100">
        <f t="shared" si="8"/>
        <v>-1.0989010989010875E-2</v>
      </c>
      <c r="X12" s="100">
        <f t="shared" si="8"/>
        <v>0.17283950617284169</v>
      </c>
      <c r="Y12" s="102" t="str">
        <f t="shared" si="8"/>
        <v>NaN</v>
      </c>
    </row>
    <row r="13" spans="2:25" x14ac:dyDescent="0.25">
      <c r="B13" s="257" t="s">
        <v>13</v>
      </c>
      <c r="C13" s="29" t="s">
        <v>15</v>
      </c>
      <c r="D13" s="82">
        <v>7.8571428571428603</v>
      </c>
      <c r="E13" s="83">
        <v>8.1428571428571406</v>
      </c>
      <c r="F13" s="83">
        <v>3.4285714285714302</v>
      </c>
      <c r="G13" s="78">
        <v>9</v>
      </c>
      <c r="H13" s="78">
        <v>7.28571428571429</v>
      </c>
      <c r="I13" s="83">
        <v>7.8571428571428603</v>
      </c>
      <c r="J13" s="83">
        <v>7.8181818181818201</v>
      </c>
      <c r="K13" s="83">
        <v>11.5714285714286</v>
      </c>
      <c r="L13" s="84" t="s">
        <v>40</v>
      </c>
      <c r="O13" s="264" t="s">
        <v>13</v>
      </c>
      <c r="P13" s="111" t="s">
        <v>15</v>
      </c>
      <c r="Q13" s="103" t="s">
        <v>46</v>
      </c>
      <c r="R13" s="104" t="s">
        <v>46</v>
      </c>
      <c r="S13" s="105" t="s">
        <v>46</v>
      </c>
      <c r="T13" s="105" t="s">
        <v>46</v>
      </c>
      <c r="U13" s="105" t="s">
        <v>46</v>
      </c>
      <c r="V13" s="105" t="s">
        <v>46</v>
      </c>
      <c r="W13" s="105" t="s">
        <v>46</v>
      </c>
      <c r="X13" s="105" t="s">
        <v>46</v>
      </c>
      <c r="Y13" s="106" t="s">
        <v>46</v>
      </c>
    </row>
    <row r="14" spans="2:25" x14ac:dyDescent="0.25">
      <c r="B14" s="253"/>
      <c r="C14" s="31" t="s">
        <v>16</v>
      </c>
      <c r="D14" s="85">
        <v>7.71428571428571</v>
      </c>
      <c r="E14" s="86">
        <v>7.5714285714285703</v>
      </c>
      <c r="F14" s="86">
        <v>3.4285714285714302</v>
      </c>
      <c r="G14" s="81">
        <v>9</v>
      </c>
      <c r="H14" s="81">
        <v>8.28571428571429</v>
      </c>
      <c r="I14" s="86">
        <v>7.8571428571428603</v>
      </c>
      <c r="J14" s="86">
        <v>8.2727272727272698</v>
      </c>
      <c r="K14" s="86">
        <v>10.5714285714286</v>
      </c>
      <c r="L14" s="87" t="s">
        <v>40</v>
      </c>
      <c r="O14" s="262"/>
      <c r="P14" s="109" t="s">
        <v>16</v>
      </c>
      <c r="Q14" s="95">
        <f t="shared" ref="Q14:R14" si="9">IFERROR((D13-D14)/D13, "NaN")</f>
        <v>1.8181818181819128E-2</v>
      </c>
      <c r="R14" s="96">
        <f t="shared" si="9"/>
        <v>7.0175438596491113E-2</v>
      </c>
      <c r="S14" s="97">
        <f>IFERROR((F13-F14)/F13, "NaN")</f>
        <v>0</v>
      </c>
      <c r="T14" s="97">
        <f t="shared" ref="T14:Y14" si="10">IFERROR((G13-G14)/G13, "NaN")</f>
        <v>0</v>
      </c>
      <c r="U14" s="97">
        <f t="shared" si="10"/>
        <v>-0.13725490196078424</v>
      </c>
      <c r="V14" s="96">
        <f t="shared" si="10"/>
        <v>0</v>
      </c>
      <c r="W14" s="96">
        <f t="shared" si="10"/>
        <v>-5.8139534883720298E-2</v>
      </c>
      <c r="X14" s="96">
        <f t="shared" si="10"/>
        <v>8.641975308641954E-2</v>
      </c>
      <c r="Y14" s="98" t="str">
        <f t="shared" si="10"/>
        <v>NaN</v>
      </c>
    </row>
    <row r="15" spans="2:25" ht="13.8" thickBot="1" x14ac:dyDescent="0.3">
      <c r="B15" s="254"/>
      <c r="C15" s="32" t="s">
        <v>17</v>
      </c>
      <c r="D15" s="88">
        <v>7.71428571428571</v>
      </c>
      <c r="E15" s="89">
        <v>8.1428571428571406</v>
      </c>
      <c r="F15" s="89">
        <v>3.4285714285714302</v>
      </c>
      <c r="G15" s="74">
        <v>9</v>
      </c>
      <c r="H15" s="74" t="s">
        <v>40</v>
      </c>
      <c r="I15" s="89">
        <v>7.8571428571428603</v>
      </c>
      <c r="J15" s="89">
        <v>7.6363636363636402</v>
      </c>
      <c r="K15" s="89">
        <v>10.4285714285714</v>
      </c>
      <c r="L15" s="73">
        <v>7.8571428571428603</v>
      </c>
      <c r="M15" s="20" t="s">
        <v>48</v>
      </c>
      <c r="O15" s="263"/>
      <c r="P15" s="110" t="s">
        <v>17</v>
      </c>
      <c r="Q15" s="99">
        <f>IFERROR((D13-D15)/D13, "NaN")</f>
        <v>1.8181818181819128E-2</v>
      </c>
      <c r="R15" s="100">
        <f t="shared" ref="R15:Y15" si="11">IFERROR((E13-E15)/E13, "NaN")</f>
        <v>0</v>
      </c>
      <c r="S15" s="101">
        <f t="shared" si="11"/>
        <v>0</v>
      </c>
      <c r="T15" s="101">
        <f t="shared" si="11"/>
        <v>0</v>
      </c>
      <c r="U15" s="101" t="str">
        <f t="shared" si="11"/>
        <v>NaN</v>
      </c>
      <c r="V15" s="100">
        <f t="shared" si="11"/>
        <v>0</v>
      </c>
      <c r="W15" s="100">
        <f t="shared" si="11"/>
        <v>2.3255813953488119E-2</v>
      </c>
      <c r="X15" s="100">
        <f t="shared" si="11"/>
        <v>9.8765432098770062E-2</v>
      </c>
      <c r="Y15" s="102" t="str">
        <f t="shared" si="11"/>
        <v>NaN</v>
      </c>
    </row>
    <row r="16" spans="2:25" ht="15.6" x14ac:dyDescent="0.25">
      <c r="B16" s="256"/>
      <c r="C16" s="256"/>
      <c r="D16" s="256"/>
      <c r="E16" s="256"/>
      <c r="F16" s="256"/>
      <c r="G16" s="256"/>
      <c r="H16" s="256"/>
      <c r="I16" s="256"/>
      <c r="J16" s="256"/>
      <c r="K16" s="256"/>
      <c r="L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</row>
    <row r="17" spans="2:25" ht="13.8" thickBot="1" x14ac:dyDescent="0.3"/>
    <row r="18" spans="2:25" ht="13.2" customHeight="1" x14ac:dyDescent="0.25">
      <c r="B18" s="248" t="s">
        <v>0</v>
      </c>
      <c r="C18" s="250" t="s">
        <v>47</v>
      </c>
      <c r="D18" s="250" t="s">
        <v>1</v>
      </c>
      <c r="E18" s="250" t="s">
        <v>2</v>
      </c>
      <c r="F18" s="250"/>
      <c r="G18" s="250"/>
      <c r="H18" s="250"/>
      <c r="I18" s="250"/>
      <c r="J18" s="250"/>
      <c r="K18" s="250"/>
      <c r="L18" s="252"/>
      <c r="O18" s="248" t="s">
        <v>0</v>
      </c>
      <c r="P18" s="250" t="s">
        <v>47</v>
      </c>
      <c r="Q18" s="250" t="s">
        <v>1</v>
      </c>
      <c r="R18" s="250" t="s">
        <v>2</v>
      </c>
      <c r="S18" s="250"/>
      <c r="T18" s="250"/>
      <c r="U18" s="250"/>
      <c r="V18" s="250"/>
      <c r="W18" s="250"/>
      <c r="X18" s="250"/>
      <c r="Y18" s="252"/>
    </row>
    <row r="19" spans="2:25" ht="13.8" thickBot="1" x14ac:dyDescent="0.3">
      <c r="B19" s="254"/>
      <c r="C19" s="258"/>
      <c r="D19" s="251"/>
      <c r="E19" s="14" t="s">
        <v>57</v>
      </c>
      <c r="F19" s="14" t="s">
        <v>58</v>
      </c>
      <c r="G19" s="14" t="s">
        <v>59</v>
      </c>
      <c r="H19" s="14" t="s">
        <v>5</v>
      </c>
      <c r="I19" s="14" t="s">
        <v>53</v>
      </c>
      <c r="J19" s="14" t="s">
        <v>67</v>
      </c>
      <c r="K19" s="14" t="s">
        <v>65</v>
      </c>
      <c r="L19" s="15" t="s">
        <v>9</v>
      </c>
      <c r="O19" s="254"/>
      <c r="P19" s="258"/>
      <c r="Q19" s="251"/>
      <c r="R19" s="14" t="s">
        <v>57</v>
      </c>
      <c r="S19" s="14" t="s">
        <v>58</v>
      </c>
      <c r="T19" s="14" t="s">
        <v>59</v>
      </c>
      <c r="U19" s="14" t="s">
        <v>5</v>
      </c>
      <c r="V19" s="14" t="s">
        <v>53</v>
      </c>
      <c r="W19" s="14" t="s">
        <v>67</v>
      </c>
      <c r="X19" s="14" t="s">
        <v>65</v>
      </c>
      <c r="Y19" s="15" t="s">
        <v>9</v>
      </c>
    </row>
    <row r="20" spans="2:25" x14ac:dyDescent="0.25">
      <c r="B20" s="248" t="s">
        <v>10</v>
      </c>
      <c r="C20" s="13" t="s">
        <v>15</v>
      </c>
      <c r="D20" s="82">
        <v>55.142857142857103</v>
      </c>
      <c r="E20" s="83">
        <v>51</v>
      </c>
      <c r="F20" s="83">
        <v>45.428571428571402</v>
      </c>
      <c r="G20" s="129">
        <v>7.28571428571429</v>
      </c>
      <c r="H20" s="129">
        <v>48.428571428571402</v>
      </c>
      <c r="I20" s="83">
        <v>47.857142857142897</v>
      </c>
      <c r="J20" s="83">
        <v>45.363636363636402</v>
      </c>
      <c r="K20" s="83">
        <v>56.857142857142897</v>
      </c>
      <c r="L20" s="132" t="s">
        <v>40</v>
      </c>
      <c r="M20" s="20" t="s">
        <v>76</v>
      </c>
      <c r="O20" s="248" t="s">
        <v>10</v>
      </c>
      <c r="P20" s="13" t="s">
        <v>15</v>
      </c>
      <c r="Q20" s="103" t="s">
        <v>46</v>
      </c>
      <c r="R20" s="104" t="s">
        <v>46</v>
      </c>
      <c r="S20" s="105" t="s">
        <v>46</v>
      </c>
      <c r="T20" s="105" t="s">
        <v>46</v>
      </c>
      <c r="U20" s="105" t="s">
        <v>46</v>
      </c>
      <c r="V20" s="105" t="s">
        <v>46</v>
      </c>
      <c r="W20" s="105" t="s">
        <v>46</v>
      </c>
      <c r="X20" s="105" t="s">
        <v>46</v>
      </c>
      <c r="Y20" s="106" t="s">
        <v>46</v>
      </c>
    </row>
    <row r="21" spans="2:25" x14ac:dyDescent="0.25">
      <c r="B21" s="253"/>
      <c r="C21" s="31" t="s">
        <v>16</v>
      </c>
      <c r="D21" s="85">
        <v>55.285714285714299</v>
      </c>
      <c r="E21" s="86">
        <v>57.571428571428598</v>
      </c>
      <c r="F21" s="130" t="s">
        <v>40</v>
      </c>
      <c r="G21" s="130" t="s">
        <v>40</v>
      </c>
      <c r="H21" s="130">
        <v>54.285714285714299</v>
      </c>
      <c r="I21" s="86">
        <v>50.857142857142897</v>
      </c>
      <c r="J21" s="86">
        <v>44</v>
      </c>
      <c r="K21" s="86">
        <v>61.428571428571402</v>
      </c>
      <c r="L21" s="133" t="s">
        <v>40</v>
      </c>
      <c r="O21" s="253"/>
      <c r="P21" s="31" t="s">
        <v>16</v>
      </c>
      <c r="Q21" s="95">
        <f>IFERROR((D20-D21)/D20, "NaN")</f>
        <v>-2.5906735751304926E-3</v>
      </c>
      <c r="R21" s="96">
        <f t="shared" ref="R21" si="12">IFERROR((E20-E21)/E20, "NaN")</f>
        <v>-0.12885154061624701</v>
      </c>
      <c r="S21" s="97" t="str">
        <f>IFERROR((F20-F21)/F20, "NaN")</f>
        <v>NaN</v>
      </c>
      <c r="T21" s="97" t="str">
        <f t="shared" ref="T21" si="13">IFERROR((G20-G21)/G20, "NaN")</f>
        <v>NaN</v>
      </c>
      <c r="U21" s="97">
        <f t="shared" ref="U21" si="14">IFERROR((H20-H21)/H20, "NaN")</f>
        <v>-0.12094395280236077</v>
      </c>
      <c r="V21" s="96">
        <f t="shared" ref="V21" si="15">IFERROR((I20-I21)/I20, "NaN")</f>
        <v>-6.2686567164179058E-2</v>
      </c>
      <c r="W21" s="96">
        <f t="shared" ref="W21" si="16">IFERROR((J20-J21)/J20, "NaN")</f>
        <v>3.006012024048179E-2</v>
      </c>
      <c r="X21" s="96">
        <f t="shared" ref="X21" si="17">IFERROR((K20-K21)/K20, "NaN")</f>
        <v>-8.0402010050250036E-2</v>
      </c>
      <c r="Y21" s="98" t="str">
        <f t="shared" ref="Y21" si="18">IFERROR((L20-L21)/L20, "NaN")</f>
        <v>NaN</v>
      </c>
    </row>
    <row r="22" spans="2:25" ht="13.8" thickBot="1" x14ac:dyDescent="0.3">
      <c r="B22" s="254"/>
      <c r="C22" s="32" t="s">
        <v>17</v>
      </c>
      <c r="D22" s="88">
        <v>49.857142857142897</v>
      </c>
      <c r="E22" s="89">
        <v>56.857142857142897</v>
      </c>
      <c r="F22" s="131" t="s">
        <v>40</v>
      </c>
      <c r="G22" s="131" t="s">
        <v>40</v>
      </c>
      <c r="H22" s="131">
        <v>47.857142857142897</v>
      </c>
      <c r="I22" s="131">
        <v>55</v>
      </c>
      <c r="J22" s="89">
        <v>49.090909090909101</v>
      </c>
      <c r="K22" s="89">
        <v>56.428571428571402</v>
      </c>
      <c r="L22" s="134">
        <v>51.285714285714299</v>
      </c>
      <c r="O22" s="254"/>
      <c r="P22" s="32" t="s">
        <v>17</v>
      </c>
      <c r="Q22" s="99">
        <f>IFERROR((D20-D22)/D20, "NaN")</f>
        <v>9.585492227979138E-2</v>
      </c>
      <c r="R22" s="100">
        <f t="shared" ref="R22" si="19">IFERROR((E20-E22)/E20, "NaN")</f>
        <v>-0.11484593837535091</v>
      </c>
      <c r="S22" s="101" t="str">
        <f t="shared" ref="S22" si="20">IFERROR((F20-F22)/F20, "NaN")</f>
        <v>NaN</v>
      </c>
      <c r="T22" s="101" t="str">
        <f t="shared" ref="T22" si="21">IFERROR((G20-G22)/G20, "NaN")</f>
        <v>NaN</v>
      </c>
      <c r="U22" s="101">
        <f t="shared" ref="U22" si="22">IFERROR((H20-H22)/H20, "NaN")</f>
        <v>1.1799410029497168E-2</v>
      </c>
      <c r="V22" s="100">
        <f t="shared" ref="V22" si="23">IFERROR((I20-I22)/I20, "NaN")</f>
        <v>-0.14925373134328263</v>
      </c>
      <c r="W22" s="100">
        <f t="shared" ref="W22" si="24">IFERROR((J20-J22)/J20, "NaN")</f>
        <v>-8.216432865731392E-2</v>
      </c>
      <c r="X22" s="100">
        <f t="shared" ref="X22" si="25">IFERROR((K20-K22)/K20, "NaN")</f>
        <v>7.5376884422122103E-3</v>
      </c>
      <c r="Y22" s="102" t="str">
        <f t="shared" ref="Y22" si="26">IFERROR((L20-L22)/L20, "NaN")</f>
        <v>NaN</v>
      </c>
    </row>
    <row r="23" spans="2:25" x14ac:dyDescent="0.25">
      <c r="B23" s="248" t="s">
        <v>11</v>
      </c>
      <c r="C23" s="13" t="s">
        <v>15</v>
      </c>
      <c r="D23" s="82">
        <v>44.285714285714299</v>
      </c>
      <c r="E23" s="83">
        <v>49.714285714285701</v>
      </c>
      <c r="F23" s="83">
        <v>32.714285714285701</v>
      </c>
      <c r="G23" s="129">
        <v>7.5714285714285703</v>
      </c>
      <c r="H23" s="129">
        <v>42.285714285714299</v>
      </c>
      <c r="I23" s="83">
        <v>49.285714285714299</v>
      </c>
      <c r="J23" s="83">
        <v>35.727272727272698</v>
      </c>
      <c r="K23" s="83">
        <v>46.857142857142897</v>
      </c>
      <c r="L23" s="132" t="s">
        <v>40</v>
      </c>
      <c r="O23" s="248" t="s">
        <v>11</v>
      </c>
      <c r="P23" s="13" t="s">
        <v>15</v>
      </c>
      <c r="Q23" s="103" t="s">
        <v>46</v>
      </c>
      <c r="R23" s="104" t="s">
        <v>46</v>
      </c>
      <c r="S23" s="105" t="s">
        <v>46</v>
      </c>
      <c r="T23" s="105" t="s">
        <v>46</v>
      </c>
      <c r="U23" s="105" t="s">
        <v>46</v>
      </c>
      <c r="V23" s="105" t="s">
        <v>46</v>
      </c>
      <c r="W23" s="105" t="s">
        <v>46</v>
      </c>
      <c r="X23" s="105" t="s">
        <v>46</v>
      </c>
      <c r="Y23" s="106" t="s">
        <v>46</v>
      </c>
    </row>
    <row r="24" spans="2:25" x14ac:dyDescent="0.25">
      <c r="B24" s="253"/>
      <c r="C24" s="31" t="s">
        <v>16</v>
      </c>
      <c r="D24" s="85">
        <v>57</v>
      </c>
      <c r="E24" s="86">
        <v>56</v>
      </c>
      <c r="F24" s="130" t="s">
        <v>40</v>
      </c>
      <c r="G24" s="130">
        <v>7.1428571428571397</v>
      </c>
      <c r="H24" s="130">
        <v>47.571428571428598</v>
      </c>
      <c r="I24" s="86">
        <v>55</v>
      </c>
      <c r="J24" s="86">
        <v>44.272727272727302</v>
      </c>
      <c r="K24" s="86">
        <v>55.285714285714299</v>
      </c>
      <c r="L24" s="133" t="s">
        <v>40</v>
      </c>
      <c r="O24" s="253"/>
      <c r="P24" s="31" t="s">
        <v>16</v>
      </c>
      <c r="Q24" s="95">
        <f t="shared" ref="Q24" si="27">IFERROR((D23-D24)/D23, "NaN")</f>
        <v>-0.28709677419354801</v>
      </c>
      <c r="R24" s="96">
        <f t="shared" ref="R24" si="28">IFERROR((E23-E24)/E23, "NaN")</f>
        <v>-0.12643678160919569</v>
      </c>
      <c r="S24" s="97" t="str">
        <f>IFERROR((F23-F24)/F23, "NaN")</f>
        <v>NaN</v>
      </c>
      <c r="T24" s="97">
        <f t="shared" ref="T24" si="29">IFERROR((G23-G24)/G23, "NaN")</f>
        <v>5.6603773584905939E-2</v>
      </c>
      <c r="U24" s="97">
        <f t="shared" ref="U24" si="30">IFERROR((H23-H24)/H23, "NaN")</f>
        <v>-0.12500000000000028</v>
      </c>
      <c r="V24" s="96">
        <f t="shared" ref="V24" si="31">IFERROR((I23-I24)/I23, "NaN")</f>
        <v>-0.11594202898550694</v>
      </c>
      <c r="W24" s="96">
        <f t="shared" ref="W24" si="32">IFERROR((J23-J24)/J23, "NaN")</f>
        <v>-0.23918575063613415</v>
      </c>
      <c r="X24" s="96">
        <f t="shared" ref="X24" si="33">IFERROR((K23-K24)/K23, "NaN")</f>
        <v>-0.17987804878048708</v>
      </c>
      <c r="Y24" s="98" t="str">
        <f t="shared" ref="Y24" si="34">IFERROR((L23-L24)/L23, "NaN")</f>
        <v>NaN</v>
      </c>
    </row>
    <row r="25" spans="2:25" ht="13.8" thickBot="1" x14ac:dyDescent="0.3">
      <c r="B25" s="254"/>
      <c r="C25" s="32" t="s">
        <v>17</v>
      </c>
      <c r="D25" s="88">
        <v>53.714285714285701</v>
      </c>
      <c r="E25" s="89">
        <v>51</v>
      </c>
      <c r="F25" s="131" t="s">
        <v>40</v>
      </c>
      <c r="G25" s="131">
        <v>15.4285714285714</v>
      </c>
      <c r="H25" s="131">
        <v>41.571428571428598</v>
      </c>
      <c r="I25" s="89">
        <v>49.571428571428598</v>
      </c>
      <c r="J25" s="89">
        <v>42.636363636363598</v>
      </c>
      <c r="K25" s="89">
        <v>53</v>
      </c>
      <c r="L25" s="134">
        <v>38.714285714285701</v>
      </c>
      <c r="O25" s="254"/>
      <c r="P25" s="32" t="s">
        <v>17</v>
      </c>
      <c r="Q25" s="99">
        <f>IFERROR((D23-D25)/D23, "NaN")</f>
        <v>-0.21290322580645096</v>
      </c>
      <c r="R25" s="100">
        <f t="shared" ref="R25" si="35">IFERROR((E23-E25)/E23, "NaN")</f>
        <v>-2.5862068965517515E-2</v>
      </c>
      <c r="S25" s="101" t="str">
        <f t="shared" ref="S25" si="36">IFERROR((F23-F25)/F23, "NaN")</f>
        <v>NaN</v>
      </c>
      <c r="T25" s="101">
        <f t="shared" ref="T25" si="37">IFERROR((G23-G25)/G23, "NaN")</f>
        <v>-1.0377358490566004</v>
      </c>
      <c r="U25" s="101">
        <f t="shared" ref="U25" si="38">IFERROR((H23-H25)/H23, "NaN")</f>
        <v>1.6891891891891574E-2</v>
      </c>
      <c r="V25" s="100">
        <f t="shared" ref="V25" si="39">IFERROR((I23-I25)/I23, "NaN")</f>
        <v>-5.7971014492756287E-3</v>
      </c>
      <c r="W25" s="100">
        <f t="shared" ref="W25" si="40">IFERROR((J23-J25)/J23, "NaN")</f>
        <v>-0.19338422391857496</v>
      </c>
      <c r="X25" s="100">
        <f t="shared" ref="X25" si="41">IFERROR((K23-K25)/K23, "NaN")</f>
        <v>-0.13109756097560879</v>
      </c>
      <c r="Y25" s="102" t="str">
        <f t="shared" ref="Y25" si="42">IFERROR((L23-L25)/L23, "NaN")</f>
        <v>NaN</v>
      </c>
    </row>
    <row r="26" spans="2:25" x14ac:dyDescent="0.25">
      <c r="B26" s="248" t="s">
        <v>12</v>
      </c>
      <c r="C26" s="13" t="s">
        <v>15</v>
      </c>
      <c r="D26" s="82">
        <v>49.428571428571402</v>
      </c>
      <c r="E26" s="83">
        <v>50.142857142857103</v>
      </c>
      <c r="F26" s="83">
        <v>60.285714285714299</v>
      </c>
      <c r="G26" s="129">
        <v>10.1428571428571</v>
      </c>
      <c r="H26" s="129" t="s">
        <v>40</v>
      </c>
      <c r="I26" s="83">
        <v>48.142857142857103</v>
      </c>
      <c r="J26" s="83">
        <v>42.909090909090899</v>
      </c>
      <c r="K26" s="83">
        <v>51</v>
      </c>
      <c r="L26" s="132" t="s">
        <v>40</v>
      </c>
      <c r="O26" s="248" t="s">
        <v>12</v>
      </c>
      <c r="P26" s="13" t="s">
        <v>15</v>
      </c>
      <c r="Q26" s="103" t="s">
        <v>46</v>
      </c>
      <c r="R26" s="104" t="s">
        <v>46</v>
      </c>
      <c r="S26" s="105" t="s">
        <v>46</v>
      </c>
      <c r="T26" s="105" t="s">
        <v>46</v>
      </c>
      <c r="U26" s="105" t="s">
        <v>46</v>
      </c>
      <c r="V26" s="105" t="s">
        <v>46</v>
      </c>
      <c r="W26" s="105" t="s">
        <v>46</v>
      </c>
      <c r="X26" s="105" t="s">
        <v>46</v>
      </c>
      <c r="Y26" s="106" t="s">
        <v>46</v>
      </c>
    </row>
    <row r="27" spans="2:25" x14ac:dyDescent="0.25">
      <c r="B27" s="253"/>
      <c r="C27" s="31" t="s">
        <v>16</v>
      </c>
      <c r="D27" s="85">
        <v>55.714285714285701</v>
      </c>
      <c r="E27" s="86">
        <v>54.428571428571402</v>
      </c>
      <c r="F27" s="86">
        <v>63.285714285714299</v>
      </c>
      <c r="G27" s="130">
        <v>9.71428571428571</v>
      </c>
      <c r="H27" s="130">
        <v>50</v>
      </c>
      <c r="I27" s="86">
        <v>56.714285714285701</v>
      </c>
      <c r="J27" s="86">
        <v>46.636363636363598</v>
      </c>
      <c r="K27" s="86">
        <v>58</v>
      </c>
      <c r="L27" s="133" t="s">
        <v>40</v>
      </c>
      <c r="O27" s="253"/>
      <c r="P27" s="31" t="s">
        <v>16</v>
      </c>
      <c r="Q27" s="95">
        <f t="shared" ref="Q27" si="43">IFERROR((D26-D27)/D26, "NaN")</f>
        <v>-0.12716763005780379</v>
      </c>
      <c r="R27" s="96">
        <f t="shared" ref="R27" si="44">IFERROR((E26-E27)/E26, "NaN")</f>
        <v>-8.5470085470085805E-2</v>
      </c>
      <c r="S27" s="97">
        <f>IFERROR((F26-F27)/F26, "NaN")</f>
        <v>-4.9763033175355437E-2</v>
      </c>
      <c r="T27" s="97">
        <f t="shared" ref="T27" si="45">IFERROR((G26-G27)/G26, "NaN")</f>
        <v>4.2253521126756913E-2</v>
      </c>
      <c r="U27" s="97" t="str">
        <f t="shared" ref="U27" si="46">IFERROR((H26-H27)/H26, "NaN")</f>
        <v>NaN</v>
      </c>
      <c r="V27" s="96">
        <f t="shared" ref="V27" si="47">IFERROR((I26-I27)/I26, "NaN")</f>
        <v>-0.17804154302670694</v>
      </c>
      <c r="W27" s="96">
        <f t="shared" ref="W27" si="48">IFERROR((J26-J27)/J26, "NaN")</f>
        <v>-8.6864406779660355E-2</v>
      </c>
      <c r="X27" s="96">
        <f t="shared" ref="X27" si="49">IFERROR((K26-K27)/K26, "NaN")</f>
        <v>-0.13725490196078433</v>
      </c>
      <c r="Y27" s="98" t="str">
        <f t="shared" ref="Y27" si="50">IFERROR((L26-L27)/L26, "NaN")</f>
        <v>NaN</v>
      </c>
    </row>
    <row r="28" spans="2:25" ht="13.8" thickBot="1" x14ac:dyDescent="0.3">
      <c r="B28" s="254"/>
      <c r="C28" s="32" t="s">
        <v>17</v>
      </c>
      <c r="D28" s="88">
        <v>53</v>
      </c>
      <c r="E28" s="89">
        <v>53.285714285714299</v>
      </c>
      <c r="F28" s="89">
        <v>58.857142857142897</v>
      </c>
      <c r="G28" s="131">
        <v>37</v>
      </c>
      <c r="H28" s="131" t="s">
        <v>40</v>
      </c>
      <c r="I28" s="89">
        <v>51</v>
      </c>
      <c r="J28" s="89">
        <v>44.454545454545503</v>
      </c>
      <c r="K28" s="89">
        <v>58.714285714285701</v>
      </c>
      <c r="L28" s="134">
        <v>52</v>
      </c>
      <c r="O28" s="254"/>
      <c r="P28" s="32" t="s">
        <v>17</v>
      </c>
      <c r="Q28" s="99">
        <f>IFERROR((D26-D28)/D26, "NaN")</f>
        <v>-7.2254335260116181E-2</v>
      </c>
      <c r="R28" s="100">
        <f t="shared" ref="R28" si="51">IFERROR((E26-E28)/E26, "NaN")</f>
        <v>-6.2678062678063778E-2</v>
      </c>
      <c r="S28" s="101">
        <f t="shared" ref="S28" si="52">IFERROR((F26-F28)/F26, "NaN")</f>
        <v>2.3696682464454534E-2</v>
      </c>
      <c r="T28" s="101">
        <f t="shared" ref="T28" si="53">IFERROR((G26-G28)/G26, "NaN")</f>
        <v>-2.6478873239436775</v>
      </c>
      <c r="U28" s="101" t="str">
        <f t="shared" ref="U28" si="54">IFERROR((H26-H28)/H26, "NaN")</f>
        <v>NaN</v>
      </c>
      <c r="V28" s="100">
        <f t="shared" ref="V28" si="55">IFERROR((I26-I28)/I26, "NaN")</f>
        <v>-5.9347181008902947E-2</v>
      </c>
      <c r="W28" s="100">
        <f t="shared" ref="W28" si="56">IFERROR((J26-J28)/J26, "NaN")</f>
        <v>-3.6016949152543734E-2</v>
      </c>
      <c r="X28" s="100">
        <f t="shared" ref="X28" si="57">IFERROR((K26-K28)/K26, "NaN")</f>
        <v>-0.15126050420168041</v>
      </c>
      <c r="Y28" s="102" t="str">
        <f t="shared" ref="Y28" si="58">IFERROR((L26-L28)/L26, "NaN")</f>
        <v>NaN</v>
      </c>
    </row>
    <row r="29" spans="2:25" x14ac:dyDescent="0.25">
      <c r="B29" s="248" t="s">
        <v>13</v>
      </c>
      <c r="C29" s="13" t="s">
        <v>15</v>
      </c>
      <c r="D29" s="82">
        <v>61.142857142857103</v>
      </c>
      <c r="E29" s="83">
        <v>58.714285714285701</v>
      </c>
      <c r="F29" s="83">
        <v>56.142857142857103</v>
      </c>
      <c r="G29" s="129">
        <v>62.857142857142897</v>
      </c>
      <c r="H29" s="129">
        <v>68.285714285714306</v>
      </c>
      <c r="I29" s="83">
        <v>56.571428571428598</v>
      </c>
      <c r="J29" s="83">
        <v>53.909090909090899</v>
      </c>
      <c r="K29" s="83">
        <v>61.285714285714299</v>
      </c>
      <c r="L29" s="132" t="s">
        <v>40</v>
      </c>
      <c r="O29" s="248" t="s">
        <v>13</v>
      </c>
      <c r="P29" s="13" t="s">
        <v>15</v>
      </c>
      <c r="Q29" s="103" t="s">
        <v>46</v>
      </c>
      <c r="R29" s="104" t="s">
        <v>46</v>
      </c>
      <c r="S29" s="105" t="s">
        <v>46</v>
      </c>
      <c r="T29" s="105" t="s">
        <v>46</v>
      </c>
      <c r="U29" s="105" t="s">
        <v>46</v>
      </c>
      <c r="V29" s="105" t="s">
        <v>46</v>
      </c>
      <c r="W29" s="105" t="s">
        <v>46</v>
      </c>
      <c r="X29" s="105" t="s">
        <v>46</v>
      </c>
      <c r="Y29" s="106" t="s">
        <v>46</v>
      </c>
    </row>
    <row r="30" spans="2:25" x14ac:dyDescent="0.25">
      <c r="B30" s="253"/>
      <c r="C30" s="31" t="s">
        <v>16</v>
      </c>
      <c r="D30" s="85">
        <v>61.142857142857103</v>
      </c>
      <c r="E30" s="86">
        <v>61.714285714285701</v>
      </c>
      <c r="F30" s="86">
        <v>57.428571428571402</v>
      </c>
      <c r="G30" s="130">
        <v>64.428571428571402</v>
      </c>
      <c r="H30" s="130">
        <v>53.857142857142897</v>
      </c>
      <c r="I30" s="86">
        <v>59</v>
      </c>
      <c r="J30" s="86">
        <v>54</v>
      </c>
      <c r="K30" s="86">
        <v>59.857142857142897</v>
      </c>
      <c r="L30" s="133" t="s">
        <v>40</v>
      </c>
      <c r="O30" s="253"/>
      <c r="P30" s="31" t="s">
        <v>16</v>
      </c>
      <c r="Q30" s="95">
        <f t="shared" ref="Q30" si="59">IFERROR((D29-D30)/D29, "NaN")</f>
        <v>0</v>
      </c>
      <c r="R30" s="96">
        <f t="shared" ref="R30" si="60">IFERROR((E29-E30)/E29, "NaN")</f>
        <v>-5.1094890510948919E-2</v>
      </c>
      <c r="S30" s="97">
        <f>IFERROR((F29-F30)/F29, "NaN")</f>
        <v>-2.2900763358778876E-2</v>
      </c>
      <c r="T30" s="97">
        <f t="shared" ref="T30" si="61">IFERROR((G29-G30)/G29, "NaN")</f>
        <v>-2.4999999999998936E-2</v>
      </c>
      <c r="U30" s="97">
        <f t="shared" ref="U30" si="62">IFERROR((H29-H30)/H29, "NaN")</f>
        <v>0.21129707112970678</v>
      </c>
      <c r="V30" s="96">
        <f t="shared" ref="V30" si="63">IFERROR((I29-I30)/I29, "NaN")</f>
        <v>-4.2929292929292442E-2</v>
      </c>
      <c r="W30" s="96">
        <f t="shared" ref="W30" si="64">IFERROR((J29-J30)/J29, "NaN")</f>
        <v>-1.6863406408096236E-3</v>
      </c>
      <c r="X30" s="96">
        <f t="shared" ref="X30" si="65">IFERROR((K29-K30)/K29, "NaN")</f>
        <v>2.3310023310022875E-2</v>
      </c>
      <c r="Y30" s="98" t="str">
        <f t="shared" ref="Y30" si="66">IFERROR((L29-L30)/L29, "NaN")</f>
        <v>NaN</v>
      </c>
    </row>
    <row r="31" spans="2:25" ht="13.8" thickBot="1" x14ac:dyDescent="0.3">
      <c r="B31" s="254"/>
      <c r="C31" s="32" t="s">
        <v>17</v>
      </c>
      <c r="D31" s="88">
        <v>56.714285714285701</v>
      </c>
      <c r="E31" s="89">
        <v>60.142857142857103</v>
      </c>
      <c r="F31" s="89">
        <v>56.714285714285701</v>
      </c>
      <c r="G31" s="131">
        <v>61.714285714285701</v>
      </c>
      <c r="H31" s="131" t="s">
        <v>40</v>
      </c>
      <c r="I31" s="89">
        <v>54.142857142857103</v>
      </c>
      <c r="J31" s="89">
        <v>52.454545454545503</v>
      </c>
      <c r="K31" s="89">
        <v>59.571428571428598</v>
      </c>
      <c r="L31" s="134">
        <v>60.714285714285701</v>
      </c>
      <c r="M31" s="20" t="s">
        <v>48</v>
      </c>
      <c r="O31" s="254"/>
      <c r="P31" s="32" t="s">
        <v>17</v>
      </c>
      <c r="Q31" s="99">
        <f>IFERROR((D29-D31)/D29, "NaN")</f>
        <v>7.2429906542055694E-2</v>
      </c>
      <c r="R31" s="100">
        <f t="shared" ref="R31" si="67">IFERROR((E29-E31)/E29, "NaN")</f>
        <v>-2.433090024330856E-2</v>
      </c>
      <c r="S31" s="101">
        <f t="shared" ref="S31" si="68">IFERROR((F29-F31)/F29, "NaN")</f>
        <v>-1.0178117048346534E-2</v>
      </c>
      <c r="T31" s="101">
        <f t="shared" ref="T31" si="69">IFERROR((G29-G31)/G29, "NaN")</f>
        <v>1.818181818181901E-2</v>
      </c>
      <c r="U31" s="101" t="str">
        <f t="shared" ref="U31" si="70">IFERROR((H29-H31)/H29, "NaN")</f>
        <v>NaN</v>
      </c>
      <c r="V31" s="100">
        <f t="shared" ref="V31" si="71">IFERROR((I29-I31)/I29, "NaN")</f>
        <v>4.2929292929294073E-2</v>
      </c>
      <c r="W31" s="100">
        <f t="shared" ref="W31" si="72">IFERROR((J29-J31)/J29, "NaN")</f>
        <v>2.6981450252950023E-2</v>
      </c>
      <c r="X31" s="100">
        <f t="shared" ref="X31" si="73">IFERROR((K29-K31)/K29, "NaN")</f>
        <v>2.797202797202775E-2</v>
      </c>
      <c r="Y31" s="102" t="str">
        <f t="shared" ref="Y31" si="74">IFERROR((L29-L31)/L29, "NaN")</f>
        <v>NaN</v>
      </c>
    </row>
    <row r="32" spans="2:25" ht="15.6" x14ac:dyDescent="0.3">
      <c r="B32" s="255"/>
      <c r="C32" s="255"/>
      <c r="D32" s="255"/>
      <c r="E32" s="255"/>
      <c r="F32" s="255"/>
      <c r="G32" s="255"/>
      <c r="H32" s="255"/>
      <c r="I32" s="255"/>
      <c r="J32" s="255"/>
      <c r="K32" s="255"/>
      <c r="L32" s="255"/>
      <c r="O32" s="255"/>
      <c r="P32" s="255"/>
      <c r="Q32" s="255"/>
      <c r="R32" s="255"/>
      <c r="S32" s="255"/>
      <c r="T32" s="255"/>
      <c r="U32" s="255"/>
      <c r="V32" s="255"/>
      <c r="W32" s="255"/>
      <c r="X32" s="255"/>
      <c r="Y32" s="255"/>
    </row>
  </sheetData>
  <mergeCells count="36">
    <mergeCell ref="B26:B28"/>
    <mergeCell ref="O26:O28"/>
    <mergeCell ref="B29:B31"/>
    <mergeCell ref="O29:O31"/>
    <mergeCell ref="B32:L32"/>
    <mergeCell ref="O32:Y32"/>
    <mergeCell ref="Q18:Q19"/>
    <mergeCell ref="R18:Y18"/>
    <mergeCell ref="B20:B22"/>
    <mergeCell ref="O20:O22"/>
    <mergeCell ref="B23:B25"/>
    <mergeCell ref="O23:O25"/>
    <mergeCell ref="B18:B19"/>
    <mergeCell ref="C18:C19"/>
    <mergeCell ref="D18:D19"/>
    <mergeCell ref="E18:L18"/>
    <mergeCell ref="O18:O19"/>
    <mergeCell ref="P18:P19"/>
    <mergeCell ref="B10:B12"/>
    <mergeCell ref="O10:O12"/>
    <mergeCell ref="B13:B15"/>
    <mergeCell ref="O13:O15"/>
    <mergeCell ref="B16:L16"/>
    <mergeCell ref="O16:Y16"/>
    <mergeCell ref="Q2:Q3"/>
    <mergeCell ref="R2:Y2"/>
    <mergeCell ref="B4:B6"/>
    <mergeCell ref="O4:O6"/>
    <mergeCell ref="B7:B9"/>
    <mergeCell ref="O7:O9"/>
    <mergeCell ref="B2:B3"/>
    <mergeCell ref="C2:C3"/>
    <mergeCell ref="D2:D3"/>
    <mergeCell ref="E2:L2"/>
    <mergeCell ref="O2:O3"/>
    <mergeCell ref="P2:P3"/>
  </mergeCells>
  <conditionalFormatting sqref="D4:L15">
    <cfRule type="containsText" dxfId="9" priority="4" operator="containsText" text="NaN">
      <formula>NOT(ISERROR(SEARCH("NaN",D4)))</formula>
    </cfRule>
    <cfRule type="colorScale" priority="8">
      <colorScale>
        <cfvo type="num" val="0"/>
        <cfvo type="percentile" val="50"/>
        <cfvo type="num" val="20"/>
        <color theme="0"/>
        <color rgb="FFFFEB84"/>
        <color rgb="FF00B0F0"/>
      </colorScale>
    </cfRule>
  </conditionalFormatting>
  <conditionalFormatting sqref="D20:L31">
    <cfRule type="containsText" dxfId="8" priority="1" operator="containsText" text="NaN">
      <formula>NOT(ISERROR(SEARCH("NaN",D20)))</formula>
    </cfRule>
    <cfRule type="colorScale" priority="9">
      <colorScale>
        <cfvo type="num" val="0"/>
        <cfvo type="percentile" val="50"/>
        <cfvo type="num" val="65"/>
        <color theme="0"/>
        <color theme="7"/>
        <color rgb="FFFF0000"/>
      </colorScale>
    </cfRule>
  </conditionalFormatting>
  <conditionalFormatting sqref="Q4:Y15">
    <cfRule type="containsText" dxfId="7" priority="5" operator="containsText" text="NaN">
      <formula>NOT(ISERROR(SEARCH("NaN",Q4)))</formula>
    </cfRule>
    <cfRule type="dataBar" priority="6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{2E3F32CB-6B30-4BCA-89E1-303067DD3FDF}</x14:id>
        </ext>
      </extLst>
    </cfRule>
  </conditionalFormatting>
  <conditionalFormatting sqref="Q20:Y31">
    <cfRule type="containsText" dxfId="6" priority="2" operator="containsText" text="NaN">
      <formula>NOT(ISERROR(SEARCH("NaN",Q20)))</formula>
    </cfRule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{5FD3C475-61A9-441A-8DAD-AD52348173F3}</x14:id>
        </ext>
      </extLst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3F32CB-6B30-4BCA-89E1-303067DD3FDF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Q4:Y15</xm:sqref>
        </x14:conditionalFormatting>
        <x14:conditionalFormatting xmlns:xm="http://schemas.microsoft.com/office/excel/2006/main">
          <x14:cfRule type="dataBar" id="{5FD3C475-61A9-441A-8DAD-AD52348173F3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Q20:Y31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CFCDB-7633-4997-A4C9-5ABAD9F3D83D}">
  <sheetPr>
    <pageSetUpPr fitToPage="1"/>
  </sheetPr>
  <dimension ref="A1:AL32"/>
  <sheetViews>
    <sheetView tabSelected="1" topLeftCell="C1" zoomScale="70" zoomScaleNormal="70" workbookViewId="0">
      <selection activeCell="AH25" sqref="AH25"/>
    </sheetView>
  </sheetViews>
  <sheetFormatPr defaultColWidth="9.109375" defaultRowHeight="13.2" x14ac:dyDescent="0.25"/>
  <cols>
    <col min="1" max="1" width="9.109375" style="11"/>
    <col min="2" max="3" width="11.6640625" style="12" customWidth="1"/>
    <col min="4" max="12" width="11.6640625" style="35" customWidth="1"/>
    <col min="13" max="13" width="9.109375" style="33"/>
    <col min="14" max="14" width="9.109375" style="12"/>
    <col min="15" max="16" width="11.6640625" style="12" customWidth="1"/>
    <col min="17" max="25" width="11.6640625" style="35" customWidth="1"/>
    <col min="26" max="27" width="9.109375" style="12"/>
    <col min="28" max="38" width="11.6640625" style="12" customWidth="1"/>
    <col min="39" max="16384" width="9.109375" style="12"/>
  </cols>
  <sheetData>
    <row r="1" spans="1:38" ht="13.8" thickBot="1" x14ac:dyDescent="0.3">
      <c r="Q1" s="12"/>
      <c r="R1" s="12"/>
      <c r="S1" s="12"/>
      <c r="T1" s="12"/>
      <c r="U1" s="12"/>
      <c r="V1" s="12"/>
      <c r="W1" s="12"/>
      <c r="X1" s="12"/>
      <c r="Y1" s="12"/>
    </row>
    <row r="2" spans="1:38" ht="13.2" customHeight="1" x14ac:dyDescent="0.25">
      <c r="A2" s="317"/>
      <c r="B2" s="248" t="s">
        <v>0</v>
      </c>
      <c r="C2" s="250" t="s">
        <v>47</v>
      </c>
      <c r="D2" s="250" t="s">
        <v>1</v>
      </c>
      <c r="E2" s="250" t="s">
        <v>2</v>
      </c>
      <c r="F2" s="250"/>
      <c r="G2" s="250"/>
      <c r="H2" s="250"/>
      <c r="I2" s="250"/>
      <c r="J2" s="250"/>
      <c r="K2" s="250"/>
      <c r="L2" s="252"/>
      <c r="N2" s="135"/>
      <c r="O2" s="248" t="s">
        <v>0</v>
      </c>
      <c r="P2" s="250" t="s">
        <v>47</v>
      </c>
      <c r="Q2" s="250" t="s">
        <v>1</v>
      </c>
      <c r="R2" s="250" t="s">
        <v>2</v>
      </c>
      <c r="S2" s="250"/>
      <c r="T2" s="250"/>
      <c r="U2" s="250"/>
      <c r="V2" s="250"/>
      <c r="W2" s="250"/>
      <c r="X2" s="250"/>
      <c r="Y2" s="252"/>
      <c r="Z2" s="300"/>
      <c r="AB2" s="248" t="s">
        <v>0</v>
      </c>
      <c r="AC2" s="250" t="s">
        <v>47</v>
      </c>
      <c r="AD2" s="250" t="s">
        <v>1</v>
      </c>
      <c r="AE2" s="250" t="s">
        <v>2</v>
      </c>
      <c r="AF2" s="250"/>
      <c r="AG2" s="250"/>
      <c r="AH2" s="250"/>
      <c r="AI2" s="250"/>
      <c r="AJ2" s="250"/>
      <c r="AK2" s="250"/>
      <c r="AL2" s="252"/>
    </row>
    <row r="3" spans="1:38" ht="27" thickBot="1" x14ac:dyDescent="0.3">
      <c r="A3" s="317"/>
      <c r="B3" s="254"/>
      <c r="C3" s="258"/>
      <c r="D3" s="251"/>
      <c r="E3" s="14" t="s">
        <v>57</v>
      </c>
      <c r="F3" s="14" t="s">
        <v>58</v>
      </c>
      <c r="G3" s="14" t="s">
        <v>59</v>
      </c>
      <c r="H3" s="14" t="s">
        <v>5</v>
      </c>
      <c r="I3" s="14" t="s">
        <v>53</v>
      </c>
      <c r="J3" s="14" t="s">
        <v>67</v>
      </c>
      <c r="K3" s="14" t="s">
        <v>65</v>
      </c>
      <c r="L3" s="15" t="s">
        <v>9</v>
      </c>
      <c r="N3" s="135"/>
      <c r="O3" s="254"/>
      <c r="P3" s="258"/>
      <c r="Q3" s="251"/>
      <c r="R3" s="14" t="s">
        <v>57</v>
      </c>
      <c r="S3" s="14" t="s">
        <v>58</v>
      </c>
      <c r="T3" s="14" t="s">
        <v>59</v>
      </c>
      <c r="U3" s="14" t="s">
        <v>5</v>
      </c>
      <c r="V3" s="14" t="s">
        <v>53</v>
      </c>
      <c r="W3" s="14" t="s">
        <v>67</v>
      </c>
      <c r="X3" s="14" t="s">
        <v>65</v>
      </c>
      <c r="Y3" s="15" t="s">
        <v>9</v>
      </c>
      <c r="Z3" s="300"/>
      <c r="AB3" s="254"/>
      <c r="AC3" s="258"/>
      <c r="AD3" s="251"/>
      <c r="AE3" s="14" t="s">
        <v>57</v>
      </c>
      <c r="AF3" s="14" t="s">
        <v>58</v>
      </c>
      <c r="AG3" s="14" t="s">
        <v>59</v>
      </c>
      <c r="AH3" s="14" t="s">
        <v>5</v>
      </c>
      <c r="AI3" s="14" t="s">
        <v>53</v>
      </c>
      <c r="AJ3" s="14" t="s">
        <v>67</v>
      </c>
      <c r="AK3" s="14" t="s">
        <v>65</v>
      </c>
      <c r="AL3" s="15" t="s">
        <v>9</v>
      </c>
    </row>
    <row r="4" spans="1:38" x14ac:dyDescent="0.25">
      <c r="A4" s="317"/>
      <c r="B4" s="248" t="s">
        <v>10</v>
      </c>
      <c r="C4" s="13" t="s">
        <v>54</v>
      </c>
      <c r="D4" s="82">
        <v>117.428571428571</v>
      </c>
      <c r="E4" s="83">
        <v>116.28571428571399</v>
      </c>
      <c r="F4" s="83">
        <v>119.857142857143</v>
      </c>
      <c r="G4" s="129">
        <v>229.142857142857</v>
      </c>
      <c r="H4" s="129">
        <v>117.428571428571</v>
      </c>
      <c r="I4" s="83">
        <v>123.28571428571399</v>
      </c>
      <c r="J4" s="83">
        <v>123.727272727273</v>
      </c>
      <c r="K4" s="83">
        <v>90.714285714285694</v>
      </c>
      <c r="L4" s="132" t="s">
        <v>40</v>
      </c>
      <c r="M4" s="20" t="s">
        <v>49</v>
      </c>
      <c r="N4" s="135"/>
      <c r="O4" s="248" t="s">
        <v>10</v>
      </c>
      <c r="P4" s="13" t="s">
        <v>54</v>
      </c>
      <c r="Q4" s="217" t="s">
        <v>71</v>
      </c>
      <c r="R4" s="301" t="s">
        <v>46</v>
      </c>
      <c r="S4" s="217" t="s">
        <v>40</v>
      </c>
      <c r="T4" s="217" t="s">
        <v>40</v>
      </c>
      <c r="U4" s="244" t="s">
        <v>46</v>
      </c>
      <c r="V4" s="225" t="s">
        <v>46</v>
      </c>
      <c r="W4" s="217" t="s">
        <v>46</v>
      </c>
      <c r="X4" s="217" t="s">
        <v>46</v>
      </c>
      <c r="Y4" s="221" t="s">
        <v>46</v>
      </c>
      <c r="Z4" s="302"/>
      <c r="AB4" s="248" t="s">
        <v>10</v>
      </c>
      <c r="AC4" s="13" t="s">
        <v>54</v>
      </c>
      <c r="AD4" s="187" t="s">
        <v>46</v>
      </c>
      <c r="AE4" s="204">
        <f t="shared" ref="AE4:AL6" si="0">IFERROR(($D$4-E4)/$D$4, "NaN")</f>
        <v>9.7323600973225118E-3</v>
      </c>
      <c r="AF4" s="204">
        <f t="shared" si="0"/>
        <v>-2.0681265206817585E-2</v>
      </c>
      <c r="AG4" s="204">
        <f t="shared" si="0"/>
        <v>-0.95133819951338783</v>
      </c>
      <c r="AH4" s="204">
        <f t="shared" si="0"/>
        <v>0</v>
      </c>
      <c r="AI4" s="204">
        <f t="shared" si="0"/>
        <v>-4.9878345498784761E-2</v>
      </c>
      <c r="AJ4" s="204">
        <f t="shared" si="0"/>
        <v>-5.3638575536391918E-2</v>
      </c>
      <c r="AK4" s="204">
        <f t="shared" si="0"/>
        <v>0.22749391727493656</v>
      </c>
      <c r="AL4" s="205" t="str">
        <f t="shared" si="0"/>
        <v>NaN</v>
      </c>
    </row>
    <row r="5" spans="1:38" x14ac:dyDescent="0.25">
      <c r="A5" s="317"/>
      <c r="B5" s="253"/>
      <c r="C5" s="31" t="s">
        <v>55</v>
      </c>
      <c r="D5" s="85">
        <v>111.571428571429</v>
      </c>
      <c r="E5" s="86">
        <v>110.428571428571</v>
      </c>
      <c r="F5" s="130" t="s">
        <v>40</v>
      </c>
      <c r="G5" s="130" t="s">
        <v>40</v>
      </c>
      <c r="H5" s="130">
        <v>117.428571428571</v>
      </c>
      <c r="I5" s="86">
        <v>117.428571428571</v>
      </c>
      <c r="J5" s="86">
        <v>129.81818181818201</v>
      </c>
      <c r="K5" s="86">
        <v>88.714285714285694</v>
      </c>
      <c r="L5" s="133" t="s">
        <v>40</v>
      </c>
      <c r="N5" s="135"/>
      <c r="O5" s="253"/>
      <c r="P5" s="31" t="s">
        <v>55</v>
      </c>
      <c r="Q5" s="211">
        <f>IFERROR((D4-D5)/D4, "NaN")</f>
        <v>4.9878345498776407E-2</v>
      </c>
      <c r="R5" s="303">
        <f t="shared" ref="R5" si="1">IFERROR((E4-E5)/E4, "NaN")</f>
        <v>5.0368550368551632E-2</v>
      </c>
      <c r="S5" s="222" t="str">
        <f>IFERROR((F4-F5)/F4, "NaN")</f>
        <v>NaN</v>
      </c>
      <c r="T5" s="222" t="str">
        <f t="shared" ref="T5" si="2">IFERROR((G4-G5)/G4, "NaN")</f>
        <v>NaN</v>
      </c>
      <c r="U5" s="304">
        <f>IFERROR((H4-H5)/H4, "NaN")</f>
        <v>0</v>
      </c>
      <c r="V5" s="215">
        <f>IFERROR((I4-I5)/I4, "NaN")</f>
        <v>4.7508690614137913E-2</v>
      </c>
      <c r="W5" s="211">
        <f>IFERROR((J4-J5)/J4, "NaN")</f>
        <v>-4.9228508449668584E-2</v>
      </c>
      <c r="X5" s="211">
        <f>IFERROR((K4-K5)/K4, "NaN")</f>
        <v>2.2047244094488196E-2</v>
      </c>
      <c r="Y5" s="213" t="str">
        <f>IFERROR((L4-L5)/L4, "NaN")</f>
        <v>NaN</v>
      </c>
      <c r="Z5" s="226"/>
      <c r="AB5" s="253"/>
      <c r="AC5" s="31" t="s">
        <v>55</v>
      </c>
      <c r="AD5" s="206">
        <f>IFERROR(($D$4-D5)/$D$4, "NaN")</f>
        <v>4.9878345498776407E-2</v>
      </c>
      <c r="AE5" s="203">
        <f t="shared" si="0"/>
        <v>5.9610705596107275E-2</v>
      </c>
      <c r="AF5" s="203" t="str">
        <f t="shared" si="0"/>
        <v>NaN</v>
      </c>
      <c r="AG5" s="203" t="str">
        <f t="shared" si="0"/>
        <v>NaN</v>
      </c>
      <c r="AH5" s="203">
        <f t="shared" si="0"/>
        <v>0</v>
      </c>
      <c r="AI5" s="203">
        <f t="shared" si="0"/>
        <v>0</v>
      </c>
      <c r="AJ5" s="203">
        <f t="shared" si="0"/>
        <v>-0.10550763105508196</v>
      </c>
      <c r="AK5" s="203">
        <f t="shared" si="0"/>
        <v>0.24452554744525293</v>
      </c>
      <c r="AL5" s="207" t="str">
        <f t="shared" si="0"/>
        <v>NaN</v>
      </c>
    </row>
    <row r="6" spans="1:38" ht="13.8" thickBot="1" x14ac:dyDescent="0.3">
      <c r="A6" s="317"/>
      <c r="B6" s="254"/>
      <c r="C6" s="32" t="s">
        <v>56</v>
      </c>
      <c r="D6" s="88">
        <v>117.428571428571</v>
      </c>
      <c r="E6" s="89">
        <v>110.428571428571</v>
      </c>
      <c r="F6" s="131" t="s">
        <v>40</v>
      </c>
      <c r="G6" s="131" t="s">
        <v>40</v>
      </c>
      <c r="H6" s="131">
        <v>117.428571428571</v>
      </c>
      <c r="I6" s="131">
        <v>111.571428571429</v>
      </c>
      <c r="J6" s="89">
        <v>129.81818181818201</v>
      </c>
      <c r="K6" s="89">
        <v>88.714285714285694</v>
      </c>
      <c r="L6" s="134">
        <v>110.428571428571</v>
      </c>
      <c r="N6" s="135"/>
      <c r="O6" s="254"/>
      <c r="P6" s="32" t="s">
        <v>56</v>
      </c>
      <c r="Q6" s="212">
        <f>IFERROR((D4-D6)/D4, "NaN")</f>
        <v>0</v>
      </c>
      <c r="R6" s="305">
        <f t="shared" ref="R6:T6" si="3">IFERROR((E4-E6)/E4, "NaN")</f>
        <v>5.0368550368551632E-2</v>
      </c>
      <c r="S6" s="214" t="str">
        <f t="shared" si="3"/>
        <v>NaN</v>
      </c>
      <c r="T6" s="214" t="str">
        <f t="shared" si="3"/>
        <v>NaN</v>
      </c>
      <c r="U6" s="223">
        <f>IFERROR((H4-H6)/H4, "NaN")</f>
        <v>0</v>
      </c>
      <c r="V6" s="216">
        <f>IFERROR((I4-I6)/I4, "NaN")</f>
        <v>9.5017381228267875E-2</v>
      </c>
      <c r="W6" s="212">
        <f>IFERROR((J4-J6)/J4, "NaN")</f>
        <v>-4.9228508449668584E-2</v>
      </c>
      <c r="X6" s="212">
        <f>IFERROR((K4-K6)/K4, "NaN")</f>
        <v>2.2047244094488196E-2</v>
      </c>
      <c r="Y6" s="214" t="str">
        <f>IFERROR((L4-L6)/L4, "NaN")</f>
        <v>NaN</v>
      </c>
      <c r="Z6" s="226"/>
      <c r="AB6" s="254"/>
      <c r="AC6" s="32" t="s">
        <v>56</v>
      </c>
      <c r="AD6" s="208">
        <f>IFERROR(($D$4-D6)/$D$4, "NaN")</f>
        <v>0</v>
      </c>
      <c r="AE6" s="209">
        <f t="shared" si="0"/>
        <v>5.9610705596107275E-2</v>
      </c>
      <c r="AF6" s="209" t="str">
        <f t="shared" si="0"/>
        <v>NaN</v>
      </c>
      <c r="AG6" s="209" t="str">
        <f t="shared" si="0"/>
        <v>NaN</v>
      </c>
      <c r="AH6" s="209">
        <f t="shared" si="0"/>
        <v>0</v>
      </c>
      <c r="AI6" s="209">
        <f t="shared" si="0"/>
        <v>4.9878345498776407E-2</v>
      </c>
      <c r="AJ6" s="209">
        <f t="shared" si="0"/>
        <v>-0.10550763105508196</v>
      </c>
      <c r="AK6" s="209">
        <f t="shared" si="0"/>
        <v>0.24452554744525293</v>
      </c>
      <c r="AL6" s="210">
        <f t="shared" si="0"/>
        <v>5.9610705596107275E-2</v>
      </c>
    </row>
    <row r="7" spans="1:38" x14ac:dyDescent="0.25">
      <c r="A7" s="317"/>
      <c r="B7" s="248" t="s">
        <v>11</v>
      </c>
      <c r="C7" s="13" t="s">
        <v>54</v>
      </c>
      <c r="D7" s="82">
        <v>120.142857142857</v>
      </c>
      <c r="E7" s="83">
        <v>119</v>
      </c>
      <c r="F7" s="83">
        <v>179.857142857143</v>
      </c>
      <c r="G7" s="129">
        <v>204.57142857142901</v>
      </c>
      <c r="H7" s="129">
        <v>122.571428571429</v>
      </c>
      <c r="I7" s="83">
        <v>122.571428571429</v>
      </c>
      <c r="J7" s="83">
        <v>131.363636363636</v>
      </c>
      <c r="K7" s="83">
        <v>90.714285714285694</v>
      </c>
      <c r="L7" s="132" t="s">
        <v>40</v>
      </c>
      <c r="N7" s="135"/>
      <c r="O7" s="257" t="s">
        <v>11</v>
      </c>
      <c r="P7" s="13" t="s">
        <v>54</v>
      </c>
      <c r="Q7" s="217" t="s">
        <v>46</v>
      </c>
      <c r="R7" s="301" t="s">
        <v>46</v>
      </c>
      <c r="S7" s="217" t="s">
        <v>40</v>
      </c>
      <c r="T7" s="217" t="s">
        <v>40</v>
      </c>
      <c r="U7" s="244" t="s">
        <v>46</v>
      </c>
      <c r="V7" s="217" t="s">
        <v>46</v>
      </c>
      <c r="W7" s="217" t="s">
        <v>46</v>
      </c>
      <c r="X7" s="217" t="s">
        <v>46</v>
      </c>
      <c r="Y7" s="221" t="s">
        <v>46</v>
      </c>
      <c r="Z7" s="302"/>
      <c r="AB7" s="257" t="s">
        <v>11</v>
      </c>
      <c r="AC7" s="13" t="s">
        <v>54</v>
      </c>
      <c r="AD7" s="242" t="s">
        <v>46</v>
      </c>
      <c r="AE7" s="239">
        <f t="shared" ref="AE7:AL9" si="4">IFERROR(($D$7-E7)/$D$7, "NaN")</f>
        <v>9.5124851367407691E-3</v>
      </c>
      <c r="AF7" s="239">
        <f t="shared" si="4"/>
        <v>-0.4970273483947712</v>
      </c>
      <c r="AG7" s="239">
        <f t="shared" si="4"/>
        <v>-0.70273483947681903</v>
      </c>
      <c r="AH7" s="239">
        <f t="shared" si="4"/>
        <v>-2.0214030915581466E-2</v>
      </c>
      <c r="AI7" s="239">
        <f t="shared" si="4"/>
        <v>-2.0214030915581466E-2</v>
      </c>
      <c r="AJ7" s="239">
        <f t="shared" si="4"/>
        <v>-9.3395308615283182E-2</v>
      </c>
      <c r="AK7" s="239">
        <f t="shared" si="4"/>
        <v>0.24494649227110507</v>
      </c>
      <c r="AL7" s="243" t="str">
        <f t="shared" si="4"/>
        <v>NaN</v>
      </c>
    </row>
    <row r="8" spans="1:38" x14ac:dyDescent="0.25">
      <c r="A8" s="317"/>
      <c r="B8" s="253"/>
      <c r="C8" s="31" t="s">
        <v>55</v>
      </c>
      <c r="D8" s="85">
        <v>122.571428571429</v>
      </c>
      <c r="E8" s="86">
        <v>122.28571428571399</v>
      </c>
      <c r="F8" s="130" t="s">
        <v>40</v>
      </c>
      <c r="G8" s="130">
        <v>205.28571428571399</v>
      </c>
      <c r="H8" s="130">
        <v>120.142857142857</v>
      </c>
      <c r="I8" s="86">
        <v>122.28571428571399</v>
      </c>
      <c r="J8" s="86">
        <v>129.81818181818201</v>
      </c>
      <c r="K8" s="86">
        <v>88.714285714285694</v>
      </c>
      <c r="L8" s="133" t="s">
        <v>40</v>
      </c>
      <c r="N8" s="135"/>
      <c r="O8" s="253"/>
      <c r="P8" s="31" t="s">
        <v>55</v>
      </c>
      <c r="Q8" s="218">
        <f t="shared" ref="Q8:R8" si="5">IFERROR((D7-D8)/D7, "NaN")</f>
        <v>-2.0214030915581466E-2</v>
      </c>
      <c r="R8" s="306">
        <f t="shared" si="5"/>
        <v>-2.7611044417764651E-2</v>
      </c>
      <c r="S8" s="222" t="str">
        <f>IFERROR((F7-F8)/F7, "NaN")</f>
        <v>NaN</v>
      </c>
      <c r="T8" s="222">
        <f t="shared" ref="T8" si="6">IFERROR((G7-G8)/G7, "NaN")</f>
        <v>-3.4916201117282633E-3</v>
      </c>
      <c r="U8" s="220">
        <f>IFERROR((H7-H8)/H7, "NaN")</f>
        <v>1.9813519813524399E-2</v>
      </c>
      <c r="V8" s="218">
        <f>IFERROR((I7-I8)/I7, "NaN")</f>
        <v>2.3310023310081696E-3</v>
      </c>
      <c r="W8" s="218">
        <f>IFERROR((J7-J8)/J7, "NaN")</f>
        <v>1.1764705882348764E-2</v>
      </c>
      <c r="X8" s="218">
        <f>IFERROR((K7-K8)/K7, "NaN")</f>
        <v>2.2047244094488196E-2</v>
      </c>
      <c r="Y8" s="222" t="str">
        <f>IFERROR((L7-L8)/L7, "NaN")</f>
        <v>NaN</v>
      </c>
      <c r="Z8" s="226"/>
      <c r="AB8" s="253"/>
      <c r="AC8" s="31" t="s">
        <v>55</v>
      </c>
      <c r="AD8" s="206">
        <f>IFERROR(($D$7-D8)/$D$7, "NaN")</f>
        <v>-2.0214030915581466E-2</v>
      </c>
      <c r="AE8" s="203">
        <f t="shared" si="4"/>
        <v>-1.7835909631390007E-2</v>
      </c>
      <c r="AF8" s="203" t="str">
        <f t="shared" si="4"/>
        <v>NaN</v>
      </c>
      <c r="AG8" s="203">
        <f t="shared" si="4"/>
        <v>-0.70868014268727675</v>
      </c>
      <c r="AH8" s="203">
        <f t="shared" si="4"/>
        <v>0</v>
      </c>
      <c r="AI8" s="203">
        <f t="shared" si="4"/>
        <v>-1.7835909631390007E-2</v>
      </c>
      <c r="AJ8" s="203">
        <f t="shared" si="4"/>
        <v>-8.0531834396284405E-2</v>
      </c>
      <c r="AK8" s="203">
        <f t="shared" si="4"/>
        <v>0.26159334126040357</v>
      </c>
      <c r="AL8" s="207" t="str">
        <f t="shared" si="4"/>
        <v>NaN</v>
      </c>
    </row>
    <row r="9" spans="1:38" ht="13.8" thickBot="1" x14ac:dyDescent="0.3">
      <c r="A9" s="317"/>
      <c r="B9" s="254"/>
      <c r="C9" s="32" t="s">
        <v>56</v>
      </c>
      <c r="D9" s="88">
        <v>119.857142857143</v>
      </c>
      <c r="E9" s="89">
        <v>120.142857142857</v>
      </c>
      <c r="F9" s="131" t="s">
        <v>40</v>
      </c>
      <c r="G9" s="131">
        <v>209</v>
      </c>
      <c r="H9" s="131">
        <v>120.142857142857</v>
      </c>
      <c r="I9" s="89">
        <v>119.857142857143</v>
      </c>
      <c r="J9" s="89">
        <v>129.81818181818201</v>
      </c>
      <c r="K9" s="89">
        <v>88.714285714285694</v>
      </c>
      <c r="L9" s="134">
        <v>122.571428571429</v>
      </c>
      <c r="N9" s="135"/>
      <c r="O9" s="249"/>
      <c r="P9" s="32" t="s">
        <v>56</v>
      </c>
      <c r="Q9" s="212">
        <f>IFERROR((D7-D9)/D7, "NaN")</f>
        <v>2.3781212841830629E-3</v>
      </c>
      <c r="R9" s="305">
        <f t="shared" ref="R9:T9" si="7">IFERROR((E7-E9)/E7, "NaN")</f>
        <v>-9.603841536613417E-3</v>
      </c>
      <c r="S9" s="214" t="str">
        <f t="shared" si="7"/>
        <v>NaN</v>
      </c>
      <c r="T9" s="214">
        <f t="shared" si="7"/>
        <v>-2.1648044692735239E-2</v>
      </c>
      <c r="U9" s="223">
        <f>IFERROR((H7-H9)/H7, "NaN")</f>
        <v>1.9813519813524399E-2</v>
      </c>
      <c r="V9" s="212">
        <f>IFERROR((I7-I9)/I7, "NaN")</f>
        <v>2.2144522144524337E-2</v>
      </c>
      <c r="W9" s="212">
        <f>IFERROR((J7-J9)/J7, "NaN")</f>
        <v>1.1764705882348764E-2</v>
      </c>
      <c r="X9" s="212">
        <f>IFERROR((K7-K9)/K7, "NaN")</f>
        <v>2.2047244094488196E-2</v>
      </c>
      <c r="Y9" s="214" t="str">
        <f>IFERROR((L7-L9)/L7, "NaN")</f>
        <v>NaN</v>
      </c>
      <c r="Z9" s="226"/>
      <c r="AB9" s="249"/>
      <c r="AC9" s="32" t="s">
        <v>56</v>
      </c>
      <c r="AD9" s="240">
        <f>IFERROR(($D$7-D9)/$D$7, "NaN")</f>
        <v>2.3781212841830629E-3</v>
      </c>
      <c r="AE9" s="238">
        <f t="shared" si="4"/>
        <v>0</v>
      </c>
      <c r="AF9" s="238" t="str">
        <f t="shared" si="4"/>
        <v>NaN</v>
      </c>
      <c r="AG9" s="238">
        <f t="shared" si="4"/>
        <v>-0.73959571938169055</v>
      </c>
      <c r="AH9" s="238">
        <f t="shared" si="4"/>
        <v>0</v>
      </c>
      <c r="AI9" s="238">
        <f t="shared" si="4"/>
        <v>2.3781212841830629E-3</v>
      </c>
      <c r="AJ9" s="238">
        <f t="shared" si="4"/>
        <v>-8.0531834396284405E-2</v>
      </c>
      <c r="AK9" s="238">
        <f t="shared" si="4"/>
        <v>0.26159334126040357</v>
      </c>
      <c r="AL9" s="241">
        <f t="shared" si="4"/>
        <v>-2.0214030915581466E-2</v>
      </c>
    </row>
    <row r="10" spans="1:38" x14ac:dyDescent="0.25">
      <c r="A10" s="317"/>
      <c r="B10" s="248" t="s">
        <v>12</v>
      </c>
      <c r="C10" s="13" t="s">
        <v>54</v>
      </c>
      <c r="D10" s="82">
        <v>119.857142857143</v>
      </c>
      <c r="E10" s="83">
        <v>116.28571428571399</v>
      </c>
      <c r="F10" s="83">
        <v>110</v>
      </c>
      <c r="G10" s="129">
        <v>160.57142857142901</v>
      </c>
      <c r="H10" s="129" t="s">
        <v>40</v>
      </c>
      <c r="I10" s="83">
        <v>120.857142857143</v>
      </c>
      <c r="J10" s="83">
        <v>129.81818181818201</v>
      </c>
      <c r="K10" s="83">
        <v>90.714285714285694</v>
      </c>
      <c r="L10" s="132" t="s">
        <v>40</v>
      </c>
      <c r="N10" s="135"/>
      <c r="O10" s="248" t="s">
        <v>12</v>
      </c>
      <c r="P10" s="13" t="s">
        <v>54</v>
      </c>
      <c r="Q10" s="217" t="s">
        <v>46</v>
      </c>
      <c r="R10" s="224" t="s">
        <v>46</v>
      </c>
      <c r="S10" s="307" t="s">
        <v>46</v>
      </c>
      <c r="T10" s="217" t="s">
        <v>40</v>
      </c>
      <c r="U10" s="244" t="s">
        <v>46</v>
      </c>
      <c r="V10" s="217" t="s">
        <v>46</v>
      </c>
      <c r="W10" s="217" t="s">
        <v>46</v>
      </c>
      <c r="X10" s="217" t="s">
        <v>46</v>
      </c>
      <c r="Y10" s="219" t="s">
        <v>46</v>
      </c>
      <c r="Z10" s="302"/>
      <c r="AB10" s="248" t="s">
        <v>12</v>
      </c>
      <c r="AC10" s="13" t="s">
        <v>54</v>
      </c>
      <c r="AD10" s="187" t="s">
        <v>46</v>
      </c>
      <c r="AE10" s="204">
        <f>IFERROR(($D$10-E10)/$D$10, "NaN")</f>
        <v>2.9797377830754517E-2</v>
      </c>
      <c r="AF10" s="204">
        <f t="shared" ref="AF10:AL12" si="8">IFERROR(($D$10-F10)/$D$10, "NaN")</f>
        <v>8.2240762812873583E-2</v>
      </c>
      <c r="AG10" s="204">
        <f t="shared" si="8"/>
        <v>-0.3396901072705622</v>
      </c>
      <c r="AH10" s="204" t="str">
        <f t="shared" si="8"/>
        <v>NaN</v>
      </c>
      <c r="AI10" s="204">
        <f t="shared" si="8"/>
        <v>-8.3432657926102403E-3</v>
      </c>
      <c r="AJ10" s="204">
        <f t="shared" si="8"/>
        <v>-8.3107595622494604E-2</v>
      </c>
      <c r="AK10" s="204">
        <f t="shared" si="8"/>
        <v>0.24314660309892838</v>
      </c>
      <c r="AL10" s="205" t="str">
        <f t="shared" si="8"/>
        <v>NaN</v>
      </c>
    </row>
    <row r="11" spans="1:38" x14ac:dyDescent="0.25">
      <c r="A11" s="317"/>
      <c r="B11" s="253"/>
      <c r="C11" s="31" t="s">
        <v>55</v>
      </c>
      <c r="D11" s="85">
        <v>111.571428571429</v>
      </c>
      <c r="E11" s="86">
        <v>110.428571428571</v>
      </c>
      <c r="F11" s="86">
        <v>110</v>
      </c>
      <c r="G11" s="130">
        <v>160.57142857142901</v>
      </c>
      <c r="H11" s="130">
        <v>117.428571428571</v>
      </c>
      <c r="I11" s="86">
        <v>119.857142857143</v>
      </c>
      <c r="J11" s="86">
        <v>129.81818181818201</v>
      </c>
      <c r="K11" s="86">
        <v>88.714285714285694</v>
      </c>
      <c r="L11" s="133" t="s">
        <v>40</v>
      </c>
      <c r="N11" s="135"/>
      <c r="O11" s="253"/>
      <c r="P11" s="31" t="s">
        <v>55</v>
      </c>
      <c r="Q11" s="218">
        <f t="shared" ref="Q11:R11" si="9">IFERROR((D10-D11)/D10, "NaN")</f>
        <v>6.9129916567339675E-2</v>
      </c>
      <c r="R11" s="218">
        <f t="shared" si="9"/>
        <v>5.0368550368551632E-2</v>
      </c>
      <c r="S11" s="245">
        <f>IFERROR((F10-F11)/F10, "NaN")</f>
        <v>0</v>
      </c>
      <c r="T11" s="222">
        <f t="shared" ref="T11" si="10">IFERROR((G10-G11)/G10, "NaN")</f>
        <v>0</v>
      </c>
      <c r="U11" s="220" t="str">
        <f>IFERROR((H10-H11)/H10, "NaN")</f>
        <v>NaN</v>
      </c>
      <c r="V11" s="218">
        <f>IFERROR((I10-I11)/I10, "NaN")</f>
        <v>8.274231678486987E-3</v>
      </c>
      <c r="W11" s="218">
        <f>IFERROR((J10-J11)/J10, "NaN")</f>
        <v>0</v>
      </c>
      <c r="X11" s="218">
        <f>IFERROR((K10-K11)/K10, "NaN")</f>
        <v>2.2047244094488196E-2</v>
      </c>
      <c r="Y11" s="220" t="str">
        <f>IFERROR((L10-L11)/L10, "NaN")</f>
        <v>NaN</v>
      </c>
      <c r="Z11" s="226"/>
      <c r="AB11" s="253"/>
      <c r="AC11" s="31" t="s">
        <v>55</v>
      </c>
      <c r="AD11" s="206">
        <f>IFERROR(($D$10-D11)/$D$10, "NaN")</f>
        <v>6.9129916567339675E-2</v>
      </c>
      <c r="AE11" s="203">
        <f>IFERROR(($D$10-E11)/$D$10, "NaN")</f>
        <v>7.8665077473187017E-2</v>
      </c>
      <c r="AF11" s="203">
        <f t="shared" si="8"/>
        <v>8.2240762812873583E-2</v>
      </c>
      <c r="AG11" s="203">
        <f t="shared" si="8"/>
        <v>-0.3396901072705622</v>
      </c>
      <c r="AH11" s="203">
        <f t="shared" si="8"/>
        <v>2.0262216924915342E-2</v>
      </c>
      <c r="AI11" s="203">
        <f t="shared" si="8"/>
        <v>0</v>
      </c>
      <c r="AJ11" s="203">
        <f t="shared" si="8"/>
        <v>-8.3107595622494604E-2</v>
      </c>
      <c r="AK11" s="203">
        <f t="shared" si="8"/>
        <v>0.25983313468414887</v>
      </c>
      <c r="AL11" s="207" t="str">
        <f t="shared" si="8"/>
        <v>NaN</v>
      </c>
    </row>
    <row r="12" spans="1:38" ht="13.8" thickBot="1" x14ac:dyDescent="0.3">
      <c r="A12" s="317"/>
      <c r="B12" s="254"/>
      <c r="C12" s="32" t="s">
        <v>56</v>
      </c>
      <c r="D12" s="88">
        <v>111.571428571429</v>
      </c>
      <c r="E12" s="89">
        <v>110.428571428571</v>
      </c>
      <c r="F12" s="89">
        <v>106.142857142857</v>
      </c>
      <c r="G12" s="131">
        <v>121.857142857143</v>
      </c>
      <c r="H12" s="131" t="s">
        <v>40</v>
      </c>
      <c r="I12" s="89">
        <v>111.571428571429</v>
      </c>
      <c r="J12" s="89">
        <v>129.81818181818201</v>
      </c>
      <c r="K12" s="89">
        <v>88.714285714285694</v>
      </c>
      <c r="L12" s="134">
        <v>111.571428571429</v>
      </c>
      <c r="N12" s="135"/>
      <c r="O12" s="254"/>
      <c r="P12" s="32" t="s">
        <v>56</v>
      </c>
      <c r="Q12" s="212">
        <f>IFERROR((D10-D12)/D10, "NaN")</f>
        <v>6.9129916567339675E-2</v>
      </c>
      <c r="R12" s="212">
        <f t="shared" ref="R12:T12" si="11">IFERROR((E10-E12)/E10, "NaN")</f>
        <v>5.0368550368551632E-2</v>
      </c>
      <c r="S12" s="246">
        <f t="shared" si="11"/>
        <v>3.5064935064936395E-2</v>
      </c>
      <c r="T12" s="214">
        <f t="shared" si="11"/>
        <v>0.24110320284697626</v>
      </c>
      <c r="U12" s="223" t="str">
        <f>IFERROR((H10-H12)/H10, "NaN")</f>
        <v>NaN</v>
      </c>
      <c r="V12" s="212">
        <f>IFERROR((I10-I12)/I10, "NaN")</f>
        <v>7.6832151300234006E-2</v>
      </c>
      <c r="W12" s="212">
        <f>IFERROR((J10-J12)/J10, "NaN")</f>
        <v>0</v>
      </c>
      <c r="X12" s="212">
        <f>IFERROR((K10-K12)/K10, "NaN")</f>
        <v>2.2047244094488196E-2</v>
      </c>
      <c r="Y12" s="223" t="str">
        <f>IFERROR((L10-L12)/L10, "NaN")</f>
        <v>NaN</v>
      </c>
      <c r="Z12" s="226"/>
      <c r="AB12" s="254"/>
      <c r="AC12" s="32" t="s">
        <v>56</v>
      </c>
      <c r="AD12" s="208">
        <f>IFERROR(($D$10-D12)/$D$10, "NaN")</f>
        <v>6.9129916567339675E-2</v>
      </c>
      <c r="AE12" s="209">
        <f>IFERROR(($D$10-E12)/$D$10, "NaN")</f>
        <v>7.8665077473187017E-2</v>
      </c>
      <c r="AF12" s="209">
        <f t="shared" si="8"/>
        <v>0.11442193087008573</v>
      </c>
      <c r="AG12" s="209">
        <f t="shared" si="8"/>
        <v>-1.6686531585220481E-2</v>
      </c>
      <c r="AH12" s="209" t="str">
        <f t="shared" si="8"/>
        <v>NaN</v>
      </c>
      <c r="AI12" s="209">
        <f t="shared" si="8"/>
        <v>6.9129916567339675E-2</v>
      </c>
      <c r="AJ12" s="209">
        <f t="shared" si="8"/>
        <v>-8.3107595622494604E-2</v>
      </c>
      <c r="AK12" s="209">
        <f t="shared" si="8"/>
        <v>0.25983313468414887</v>
      </c>
      <c r="AL12" s="210">
        <f t="shared" si="8"/>
        <v>6.9129916567339675E-2</v>
      </c>
    </row>
    <row r="13" spans="1:38" x14ac:dyDescent="0.25">
      <c r="A13" s="317"/>
      <c r="B13" s="248" t="s">
        <v>13</v>
      </c>
      <c r="C13" s="13" t="s">
        <v>54</v>
      </c>
      <c r="D13" s="82">
        <v>119</v>
      </c>
      <c r="E13" s="83">
        <v>119</v>
      </c>
      <c r="F13" s="83">
        <v>106.142857142857</v>
      </c>
      <c r="G13" s="129">
        <v>120</v>
      </c>
      <c r="H13" s="129">
        <v>116.28571428571399</v>
      </c>
      <c r="I13" s="83">
        <v>122.428571428571</v>
      </c>
      <c r="J13" s="83">
        <v>127.727272727273</v>
      </c>
      <c r="K13" s="83">
        <v>69.285714285714306</v>
      </c>
      <c r="L13" s="132" t="s">
        <v>40</v>
      </c>
      <c r="N13" s="135"/>
      <c r="O13" s="257" t="s">
        <v>13</v>
      </c>
      <c r="P13" s="13" t="s">
        <v>54</v>
      </c>
      <c r="Q13" s="217" t="s">
        <v>46</v>
      </c>
      <c r="R13" s="224" t="s">
        <v>46</v>
      </c>
      <c r="S13" s="217" t="s">
        <v>46</v>
      </c>
      <c r="T13" s="247" t="s">
        <v>46</v>
      </c>
      <c r="U13" s="217" t="s">
        <v>46</v>
      </c>
      <c r="V13" s="217" t="s">
        <v>46</v>
      </c>
      <c r="W13" s="217" t="s">
        <v>46</v>
      </c>
      <c r="X13" s="217" t="s">
        <v>46</v>
      </c>
      <c r="Y13" s="221" t="s">
        <v>46</v>
      </c>
      <c r="Z13" s="302"/>
      <c r="AB13" s="257" t="s">
        <v>13</v>
      </c>
      <c r="AC13" s="13" t="s">
        <v>54</v>
      </c>
      <c r="AD13" s="242" t="s">
        <v>46</v>
      </c>
      <c r="AE13" s="239">
        <f>IFERROR(($D$13-E13)/$D$13, "NaN")</f>
        <v>0</v>
      </c>
      <c r="AF13" s="239">
        <f t="shared" ref="AF13:AL15" si="12">IFERROR(($D$13-F13)/$D$13, "NaN")</f>
        <v>0.10804321728691599</v>
      </c>
      <c r="AG13" s="239">
        <f t="shared" si="12"/>
        <v>-8.4033613445378148E-3</v>
      </c>
      <c r="AH13" s="239">
        <f t="shared" si="12"/>
        <v>2.2809123649462242E-2</v>
      </c>
      <c r="AI13" s="239">
        <f t="shared" si="12"/>
        <v>-2.8811524609840371E-2</v>
      </c>
      <c r="AJ13" s="239">
        <f t="shared" si="12"/>
        <v>-7.3338426279605073E-2</v>
      </c>
      <c r="AK13" s="239">
        <f t="shared" si="12"/>
        <v>0.41776710684273693</v>
      </c>
      <c r="AL13" s="243" t="str">
        <f t="shared" si="12"/>
        <v>NaN</v>
      </c>
    </row>
    <row r="14" spans="1:38" x14ac:dyDescent="0.25">
      <c r="A14" s="317"/>
      <c r="B14" s="253"/>
      <c r="C14" s="31" t="s">
        <v>55</v>
      </c>
      <c r="D14" s="85">
        <v>116.28571428571399</v>
      </c>
      <c r="E14" s="86">
        <v>110.428571428571</v>
      </c>
      <c r="F14" s="86">
        <v>106.142857142857</v>
      </c>
      <c r="G14" s="130">
        <v>120</v>
      </c>
      <c r="H14" s="130">
        <v>116.28571428571399</v>
      </c>
      <c r="I14" s="86">
        <v>118.71428571428601</v>
      </c>
      <c r="J14" s="86">
        <v>123.727272727273</v>
      </c>
      <c r="K14" s="86">
        <v>60.571428571428598</v>
      </c>
      <c r="L14" s="133" t="s">
        <v>40</v>
      </c>
      <c r="N14" s="135"/>
      <c r="O14" s="253"/>
      <c r="P14" s="31" t="s">
        <v>55</v>
      </c>
      <c r="Q14" s="218">
        <f t="shared" ref="Q14:R14" si="13">IFERROR((D13-D14)/D13, "NaN")</f>
        <v>2.2809123649462242E-2</v>
      </c>
      <c r="R14" s="218">
        <f t="shared" si="13"/>
        <v>7.2028811524613406E-2</v>
      </c>
      <c r="S14" s="222">
        <f>IFERROR((F13-F14)/F13, "NaN")</f>
        <v>0</v>
      </c>
      <c r="T14" s="222">
        <f t="shared" ref="T14" si="14">IFERROR((G13-G14)/G13, "NaN")</f>
        <v>0</v>
      </c>
      <c r="U14" s="222">
        <f>IFERROR((H13-H14)/H13, "NaN")</f>
        <v>0</v>
      </c>
      <c r="V14" s="218">
        <f>IFERROR((I13-I14)/I13, "NaN")</f>
        <v>3.0338389731616188E-2</v>
      </c>
      <c r="W14" s="218">
        <f>IFERROR((J13-J14)/J13, "NaN")</f>
        <v>3.1316725978647618E-2</v>
      </c>
      <c r="X14" s="218">
        <f>IFERROR((K13-K14)/K13, "NaN")</f>
        <v>0.12577319587628855</v>
      </c>
      <c r="Y14" s="222" t="str">
        <f>IFERROR((L13-L14)/L13, "NaN")</f>
        <v>NaN</v>
      </c>
      <c r="Z14" s="226"/>
      <c r="AB14" s="253"/>
      <c r="AC14" s="31" t="s">
        <v>55</v>
      </c>
      <c r="AD14" s="206">
        <f t="shared" ref="AD14:AE15" si="15">IFERROR(($D$13-D14)/$D$13, "NaN")</f>
        <v>2.2809123649462242E-2</v>
      </c>
      <c r="AE14" s="203">
        <f t="shared" si="15"/>
        <v>7.2028811524613406E-2</v>
      </c>
      <c r="AF14" s="203">
        <f t="shared" si="12"/>
        <v>0.10804321728691599</v>
      </c>
      <c r="AG14" s="203">
        <f t="shared" si="12"/>
        <v>-8.4033613445378148E-3</v>
      </c>
      <c r="AH14" s="203">
        <f t="shared" si="12"/>
        <v>2.2809123649462242E-2</v>
      </c>
      <c r="AI14" s="203">
        <f t="shared" si="12"/>
        <v>2.4009603841512049E-3</v>
      </c>
      <c r="AJ14" s="203">
        <f t="shared" si="12"/>
        <v>-3.9724980901453814E-2</v>
      </c>
      <c r="AK14" s="203">
        <f t="shared" si="12"/>
        <v>0.49099639855942356</v>
      </c>
      <c r="AL14" s="207" t="str">
        <f t="shared" si="12"/>
        <v>NaN</v>
      </c>
    </row>
    <row r="15" spans="1:38" ht="13.8" thickBot="1" x14ac:dyDescent="0.3">
      <c r="A15" s="317"/>
      <c r="B15" s="254"/>
      <c r="C15" s="32" t="s">
        <v>56</v>
      </c>
      <c r="D15" s="88">
        <v>116.28571428571399</v>
      </c>
      <c r="E15" s="89">
        <v>116.28571428571399</v>
      </c>
      <c r="F15" s="89">
        <v>106.142857142857</v>
      </c>
      <c r="G15" s="131">
        <v>109</v>
      </c>
      <c r="H15" s="131" t="s">
        <v>40</v>
      </c>
      <c r="I15" s="89">
        <v>118.71428571428601</v>
      </c>
      <c r="J15" s="89">
        <v>129.81818181818201</v>
      </c>
      <c r="K15" s="89">
        <v>60.571428571428598</v>
      </c>
      <c r="L15" s="134">
        <v>110.428571428571</v>
      </c>
      <c r="M15" s="20" t="s">
        <v>48</v>
      </c>
      <c r="N15" s="135"/>
      <c r="O15" s="254"/>
      <c r="P15" s="32" t="s">
        <v>56</v>
      </c>
      <c r="Q15" s="212">
        <f>IFERROR((D13-D15)/D13, "NaN")</f>
        <v>2.2809123649462242E-2</v>
      </c>
      <c r="R15" s="212">
        <f t="shared" ref="R15:T15" si="16">IFERROR((E13-E15)/E13, "NaN")</f>
        <v>2.2809123649462242E-2</v>
      </c>
      <c r="S15" s="214">
        <f t="shared" si="16"/>
        <v>0</v>
      </c>
      <c r="T15" s="214">
        <f t="shared" si="16"/>
        <v>9.166666666666666E-2</v>
      </c>
      <c r="U15" s="214" t="str">
        <f>IFERROR((H13-H15)/H13, "NaN")</f>
        <v>NaN</v>
      </c>
      <c r="V15" s="212">
        <f>IFERROR((I13-I15)/I13, "NaN")</f>
        <v>3.0338389731616188E-2</v>
      </c>
      <c r="W15" s="212">
        <f>IFERROR((J13-J15)/J13, "NaN")</f>
        <v>-1.6370106761565154E-2</v>
      </c>
      <c r="X15" s="212">
        <f>IFERROR((K13-K15)/K13, "NaN")</f>
        <v>0.12577319587628855</v>
      </c>
      <c r="Y15" s="214" t="str">
        <f>IFERROR((L13-L15)/L13, "NaN")</f>
        <v>NaN</v>
      </c>
      <c r="Z15" s="226"/>
      <c r="AB15" s="254"/>
      <c r="AC15" s="32" t="s">
        <v>56</v>
      </c>
      <c r="AD15" s="208">
        <f t="shared" si="15"/>
        <v>2.2809123649462242E-2</v>
      </c>
      <c r="AE15" s="209">
        <f t="shared" si="15"/>
        <v>2.2809123649462242E-2</v>
      </c>
      <c r="AF15" s="209">
        <f t="shared" si="12"/>
        <v>0.10804321728691599</v>
      </c>
      <c r="AG15" s="209">
        <f t="shared" si="12"/>
        <v>8.4033613445378158E-2</v>
      </c>
      <c r="AH15" s="209" t="str">
        <f t="shared" si="12"/>
        <v>NaN</v>
      </c>
      <c r="AI15" s="209">
        <f t="shared" si="12"/>
        <v>2.4009603841512049E-3</v>
      </c>
      <c r="AJ15" s="209">
        <f t="shared" si="12"/>
        <v>-9.0909090909092535E-2</v>
      </c>
      <c r="AK15" s="209">
        <f t="shared" si="12"/>
        <v>0.49099639855942356</v>
      </c>
      <c r="AL15" s="210">
        <f t="shared" si="12"/>
        <v>7.2028811524613406E-2</v>
      </c>
    </row>
    <row r="16" spans="1:38" ht="15.6" x14ac:dyDescent="0.25">
      <c r="B16" s="285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N16" s="135"/>
      <c r="O16" s="256" t="s">
        <v>72</v>
      </c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36"/>
      <c r="AA16" s="5"/>
      <c r="AB16" s="256" t="s">
        <v>73</v>
      </c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</row>
    <row r="17" spans="2:25" ht="13.8" thickBot="1" x14ac:dyDescent="0.3">
      <c r="B17" s="135"/>
      <c r="C17" s="135"/>
      <c r="D17" s="139"/>
      <c r="E17" s="139"/>
      <c r="F17" s="139"/>
      <c r="G17" s="139"/>
      <c r="H17" s="139"/>
      <c r="I17" s="139"/>
      <c r="J17" s="139"/>
      <c r="K17" s="139"/>
      <c r="L17" s="139"/>
      <c r="N17" s="135"/>
      <c r="O17" s="135"/>
      <c r="P17" s="135"/>
      <c r="Q17" s="139"/>
      <c r="R17" s="139"/>
      <c r="S17" s="139"/>
      <c r="T17" s="139"/>
      <c r="U17" s="139"/>
      <c r="V17" s="139"/>
      <c r="W17" s="139"/>
      <c r="X17" s="139"/>
      <c r="Y17" s="139"/>
    </row>
    <row r="18" spans="2:25" ht="13.2" customHeight="1" x14ac:dyDescent="0.25">
      <c r="B18" s="248" t="s">
        <v>0</v>
      </c>
      <c r="C18" s="250" t="s">
        <v>47</v>
      </c>
      <c r="D18" s="250" t="s">
        <v>1</v>
      </c>
      <c r="E18" s="250" t="s">
        <v>2</v>
      </c>
      <c r="F18" s="250"/>
      <c r="G18" s="250"/>
      <c r="H18" s="250"/>
      <c r="I18" s="250"/>
      <c r="J18" s="250"/>
      <c r="K18" s="250"/>
      <c r="L18" s="252"/>
      <c r="N18" s="135"/>
      <c r="O18" s="248" t="s">
        <v>0</v>
      </c>
      <c r="P18" s="250" t="s">
        <v>47</v>
      </c>
      <c r="Q18" s="250" t="s">
        <v>1</v>
      </c>
      <c r="R18" s="250" t="s">
        <v>2</v>
      </c>
      <c r="S18" s="250"/>
      <c r="T18" s="250"/>
      <c r="U18" s="250"/>
      <c r="V18" s="250"/>
      <c r="W18" s="250"/>
      <c r="X18" s="250"/>
      <c r="Y18" s="252"/>
    </row>
    <row r="19" spans="2:25" ht="13.8" thickBot="1" x14ac:dyDescent="0.3">
      <c r="B19" s="254"/>
      <c r="C19" s="258"/>
      <c r="D19" s="251"/>
      <c r="E19" s="14" t="s">
        <v>57</v>
      </c>
      <c r="F19" s="14" t="s">
        <v>58</v>
      </c>
      <c r="G19" s="14" t="s">
        <v>59</v>
      </c>
      <c r="H19" s="14" t="s">
        <v>5</v>
      </c>
      <c r="I19" s="14" t="s">
        <v>53</v>
      </c>
      <c r="J19" s="14" t="s">
        <v>67</v>
      </c>
      <c r="K19" s="14" t="s">
        <v>65</v>
      </c>
      <c r="L19" s="15" t="s">
        <v>9</v>
      </c>
      <c r="N19" s="135"/>
      <c r="O19" s="254"/>
      <c r="P19" s="258"/>
      <c r="Q19" s="251"/>
      <c r="R19" s="14" t="s">
        <v>57</v>
      </c>
      <c r="S19" s="14" t="s">
        <v>58</v>
      </c>
      <c r="T19" s="14" t="s">
        <v>59</v>
      </c>
      <c r="U19" s="14" t="s">
        <v>5</v>
      </c>
      <c r="V19" s="14" t="s">
        <v>53</v>
      </c>
      <c r="W19" s="14" t="s">
        <v>67</v>
      </c>
      <c r="X19" s="14" t="s">
        <v>65</v>
      </c>
      <c r="Y19" s="15" t="s">
        <v>9</v>
      </c>
    </row>
    <row r="20" spans="2:25" x14ac:dyDescent="0.25">
      <c r="B20" s="248" t="s">
        <v>10</v>
      </c>
      <c r="C20" s="13" t="s">
        <v>54</v>
      </c>
      <c r="D20" s="82">
        <v>227.57142857142901</v>
      </c>
      <c r="E20" s="83">
        <v>210.142857142857</v>
      </c>
      <c r="F20" s="83">
        <v>185.28571428571399</v>
      </c>
      <c r="G20" s="129">
        <v>108.428571428571</v>
      </c>
      <c r="H20" s="129">
        <v>182.42857142857099</v>
      </c>
      <c r="I20" s="83">
        <v>212</v>
      </c>
      <c r="J20" s="83">
        <v>214.363636363636</v>
      </c>
      <c r="K20" s="83">
        <v>191.28571428571399</v>
      </c>
      <c r="L20" s="132" t="s">
        <v>40</v>
      </c>
      <c r="M20" s="20" t="s">
        <v>50</v>
      </c>
      <c r="N20" s="135"/>
      <c r="O20" s="248" t="s">
        <v>10</v>
      </c>
      <c r="P20" s="13" t="s">
        <v>54</v>
      </c>
      <c r="Q20" s="103" t="s">
        <v>46</v>
      </c>
      <c r="R20" s="104" t="s">
        <v>46</v>
      </c>
      <c r="S20" s="105" t="s">
        <v>46</v>
      </c>
      <c r="T20" s="105" t="s">
        <v>46</v>
      </c>
      <c r="U20" s="105" t="s">
        <v>46</v>
      </c>
      <c r="V20" s="105" t="s">
        <v>46</v>
      </c>
      <c r="W20" s="105" t="s">
        <v>46</v>
      </c>
      <c r="X20" s="105" t="s">
        <v>46</v>
      </c>
      <c r="Y20" s="106" t="s">
        <v>46</v>
      </c>
    </row>
    <row r="21" spans="2:25" x14ac:dyDescent="0.25">
      <c r="B21" s="253"/>
      <c r="C21" s="31" t="s">
        <v>55</v>
      </c>
      <c r="D21" s="85">
        <v>220.28571428571399</v>
      </c>
      <c r="E21" s="86">
        <v>215.57142857142901</v>
      </c>
      <c r="F21" s="130" t="s">
        <v>40</v>
      </c>
      <c r="G21" s="130" t="s">
        <v>40</v>
      </c>
      <c r="H21" s="130">
        <v>205.142857142857</v>
      </c>
      <c r="I21" s="86">
        <v>223.857142857143</v>
      </c>
      <c r="J21" s="86">
        <v>212.90909090909099</v>
      </c>
      <c r="K21" s="86">
        <v>207.28571428571399</v>
      </c>
      <c r="L21" s="133" t="s">
        <v>40</v>
      </c>
      <c r="N21" s="135"/>
      <c r="O21" s="253"/>
      <c r="P21" s="31" t="s">
        <v>55</v>
      </c>
      <c r="Q21" s="95">
        <f>IFERROR((D20-D21)/D20, "NaN")</f>
        <v>3.2015065913374149E-2</v>
      </c>
      <c r="R21" s="96">
        <f t="shared" ref="R21" si="17">IFERROR((E20-E21)/E20, "NaN")</f>
        <v>-2.583276682529172E-2</v>
      </c>
      <c r="S21" s="97" t="str">
        <f>IFERROR((F20-F21)/F20, "NaN")</f>
        <v>NaN</v>
      </c>
      <c r="T21" s="97" t="str">
        <f t="shared" ref="T21:Y21" si="18">IFERROR((G20-G21)/G20, "NaN")</f>
        <v>NaN</v>
      </c>
      <c r="U21" s="97">
        <f t="shared" si="18"/>
        <v>-0.12451057165231201</v>
      </c>
      <c r="V21" s="96">
        <f t="shared" si="18"/>
        <v>-5.5929919137466998E-2</v>
      </c>
      <c r="W21" s="96">
        <f t="shared" si="18"/>
        <v>6.7854113655619877E-3</v>
      </c>
      <c r="X21" s="96">
        <f t="shared" si="18"/>
        <v>-8.3644510828976976E-2</v>
      </c>
      <c r="Y21" s="98" t="str">
        <f t="shared" si="18"/>
        <v>NaN</v>
      </c>
    </row>
    <row r="22" spans="2:25" ht="13.8" thickBot="1" x14ac:dyDescent="0.3">
      <c r="B22" s="254"/>
      <c r="C22" s="32" t="s">
        <v>56</v>
      </c>
      <c r="D22" s="88">
        <v>220.28571428571399</v>
      </c>
      <c r="E22" s="89">
        <v>223.142857142857</v>
      </c>
      <c r="F22" s="131" t="s">
        <v>40</v>
      </c>
      <c r="G22" s="131" t="s">
        <v>40</v>
      </c>
      <c r="H22" s="131">
        <v>218.42857142857099</v>
      </c>
      <c r="I22" s="131">
        <v>225.71428571428601</v>
      </c>
      <c r="J22" s="89">
        <v>225.45454545454501</v>
      </c>
      <c r="K22" s="89">
        <v>205.857142857143</v>
      </c>
      <c r="L22" s="134">
        <v>222</v>
      </c>
      <c r="N22" s="135"/>
      <c r="O22" s="254"/>
      <c r="P22" s="32" t="s">
        <v>56</v>
      </c>
      <c r="Q22" s="99">
        <f>IFERROR((D20-D22)/D20, "NaN")</f>
        <v>3.2015065913374149E-2</v>
      </c>
      <c r="R22" s="100">
        <f t="shared" ref="R22:Y22" si="19">IFERROR((E20-E22)/E20, "NaN")</f>
        <v>-6.1862678450034035E-2</v>
      </c>
      <c r="S22" s="101" t="str">
        <f t="shared" si="19"/>
        <v>NaN</v>
      </c>
      <c r="T22" s="101" t="str">
        <f t="shared" si="19"/>
        <v>NaN</v>
      </c>
      <c r="U22" s="101">
        <f t="shared" si="19"/>
        <v>-0.19733750978856743</v>
      </c>
      <c r="V22" s="100">
        <f t="shared" si="19"/>
        <v>-6.4690026954179275E-2</v>
      </c>
      <c r="W22" s="100">
        <f t="shared" si="19"/>
        <v>-5.1738761662425484E-2</v>
      </c>
      <c r="X22" s="100">
        <f t="shared" si="19"/>
        <v>-7.6176250933534889E-2</v>
      </c>
      <c r="Y22" s="102" t="str">
        <f t="shared" si="19"/>
        <v>NaN</v>
      </c>
    </row>
    <row r="23" spans="2:25" x14ac:dyDescent="0.25">
      <c r="B23" s="248" t="s">
        <v>11</v>
      </c>
      <c r="C23" s="13" t="s">
        <v>54</v>
      </c>
      <c r="D23" s="82">
        <v>198.142857142857</v>
      </c>
      <c r="E23" s="83">
        <v>208.57142857142901</v>
      </c>
      <c r="F23" s="83">
        <v>209</v>
      </c>
      <c r="G23" s="129">
        <v>156.142857142857</v>
      </c>
      <c r="H23" s="129">
        <v>175.57142857142901</v>
      </c>
      <c r="I23" s="83">
        <v>199.857142857143</v>
      </c>
      <c r="J23" s="83">
        <v>188.45454545454501</v>
      </c>
      <c r="K23" s="83">
        <v>185.57142857142901</v>
      </c>
      <c r="L23" s="132" t="s">
        <v>40</v>
      </c>
      <c r="N23" s="135"/>
      <c r="O23" s="248" t="s">
        <v>11</v>
      </c>
      <c r="P23" s="13" t="s">
        <v>54</v>
      </c>
      <c r="Q23" s="103" t="s">
        <v>46</v>
      </c>
      <c r="R23" s="104" t="s">
        <v>46</v>
      </c>
      <c r="S23" s="105" t="s">
        <v>46</v>
      </c>
      <c r="T23" s="105" t="s">
        <v>46</v>
      </c>
      <c r="U23" s="105" t="s">
        <v>46</v>
      </c>
      <c r="V23" s="105" t="s">
        <v>46</v>
      </c>
      <c r="W23" s="105" t="s">
        <v>46</v>
      </c>
      <c r="X23" s="105" t="s">
        <v>46</v>
      </c>
      <c r="Y23" s="106" t="s">
        <v>46</v>
      </c>
    </row>
    <row r="24" spans="2:25" x14ac:dyDescent="0.25">
      <c r="B24" s="253"/>
      <c r="C24" s="31" t="s">
        <v>55</v>
      </c>
      <c r="D24" s="85">
        <v>234.142857142857</v>
      </c>
      <c r="E24" s="86">
        <v>248.142857142857</v>
      </c>
      <c r="F24" s="130" t="s">
        <v>40</v>
      </c>
      <c r="G24" s="130">
        <v>156.142857142857</v>
      </c>
      <c r="H24" s="130">
        <v>195.142857142857</v>
      </c>
      <c r="I24" s="86">
        <v>238.42857142857099</v>
      </c>
      <c r="J24" s="86">
        <v>227.363636363636</v>
      </c>
      <c r="K24" s="86">
        <v>213</v>
      </c>
      <c r="L24" s="133" t="s">
        <v>40</v>
      </c>
      <c r="N24" s="135"/>
      <c r="O24" s="253"/>
      <c r="P24" s="31" t="s">
        <v>55</v>
      </c>
      <c r="Q24" s="95">
        <f t="shared" ref="Q24:R24" si="20">IFERROR((D23-D24)/D23, "NaN")</f>
        <v>-0.18168709444845002</v>
      </c>
      <c r="R24" s="96">
        <f t="shared" si="20"/>
        <v>-0.18972602739725708</v>
      </c>
      <c r="S24" s="97" t="str">
        <f>IFERROR((F23-F24)/F23, "NaN")</f>
        <v>NaN</v>
      </c>
      <c r="T24" s="97">
        <f t="shared" ref="T24:Y24" si="21">IFERROR((G23-G24)/G23, "NaN")</f>
        <v>0</v>
      </c>
      <c r="U24" s="97">
        <f t="shared" si="21"/>
        <v>-0.1114727420667173</v>
      </c>
      <c r="V24" s="96">
        <f t="shared" si="21"/>
        <v>-0.19299499642601553</v>
      </c>
      <c r="W24" s="96">
        <f t="shared" si="21"/>
        <v>-0.20646406174626239</v>
      </c>
      <c r="X24" s="96">
        <f t="shared" si="21"/>
        <v>-0.14780600461893492</v>
      </c>
      <c r="Y24" s="98" t="str">
        <f t="shared" si="21"/>
        <v>NaN</v>
      </c>
    </row>
    <row r="25" spans="2:25" ht="13.8" thickBot="1" x14ac:dyDescent="0.3">
      <c r="B25" s="254"/>
      <c r="C25" s="32" t="s">
        <v>56</v>
      </c>
      <c r="D25" s="88">
        <v>218</v>
      </c>
      <c r="E25" s="89">
        <v>228</v>
      </c>
      <c r="F25" s="131" t="s">
        <v>40</v>
      </c>
      <c r="G25" s="131">
        <v>153.71428571428601</v>
      </c>
      <c r="H25" s="131">
        <v>185.57142857142901</v>
      </c>
      <c r="I25" s="89">
        <v>186.57142857142901</v>
      </c>
      <c r="J25" s="89">
        <v>212.636363636364</v>
      </c>
      <c r="K25" s="89">
        <v>214</v>
      </c>
      <c r="L25" s="134">
        <v>163.857142857143</v>
      </c>
      <c r="N25" s="135"/>
      <c r="O25" s="254"/>
      <c r="P25" s="32" t="s">
        <v>56</v>
      </c>
      <c r="Q25" s="99">
        <f>IFERROR((D23-D25)/D23, "NaN")</f>
        <v>-0.10021629416005849</v>
      </c>
      <c r="R25" s="100">
        <f t="shared" ref="R25:Y25" si="22">IFERROR((E23-E25)/E23, "NaN")</f>
        <v>-9.3150684931504552E-2</v>
      </c>
      <c r="S25" s="101" t="str">
        <f t="shared" si="22"/>
        <v>NaN</v>
      </c>
      <c r="T25" s="101">
        <f t="shared" si="22"/>
        <v>1.5553522415367746E-2</v>
      </c>
      <c r="U25" s="101">
        <f t="shared" si="22"/>
        <v>-5.6956875508543392E-2</v>
      </c>
      <c r="V25" s="100">
        <f t="shared" si="22"/>
        <v>6.6476054324516004E-2</v>
      </c>
      <c r="W25" s="100">
        <f t="shared" si="22"/>
        <v>-0.12831644958997079</v>
      </c>
      <c r="X25" s="100">
        <f t="shared" si="22"/>
        <v>-0.15319476520400035</v>
      </c>
      <c r="Y25" s="102" t="str">
        <f t="shared" si="22"/>
        <v>NaN</v>
      </c>
    </row>
    <row r="26" spans="2:25" x14ac:dyDescent="0.25">
      <c r="B26" s="248" t="s">
        <v>12</v>
      </c>
      <c r="C26" s="13" t="s">
        <v>54</v>
      </c>
      <c r="D26" s="82">
        <v>210.142857142857</v>
      </c>
      <c r="E26" s="83">
        <v>212.857142857143</v>
      </c>
      <c r="F26" s="83">
        <v>244.42857142857099</v>
      </c>
      <c r="G26" s="129">
        <v>167</v>
      </c>
      <c r="H26" s="129" t="s">
        <v>40</v>
      </c>
      <c r="I26" s="83">
        <v>201.42857142857099</v>
      </c>
      <c r="J26" s="83">
        <v>207</v>
      </c>
      <c r="K26" s="83">
        <v>191.28571428571399</v>
      </c>
      <c r="L26" s="132" t="s">
        <v>40</v>
      </c>
      <c r="N26" s="135"/>
      <c r="O26" s="248" t="s">
        <v>12</v>
      </c>
      <c r="P26" s="13" t="s">
        <v>54</v>
      </c>
      <c r="Q26" s="103" t="s">
        <v>46</v>
      </c>
      <c r="R26" s="104" t="s">
        <v>46</v>
      </c>
      <c r="S26" s="105" t="s">
        <v>46</v>
      </c>
      <c r="T26" s="105" t="s">
        <v>46</v>
      </c>
      <c r="U26" s="105" t="s">
        <v>46</v>
      </c>
      <c r="V26" s="105" t="s">
        <v>46</v>
      </c>
      <c r="W26" s="105" t="s">
        <v>46</v>
      </c>
      <c r="X26" s="105" t="s">
        <v>46</v>
      </c>
      <c r="Y26" s="106" t="s">
        <v>46</v>
      </c>
    </row>
    <row r="27" spans="2:25" x14ac:dyDescent="0.25">
      <c r="B27" s="253"/>
      <c r="C27" s="31" t="s">
        <v>55</v>
      </c>
      <c r="D27" s="85">
        <v>224</v>
      </c>
      <c r="E27" s="86">
        <v>217.42857142857099</v>
      </c>
      <c r="F27" s="86">
        <v>254.71428571428601</v>
      </c>
      <c r="G27" s="130">
        <v>167</v>
      </c>
      <c r="H27" s="130">
        <v>220.71428571428601</v>
      </c>
      <c r="I27" s="86">
        <v>230.57142857142901</v>
      </c>
      <c r="J27" s="86">
        <v>212.81818181818201</v>
      </c>
      <c r="K27" s="86">
        <v>215.28571428571399</v>
      </c>
      <c r="L27" s="133" t="s">
        <v>40</v>
      </c>
      <c r="N27" s="135"/>
      <c r="O27" s="253"/>
      <c r="P27" s="31" t="s">
        <v>55</v>
      </c>
      <c r="Q27" s="95">
        <f t="shared" ref="Q27:R27" si="23">IFERROR((D26-D27)/D26, "NaN")</f>
        <v>-6.59415363698172E-2</v>
      </c>
      <c r="R27" s="96">
        <f t="shared" si="23"/>
        <v>-2.1476510067111331E-2</v>
      </c>
      <c r="S27" s="97">
        <f>IFERROR((F26-F27)/F26, "NaN")</f>
        <v>-4.2080654587963326E-2</v>
      </c>
      <c r="T27" s="97">
        <f t="shared" ref="T27:Y27" si="24">IFERROR((G26-G27)/G26, "NaN")</f>
        <v>0</v>
      </c>
      <c r="U27" s="97" t="str">
        <f t="shared" si="24"/>
        <v>NaN</v>
      </c>
      <c r="V27" s="96">
        <f t="shared" si="24"/>
        <v>-0.14468085106383446</v>
      </c>
      <c r="W27" s="96">
        <f t="shared" si="24"/>
        <v>-2.8107158541942085E-2</v>
      </c>
      <c r="X27" s="96">
        <f t="shared" si="24"/>
        <v>-0.12546676624346548</v>
      </c>
      <c r="Y27" s="98" t="str">
        <f t="shared" si="24"/>
        <v>NaN</v>
      </c>
    </row>
    <row r="28" spans="2:25" ht="13.8" thickBot="1" x14ac:dyDescent="0.3">
      <c r="B28" s="254"/>
      <c r="C28" s="32" t="s">
        <v>56</v>
      </c>
      <c r="D28" s="88">
        <v>215</v>
      </c>
      <c r="E28" s="89">
        <v>229.42857142857099</v>
      </c>
      <c r="F28" s="89">
        <v>231.71428571428601</v>
      </c>
      <c r="G28" s="131">
        <v>168.28571428571399</v>
      </c>
      <c r="H28" s="131" t="s">
        <v>40</v>
      </c>
      <c r="I28" s="89">
        <v>186.42857142857099</v>
      </c>
      <c r="J28" s="89">
        <v>210.09090909090901</v>
      </c>
      <c r="K28" s="89">
        <v>201.857142857143</v>
      </c>
      <c r="L28" s="134">
        <v>213.57142857142901</v>
      </c>
      <c r="N28" s="135"/>
      <c r="O28" s="254"/>
      <c r="P28" s="32" t="s">
        <v>56</v>
      </c>
      <c r="Q28" s="99">
        <f>IFERROR((D26-D28)/D26, "NaN")</f>
        <v>-2.3113528212101324E-2</v>
      </c>
      <c r="R28" s="100">
        <f t="shared" ref="R28:Y28" si="25">IFERROR((E26-E28)/E26, "NaN")</f>
        <v>-7.7852348993285789E-2</v>
      </c>
      <c r="S28" s="101">
        <f t="shared" si="25"/>
        <v>5.2016364699003531E-2</v>
      </c>
      <c r="T28" s="101">
        <f t="shared" si="25"/>
        <v>-7.698887938407146E-3</v>
      </c>
      <c r="U28" s="101" t="str">
        <f t="shared" si="25"/>
        <v>NaN</v>
      </c>
      <c r="V28" s="100">
        <f t="shared" si="25"/>
        <v>7.4468085106383142E-2</v>
      </c>
      <c r="W28" s="100">
        <f t="shared" si="25"/>
        <v>-1.4931927975405837E-2</v>
      </c>
      <c r="X28" s="100">
        <f t="shared" si="25"/>
        <v>-5.5265123226290652E-2</v>
      </c>
      <c r="Y28" s="102" t="str">
        <f t="shared" si="25"/>
        <v>NaN</v>
      </c>
    </row>
    <row r="29" spans="2:25" x14ac:dyDescent="0.25">
      <c r="B29" s="248" t="s">
        <v>13</v>
      </c>
      <c r="C29" s="13" t="s">
        <v>54</v>
      </c>
      <c r="D29" s="82">
        <v>277.142857142857</v>
      </c>
      <c r="E29" s="83">
        <v>272.71428571428601</v>
      </c>
      <c r="F29" s="83">
        <v>244.71428571428601</v>
      </c>
      <c r="G29" s="129">
        <v>189.142857142857</v>
      </c>
      <c r="H29" s="129">
        <v>293.28571428571399</v>
      </c>
      <c r="I29" s="83">
        <v>247.42857142857099</v>
      </c>
      <c r="J29" s="83">
        <v>265.63636363636402</v>
      </c>
      <c r="K29" s="83">
        <v>219</v>
      </c>
      <c r="L29" s="132" t="s">
        <v>40</v>
      </c>
      <c r="N29" s="135"/>
      <c r="O29" s="248" t="s">
        <v>13</v>
      </c>
      <c r="P29" s="13" t="s">
        <v>54</v>
      </c>
      <c r="Q29" s="103" t="s">
        <v>46</v>
      </c>
      <c r="R29" s="104" t="s">
        <v>46</v>
      </c>
      <c r="S29" s="105" t="s">
        <v>46</v>
      </c>
      <c r="T29" s="105" t="s">
        <v>46</v>
      </c>
      <c r="U29" s="105" t="s">
        <v>46</v>
      </c>
      <c r="V29" s="105" t="s">
        <v>46</v>
      </c>
      <c r="W29" s="105" t="s">
        <v>46</v>
      </c>
      <c r="X29" s="105" t="s">
        <v>46</v>
      </c>
      <c r="Y29" s="106" t="s">
        <v>46</v>
      </c>
    </row>
    <row r="30" spans="2:25" x14ac:dyDescent="0.25">
      <c r="B30" s="253"/>
      <c r="C30" s="31" t="s">
        <v>55</v>
      </c>
      <c r="D30" s="85">
        <v>277.142857142857</v>
      </c>
      <c r="E30" s="86">
        <v>278.57142857142901</v>
      </c>
      <c r="F30" s="86">
        <v>250.57142857142901</v>
      </c>
      <c r="G30" s="130">
        <v>194.142857142857</v>
      </c>
      <c r="H30" s="130">
        <v>260.857142857143</v>
      </c>
      <c r="I30" s="86">
        <v>258.142857142857</v>
      </c>
      <c r="J30" s="86">
        <v>263.18181818181802</v>
      </c>
      <c r="K30" s="86">
        <v>211.28571428571399</v>
      </c>
      <c r="L30" s="133" t="s">
        <v>40</v>
      </c>
      <c r="N30" s="135"/>
      <c r="O30" s="253"/>
      <c r="P30" s="31" t="s">
        <v>55</v>
      </c>
      <c r="Q30" s="95">
        <f t="shared" ref="Q30:R30" si="26">IFERROR((D29-D30)/D29, "NaN")</f>
        <v>0</v>
      </c>
      <c r="R30" s="96">
        <f t="shared" si="26"/>
        <v>-2.1477213200629116E-2</v>
      </c>
      <c r="S30" s="97">
        <f>IFERROR((F29-F30)/F29, "NaN")</f>
        <v>-2.3934617629889653E-2</v>
      </c>
      <c r="T30" s="97">
        <f t="shared" ref="T30:Y30" si="27">IFERROR((G29-G30)/G29, "NaN")</f>
        <v>-2.6435045317220563E-2</v>
      </c>
      <c r="U30" s="97">
        <f t="shared" si="27"/>
        <v>0.11056989771066593</v>
      </c>
      <c r="V30" s="96">
        <f t="shared" si="27"/>
        <v>-4.3302540415705644E-2</v>
      </c>
      <c r="W30" s="96">
        <f t="shared" si="27"/>
        <v>9.2402464065729096E-3</v>
      </c>
      <c r="X30" s="96">
        <f t="shared" si="27"/>
        <v>3.5225048923680398E-2</v>
      </c>
      <c r="Y30" s="98" t="str">
        <f t="shared" si="27"/>
        <v>NaN</v>
      </c>
    </row>
    <row r="31" spans="2:25" ht="13.8" thickBot="1" x14ac:dyDescent="0.3">
      <c r="B31" s="254"/>
      <c r="C31" s="32" t="s">
        <v>56</v>
      </c>
      <c r="D31" s="88">
        <v>242.57142857142901</v>
      </c>
      <c r="E31" s="89">
        <v>259.57142857142901</v>
      </c>
      <c r="F31" s="89">
        <v>250.57142857142901</v>
      </c>
      <c r="G31" s="131">
        <v>188.28571428571399</v>
      </c>
      <c r="H31" s="131" t="s">
        <v>40</v>
      </c>
      <c r="I31" s="89">
        <v>250.57142857142901</v>
      </c>
      <c r="J31" s="89">
        <v>263.18181818181802</v>
      </c>
      <c r="K31" s="89">
        <v>212.42857142857099</v>
      </c>
      <c r="L31" s="134">
        <v>274.142857142857</v>
      </c>
      <c r="M31" s="20" t="s">
        <v>48</v>
      </c>
      <c r="N31" s="135"/>
      <c r="O31" s="254"/>
      <c r="P31" s="32" t="s">
        <v>56</v>
      </c>
      <c r="Q31" s="99">
        <f>IFERROR((D29-D31)/D29, "NaN")</f>
        <v>0.12474226804123507</v>
      </c>
      <c r="R31" s="100">
        <f t="shared" ref="R31:Y31" si="28">IFERROR((E29-E31)/E29, "NaN")</f>
        <v>4.8192771084336762E-2</v>
      </c>
      <c r="S31" s="101">
        <f t="shared" si="28"/>
        <v>-2.3934617629889653E-2</v>
      </c>
      <c r="T31" s="101">
        <f t="shared" si="28"/>
        <v>4.5317220543814414E-3</v>
      </c>
      <c r="U31" s="101" t="str">
        <f t="shared" si="28"/>
        <v>NaN</v>
      </c>
      <c r="V31" s="100">
        <f t="shared" si="28"/>
        <v>-1.270207852194352E-2</v>
      </c>
      <c r="W31" s="100">
        <f t="shared" si="28"/>
        <v>9.2402464065729096E-3</v>
      </c>
      <c r="X31" s="100">
        <f t="shared" si="28"/>
        <v>3.0006523157210092E-2</v>
      </c>
      <c r="Y31" s="102" t="str">
        <f t="shared" si="28"/>
        <v>NaN</v>
      </c>
    </row>
    <row r="32" spans="2:25" ht="15.6" x14ac:dyDescent="0.3">
      <c r="B32" s="255"/>
      <c r="C32" s="255"/>
      <c r="D32" s="255"/>
      <c r="E32" s="255"/>
      <c r="F32" s="255"/>
      <c r="G32" s="255"/>
      <c r="H32" s="255"/>
      <c r="I32" s="255"/>
      <c r="J32" s="255"/>
      <c r="K32" s="255"/>
      <c r="L32" s="255"/>
      <c r="O32" s="255"/>
      <c r="P32" s="255"/>
      <c r="Q32" s="255"/>
      <c r="R32" s="255"/>
      <c r="S32" s="255"/>
      <c r="T32" s="255"/>
      <c r="U32" s="255"/>
      <c r="V32" s="255"/>
      <c r="W32" s="255"/>
      <c r="X32" s="255"/>
      <c r="Y32" s="255"/>
    </row>
  </sheetData>
  <mergeCells count="45">
    <mergeCell ref="AB7:AB9"/>
    <mergeCell ref="AB10:AB12"/>
    <mergeCell ref="AB13:AB15"/>
    <mergeCell ref="AB16:AL16"/>
    <mergeCell ref="AB2:AB3"/>
    <mergeCell ref="AC2:AC3"/>
    <mergeCell ref="AD2:AD3"/>
    <mergeCell ref="AE2:AL2"/>
    <mergeCell ref="AB4:AB6"/>
    <mergeCell ref="Q2:Q3"/>
    <mergeCell ref="R2:Y2"/>
    <mergeCell ref="B4:B6"/>
    <mergeCell ref="O4:O6"/>
    <mergeCell ref="B7:B9"/>
    <mergeCell ref="O7:O9"/>
    <mergeCell ref="B2:B3"/>
    <mergeCell ref="C2:C3"/>
    <mergeCell ref="D2:D3"/>
    <mergeCell ref="E2:L2"/>
    <mergeCell ref="O2:O3"/>
    <mergeCell ref="P2:P3"/>
    <mergeCell ref="B10:B12"/>
    <mergeCell ref="O10:O12"/>
    <mergeCell ref="B13:B15"/>
    <mergeCell ref="O13:O15"/>
    <mergeCell ref="B16:L16"/>
    <mergeCell ref="O16:Y16"/>
    <mergeCell ref="Q18:Q19"/>
    <mergeCell ref="R18:Y18"/>
    <mergeCell ref="B20:B22"/>
    <mergeCell ref="O20:O22"/>
    <mergeCell ref="B23:B25"/>
    <mergeCell ref="O23:O25"/>
    <mergeCell ref="B18:B19"/>
    <mergeCell ref="C18:C19"/>
    <mergeCell ref="D18:D19"/>
    <mergeCell ref="E18:L18"/>
    <mergeCell ref="O18:O19"/>
    <mergeCell ref="P18:P19"/>
    <mergeCell ref="B26:B28"/>
    <mergeCell ref="O26:O28"/>
    <mergeCell ref="B29:B31"/>
    <mergeCell ref="O29:O31"/>
    <mergeCell ref="B32:L32"/>
    <mergeCell ref="O32:Y32"/>
  </mergeCells>
  <conditionalFormatting sqref="D4:L15">
    <cfRule type="containsText" dxfId="25" priority="5" operator="containsText" text="NaN">
      <formula>NOT(ISERROR(SEARCH("NaN",D4)))</formula>
    </cfRule>
    <cfRule type="colorScale" priority="6">
      <colorScale>
        <cfvo type="num" val="0"/>
        <cfvo type="percentile" val="50"/>
        <cfvo type="num" val="200"/>
        <color theme="0"/>
        <color theme="7"/>
        <color rgb="FFFF0000"/>
      </colorScale>
    </cfRule>
  </conditionalFormatting>
  <conditionalFormatting sqref="D20:L31">
    <cfRule type="containsText" dxfId="24" priority="7" operator="containsText" text="NaN">
      <formula>NOT(ISERROR(SEARCH("NaN",D20)))</formula>
    </cfRule>
    <cfRule type="colorScale" priority="14">
      <colorScale>
        <cfvo type="num" val="0"/>
        <cfvo type="percentile" val="50"/>
        <cfvo type="num" val="250"/>
        <color theme="0"/>
        <color theme="7"/>
        <color rgb="FFFF0000"/>
      </colorScale>
    </cfRule>
  </conditionalFormatting>
  <conditionalFormatting sqref="Q20:Y31">
    <cfRule type="containsText" dxfId="22" priority="8" operator="containsText" text="NaN">
      <formula>NOT(ISERROR(SEARCH("NaN",Q20)))</formula>
    </cfRule>
    <cfRule type="dataBar" priority="9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{DC8181D5-0451-4B0A-98F6-D88DAE05B155}</x14:id>
        </ext>
      </extLst>
    </cfRule>
  </conditionalFormatting>
  <conditionalFormatting sqref="Q4:Z15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{0447602E-12B2-4BC0-BC65-C5480012C079}</x14:id>
        </ext>
      </extLst>
    </cfRule>
    <cfRule type="containsText" dxfId="1" priority="4" operator="containsText" text="NaN">
      <formula>NOT(ISERROR(SEARCH("NaN",Q4)))</formula>
    </cfRule>
  </conditionalFormatting>
  <conditionalFormatting sqref="AD4:AL15">
    <cfRule type="containsText" dxfId="0" priority="1" operator="containsText" text="NaN">
      <formula>NOT(ISERROR(SEARCH("NaN",AD4)))</formula>
    </cfRule>
  </conditionalFormatting>
  <conditionalFormatting sqref="AD4:AL15"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{7BEBC344-2CBB-4F08-893B-97FA6495AFE9}</x14:id>
        </ext>
      </extLst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8181D5-0451-4B0A-98F6-D88DAE05B155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Q20:Y31</xm:sqref>
        </x14:conditionalFormatting>
        <x14:conditionalFormatting xmlns:xm="http://schemas.microsoft.com/office/excel/2006/main">
          <x14:cfRule type="dataBar" id="{0447602E-12B2-4BC0-BC65-C5480012C079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Q4:Z15</xm:sqref>
        </x14:conditionalFormatting>
        <x14:conditionalFormatting xmlns:xm="http://schemas.microsoft.com/office/excel/2006/main">
          <x14:cfRule type="dataBar" id="{7BEBC344-2CBB-4F08-893B-97FA6495AFE9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AD4:AL15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AD44A-2DEF-47CB-8E3C-0A27087E6FAB}">
  <dimension ref="B1:M50"/>
  <sheetViews>
    <sheetView topLeftCell="A3" workbookViewId="0">
      <selection activeCell="O12" sqref="O12"/>
    </sheetView>
  </sheetViews>
  <sheetFormatPr defaultColWidth="9.109375" defaultRowHeight="14.4" x14ac:dyDescent="0.3"/>
  <cols>
    <col min="1" max="1" width="9.109375" style="49"/>
    <col min="2" max="12" width="11.6640625" style="49" customWidth="1"/>
    <col min="13" max="16384" width="9.109375" style="49"/>
  </cols>
  <sheetData>
    <row r="1" spans="2:13" ht="15" thickBot="1" x14ac:dyDescent="0.35"/>
    <row r="2" spans="2:13" x14ac:dyDescent="0.3">
      <c r="B2" s="248" t="s">
        <v>0</v>
      </c>
      <c r="C2" s="250" t="s">
        <v>14</v>
      </c>
      <c r="D2" s="250" t="s">
        <v>1</v>
      </c>
      <c r="E2" s="250" t="s">
        <v>2</v>
      </c>
      <c r="F2" s="250"/>
      <c r="G2" s="250"/>
      <c r="H2" s="250"/>
      <c r="I2" s="250"/>
      <c r="J2" s="250"/>
      <c r="K2" s="250"/>
      <c r="L2" s="252"/>
    </row>
    <row r="3" spans="2:13" ht="40.200000000000003" thickBot="1" x14ac:dyDescent="0.35">
      <c r="B3" s="249"/>
      <c r="C3" s="251"/>
      <c r="D3" s="251"/>
      <c r="E3" s="14" t="s">
        <v>3</v>
      </c>
      <c r="F3" s="14" t="s">
        <v>4</v>
      </c>
      <c r="G3" s="14" t="s">
        <v>31</v>
      </c>
      <c r="H3" s="14" t="s">
        <v>5</v>
      </c>
      <c r="I3" s="14" t="s">
        <v>6</v>
      </c>
      <c r="J3" s="14" t="s">
        <v>7</v>
      </c>
      <c r="K3" s="14" t="s">
        <v>8</v>
      </c>
      <c r="L3" s="15" t="s">
        <v>9</v>
      </c>
    </row>
    <row r="4" spans="2:13" ht="15" thickBot="1" x14ac:dyDescent="0.35">
      <c r="B4" s="292" t="s">
        <v>10</v>
      </c>
      <c r="C4" s="63" t="s">
        <v>16</v>
      </c>
      <c r="D4" s="52">
        <f>(Demand!D$4-Demand!D5)</f>
        <v>0.66475333333333708</v>
      </c>
      <c r="E4" s="52">
        <f>(Demand!E$4-Demand!E5)</f>
        <v>0.467766666666667</v>
      </c>
      <c r="F4" s="40" t="s">
        <v>19</v>
      </c>
      <c r="G4" s="41" t="s">
        <v>18</v>
      </c>
      <c r="H4" s="41" t="s">
        <v>18</v>
      </c>
      <c r="I4" s="52">
        <f>(Demand!I$4-Demand!I5)</f>
        <v>0.27060999999999996</v>
      </c>
      <c r="J4" s="52">
        <f>(Demand!J$4-Demand!J5)</f>
        <v>0.72124666666666293</v>
      </c>
      <c r="K4" s="52">
        <f>(Demand!K$4-Demand!K5)</f>
        <v>0.61745666666666299</v>
      </c>
      <c r="L4" s="42" t="s">
        <v>19</v>
      </c>
      <c r="M4" s="58" t="s">
        <v>39</v>
      </c>
    </row>
    <row r="5" spans="2:13" ht="15" thickBot="1" x14ac:dyDescent="0.35">
      <c r="B5" s="293"/>
      <c r="C5" s="64" t="s">
        <v>17</v>
      </c>
      <c r="D5" s="52">
        <f>(Demand!D$4-Demand!D6)</f>
        <v>0.42456666666666998</v>
      </c>
      <c r="E5" s="52">
        <f>(Demand!E$4-Demand!E6)</f>
        <v>0.40959666666666694</v>
      </c>
      <c r="F5" s="62" t="s">
        <v>19</v>
      </c>
      <c r="G5" s="45" t="s">
        <v>18</v>
      </c>
      <c r="H5" s="45" t="s">
        <v>18</v>
      </c>
      <c r="I5" s="45" t="s">
        <v>18</v>
      </c>
      <c r="J5" s="52">
        <f>(Demand!J$4-Demand!J6)</f>
        <v>0.62779999999999692</v>
      </c>
      <c r="K5" s="52">
        <f>(Demand!K$4-Demand!K6)</f>
        <v>0.68145999999999696</v>
      </c>
      <c r="L5" s="46" t="s">
        <v>19</v>
      </c>
      <c r="M5" s="58"/>
    </row>
    <row r="6" spans="2:13" x14ac:dyDescent="0.3">
      <c r="B6" s="292" t="s">
        <v>11</v>
      </c>
      <c r="C6" s="63" t="s">
        <v>16</v>
      </c>
      <c r="D6" s="53">
        <f>(Demand!D$7-Demand!D8)</f>
        <v>1.8794444444445002E-2</v>
      </c>
      <c r="E6" s="53">
        <f>(Demand!E$7-Demand!E8)</f>
        <v>7.6286111111110999E-2</v>
      </c>
      <c r="F6" s="40" t="s">
        <v>19</v>
      </c>
      <c r="G6" s="41" t="s">
        <v>18</v>
      </c>
      <c r="H6" s="41" t="s">
        <v>18</v>
      </c>
      <c r="I6" s="53">
        <f>(Demand!I$7-Demand!I8)</f>
        <v>2.3491666666665995E-2</v>
      </c>
      <c r="J6" s="53">
        <f>(Demand!J$7-Demand!J8)</f>
        <v>7.2255555555555018E-2</v>
      </c>
      <c r="K6" s="53">
        <f>(Demand!K$7-Demand!K8)</f>
        <v>4.2769444444443999E-2</v>
      </c>
      <c r="L6" s="42" t="s">
        <v>19</v>
      </c>
    </row>
    <row r="7" spans="2:13" ht="15" thickBot="1" x14ac:dyDescent="0.35">
      <c r="B7" s="293"/>
      <c r="C7" s="64" t="s">
        <v>17</v>
      </c>
      <c r="D7" s="53">
        <f>(Demand!D$7-Demand!D9)</f>
        <v>2.2077777777778002E-2</v>
      </c>
      <c r="E7" s="53">
        <f>(Demand!E$7-Demand!E9)</f>
        <v>6.8175000000000013E-2</v>
      </c>
      <c r="F7" s="62" t="s">
        <v>19</v>
      </c>
      <c r="G7" s="45" t="s">
        <v>18</v>
      </c>
      <c r="H7" s="45" t="s">
        <v>18</v>
      </c>
      <c r="I7" s="53">
        <f>(Demand!I$7-Demand!I9)</f>
        <v>2.6675000000000004E-2</v>
      </c>
      <c r="J7" s="53">
        <f>(Demand!J$7-Demand!J9)</f>
        <v>7.475555555555502E-2</v>
      </c>
      <c r="K7" s="53">
        <f>(Demand!K$7-Demand!K9)</f>
        <v>4.0788888888889013E-2</v>
      </c>
      <c r="L7" s="46" t="s">
        <v>19</v>
      </c>
    </row>
    <row r="8" spans="2:13" x14ac:dyDescent="0.3">
      <c r="B8" s="292" t="s">
        <v>12</v>
      </c>
      <c r="C8" s="63" t="s">
        <v>16</v>
      </c>
      <c r="D8" s="53">
        <f>(Demand!D$10-Demand!D11)</f>
        <v>0.10569375</v>
      </c>
      <c r="E8" s="53">
        <f>(Demand!E$10-Demand!E11)</f>
        <v>0.26925000000000004</v>
      </c>
      <c r="F8" s="53">
        <f>(Demand!F$10-Demand!F11)</f>
        <v>0.23160625000000001</v>
      </c>
      <c r="G8" s="41" t="s">
        <v>18</v>
      </c>
      <c r="H8" s="41" t="s">
        <v>18</v>
      </c>
      <c r="I8" s="53">
        <f>(Demand!I$10-Demand!I11)</f>
        <v>4.9147916666666985E-2</v>
      </c>
      <c r="J8" s="53">
        <f>(Demand!J$10-Demand!J11)</f>
        <v>0.26556666666666695</v>
      </c>
      <c r="K8" s="53">
        <f>(Demand!K$10-Demand!K11)</f>
        <v>0.12004583333333302</v>
      </c>
      <c r="L8" s="42" t="s">
        <v>19</v>
      </c>
    </row>
    <row r="9" spans="2:13" ht="15" thickBot="1" x14ac:dyDescent="0.35">
      <c r="B9" s="293"/>
      <c r="C9" s="64" t="s">
        <v>17</v>
      </c>
      <c r="D9" s="53">
        <f>(Demand!D$10-Demand!D12)</f>
        <v>7.0335416666666012E-2</v>
      </c>
      <c r="E9" s="53">
        <f>(Demand!E$10-Demand!E12)</f>
        <v>0.24309791666666702</v>
      </c>
      <c r="F9" s="53">
        <f>(Demand!F$10-Demand!F12)</f>
        <v>9.0762500000000024E-2</v>
      </c>
      <c r="G9" s="45" t="s">
        <v>18</v>
      </c>
      <c r="H9" s="45" t="s">
        <v>18</v>
      </c>
      <c r="I9" s="53">
        <f>(Demand!I$10-Demand!I12)</f>
        <v>7.5368749999999984E-2</v>
      </c>
      <c r="J9" s="53">
        <f>(Demand!J$10-Demand!J12)</f>
        <v>0.24378124999999995</v>
      </c>
      <c r="K9" s="53">
        <f>(Demand!K$10-Demand!K12)</f>
        <v>7.2704166666666015E-2</v>
      </c>
      <c r="L9" s="46" t="s">
        <v>19</v>
      </c>
    </row>
    <row r="10" spans="2:13" ht="15" thickBot="1" x14ac:dyDescent="0.35">
      <c r="B10" s="292" t="s">
        <v>13</v>
      </c>
      <c r="C10" s="63" t="s">
        <v>16</v>
      </c>
      <c r="D10" s="54">
        <f>(Demand!D$13-Demand!D14)</f>
        <v>0.62245277777778107</v>
      </c>
      <c r="E10" s="54">
        <f>(Demand!E$13-Demand!E14)</f>
        <v>0.66392222222222397</v>
      </c>
      <c r="F10" s="54">
        <f>(Demand!F$13-Demand!F14)</f>
        <v>0.50262083333333296</v>
      </c>
      <c r="G10" s="41" t="s">
        <v>18</v>
      </c>
      <c r="H10" s="41" t="s">
        <v>18</v>
      </c>
      <c r="I10" s="54">
        <f>(Demand!I$13-Demand!I14)</f>
        <v>0.49265833333333309</v>
      </c>
      <c r="J10" s="54">
        <f>(Demand!J$13-Demand!J14)</f>
        <v>0.23385833333333017</v>
      </c>
      <c r="K10" s="54">
        <f>(Demand!K$13-Demand!K14)</f>
        <v>0.82814166666667111</v>
      </c>
      <c r="L10" s="42" t="s">
        <v>19</v>
      </c>
    </row>
    <row r="11" spans="2:13" ht="15" thickBot="1" x14ac:dyDescent="0.35">
      <c r="B11" s="293"/>
      <c r="C11" s="64" t="s">
        <v>17</v>
      </c>
      <c r="D11" s="54">
        <f>(Demand!D$13-Demand!D15)</f>
        <v>0.77029722222222607</v>
      </c>
      <c r="E11" s="54">
        <f>(Demand!E$13-Demand!E15)</f>
        <v>0.89336944444444699</v>
      </c>
      <c r="F11" s="54">
        <f>(Demand!F$13-Demand!F15)</f>
        <v>0.54632916666666698</v>
      </c>
      <c r="G11" s="45" t="s">
        <v>18</v>
      </c>
      <c r="H11" s="45" t="s">
        <v>18</v>
      </c>
      <c r="I11" s="54">
        <f>(Demand!I$13-Demand!I15)</f>
        <v>0.55846111111111107</v>
      </c>
      <c r="J11" s="54">
        <f>(Demand!J$13-Demand!J15)</f>
        <v>0.43665555555555002</v>
      </c>
      <c r="K11" s="54">
        <f>(Demand!K$13-Demand!K15)</f>
        <v>0.86797500000000405</v>
      </c>
      <c r="L11" s="46" t="s">
        <v>19</v>
      </c>
    </row>
    <row r="12" spans="2:13" ht="15.6" x14ac:dyDescent="0.3">
      <c r="B12" s="286" t="s">
        <v>38</v>
      </c>
      <c r="C12" s="286"/>
      <c r="D12" s="286"/>
      <c r="E12" s="286"/>
      <c r="F12" s="286"/>
      <c r="G12" s="286"/>
      <c r="H12" s="286"/>
      <c r="I12" s="286"/>
      <c r="J12" s="286"/>
      <c r="K12" s="286"/>
      <c r="L12" s="286"/>
    </row>
    <row r="13" spans="2:13" ht="15" thickBot="1" x14ac:dyDescent="0.35"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</row>
    <row r="14" spans="2:13" x14ac:dyDescent="0.3">
      <c r="B14" s="287" t="s">
        <v>0</v>
      </c>
      <c r="C14" s="250" t="s">
        <v>14</v>
      </c>
      <c r="D14" s="289" t="s">
        <v>1</v>
      </c>
      <c r="E14" s="289" t="s">
        <v>2</v>
      </c>
      <c r="F14" s="289"/>
      <c r="G14" s="289"/>
      <c r="H14" s="289"/>
      <c r="I14" s="289"/>
      <c r="J14" s="289"/>
      <c r="K14" s="289"/>
      <c r="L14" s="291"/>
    </row>
    <row r="15" spans="2:13" ht="40.200000000000003" thickBot="1" x14ac:dyDescent="0.35">
      <c r="B15" s="288"/>
      <c r="C15" s="251"/>
      <c r="D15" s="290"/>
      <c r="E15" s="56" t="s">
        <v>3</v>
      </c>
      <c r="F15" s="56" t="s">
        <v>4</v>
      </c>
      <c r="G15" s="56" t="s">
        <v>31</v>
      </c>
      <c r="H15" s="56" t="s">
        <v>5</v>
      </c>
      <c r="I15" s="56" t="s">
        <v>6</v>
      </c>
      <c r="J15" s="56" t="s">
        <v>7</v>
      </c>
      <c r="K15" s="56" t="s">
        <v>8</v>
      </c>
      <c r="L15" s="57" t="s">
        <v>9</v>
      </c>
    </row>
    <row r="16" spans="2:13" ht="15" thickBot="1" x14ac:dyDescent="0.35">
      <c r="B16" s="292" t="s">
        <v>10</v>
      </c>
      <c r="C16" s="63" t="s">
        <v>16</v>
      </c>
      <c r="D16" s="52">
        <f>(Demand!D$20-Demand!D21)</f>
        <v>0.37014333333334015</v>
      </c>
      <c r="E16" s="52">
        <f>(Demand!E$20-Demand!E21)</f>
        <v>0.57909333333333013</v>
      </c>
      <c r="F16" s="40" t="s">
        <v>19</v>
      </c>
      <c r="G16" s="41" t="s">
        <v>18</v>
      </c>
      <c r="H16" s="41" t="s">
        <v>18</v>
      </c>
      <c r="I16" s="52">
        <f>(Demand!I$20-Demand!I21)</f>
        <v>0.44534333333332987</v>
      </c>
      <c r="J16" s="52">
        <f>(Demand!J$20-Demand!J21)</f>
        <v>0.3491200000000001</v>
      </c>
      <c r="K16" s="52">
        <f>(Demand!K$20-Demand!K21)</f>
        <v>0.4023000000000001</v>
      </c>
      <c r="L16" s="42" t="s">
        <v>19</v>
      </c>
    </row>
    <row r="17" spans="2:13" ht="15" thickBot="1" x14ac:dyDescent="0.35">
      <c r="B17" s="293"/>
      <c r="C17" s="64" t="s">
        <v>17</v>
      </c>
      <c r="D17" s="52">
        <f>(Demand!D$20-Demand!D22)</f>
        <v>0.42636333333334009</v>
      </c>
      <c r="E17" s="52">
        <f>(Demand!E$20-Demand!E22)</f>
        <v>0.6119966666666703</v>
      </c>
      <c r="F17" s="62" t="s">
        <v>19</v>
      </c>
      <c r="G17" s="45" t="s">
        <v>18</v>
      </c>
      <c r="H17" s="45" t="s">
        <v>18</v>
      </c>
      <c r="I17" s="45" t="s">
        <v>18</v>
      </c>
      <c r="J17" s="52">
        <f>(Demand!J$20-Demand!J22)</f>
        <v>0.48456666666666015</v>
      </c>
      <c r="K17" s="52">
        <f>(Demand!K$20-Demand!K22)</f>
        <v>0.4612566666666702</v>
      </c>
      <c r="L17" s="46" t="s">
        <v>19</v>
      </c>
    </row>
    <row r="18" spans="2:13" x14ac:dyDescent="0.3">
      <c r="B18" s="292" t="s">
        <v>11</v>
      </c>
      <c r="C18" s="63" t="s">
        <v>16</v>
      </c>
      <c r="D18" s="53">
        <f>(Demand!D$23-Demand!D24)</f>
        <v>0.2077527777777799</v>
      </c>
      <c r="E18" s="53">
        <f>(Demand!E$23-Demand!E24)</f>
        <v>0.39131666666667009</v>
      </c>
      <c r="F18" s="40" t="s">
        <v>19</v>
      </c>
      <c r="G18" s="41" t="s">
        <v>18</v>
      </c>
      <c r="H18" s="41" t="s">
        <v>18</v>
      </c>
      <c r="I18" s="53">
        <f>(Demand!I$23-Demand!I24)</f>
        <v>0.29761666666666997</v>
      </c>
      <c r="J18" s="53">
        <f>(Demand!J$23-Demand!J24)</f>
        <v>0.34296666666666997</v>
      </c>
      <c r="K18" s="53">
        <f>(Demand!K$23-Demand!K24)</f>
        <v>0.25942777777778026</v>
      </c>
      <c r="L18" s="42" t="s">
        <v>19</v>
      </c>
    </row>
    <row r="19" spans="2:13" ht="15" thickBot="1" x14ac:dyDescent="0.35">
      <c r="B19" s="293"/>
      <c r="C19" s="64" t="s">
        <v>17</v>
      </c>
      <c r="D19" s="53">
        <f>(Demand!D$23-Demand!D25)</f>
        <v>0.23714444444443994</v>
      </c>
      <c r="E19" s="53">
        <f>(Demand!E$23-Demand!E25)</f>
        <v>0.47372777777777997</v>
      </c>
      <c r="F19" s="62" t="s">
        <v>19</v>
      </c>
      <c r="G19" s="45" t="s">
        <v>18</v>
      </c>
      <c r="H19" s="45" t="s">
        <v>18</v>
      </c>
      <c r="I19" s="53">
        <f>(Demand!I$23-Demand!I25)</f>
        <v>0.23082777777777985</v>
      </c>
      <c r="J19" s="53">
        <f>(Demand!J$23-Demand!J25)</f>
        <v>0.35308333333332964</v>
      </c>
      <c r="K19" s="53">
        <f>(Demand!K$23-Demand!K25)</f>
        <v>0.26058611111111007</v>
      </c>
      <c r="L19" s="46" t="s">
        <v>19</v>
      </c>
    </row>
    <row r="20" spans="2:13" x14ac:dyDescent="0.3">
      <c r="B20" s="292" t="s">
        <v>12</v>
      </c>
      <c r="C20" s="63" t="s">
        <v>16</v>
      </c>
      <c r="D20" s="53">
        <f>(Demand!D$26-Demand!D27)</f>
        <v>0.36789791666666005</v>
      </c>
      <c r="E20" s="53">
        <f>(Demand!E$26-Demand!E27)</f>
        <v>0.53609791666666995</v>
      </c>
      <c r="F20" s="53">
        <f>(Demand!F$26-Demand!F27)</f>
        <v>0.20589166666666014</v>
      </c>
      <c r="G20" s="41" t="s">
        <v>18</v>
      </c>
      <c r="H20" s="41" t="s">
        <v>18</v>
      </c>
      <c r="I20" s="53">
        <f>(Demand!I$26-Demand!I27)</f>
        <v>0.42318541666666998</v>
      </c>
      <c r="J20" s="53">
        <f>(Demand!J$26-Demand!J27)</f>
        <v>0.4028916666666702</v>
      </c>
      <c r="K20" s="53">
        <f>(Demand!K$26-Demand!K27)</f>
        <v>0.39160208333334001</v>
      </c>
      <c r="L20" s="42" t="s">
        <v>19</v>
      </c>
    </row>
    <row r="21" spans="2:13" ht="15" thickBot="1" x14ac:dyDescent="0.35">
      <c r="B21" s="293"/>
      <c r="C21" s="64" t="s">
        <v>17</v>
      </c>
      <c r="D21" s="53">
        <f>(Demand!D$26-Demand!D28)</f>
        <v>0.43419791666666008</v>
      </c>
      <c r="E21" s="53">
        <f>(Demand!E$26-Demand!E28)</f>
        <v>0.57103124999999988</v>
      </c>
      <c r="F21" s="53">
        <f>(Demand!F$26-Demand!F28)</f>
        <v>0.22963750000000016</v>
      </c>
      <c r="G21" s="45" t="s">
        <v>18</v>
      </c>
      <c r="H21" s="45" t="s">
        <v>18</v>
      </c>
      <c r="I21" s="53">
        <f>(Demand!I$26-Demand!I28)</f>
        <v>0.41547916666666995</v>
      </c>
      <c r="J21" s="53">
        <f>(Demand!J$26-Demand!J28)</f>
        <v>0.45400416666667009</v>
      </c>
      <c r="K21" s="53">
        <f>(Demand!K$26-Demand!K28)</f>
        <v>0.46186041666666999</v>
      </c>
      <c r="L21" s="46" t="s">
        <v>19</v>
      </c>
    </row>
    <row r="22" spans="2:13" ht="15" thickBot="1" x14ac:dyDescent="0.35">
      <c r="B22" s="292" t="s">
        <v>13</v>
      </c>
      <c r="C22" s="63" t="s">
        <v>16</v>
      </c>
      <c r="D22" s="54">
        <f>(Demand!D$29-Demand!D30)</f>
        <v>0.3727999999999998</v>
      </c>
      <c r="E22" s="54">
        <f>(Demand!E$29-Demand!E30)</f>
        <v>0.74344166666667011</v>
      </c>
      <c r="F22" s="54">
        <f>(Demand!F$29-Demand!F30)</f>
        <v>0.17803333333332994</v>
      </c>
      <c r="G22" s="41" t="s">
        <v>18</v>
      </c>
      <c r="H22" s="41" t="s">
        <v>18</v>
      </c>
      <c r="I22" s="54">
        <f>(Demand!I$29-Demand!I30)</f>
        <v>0.44651666666666001</v>
      </c>
      <c r="J22" s="54">
        <f>(Demand!J$29-Demand!J30)</f>
        <v>0.38614166666665994</v>
      </c>
      <c r="K22" s="54">
        <f>(Demand!K$29-Demand!K30)</f>
        <v>0.31996944444445008</v>
      </c>
      <c r="L22" s="42" t="s">
        <v>19</v>
      </c>
      <c r="M22" s="59"/>
    </row>
    <row r="23" spans="2:13" ht="15" thickBot="1" x14ac:dyDescent="0.35">
      <c r="B23" s="293"/>
      <c r="C23" s="64" t="s">
        <v>17</v>
      </c>
      <c r="D23" s="54">
        <f>(Demand!D$29-Demand!D31)</f>
        <v>0.36520277777777976</v>
      </c>
      <c r="E23" s="54">
        <f>(Demand!E$29-Demand!E31)</f>
        <v>0.77722500000000005</v>
      </c>
      <c r="F23" s="54">
        <f>(Demand!F$29-Demand!F31)</f>
        <v>0.24380833333332985</v>
      </c>
      <c r="G23" s="45" t="s">
        <v>18</v>
      </c>
      <c r="H23" s="45" t="s">
        <v>18</v>
      </c>
      <c r="I23" s="54">
        <f>(Demand!I$29-Demand!I31)</f>
        <v>0.39899166666665997</v>
      </c>
      <c r="J23" s="54">
        <f>(Demand!J$29-Demand!J31)</f>
        <v>0.40863888888888988</v>
      </c>
      <c r="K23" s="54">
        <f>(Demand!K$29-Demand!K31)</f>
        <v>0.33406666666667006</v>
      </c>
      <c r="L23" s="46" t="s">
        <v>19</v>
      </c>
      <c r="M23" s="59" t="s">
        <v>32</v>
      </c>
    </row>
    <row r="24" spans="2:13" ht="15.6" x14ac:dyDescent="0.3">
      <c r="B24" s="255" t="s">
        <v>37</v>
      </c>
      <c r="C24" s="255"/>
      <c r="D24" s="255"/>
      <c r="E24" s="255"/>
      <c r="F24" s="255"/>
      <c r="G24" s="255"/>
      <c r="H24" s="255"/>
      <c r="I24" s="255"/>
      <c r="J24" s="255"/>
      <c r="K24" s="255"/>
      <c r="L24" s="255"/>
    </row>
    <row r="27" spans="2:13" ht="15" thickBot="1" x14ac:dyDescent="0.35"/>
    <row r="28" spans="2:13" x14ac:dyDescent="0.3">
      <c r="B28" s="248" t="s">
        <v>0</v>
      </c>
      <c r="C28" s="250" t="s">
        <v>14</v>
      </c>
      <c r="D28" s="250" t="s">
        <v>1</v>
      </c>
      <c r="E28" s="250" t="s">
        <v>2</v>
      </c>
      <c r="F28" s="250"/>
      <c r="G28" s="250"/>
      <c r="H28" s="250"/>
      <c r="I28" s="250"/>
      <c r="J28" s="250"/>
      <c r="K28" s="250"/>
      <c r="L28" s="252"/>
    </row>
    <row r="29" spans="2:13" ht="40.200000000000003" thickBot="1" x14ac:dyDescent="0.35">
      <c r="B29" s="249"/>
      <c r="C29" s="251"/>
      <c r="D29" s="251"/>
      <c r="E29" s="14" t="s">
        <v>3</v>
      </c>
      <c r="F29" s="14" t="s">
        <v>4</v>
      </c>
      <c r="G29" s="14" t="s">
        <v>31</v>
      </c>
      <c r="H29" s="14" t="s">
        <v>5</v>
      </c>
      <c r="I29" s="14" t="s">
        <v>6</v>
      </c>
      <c r="J29" s="14" t="s">
        <v>7</v>
      </c>
      <c r="K29" s="14" t="s">
        <v>8</v>
      </c>
      <c r="L29" s="15" t="s">
        <v>9</v>
      </c>
    </row>
    <row r="30" spans="2:13" x14ac:dyDescent="0.3">
      <c r="B30" s="292" t="s">
        <v>10</v>
      </c>
      <c r="C30" s="60" t="s">
        <v>16</v>
      </c>
      <c r="D30" s="38">
        <f>(Demand!D$4-Demand!D5)/Demand!D$4</f>
        <v>0.58418454778469586</v>
      </c>
      <c r="E30" s="39">
        <f>(Demand!E$4-Demand!E5)/Demand!E$4</f>
        <v>0.47123495594240311</v>
      </c>
      <c r="F30" s="40" t="s">
        <v>19</v>
      </c>
      <c r="G30" s="41" t="s">
        <v>18</v>
      </c>
      <c r="H30" s="41" t="s">
        <v>18</v>
      </c>
      <c r="I30" s="39">
        <f>(Demand!I$4-Demand!I5)/Demand!I$4</f>
        <v>0.5088694714672547</v>
      </c>
      <c r="J30" s="39">
        <f>(Demand!J$4-Demand!J5)/Demand!J$4</f>
        <v>0.47103258657134445</v>
      </c>
      <c r="K30" s="39">
        <f>(Demand!K$4-Demand!K5)/Demand!K$4</f>
        <v>0.52451593904144722</v>
      </c>
      <c r="L30" s="42" t="s">
        <v>19</v>
      </c>
      <c r="M30" s="51" t="str">
        <f>"45%"</f>
        <v>45%</v>
      </c>
    </row>
    <row r="31" spans="2:13" ht="15" thickBot="1" x14ac:dyDescent="0.35">
      <c r="B31" s="293"/>
      <c r="C31" s="61" t="s">
        <v>17</v>
      </c>
      <c r="D31" s="43">
        <f>(Demand!D$4-Demand!D6)/Demand!D$4</f>
        <v>0.37310875137312521</v>
      </c>
      <c r="E31" s="44">
        <f>(Demand!E$4-Demand!E6)/Demand!E$4</f>
        <v>0.41263365033311872</v>
      </c>
      <c r="F31" s="62" t="s">
        <v>19</v>
      </c>
      <c r="G31" s="45" t="s">
        <v>18</v>
      </c>
      <c r="H31" s="45" t="s">
        <v>18</v>
      </c>
      <c r="I31" s="45" t="s">
        <v>18</v>
      </c>
      <c r="J31" s="44">
        <f>(Demand!J$4-Demand!J6)/Demand!J$4</f>
        <v>0.41000433210481407</v>
      </c>
      <c r="K31" s="44">
        <f>(Demand!K$4-Demand!K6)/Demand!K$4</f>
        <v>0.57888537142015661</v>
      </c>
      <c r="L31" s="46" t="s">
        <v>19</v>
      </c>
      <c r="M31" s="51"/>
    </row>
    <row r="32" spans="2:13" x14ac:dyDescent="0.3">
      <c r="B32" s="292" t="s">
        <v>11</v>
      </c>
      <c r="C32" s="60" t="s">
        <v>16</v>
      </c>
      <c r="D32" s="38">
        <f>(Demand!D$7-Demand!D8)/Demand!D$7</f>
        <v>0.11173498034812206</v>
      </c>
      <c r="E32" s="39">
        <f>(Demand!E$7-Demand!E8)/Demand!E$7</f>
        <v>0.29437679543797973</v>
      </c>
      <c r="F32" s="40" t="s">
        <v>19</v>
      </c>
      <c r="G32" s="41" t="s">
        <v>18</v>
      </c>
      <c r="H32" s="41" t="s">
        <v>18</v>
      </c>
      <c r="I32" s="39">
        <f>(Demand!I$7-Demand!I8)/Demand!I$7</f>
        <v>0.1379068553910342</v>
      </c>
      <c r="J32" s="39">
        <f>(Demand!J$7-Demand!J8)/Demand!J$7</f>
        <v>0.27565889172662855</v>
      </c>
      <c r="K32" s="39">
        <f>(Demand!K$7-Demand!K8)/Demand!K$7</f>
        <v>0.22023400846778576</v>
      </c>
      <c r="L32" s="42" t="s">
        <v>19</v>
      </c>
    </row>
    <row r="33" spans="2:13" ht="15" thickBot="1" x14ac:dyDescent="0.35">
      <c r="B33" s="293"/>
      <c r="C33" s="61" t="s">
        <v>17</v>
      </c>
      <c r="D33" s="43">
        <f>(Demand!D$7-Demand!D9)/Demand!D$7</f>
        <v>0.13125474782838556</v>
      </c>
      <c r="E33" s="44">
        <f>(Demand!E$7-Demand!E9)/Demand!E$7</f>
        <v>0.26307721991167565</v>
      </c>
      <c r="F33" s="62" t="s">
        <v>19</v>
      </c>
      <c r="G33" s="45" t="s">
        <v>18</v>
      </c>
      <c r="H33" s="45" t="s">
        <v>18</v>
      </c>
      <c r="I33" s="44">
        <f>(Demand!I$7-Demand!I9)/Demand!I$7</f>
        <v>0.15659448176896529</v>
      </c>
      <c r="J33" s="44">
        <f>(Demand!J$7-Demand!J9)/Demand!J$7</f>
        <v>0.28519652830028563</v>
      </c>
      <c r="K33" s="44">
        <f>(Demand!K$7-Demand!K9)/Demand!K$7</f>
        <v>0.21003547316626678</v>
      </c>
      <c r="L33" s="46" t="s">
        <v>19</v>
      </c>
    </row>
    <row r="34" spans="2:13" x14ac:dyDescent="0.3">
      <c r="B34" s="292" t="s">
        <v>12</v>
      </c>
      <c r="C34" s="60" t="s">
        <v>16</v>
      </c>
      <c r="D34" s="38">
        <f>(Demand!D$10-Demand!D11)/Demand!D$10</f>
        <v>0.35261859252823674</v>
      </c>
      <c r="E34" s="39">
        <f>(Demand!E$10-Demand!E11)/Demand!E$10</f>
        <v>0.50497591166438094</v>
      </c>
      <c r="F34" s="39">
        <f>(Demand!F$10-Demand!F11)/Demand!F$10</f>
        <v>0.47273616396997886</v>
      </c>
      <c r="G34" s="41" t="s">
        <v>18</v>
      </c>
      <c r="H34" s="41" t="s">
        <v>18</v>
      </c>
      <c r="I34" s="39">
        <f>(Demand!I$10-Demand!I11)/Demand!I$10</f>
        <v>0.21178931492337771</v>
      </c>
      <c r="J34" s="39">
        <f>(Demand!J$10-Demand!J11)/Demand!J$10</f>
        <v>0.48835356135834307</v>
      </c>
      <c r="K34" s="39">
        <f>(Demand!K$10-Demand!K11)/Demand!K$10</f>
        <v>0.40238826815642398</v>
      </c>
      <c r="L34" s="42" t="s">
        <v>19</v>
      </c>
    </row>
    <row r="35" spans="2:13" ht="15" thickBot="1" x14ac:dyDescent="0.35">
      <c r="B35" s="293"/>
      <c r="C35" s="61" t="s">
        <v>17</v>
      </c>
      <c r="D35" s="43">
        <f>(Demand!D$10-Demand!D12)/Demand!D$10</f>
        <v>0.23465508253692249</v>
      </c>
      <c r="E35" s="44">
        <f>(Demand!E$10-Demand!E12)/Demand!E$10</f>
        <v>0.45592791863495591</v>
      </c>
      <c r="F35" s="44">
        <f>(Demand!F$10-Demand!F12)/Demand!F$10</f>
        <v>0.18525715986647689</v>
      </c>
      <c r="G35" s="45" t="s">
        <v>18</v>
      </c>
      <c r="H35" s="45" t="s">
        <v>18</v>
      </c>
      <c r="I35" s="44">
        <f>(Demand!I$10-Demand!I12)/Demand!I$10</f>
        <v>0.32478072341074921</v>
      </c>
      <c r="J35" s="44">
        <f>(Demand!J$10-Demand!J12)/Demand!J$10</f>
        <v>0.44829211107024636</v>
      </c>
      <c r="K35" s="44">
        <f>(Demand!K$10-Demand!K12)/Demand!K$10</f>
        <v>0.24370111731843383</v>
      </c>
      <c r="L35" s="46" t="s">
        <v>19</v>
      </c>
    </row>
    <row r="36" spans="2:13" x14ac:dyDescent="0.3">
      <c r="B36" s="292" t="s">
        <v>13</v>
      </c>
      <c r="C36" s="60" t="s">
        <v>16</v>
      </c>
      <c r="D36" s="38">
        <f>(Demand!D$13-Demand!D14)/Demand!D$13</f>
        <v>0.41580243339883632</v>
      </c>
      <c r="E36" s="39">
        <f>(Demand!E$13-Demand!E14)/Demand!E$13</f>
        <v>0.40059801755838603</v>
      </c>
      <c r="F36" s="39">
        <f>(Demand!F$13-Demand!F14)/Demand!F$13</f>
        <v>0.55633112653029182</v>
      </c>
      <c r="G36" s="41" t="s">
        <v>18</v>
      </c>
      <c r="H36" s="41" t="s">
        <v>18</v>
      </c>
      <c r="I36" s="39">
        <f>(Demand!I$13-Demand!I14)/Demand!I$13</f>
        <v>0.45920523216976561</v>
      </c>
      <c r="J36" s="39">
        <f>(Demand!J$13-Demand!J14)/Demand!J$13</f>
        <v>0.12682332347637579</v>
      </c>
      <c r="K36" s="39">
        <f>(Demand!K$13-Demand!K14)/Demand!K$13</f>
        <v>0.53121569997006668</v>
      </c>
      <c r="L36" s="42" t="s">
        <v>19</v>
      </c>
    </row>
    <row r="37" spans="2:13" ht="15" thickBot="1" x14ac:dyDescent="0.35">
      <c r="B37" s="293"/>
      <c r="C37" s="61" t="s">
        <v>17</v>
      </c>
      <c r="D37" s="43">
        <f>(Demand!D$13-Demand!D15)/Demand!D$13</f>
        <v>0.51456346710161449</v>
      </c>
      <c r="E37" s="44">
        <f>(Demand!E$13-Demand!E15)/Demand!E$13</f>
        <v>0.53904209922934931</v>
      </c>
      <c r="F37" s="44">
        <f>(Demand!F$13-Demand!F15)/Demand!F$13</f>
        <v>0.60471015244696902</v>
      </c>
      <c r="G37" s="45" t="s">
        <v>18</v>
      </c>
      <c r="H37" s="45" t="s">
        <v>18</v>
      </c>
      <c r="I37" s="44">
        <f>(Demand!I$13-Demand!I15)/Demand!I$13</f>
        <v>0.5205397875855069</v>
      </c>
      <c r="J37" s="44">
        <f>(Demand!J$13-Demand!J15)/Demand!J$13</f>
        <v>0.23680194748948658</v>
      </c>
      <c r="K37" s="44">
        <f>(Demand!K$13-Demand!K15)/Demand!K$13</f>
        <v>0.55676699499665117</v>
      </c>
      <c r="L37" s="46" t="s">
        <v>19</v>
      </c>
    </row>
    <row r="38" spans="2:13" ht="15.6" x14ac:dyDescent="0.3">
      <c r="B38" s="299" t="s">
        <v>35</v>
      </c>
      <c r="C38" s="299"/>
      <c r="D38" s="299"/>
      <c r="E38" s="299"/>
      <c r="F38" s="299"/>
      <c r="G38" s="299"/>
      <c r="H38" s="299"/>
      <c r="I38" s="299"/>
      <c r="J38" s="299"/>
      <c r="K38" s="299"/>
      <c r="L38" s="299"/>
    </row>
    <row r="39" spans="2:13" ht="15" thickBot="1" x14ac:dyDescent="0.35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</row>
    <row r="40" spans="2:13" x14ac:dyDescent="0.3">
      <c r="B40" s="296" t="s">
        <v>0</v>
      </c>
      <c r="C40" s="250" t="s">
        <v>14</v>
      </c>
      <c r="D40" s="294" t="s">
        <v>1</v>
      </c>
      <c r="E40" s="294" t="s">
        <v>2</v>
      </c>
      <c r="F40" s="294"/>
      <c r="G40" s="294"/>
      <c r="H40" s="294"/>
      <c r="I40" s="294"/>
      <c r="J40" s="294"/>
      <c r="K40" s="294"/>
      <c r="L40" s="295"/>
    </row>
    <row r="41" spans="2:13" ht="40.200000000000003" thickBot="1" x14ac:dyDescent="0.35">
      <c r="B41" s="297"/>
      <c r="C41" s="251"/>
      <c r="D41" s="298"/>
      <c r="E41" s="47" t="s">
        <v>3</v>
      </c>
      <c r="F41" s="47" t="s">
        <v>4</v>
      </c>
      <c r="G41" s="47" t="s">
        <v>31</v>
      </c>
      <c r="H41" s="47" t="s">
        <v>5</v>
      </c>
      <c r="I41" s="47" t="s">
        <v>6</v>
      </c>
      <c r="J41" s="47" t="s">
        <v>7</v>
      </c>
      <c r="K41" s="47" t="s">
        <v>8</v>
      </c>
      <c r="L41" s="48" t="s">
        <v>9</v>
      </c>
    </row>
    <row r="42" spans="2:13" x14ac:dyDescent="0.3">
      <c r="B42" s="292" t="s">
        <v>10</v>
      </c>
      <c r="C42" s="63" t="s">
        <v>16</v>
      </c>
      <c r="D42" s="38">
        <f>(Demand!D$20-Demand!D21)/Demand!D$20</f>
        <v>0.1675678122760054</v>
      </c>
      <c r="E42" s="39">
        <f>(Demand!E$20-Demand!E21)/Demand!E$20</f>
        <v>0.22279075791792699</v>
      </c>
      <c r="F42" s="40" t="s">
        <v>19</v>
      </c>
      <c r="G42" s="41" t="s">
        <v>18</v>
      </c>
      <c r="H42" s="41" t="s">
        <v>18</v>
      </c>
      <c r="I42" s="39">
        <f>(Demand!I$20-Demand!I21)/Demand!I$20</f>
        <v>0.23294817542556367</v>
      </c>
      <c r="J42" s="39">
        <f>(Demand!J$20-Demand!J21)/Demand!J$20</f>
        <v>9.2648190575601405E-2</v>
      </c>
      <c r="K42" s="39">
        <f>(Demand!K$20-Demand!K21)/Demand!K$20</f>
        <v>0.17711699495460911</v>
      </c>
      <c r="L42" s="42" t="s">
        <v>19</v>
      </c>
    </row>
    <row r="43" spans="2:13" ht="15" thickBot="1" x14ac:dyDescent="0.35">
      <c r="B43" s="293"/>
      <c r="C43" s="64" t="s">
        <v>17</v>
      </c>
      <c r="D43" s="43">
        <f>(Demand!D$20-Demand!D22)/Demand!D$20</f>
        <v>0.19301920247482071</v>
      </c>
      <c r="E43" s="44">
        <f>(Demand!E$20-Demand!E22)/Demand!E$20</f>
        <v>0.23544944029157042</v>
      </c>
      <c r="F43" s="62" t="s">
        <v>19</v>
      </c>
      <c r="G43" s="45" t="s">
        <v>18</v>
      </c>
      <c r="H43" s="45" t="s">
        <v>18</v>
      </c>
      <c r="I43" s="45" t="s">
        <v>18</v>
      </c>
      <c r="J43" s="44">
        <f>(Demand!J$20-Demand!J22)/Demand!J$20</f>
        <v>0.12859253230956874</v>
      </c>
      <c r="K43" s="44">
        <f>(Demand!K$20-Demand!K22)/Demand!K$20</f>
        <v>0.20307331519458222</v>
      </c>
      <c r="L43" s="46" t="s">
        <v>19</v>
      </c>
    </row>
    <row r="44" spans="2:13" x14ac:dyDescent="0.3">
      <c r="B44" s="292" t="s">
        <v>11</v>
      </c>
      <c r="C44" s="63" t="s">
        <v>16</v>
      </c>
      <c r="D44" s="38">
        <f>(Demand!D$23-Demand!D24)/Demand!D$23</f>
        <v>0.1055185208699282</v>
      </c>
      <c r="E44" s="39">
        <f>(Demand!E$23-Demand!E24)/Demand!E$23</f>
        <v>0.15971040485954022</v>
      </c>
      <c r="F44" s="40" t="s">
        <v>19</v>
      </c>
      <c r="G44" s="41" t="s">
        <v>18</v>
      </c>
      <c r="H44" s="41" t="s">
        <v>18</v>
      </c>
      <c r="I44" s="39">
        <f>(Demand!I$23-Demand!I24)/Demand!I$23</f>
        <v>0.1544963748680605</v>
      </c>
      <c r="J44" s="39">
        <f>(Demand!J$23-Demand!J24)/Demand!J$23</f>
        <v>9.6260236635461349E-2</v>
      </c>
      <c r="K44" s="39">
        <f>(Demand!K$23-Demand!K24)/Demand!K$23</f>
        <v>0.12568025105368377</v>
      </c>
      <c r="L44" s="42" t="s">
        <v>19</v>
      </c>
    </row>
    <row r="45" spans="2:13" ht="15" thickBot="1" x14ac:dyDescent="0.35">
      <c r="B45" s="293"/>
      <c r="C45" s="64" t="s">
        <v>17</v>
      </c>
      <c r="D45" s="43">
        <f>(Demand!D$23-Demand!D25)/Demand!D$23</f>
        <v>0.12044667357980569</v>
      </c>
      <c r="E45" s="44">
        <f>(Demand!E$23-Demand!E25)/Demand!E$23</f>
        <v>0.19334534311196952</v>
      </c>
      <c r="F45" s="62" t="s">
        <v>19</v>
      </c>
      <c r="G45" s="45" t="s">
        <v>18</v>
      </c>
      <c r="H45" s="45" t="s">
        <v>18</v>
      </c>
      <c r="I45" s="44">
        <f>(Demand!I$23-Demand!I25)/Demand!I$23</f>
        <v>0.11982546301904075</v>
      </c>
      <c r="J45" s="44">
        <f>(Demand!J$23-Demand!J25)/Demand!J$23</f>
        <v>9.9099675047245012E-2</v>
      </c>
      <c r="K45" s="44">
        <f>(Demand!K$23-Demand!K25)/Demand!K$23</f>
        <v>0.12624140770924222</v>
      </c>
      <c r="L45" s="46" t="s">
        <v>19</v>
      </c>
    </row>
    <row r="46" spans="2:13" x14ac:dyDescent="0.3">
      <c r="B46" s="292" t="s">
        <v>12</v>
      </c>
      <c r="C46" s="63" t="s">
        <v>16</v>
      </c>
      <c r="D46" s="38">
        <f>(Demand!D$26-Demand!D27)/Demand!D$26</f>
        <v>0.19260137445425607</v>
      </c>
      <c r="E46" s="39">
        <f>(Demand!E$26-Demand!E27)/Demand!E$26</f>
        <v>0.21832665469234377</v>
      </c>
      <c r="F46" s="39">
        <f>(Demand!F$26-Demand!F27)/Demand!F$26</f>
        <v>0.12738144186387848</v>
      </c>
      <c r="G46" s="41" t="s">
        <v>18</v>
      </c>
      <c r="H46" s="41" t="s">
        <v>18</v>
      </c>
      <c r="I46" s="39">
        <f>(Demand!I$26-Demand!I27)/Demand!I$26</f>
        <v>0.23397807301469695</v>
      </c>
      <c r="J46" s="39">
        <f>(Demand!J$26-Demand!J27)/Demand!J$26</f>
        <v>0.12485030268716053</v>
      </c>
      <c r="K46" s="39">
        <f>(Demand!K$26-Demand!K27)/Demand!K$26</f>
        <v>0.22126703330853814</v>
      </c>
      <c r="L46" s="42" t="s">
        <v>19</v>
      </c>
    </row>
    <row r="47" spans="2:13" ht="15" thickBot="1" x14ac:dyDescent="0.35">
      <c r="B47" s="293"/>
      <c r="C47" s="64" t="s">
        <v>17</v>
      </c>
      <c r="D47" s="43">
        <f>(Demand!D$26-Demand!D28)/Demand!D$26</f>
        <v>0.22731065262037076</v>
      </c>
      <c r="E47" s="44">
        <f>(Demand!E$26-Demand!E28)/Demand!E$26</f>
        <v>0.23255330539701466</v>
      </c>
      <c r="F47" s="44">
        <f>(Demand!F$26-Demand!F28)/Demand!F$26</f>
        <v>0.14207255849443806</v>
      </c>
      <c r="G47" s="45" t="s">
        <v>18</v>
      </c>
      <c r="H47" s="45" t="s">
        <v>18</v>
      </c>
      <c r="I47" s="44">
        <f>(Demand!I$26-Demand!I28)/Demand!I$26</f>
        <v>0.22971730821951084</v>
      </c>
      <c r="J47" s="44">
        <f>(Demand!J$26-Demand!J28)/Demand!J$26</f>
        <v>0.14068932747735829</v>
      </c>
      <c r="K47" s="44">
        <f>(Demand!K$26-Demand!K28)/Demand!K$26</f>
        <v>0.26096511879761697</v>
      </c>
      <c r="L47" s="46" t="s">
        <v>19</v>
      </c>
    </row>
    <row r="48" spans="2:13" x14ac:dyDescent="0.3">
      <c r="B48" s="292" t="s">
        <v>13</v>
      </c>
      <c r="C48" s="63" t="s">
        <v>16</v>
      </c>
      <c r="D48" s="38">
        <f>(Demand!D$29-Demand!D30)/Demand!D$29</f>
        <v>0.15823000460985409</v>
      </c>
      <c r="E48" s="39">
        <f>(Demand!E$29-Demand!E30)/Demand!E$29</f>
        <v>0.27340036591084005</v>
      </c>
      <c r="F48" s="39">
        <f>(Demand!F$29-Demand!F30)/Demand!F$29</f>
        <v>0.12325870539126789</v>
      </c>
      <c r="G48" s="41" t="s">
        <v>18</v>
      </c>
      <c r="H48" s="41" t="s">
        <v>18</v>
      </c>
      <c r="I48" s="39">
        <f>(Demand!I$29-Demand!I30)/Demand!I$29</f>
        <v>0.20575198301207656</v>
      </c>
      <c r="J48" s="39">
        <f>(Demand!J$29-Demand!J30)/Demand!J$29</f>
        <v>0.10966013569959422</v>
      </c>
      <c r="K48" s="39">
        <f>(Demand!K$29-Demand!K30)/Demand!K$29</f>
        <v>0.15890505068341487</v>
      </c>
      <c r="L48" s="42" t="s">
        <v>19</v>
      </c>
      <c r="M48" s="51"/>
    </row>
    <row r="49" spans="2:13" ht="15" thickBot="1" x14ac:dyDescent="0.35">
      <c r="B49" s="293"/>
      <c r="C49" s="64" t="s">
        <v>17</v>
      </c>
      <c r="D49" s="43">
        <f>(Demand!D$29-Demand!D31)/Demand!D$29</f>
        <v>0.15500546462261169</v>
      </c>
      <c r="E49" s="44">
        <f>(Demand!E$29-Demand!E31)/Demand!E$29</f>
        <v>0.28582417279327227</v>
      </c>
      <c r="F49" s="44">
        <f>(Demand!F$29-Demand!F31)/Demand!F$29</f>
        <v>0.16879703911403959</v>
      </c>
      <c r="G49" s="45" t="s">
        <v>18</v>
      </c>
      <c r="H49" s="45" t="s">
        <v>18</v>
      </c>
      <c r="I49" s="44">
        <f>(Demand!I$29-Demand!I31)/Demand!I$29</f>
        <v>0.18385277135297665</v>
      </c>
      <c r="J49" s="44">
        <f>(Demand!J$29-Demand!J31)/Demand!J$29</f>
        <v>0.1160491080761064</v>
      </c>
      <c r="K49" s="44">
        <f>(Demand!K$29-Demand!K31)/Demand!K$29</f>
        <v>0.16590609359739267</v>
      </c>
      <c r="L49" s="46" t="s">
        <v>19</v>
      </c>
      <c r="M49" s="51" t="str">
        <f>"0%"</f>
        <v>0%</v>
      </c>
    </row>
    <row r="50" spans="2:13" ht="15.6" x14ac:dyDescent="0.3">
      <c r="B50" s="255" t="s">
        <v>36</v>
      </c>
      <c r="C50" s="255"/>
      <c r="D50" s="255"/>
      <c r="E50" s="255"/>
      <c r="F50" s="255"/>
      <c r="G50" s="255"/>
      <c r="H50" s="255"/>
      <c r="I50" s="255"/>
      <c r="J50" s="255"/>
      <c r="K50" s="255"/>
      <c r="L50" s="255"/>
    </row>
  </sheetData>
  <mergeCells count="36">
    <mergeCell ref="B20:B21"/>
    <mergeCell ref="B22:B23"/>
    <mergeCell ref="C14:C15"/>
    <mergeCell ref="B42:B43"/>
    <mergeCell ref="B44:B45"/>
    <mergeCell ref="B24:L24"/>
    <mergeCell ref="B38:L38"/>
    <mergeCell ref="B28:B29"/>
    <mergeCell ref="D28:D29"/>
    <mergeCell ref="E28:L28"/>
    <mergeCell ref="C28:C29"/>
    <mergeCell ref="B30:B31"/>
    <mergeCell ref="B32:B33"/>
    <mergeCell ref="B34:B35"/>
    <mergeCell ref="B36:B37"/>
    <mergeCell ref="B46:B47"/>
    <mergeCell ref="B48:B49"/>
    <mergeCell ref="C40:C41"/>
    <mergeCell ref="B40:B41"/>
    <mergeCell ref="D40:D41"/>
    <mergeCell ref="B50:L50"/>
    <mergeCell ref="B2:B3"/>
    <mergeCell ref="D2:D3"/>
    <mergeCell ref="E2:L2"/>
    <mergeCell ref="B12:L12"/>
    <mergeCell ref="B14:B15"/>
    <mergeCell ref="D14:D15"/>
    <mergeCell ref="E14:L14"/>
    <mergeCell ref="B4:B5"/>
    <mergeCell ref="B6:B7"/>
    <mergeCell ref="B8:B9"/>
    <mergeCell ref="B10:B11"/>
    <mergeCell ref="C2:C3"/>
    <mergeCell ref="B16:B17"/>
    <mergeCell ref="B18:B19"/>
    <mergeCell ref="E40:L40"/>
  </mergeCells>
  <conditionalFormatting sqref="B4:C4 B6:C6 B8:C8 B10:C10 C5 C7 C9 C11">
    <cfRule type="colorScale" priority="17">
      <colorScale>
        <cfvo type="num" val="0"/>
        <cfvo type="percentile" val="50"/>
        <cfvo type="num" val="0.4"/>
        <color theme="0"/>
        <color rgb="FFFFEB84"/>
        <color rgb="FF00B050"/>
      </colorScale>
    </cfRule>
  </conditionalFormatting>
  <conditionalFormatting sqref="B4:C11">
    <cfRule type="colorScale" priority="18">
      <colorScale>
        <cfvo type="num" val="0"/>
        <cfvo type="percentile" val="50"/>
        <cfvo type="num" val="0.45"/>
        <color theme="0"/>
        <color rgb="FFFFEB84"/>
        <color rgb="FF00B050"/>
      </colorScale>
    </cfRule>
  </conditionalFormatting>
  <conditionalFormatting sqref="B16:C16 B18:C18 B20:C20 B22:C22 C17 C19 C21 C23">
    <cfRule type="colorScale" priority="14">
      <colorScale>
        <cfvo type="num" val="0"/>
        <cfvo type="percentile" val="50"/>
        <cfvo type="num" val="0.4"/>
        <color theme="0"/>
        <color rgb="FFFFEB84"/>
        <color rgb="FF00B050"/>
      </colorScale>
    </cfRule>
  </conditionalFormatting>
  <conditionalFormatting sqref="B16:C23">
    <cfRule type="colorScale" priority="15">
      <colorScale>
        <cfvo type="num" val="0"/>
        <cfvo type="percentile" val="50"/>
        <cfvo type="num" val="0.45"/>
        <color theme="0"/>
        <color rgb="FFFFEB84"/>
        <color rgb="FF00B050"/>
      </colorScale>
    </cfRule>
  </conditionalFormatting>
  <conditionalFormatting sqref="B42:C42 B44:C44 B46:C46 B48:C48 C43 C45 C47 C49">
    <cfRule type="colorScale" priority="19">
      <colorScale>
        <cfvo type="num" val="0"/>
        <cfvo type="percentile" val="50"/>
        <cfvo type="num" val="0.4"/>
        <color theme="0"/>
        <color rgb="FFFFEB84"/>
        <color rgb="FF00B050"/>
      </colorScale>
    </cfRule>
  </conditionalFormatting>
  <conditionalFormatting sqref="B31:H31 B43:H43 B28:L30 B32:L42 B44:L50 J31:L31 J43:L43">
    <cfRule type="colorScale" priority="21">
      <colorScale>
        <cfvo type="num" val="0"/>
        <cfvo type="percentile" val="50"/>
        <cfvo type="num" val="0.45"/>
        <color theme="0"/>
        <color rgb="FFFFEB84"/>
        <color rgb="FF00B050"/>
      </colorScale>
    </cfRule>
  </conditionalFormatting>
  <conditionalFormatting sqref="B2:L24">
    <cfRule type="colorScale" priority="22">
      <colorScale>
        <cfvo type="num" val="0"/>
        <cfvo type="percentile" val="50"/>
        <cfvo type="num" val="0.8"/>
        <color theme="0"/>
        <color rgb="FFFFEB84"/>
        <color rgb="FF00B050"/>
      </colorScale>
    </cfRule>
  </conditionalFormatting>
  <conditionalFormatting sqref="C2:C3">
    <cfRule type="colorScale" priority="16">
      <colorScale>
        <cfvo type="num" val="0"/>
        <cfvo type="percentile" val="50"/>
        <cfvo type="num" val="0.45"/>
        <color theme="0"/>
        <color rgb="FFFFEB84"/>
        <color rgb="FF00B050"/>
      </colorScale>
    </cfRule>
  </conditionalFormatting>
  <conditionalFormatting sqref="C14:C15">
    <cfRule type="colorScale" priority="13">
      <colorScale>
        <cfvo type="num" val="0"/>
        <cfvo type="percentile" val="50"/>
        <cfvo type="num" val="0.45"/>
        <color theme="0"/>
        <color rgb="FFFFEB84"/>
        <color rgb="FF00B050"/>
      </colorScale>
    </cfRule>
  </conditionalFormatting>
  <conditionalFormatting sqref="F4:F7">
    <cfRule type="colorScale" priority="10">
      <colorScale>
        <cfvo type="num" val="0"/>
        <cfvo type="percentile" val="50"/>
        <cfvo type="num" val="0.45"/>
        <color theme="0"/>
        <color rgb="FFFFEB84"/>
        <color rgb="FF00B050"/>
      </colorScale>
    </cfRule>
  </conditionalFormatting>
  <conditionalFormatting sqref="F16:F19">
    <cfRule type="colorScale" priority="9">
      <colorScale>
        <cfvo type="num" val="0"/>
        <cfvo type="percentile" val="50"/>
        <cfvo type="num" val="0.45"/>
        <color theme="0"/>
        <color rgb="FFFFEB84"/>
        <color rgb="FF00B050"/>
      </colorScale>
    </cfRule>
  </conditionalFormatting>
  <conditionalFormatting sqref="G4:H11">
    <cfRule type="colorScale" priority="12">
      <colorScale>
        <cfvo type="num" val="0"/>
        <cfvo type="percentile" val="50"/>
        <cfvo type="num" val="0.45"/>
        <color theme="0"/>
        <color rgb="FFFFEB84"/>
        <color rgb="FF00B050"/>
      </colorScale>
    </cfRule>
  </conditionalFormatting>
  <conditionalFormatting sqref="G16:H23">
    <cfRule type="colorScale" priority="11">
      <colorScale>
        <cfvo type="num" val="0"/>
        <cfvo type="percentile" val="50"/>
        <cfvo type="num" val="0.45"/>
        <color theme="0"/>
        <color rgb="FFFFEB84"/>
        <color rgb="FF00B050"/>
      </colorScale>
    </cfRule>
  </conditionalFormatting>
  <conditionalFormatting sqref="I5">
    <cfRule type="colorScale" priority="6">
      <colorScale>
        <cfvo type="num" val="0"/>
        <cfvo type="percentile" val="50"/>
        <cfvo type="num" val="0.45"/>
        <color theme="0"/>
        <color rgb="FFFFEB84"/>
        <color rgb="FF00B050"/>
      </colorScale>
    </cfRule>
  </conditionalFormatting>
  <conditionalFormatting sqref="I17">
    <cfRule type="colorScale" priority="5">
      <colorScale>
        <cfvo type="num" val="0"/>
        <cfvo type="percentile" val="50"/>
        <cfvo type="num" val="0.45"/>
        <color theme="0"/>
        <color rgb="FFFFEB84"/>
        <color rgb="FF00B050"/>
      </colorScale>
    </cfRule>
  </conditionalFormatting>
  <conditionalFormatting sqref="I31">
    <cfRule type="colorScale" priority="3">
      <colorScale>
        <cfvo type="num" val="0"/>
        <cfvo type="percentile" val="50"/>
        <cfvo type="num" val="0.45"/>
        <color theme="0"/>
        <color rgb="FFFFEB84"/>
        <color rgb="FF00B050"/>
      </colorScale>
    </cfRule>
    <cfRule type="colorScale" priority="4">
      <colorScale>
        <cfvo type="num" val="0"/>
        <cfvo type="percentile" val="50"/>
        <cfvo type="num" val="0.8"/>
        <color theme="0"/>
        <color rgb="FFFFEB84"/>
        <color rgb="FF00B050"/>
      </colorScale>
    </cfRule>
  </conditionalFormatting>
  <conditionalFormatting sqref="I43">
    <cfRule type="colorScale" priority="1">
      <colorScale>
        <cfvo type="num" val="0"/>
        <cfvo type="percentile" val="50"/>
        <cfvo type="num" val="0.45"/>
        <color theme="0"/>
        <color rgb="FFFFEB84"/>
        <color rgb="FF00B050"/>
      </colorScale>
    </cfRule>
    <cfRule type="colorScale" priority="2">
      <colorScale>
        <cfvo type="num" val="0"/>
        <cfvo type="percentile" val="50"/>
        <cfvo type="num" val="0.8"/>
        <color theme="0"/>
        <color rgb="FFFFEB84"/>
        <color rgb="FF00B050"/>
      </colorScale>
    </cfRule>
  </conditionalFormatting>
  <conditionalFormatting sqref="L4:L11">
    <cfRule type="colorScale" priority="8">
      <colorScale>
        <cfvo type="num" val="0"/>
        <cfvo type="percentile" val="50"/>
        <cfvo type="num" val="0.45"/>
        <color theme="0"/>
        <color rgb="FFFFEB84"/>
        <color rgb="FF00B050"/>
      </colorScale>
    </cfRule>
  </conditionalFormatting>
  <conditionalFormatting sqref="L16:L23">
    <cfRule type="colorScale" priority="7">
      <colorScale>
        <cfvo type="num" val="0"/>
        <cfvo type="percentile" val="50"/>
        <cfvo type="num" val="0.45"/>
        <color theme="0"/>
        <color rgb="FFFFEB84"/>
        <color rgb="FF00B050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B97E5-A42A-4614-8B2D-920FB62F57EA}">
  <dimension ref="B1:M50"/>
  <sheetViews>
    <sheetView topLeftCell="A27" workbookViewId="0">
      <selection activeCell="N38" sqref="N38"/>
    </sheetView>
  </sheetViews>
  <sheetFormatPr defaultColWidth="9.109375" defaultRowHeight="13.8" x14ac:dyDescent="0.25"/>
  <cols>
    <col min="1" max="1" width="9.109375" style="65"/>
    <col min="2" max="12" width="11.6640625" style="65" customWidth="1"/>
    <col min="13" max="16384" width="9.109375" style="65"/>
  </cols>
  <sheetData>
    <row r="1" spans="2:13" ht="14.4" thickBot="1" x14ac:dyDescent="0.3"/>
    <row r="2" spans="2:13" x14ac:dyDescent="0.25">
      <c r="B2" s="248" t="s">
        <v>0</v>
      </c>
      <c r="C2" s="250" t="s">
        <v>14</v>
      </c>
      <c r="D2" s="250" t="s">
        <v>1</v>
      </c>
      <c r="E2" s="250" t="s">
        <v>2</v>
      </c>
      <c r="F2" s="250"/>
      <c r="G2" s="250"/>
      <c r="H2" s="250"/>
      <c r="I2" s="250"/>
      <c r="J2" s="250"/>
      <c r="K2" s="250"/>
      <c r="L2" s="252"/>
    </row>
    <row r="3" spans="2:13" ht="40.200000000000003" thickBot="1" x14ac:dyDescent="0.3">
      <c r="B3" s="249"/>
      <c r="C3" s="251"/>
      <c r="D3" s="251"/>
      <c r="E3" s="14" t="s">
        <v>3</v>
      </c>
      <c r="F3" s="14" t="s">
        <v>4</v>
      </c>
      <c r="G3" s="14" t="s">
        <v>31</v>
      </c>
      <c r="H3" s="14" t="s">
        <v>5</v>
      </c>
      <c r="I3" s="14" t="s">
        <v>6</v>
      </c>
      <c r="J3" s="14" t="s">
        <v>7</v>
      </c>
      <c r="K3" s="14" t="s">
        <v>8</v>
      </c>
      <c r="L3" s="15" t="s">
        <v>9</v>
      </c>
    </row>
    <row r="4" spans="2:13" ht="14.4" thickBot="1" x14ac:dyDescent="0.3">
      <c r="B4" s="292" t="s">
        <v>10</v>
      </c>
      <c r="C4" s="63" t="s">
        <v>16</v>
      </c>
      <c r="D4" s="52">
        <f>(Cost!D$4-Cost!D5)</f>
        <v>0.60394471000000105</v>
      </c>
      <c r="E4" s="52">
        <f>(Cost!E$4-Cost!E5)</f>
        <v>0.37390015333333215</v>
      </c>
      <c r="F4" s="40" t="s">
        <v>19</v>
      </c>
      <c r="G4" s="41" t="s">
        <v>18</v>
      </c>
      <c r="H4" s="41" t="s">
        <v>18</v>
      </c>
      <c r="I4" s="52">
        <f>(Cost!I$4-Cost!I5)</f>
        <v>0.21139884333333597</v>
      </c>
      <c r="J4" s="52">
        <f>(Cost!J$4-Cost!J5)</f>
        <v>0.66229521333333019</v>
      </c>
      <c r="K4" s="52">
        <f>(Cost!K$4-Cost!K5)</f>
        <v>0.53807288333332792</v>
      </c>
      <c r="L4" s="42" t="s">
        <v>19</v>
      </c>
      <c r="M4" s="71" t="str">
        <f>"$ 0.7"</f>
        <v>$ 0.7</v>
      </c>
    </row>
    <row r="5" spans="2:13" ht="14.4" thickBot="1" x14ac:dyDescent="0.3">
      <c r="B5" s="293"/>
      <c r="C5" s="64" t="s">
        <v>17</v>
      </c>
      <c r="D5" s="52">
        <f>(Cost!D$4-Cost!D6)</f>
        <v>0.35415411666666807</v>
      </c>
      <c r="E5" s="52">
        <f>(Cost!E$4-Cost!E6)</f>
        <v>0.24994783666666409</v>
      </c>
      <c r="F5" s="62" t="s">
        <v>19</v>
      </c>
      <c r="G5" s="45" t="s">
        <v>18</v>
      </c>
      <c r="H5" s="45" t="s">
        <v>18</v>
      </c>
      <c r="I5" s="45" t="s">
        <v>18</v>
      </c>
      <c r="J5" s="52">
        <f>(Cost!J$4-Cost!J6)</f>
        <v>0.45703975666667018</v>
      </c>
      <c r="K5" s="52">
        <f>(Cost!K$4-Cost!K6)</f>
        <v>0.53622867333332591</v>
      </c>
      <c r="L5" s="46" t="s">
        <v>19</v>
      </c>
      <c r="M5" s="66"/>
    </row>
    <row r="6" spans="2:13" x14ac:dyDescent="0.25">
      <c r="B6" s="292" t="s">
        <v>11</v>
      </c>
      <c r="C6" s="63" t="s">
        <v>16</v>
      </c>
      <c r="D6" s="53">
        <f>(Cost!D$7-Cost!D8)</f>
        <v>1.0281336666666002E-2</v>
      </c>
      <c r="E6" s="53">
        <f>(Cost!E$7-Cost!E8)</f>
        <v>4.3740806666666021E-2</v>
      </c>
      <c r="F6" s="40" t="s">
        <v>19</v>
      </c>
      <c r="G6" s="41" t="s">
        <v>18</v>
      </c>
      <c r="H6" s="41" t="s">
        <v>18</v>
      </c>
      <c r="I6" s="53">
        <f>(Cost!I$7-Cost!I8)</f>
        <v>1.7411683333331013E-2</v>
      </c>
      <c r="J6" s="53">
        <f>(Cost!J$7-Cost!J8)</f>
        <v>3.9893430000001007E-2</v>
      </c>
      <c r="K6" s="53">
        <f>(Cost!K$7-Cost!K8)</f>
        <v>2.3386806666665011E-2</v>
      </c>
      <c r="L6" s="42" t="s">
        <v>19</v>
      </c>
    </row>
    <row r="7" spans="2:13" ht="14.4" thickBot="1" x14ac:dyDescent="0.3">
      <c r="B7" s="293"/>
      <c r="C7" s="64" t="s">
        <v>17</v>
      </c>
      <c r="D7" s="53">
        <f>(Cost!D$7-Cost!D9)</f>
        <v>7.3354766666670068E-3</v>
      </c>
      <c r="E7" s="53">
        <f>(Cost!E$7-Cost!E9)</f>
        <v>3.8318408333333026E-2</v>
      </c>
      <c r="F7" s="62" t="s">
        <v>19</v>
      </c>
      <c r="G7" s="45" t="s">
        <v>18</v>
      </c>
      <c r="H7" s="45" t="s">
        <v>18</v>
      </c>
      <c r="I7" s="53">
        <f>(Cost!I$7-Cost!I9)</f>
        <v>1.7722726666665023E-2</v>
      </c>
      <c r="J7" s="53">
        <f>(Cost!J$7-Cost!J9)</f>
        <v>3.6064158333334012E-2</v>
      </c>
      <c r="K7" s="53">
        <f>(Cost!K$7-Cost!K9)</f>
        <v>2.4361938333332001E-2</v>
      </c>
      <c r="L7" s="46" t="s">
        <v>19</v>
      </c>
    </row>
    <row r="8" spans="2:13" x14ac:dyDescent="0.25">
      <c r="B8" s="292" t="s">
        <v>12</v>
      </c>
      <c r="C8" s="63" t="s">
        <v>16</v>
      </c>
      <c r="D8" s="53">
        <f>(Cost!D$10-Cost!D11)</f>
        <v>5.6974283333332987E-2</v>
      </c>
      <c r="E8" s="53">
        <f>(Cost!E$10-Cost!E11)</f>
        <v>0.23625668333333305</v>
      </c>
      <c r="F8" s="53">
        <f>(Cost!F$10-Cost!F11)</f>
        <v>0.16053670000000003</v>
      </c>
      <c r="G8" s="41" t="s">
        <v>18</v>
      </c>
      <c r="H8" s="41" t="s">
        <v>18</v>
      </c>
      <c r="I8" s="53">
        <f>(Cost!I$10-Cost!I11)</f>
        <v>2.3109933333333998E-2</v>
      </c>
      <c r="J8" s="53">
        <f>(Cost!J$10-Cost!J11)</f>
        <v>0.21265743333333403</v>
      </c>
      <c r="K8" s="53">
        <f>(Cost!K$10-Cost!K11)</f>
        <v>0.10680698333333302</v>
      </c>
      <c r="L8" s="42" t="s">
        <v>19</v>
      </c>
    </row>
    <row r="9" spans="2:13" ht="14.4" thickBot="1" x14ac:dyDescent="0.3">
      <c r="B9" s="293"/>
      <c r="C9" s="64" t="s">
        <v>17</v>
      </c>
      <c r="D9" s="53">
        <f>(Cost!D$10-Cost!D12)</f>
        <v>-0.465801466666667</v>
      </c>
      <c r="E9" s="53">
        <f>(Cost!E$10-Cost!E12)</f>
        <v>-0.25814128333333297</v>
      </c>
      <c r="F9" s="53">
        <f>(Cost!F$10-Cost!F12)</f>
        <v>-0.50939090000000009</v>
      </c>
      <c r="G9" s="45" t="s">
        <v>18</v>
      </c>
      <c r="H9" s="45" t="s">
        <v>18</v>
      </c>
      <c r="I9" s="53">
        <f>(Cost!I$10-Cost!I12)</f>
        <v>1.3182816666666985E-2</v>
      </c>
      <c r="J9" s="53">
        <f>(Cost!J$10-Cost!J12)</f>
        <v>-0.17354718333333297</v>
      </c>
      <c r="K9" s="53">
        <f>(Cost!K$10-Cost!K12)</f>
        <v>-0.42350499999999996</v>
      </c>
      <c r="L9" s="46" t="s">
        <v>19</v>
      </c>
    </row>
    <row r="10" spans="2:13" ht="14.4" thickBot="1" x14ac:dyDescent="0.3">
      <c r="B10" s="292" t="s">
        <v>13</v>
      </c>
      <c r="C10" s="63" t="s">
        <v>16</v>
      </c>
      <c r="D10" s="54">
        <f>(Cost!D$13-Cost!D14)</f>
        <v>0.26013233833333294</v>
      </c>
      <c r="E10" s="54">
        <f>(Cost!E$13-Cost!E14)</f>
        <v>0.27138635333333305</v>
      </c>
      <c r="F10" s="54">
        <f>(Cost!F$13-Cost!F14)</f>
        <v>9.6871819999997999E-2</v>
      </c>
      <c r="G10" s="41" t="s">
        <v>18</v>
      </c>
      <c r="H10" s="41" t="s">
        <v>18</v>
      </c>
      <c r="I10" s="54">
        <f>(Cost!I$13-Cost!I14)</f>
        <v>0.22718803500000201</v>
      </c>
      <c r="J10" s="54">
        <f>(Cost!J$13-Cost!J14)</f>
        <v>0.12810944833332005</v>
      </c>
      <c r="K10" s="54">
        <f>(Cost!K$13-Cost!K14)</f>
        <v>0.39809425833333301</v>
      </c>
      <c r="L10" s="42" t="s">
        <v>19</v>
      </c>
    </row>
    <row r="11" spans="2:13" ht="14.4" thickBot="1" x14ac:dyDescent="0.3">
      <c r="B11" s="293"/>
      <c r="C11" s="64" t="s">
        <v>17</v>
      </c>
      <c r="D11" s="54">
        <f>(Cost!D$13-Cost!D15)</f>
        <v>0.35152611166666692</v>
      </c>
      <c r="E11" s="54">
        <f>(Cost!E$13-Cost!E15)</f>
        <v>0.35570707499999998</v>
      </c>
      <c r="F11" s="54">
        <f>(Cost!F$13-Cost!F15)</f>
        <v>0.13945886666666402</v>
      </c>
      <c r="G11" s="45" t="s">
        <v>18</v>
      </c>
      <c r="H11" s="45" t="s">
        <v>18</v>
      </c>
      <c r="I11" s="54">
        <f>(Cost!I$13-Cost!I15)</f>
        <v>0.254205236666666</v>
      </c>
      <c r="J11" s="54">
        <f>(Cost!J$13-Cost!J15)</f>
        <v>0.19544551333332805</v>
      </c>
      <c r="K11" s="54">
        <f>(Cost!K$13-Cost!K15)</f>
        <v>0.42725826500000097</v>
      </c>
      <c r="L11" s="46" t="s">
        <v>19</v>
      </c>
    </row>
    <row r="12" spans="2:13" ht="15.6" x14ac:dyDescent="0.25">
      <c r="B12" s="286" t="s">
        <v>38</v>
      </c>
      <c r="C12" s="286"/>
      <c r="D12" s="286"/>
      <c r="E12" s="286"/>
      <c r="F12" s="286"/>
      <c r="G12" s="286"/>
      <c r="H12" s="286"/>
      <c r="I12" s="286"/>
      <c r="J12" s="286"/>
      <c r="K12" s="286"/>
      <c r="L12" s="286"/>
    </row>
    <row r="13" spans="2:13" ht="14.4" thickBot="1" x14ac:dyDescent="0.3"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</row>
    <row r="14" spans="2:13" x14ac:dyDescent="0.25">
      <c r="B14" s="287" t="s">
        <v>0</v>
      </c>
      <c r="C14" s="250" t="s">
        <v>14</v>
      </c>
      <c r="D14" s="289" t="s">
        <v>1</v>
      </c>
      <c r="E14" s="289" t="s">
        <v>2</v>
      </c>
      <c r="F14" s="289"/>
      <c r="G14" s="289"/>
      <c r="H14" s="289"/>
      <c r="I14" s="289"/>
      <c r="J14" s="289"/>
      <c r="K14" s="289"/>
      <c r="L14" s="291"/>
    </row>
    <row r="15" spans="2:13" ht="40.200000000000003" thickBot="1" x14ac:dyDescent="0.3">
      <c r="B15" s="288"/>
      <c r="C15" s="251"/>
      <c r="D15" s="290"/>
      <c r="E15" s="56" t="s">
        <v>3</v>
      </c>
      <c r="F15" s="56" t="s">
        <v>4</v>
      </c>
      <c r="G15" s="56" t="s">
        <v>31</v>
      </c>
      <c r="H15" s="56" t="s">
        <v>5</v>
      </c>
      <c r="I15" s="56" t="s">
        <v>6</v>
      </c>
      <c r="J15" s="56" t="s">
        <v>7</v>
      </c>
      <c r="K15" s="56" t="s">
        <v>8</v>
      </c>
      <c r="L15" s="57" t="s">
        <v>9</v>
      </c>
    </row>
    <row r="16" spans="2:13" ht="14.4" thickBot="1" x14ac:dyDescent="0.3">
      <c r="B16" s="292" t="s">
        <v>10</v>
      </c>
      <c r="C16" s="63" t="s">
        <v>16</v>
      </c>
      <c r="D16" s="52">
        <f>(Cost!D$20-Cost!D21)</f>
        <v>0.32164192999999042</v>
      </c>
      <c r="E16" s="52">
        <f>(Cost!E$20-Cost!E21)</f>
        <v>0.52004016999996017</v>
      </c>
      <c r="F16" s="40" t="s">
        <v>19</v>
      </c>
      <c r="G16" s="41" t="s">
        <v>18</v>
      </c>
      <c r="H16" s="41" t="s">
        <v>18</v>
      </c>
      <c r="I16" s="52">
        <f>(Cost!I$20-Cost!I21)</f>
        <v>0.32069607333334016</v>
      </c>
      <c r="J16" s="52">
        <f>(Cost!J$20-Cost!J21)</f>
        <v>0.18567238333336</v>
      </c>
      <c r="K16" s="52">
        <f>(Cost!K$20-Cost!K21)</f>
        <v>0.23994290333329982</v>
      </c>
      <c r="L16" s="42" t="s">
        <v>19</v>
      </c>
    </row>
    <row r="17" spans="2:13" ht="14.4" thickBot="1" x14ac:dyDescent="0.3">
      <c r="B17" s="293"/>
      <c r="C17" s="64" t="s">
        <v>17</v>
      </c>
      <c r="D17" s="52">
        <f>(Cost!D$20-Cost!D22)</f>
        <v>0.36284191333331028</v>
      </c>
      <c r="E17" s="52">
        <f>(Cost!E$20-Cost!E22)</f>
        <v>0.5038163866666201</v>
      </c>
      <c r="F17" s="62" t="s">
        <v>19</v>
      </c>
      <c r="G17" s="45" t="s">
        <v>18</v>
      </c>
      <c r="H17" s="45" t="s">
        <v>18</v>
      </c>
      <c r="I17" s="45" t="s">
        <v>18</v>
      </c>
      <c r="J17" s="52">
        <f>(Cost!J$20-Cost!J22)</f>
        <v>0.24268274000002954</v>
      </c>
      <c r="K17" s="52">
        <f>(Cost!K$20-Cost!K22)</f>
        <v>0.36236252666663971</v>
      </c>
      <c r="L17" s="46" t="s">
        <v>19</v>
      </c>
    </row>
    <row r="18" spans="2:13" x14ac:dyDescent="0.25">
      <c r="B18" s="292" t="s">
        <v>11</v>
      </c>
      <c r="C18" s="63" t="s">
        <v>16</v>
      </c>
      <c r="D18" s="53">
        <f>(Cost!D$23-Cost!D24)</f>
        <v>0.13362514999998987</v>
      </c>
      <c r="E18" s="53">
        <f>(Cost!E$23-Cost!E24)</f>
        <v>0.24225925333332965</v>
      </c>
      <c r="F18" s="40" t="s">
        <v>19</v>
      </c>
      <c r="G18" s="41" t="s">
        <v>18</v>
      </c>
      <c r="H18" s="41" t="s">
        <v>18</v>
      </c>
      <c r="I18" s="53">
        <f>(Cost!I$23-Cost!I24)</f>
        <v>0.17218116833333008</v>
      </c>
      <c r="J18" s="53">
        <f>(Cost!J$23-Cost!J24)</f>
        <v>0.20205118333334005</v>
      </c>
      <c r="K18" s="53">
        <f>(Cost!K$23-Cost!K24)</f>
        <v>0.13855586833333011</v>
      </c>
      <c r="L18" s="42" t="s">
        <v>19</v>
      </c>
    </row>
    <row r="19" spans="2:13" ht="14.4" thickBot="1" x14ac:dyDescent="0.3">
      <c r="B19" s="293"/>
      <c r="C19" s="64" t="s">
        <v>17</v>
      </c>
      <c r="D19" s="53">
        <f>(Cost!D$23-Cost!D25)</f>
        <v>0.14203887166665985</v>
      </c>
      <c r="E19" s="53">
        <f>(Cost!E$23-Cost!E25)</f>
        <v>0.26775565333328988</v>
      </c>
      <c r="F19" s="62" t="s">
        <v>19</v>
      </c>
      <c r="G19" s="45" t="s">
        <v>18</v>
      </c>
      <c r="H19" s="45" t="s">
        <v>18</v>
      </c>
      <c r="I19" s="53">
        <f>(Cost!I$23-Cost!I25)</f>
        <v>0.11549298500000016</v>
      </c>
      <c r="J19" s="53">
        <f>(Cost!J$23-Cost!J25)</f>
        <v>0.20981031333332023</v>
      </c>
      <c r="K19" s="53">
        <f>(Cost!K$23-Cost!K25)</f>
        <v>0.13784693166666995</v>
      </c>
      <c r="L19" s="46" t="s">
        <v>19</v>
      </c>
    </row>
    <row r="20" spans="2:13" x14ac:dyDescent="0.25">
      <c r="B20" s="292" t="s">
        <v>12</v>
      </c>
      <c r="C20" s="63" t="s">
        <v>16</v>
      </c>
      <c r="D20" s="53">
        <f>(Cost!D$26-Cost!D27)</f>
        <v>0.55728653333332989</v>
      </c>
      <c r="E20" s="53">
        <f>(Cost!E$26-Cost!E27)</f>
        <v>0.57294148333333972</v>
      </c>
      <c r="F20" s="53">
        <f>(Cost!F$26-Cost!F27)</f>
        <v>7.1119099999999991E-2</v>
      </c>
      <c r="G20" s="41" t="s">
        <v>18</v>
      </c>
      <c r="H20" s="41" t="s">
        <v>18</v>
      </c>
      <c r="I20" s="53">
        <f>(Cost!I$26-Cost!I27)</f>
        <v>0.56698408333333017</v>
      </c>
      <c r="J20" s="53">
        <f>(Cost!J$26-Cost!J27)</f>
        <v>0.34922138333332953</v>
      </c>
      <c r="K20" s="53">
        <f>(Cost!K$26-Cost!K27)</f>
        <v>0.68359174999999972</v>
      </c>
      <c r="L20" s="42" t="s">
        <v>19</v>
      </c>
    </row>
    <row r="21" spans="2:13" ht="14.4" thickBot="1" x14ac:dyDescent="0.3">
      <c r="B21" s="293"/>
      <c r="C21" s="64" t="s">
        <v>17</v>
      </c>
      <c r="D21" s="53">
        <f>(Cost!D$26-Cost!D28)</f>
        <v>0.52449725000000003</v>
      </c>
      <c r="E21" s="53">
        <f>(Cost!E$26-Cost!E28)</f>
        <v>0.47365298333334005</v>
      </c>
      <c r="F21" s="53">
        <f>(Cost!F$26-Cost!F28)</f>
        <v>5.5202900000000055E-2</v>
      </c>
      <c r="G21" s="45" t="s">
        <v>18</v>
      </c>
      <c r="H21" s="45" t="s">
        <v>18</v>
      </c>
      <c r="I21" s="53">
        <f>(Cost!I$26-Cost!I28)</f>
        <v>0.53001440000000022</v>
      </c>
      <c r="J21" s="53">
        <f>(Cost!J$26-Cost!J28)</f>
        <v>0.30666594999999974</v>
      </c>
      <c r="K21" s="53">
        <f>(Cost!K$26-Cost!K28)</f>
        <v>0.64346983333332997</v>
      </c>
      <c r="L21" s="46" t="s">
        <v>19</v>
      </c>
    </row>
    <row r="22" spans="2:13" ht="14.4" thickBot="1" x14ac:dyDescent="0.3">
      <c r="B22" s="292" t="s">
        <v>13</v>
      </c>
      <c r="C22" s="63" t="s">
        <v>16</v>
      </c>
      <c r="D22" s="54">
        <f>(Cost!D$29-Cost!D30)</f>
        <v>0.1429069866666699</v>
      </c>
      <c r="E22" s="54">
        <f>(Cost!E$29-Cost!E30)</f>
        <v>0.34356285166667</v>
      </c>
      <c r="F22" s="54">
        <f>(Cost!F$29-Cost!F30)</f>
        <v>1.3522986666654968E-2</v>
      </c>
      <c r="G22" s="41" t="s">
        <v>18</v>
      </c>
      <c r="H22" s="41" t="s">
        <v>18</v>
      </c>
      <c r="I22" s="54">
        <f>(Cost!I$29-Cost!I30)</f>
        <v>0.16836212333333989</v>
      </c>
      <c r="J22" s="54">
        <f>(Cost!J$29-Cost!J30)</f>
        <v>0.15727076499999004</v>
      </c>
      <c r="K22" s="54">
        <f>(Cost!K$29-Cost!K30)</f>
        <v>0.11850554166667004</v>
      </c>
      <c r="L22" s="42" t="s">
        <v>19</v>
      </c>
      <c r="M22" s="68"/>
    </row>
    <row r="23" spans="2:13" ht="14.4" thickBot="1" x14ac:dyDescent="0.3">
      <c r="B23" s="293"/>
      <c r="C23" s="64" t="s">
        <v>17</v>
      </c>
      <c r="D23" s="54">
        <f>(Cost!D$29-Cost!D31)</f>
        <v>0.13394894833334003</v>
      </c>
      <c r="E23" s="54">
        <f>(Cost!E$29-Cost!E31)</f>
        <v>0.35546602833332996</v>
      </c>
      <c r="F23" s="54">
        <f>(Cost!F$29-Cost!F31)</f>
        <v>4.2920074999993951E-2</v>
      </c>
      <c r="G23" s="45" t="s">
        <v>18</v>
      </c>
      <c r="H23" s="45" t="s">
        <v>18</v>
      </c>
      <c r="I23" s="54">
        <f>(Cost!I$29-Cost!I31)</f>
        <v>0.1512403149999999</v>
      </c>
      <c r="J23" s="54">
        <f>(Cost!J$29-Cost!J31)</f>
        <v>0.13974926333332993</v>
      </c>
      <c r="K23" s="54">
        <f>(Cost!K$29-Cost!K31)</f>
        <v>0.13181185333333012</v>
      </c>
      <c r="L23" s="46" t="s">
        <v>19</v>
      </c>
      <c r="M23" s="72" t="str">
        <f>"$ 0"</f>
        <v>$ 0</v>
      </c>
    </row>
    <row r="24" spans="2:13" ht="15.6" x14ac:dyDescent="0.3">
      <c r="B24" s="255" t="s">
        <v>37</v>
      </c>
      <c r="C24" s="255"/>
      <c r="D24" s="255"/>
      <c r="E24" s="255"/>
      <c r="F24" s="255"/>
      <c r="G24" s="255"/>
      <c r="H24" s="255"/>
      <c r="I24" s="255"/>
      <c r="J24" s="255"/>
      <c r="K24" s="255"/>
      <c r="L24" s="255"/>
    </row>
    <row r="27" spans="2:13" ht="14.4" thickBot="1" x14ac:dyDescent="0.3"/>
    <row r="28" spans="2:13" x14ac:dyDescent="0.25">
      <c r="B28" s="248" t="s">
        <v>0</v>
      </c>
      <c r="C28" s="250" t="s">
        <v>14</v>
      </c>
      <c r="D28" s="250" t="s">
        <v>1</v>
      </c>
      <c r="E28" s="250" t="s">
        <v>2</v>
      </c>
      <c r="F28" s="250"/>
      <c r="G28" s="250"/>
      <c r="H28" s="250"/>
      <c r="I28" s="250"/>
      <c r="J28" s="250"/>
      <c r="K28" s="250"/>
      <c r="L28" s="252"/>
    </row>
    <row r="29" spans="2:13" ht="40.200000000000003" thickBot="1" x14ac:dyDescent="0.3">
      <c r="B29" s="249"/>
      <c r="C29" s="251"/>
      <c r="D29" s="251"/>
      <c r="E29" s="14" t="s">
        <v>3</v>
      </c>
      <c r="F29" s="14" t="s">
        <v>4</v>
      </c>
      <c r="G29" s="14" t="s">
        <v>31</v>
      </c>
      <c r="H29" s="14" t="s">
        <v>5</v>
      </c>
      <c r="I29" s="14" t="s">
        <v>6</v>
      </c>
      <c r="J29" s="14" t="s">
        <v>7</v>
      </c>
      <c r="K29" s="14" t="s">
        <v>8</v>
      </c>
      <c r="L29" s="15" t="s">
        <v>9</v>
      </c>
    </row>
    <row r="30" spans="2:13" x14ac:dyDescent="0.25">
      <c r="B30" s="292" t="s">
        <v>10</v>
      </c>
      <c r="C30" s="60" t="s">
        <v>16</v>
      </c>
      <c r="D30" s="38">
        <f>(Cost!D$4-Cost!D5)/Cost!D$4</f>
        <v>0.46345052995777219</v>
      </c>
      <c r="E30" s="39">
        <f>(Cost!E$4-Cost!E5)/Cost!E$4</f>
        <v>0.30488258316597239</v>
      </c>
      <c r="F30" s="40" t="s">
        <v>19</v>
      </c>
      <c r="G30" s="41" t="s">
        <v>18</v>
      </c>
      <c r="H30" s="41" t="s">
        <v>18</v>
      </c>
      <c r="I30" s="39">
        <f>(Cost!I$4-Cost!I5)/Cost!I$4</f>
        <v>0.32224633058910929</v>
      </c>
      <c r="J30" s="39">
        <f>(Cost!J$4-Cost!J5)/Cost!J$4</f>
        <v>0.37378487268612443</v>
      </c>
      <c r="K30" s="39">
        <f>(Cost!K$4-Cost!K5)/Cost!K$4</f>
        <v>0.40541984107504625</v>
      </c>
      <c r="L30" s="42" t="s">
        <v>19</v>
      </c>
      <c r="M30" s="69" t="str">
        <f>"26%"</f>
        <v>26%</v>
      </c>
    </row>
    <row r="31" spans="2:13" ht="14.4" thickBot="1" x14ac:dyDescent="0.3">
      <c r="B31" s="293"/>
      <c r="C31" s="61" t="s">
        <v>17</v>
      </c>
      <c r="D31" s="43">
        <f>(Cost!D$4-Cost!D6)/Cost!D$4</f>
        <v>0.27176811111714799</v>
      </c>
      <c r="E31" s="44">
        <f>(Cost!E$4-Cost!E6)/Cost!E$4</f>
        <v>0.2038104061212902</v>
      </c>
      <c r="F31" s="62" t="s">
        <v>19</v>
      </c>
      <c r="G31" s="45" t="s">
        <v>18</v>
      </c>
      <c r="H31" s="45" t="s">
        <v>18</v>
      </c>
      <c r="I31" s="45" t="s">
        <v>18</v>
      </c>
      <c r="J31" s="44">
        <f>(Cost!J$4-Cost!J6)/Cost!J$4</f>
        <v>0.25794320088520456</v>
      </c>
      <c r="K31" s="44">
        <f>(Cost!K$4-Cost!K6)/Cost!K$4</f>
        <v>0.40403029079613612</v>
      </c>
      <c r="L31" s="46" t="s">
        <v>19</v>
      </c>
      <c r="M31" s="69"/>
    </row>
    <row r="32" spans="2:13" x14ac:dyDescent="0.25">
      <c r="B32" s="292" t="s">
        <v>11</v>
      </c>
      <c r="C32" s="60" t="s">
        <v>16</v>
      </c>
      <c r="D32" s="38">
        <f>(Cost!D$7-Cost!D8)/Cost!D$7</f>
        <v>6.0031762288308026E-2</v>
      </c>
      <c r="E32" s="39">
        <f>(Cost!E$7-Cost!E8)/Cost!E$7</f>
        <v>0.18133392256788891</v>
      </c>
      <c r="F32" s="40" t="s">
        <v>19</v>
      </c>
      <c r="G32" s="41" t="s">
        <v>18</v>
      </c>
      <c r="H32" s="41" t="s">
        <v>18</v>
      </c>
      <c r="I32" s="39">
        <f>(Cost!I$7-Cost!I8)/Cost!I$7</f>
        <v>0.10136072986950596</v>
      </c>
      <c r="J32" s="39">
        <f>(Cost!J$7-Cost!J8)/Cost!J$7</f>
        <v>0.1621170292473193</v>
      </c>
      <c r="K32" s="39">
        <f>(Cost!K$7-Cost!K8)/Cost!K$7</f>
        <v>0.12425516857495666</v>
      </c>
      <c r="L32" s="42" t="s">
        <v>19</v>
      </c>
    </row>
    <row r="33" spans="2:13" ht="14.4" thickBot="1" x14ac:dyDescent="0.3">
      <c r="B33" s="293"/>
      <c r="C33" s="61" t="s">
        <v>17</v>
      </c>
      <c r="D33" s="43">
        <f>(Cost!D$7-Cost!D9)/Cost!D$7</f>
        <v>4.2831161531021324E-2</v>
      </c>
      <c r="E33" s="44">
        <f>(Cost!E$7-Cost!E9)/Cost!E$7</f>
        <v>0.15885457583333998</v>
      </c>
      <c r="F33" s="62" t="s">
        <v>19</v>
      </c>
      <c r="G33" s="45" t="s">
        <v>18</v>
      </c>
      <c r="H33" s="45" t="s">
        <v>18</v>
      </c>
      <c r="I33" s="44">
        <f>(Cost!I$7-Cost!I9)/Cost!I$7</f>
        <v>0.1031714438989431</v>
      </c>
      <c r="J33" s="44">
        <f>(Cost!J$7-Cost!J9)/Cost!J$7</f>
        <v>0.14655581661704489</v>
      </c>
      <c r="K33" s="44">
        <f>(Cost!K$7-Cost!K9)/Cost!K$7</f>
        <v>0.1294360875157709</v>
      </c>
      <c r="L33" s="46" t="s">
        <v>19</v>
      </c>
    </row>
    <row r="34" spans="2:13" x14ac:dyDescent="0.25">
      <c r="B34" s="292" t="s">
        <v>12</v>
      </c>
      <c r="C34" s="60" t="s">
        <v>16</v>
      </c>
      <c r="D34" s="38">
        <f>(Cost!D$10-Cost!D11)/Cost!D$10</f>
        <v>0.16032424691210628</v>
      </c>
      <c r="E34" s="39">
        <f>(Cost!E$10-Cost!E11)/Cost!E$10</f>
        <v>0.38637664407129052</v>
      </c>
      <c r="F34" s="39">
        <f>(Cost!F$10-Cost!F11)/Cost!F$10</f>
        <v>0.33432619048883461</v>
      </c>
      <c r="G34" s="41" t="s">
        <v>18</v>
      </c>
      <c r="H34" s="41" t="s">
        <v>18</v>
      </c>
      <c r="I34" s="39">
        <f>(Cost!I$10-Cost!I11)/Cost!I$10</f>
        <v>7.1707565506132886E-2</v>
      </c>
      <c r="J34" s="39">
        <f>(Cost!J$10-Cost!J11)/Cost!J$10</f>
        <v>0.33933058816442863</v>
      </c>
      <c r="K34" s="39">
        <f>(Cost!K$10-Cost!K11)/Cost!K$10</f>
        <v>0.30207450052197243</v>
      </c>
      <c r="L34" s="42" t="s">
        <v>19</v>
      </c>
    </row>
    <row r="35" spans="2:13" ht="14.4" thickBot="1" x14ac:dyDescent="0.3">
      <c r="B35" s="293"/>
      <c r="C35" s="61" t="s">
        <v>17</v>
      </c>
      <c r="D35" s="43">
        <f>(Cost!D$10-Cost!D12)/Cost!D$10</f>
        <v>-1.3107539925859255</v>
      </c>
      <c r="E35" s="44">
        <f>(Cost!E$10-Cost!E12)/Cost!E$10</f>
        <v>-0.42216694716681163</v>
      </c>
      <c r="F35" s="44">
        <f>(Cost!F$10-Cost!F12)/Cost!F$10</f>
        <v>-1.0608335605919326</v>
      </c>
      <c r="G35" s="45" t="s">
        <v>18</v>
      </c>
      <c r="H35" s="45" t="s">
        <v>18</v>
      </c>
      <c r="I35" s="44">
        <f>(Cost!I$10-Cost!I12)/Cost!I$10</f>
        <v>4.0904821145322907E-2</v>
      </c>
      <c r="J35" s="44">
        <f>(Cost!J$10-Cost!J12)/Cost!J$10</f>
        <v>-0.27692362722384467</v>
      </c>
      <c r="K35" s="44">
        <f>(Cost!K$10-Cost!K12)/Cost!K$10</f>
        <v>-1.1977686978041695</v>
      </c>
      <c r="L35" s="46" t="s">
        <v>19</v>
      </c>
    </row>
    <row r="36" spans="2:13" x14ac:dyDescent="0.25">
      <c r="B36" s="292" t="s">
        <v>13</v>
      </c>
      <c r="C36" s="60" t="s">
        <v>16</v>
      </c>
      <c r="D36" s="38">
        <f>(Cost!D$13-Cost!D14)/Cost!D$13</f>
        <v>0.27695689502025667</v>
      </c>
      <c r="E36" s="39">
        <f>(Cost!E$13-Cost!E14)/Cost!E$13</f>
        <v>0.28622214891116793</v>
      </c>
      <c r="F36" s="39">
        <f>(Cost!F$13-Cost!F14)/Cost!F$13</f>
        <v>0.17536235229961963</v>
      </c>
      <c r="G36" s="41" t="s">
        <v>18</v>
      </c>
      <c r="H36" s="41" t="s">
        <v>18</v>
      </c>
      <c r="I36" s="39">
        <f>(Cost!I$13-Cost!I14)/Cost!I$13</f>
        <v>0.35559488180399834</v>
      </c>
      <c r="J36" s="39">
        <f>(Cost!J$13-Cost!J14)/Cost!J$13</f>
        <v>0.11115114018002287</v>
      </c>
      <c r="K36" s="39">
        <f>(Cost!K$13-Cost!K14)/Cost!K$13</f>
        <v>0.42075696329876644</v>
      </c>
      <c r="L36" s="42" t="s">
        <v>19</v>
      </c>
    </row>
    <row r="37" spans="2:13" ht="14.4" thickBot="1" x14ac:dyDescent="0.3">
      <c r="B37" s="293"/>
      <c r="C37" s="61" t="s">
        <v>17</v>
      </c>
      <c r="D37" s="43">
        <f>(Cost!D$13-Cost!D15)/Cost!D$13</f>
        <v>0.37426173550552688</v>
      </c>
      <c r="E37" s="44">
        <f>(Cost!E$13-Cost!E15)/Cost!E$13</f>
        <v>0.37515240592939941</v>
      </c>
      <c r="F37" s="44">
        <f>(Cost!F$13-Cost!F15)/Cost!F$13</f>
        <v>0.25245561513870307</v>
      </c>
      <c r="G37" s="45" t="s">
        <v>18</v>
      </c>
      <c r="H37" s="45" t="s">
        <v>18</v>
      </c>
      <c r="I37" s="44">
        <f>(Cost!I$13-Cost!I15)/Cost!I$13</f>
        <v>0.39788222600032486</v>
      </c>
      <c r="J37" s="44">
        <f>(Cost!J$13-Cost!J15)/Cost!J$13</f>
        <v>0.16957368822279964</v>
      </c>
      <c r="K37" s="44">
        <f>(Cost!K$13-Cost!K15)/Cost!K$13</f>
        <v>0.45158121817263963</v>
      </c>
      <c r="L37" s="46" t="s">
        <v>19</v>
      </c>
    </row>
    <row r="38" spans="2:13" ht="15.6" x14ac:dyDescent="0.25">
      <c r="B38" s="299" t="s">
        <v>35</v>
      </c>
      <c r="C38" s="299"/>
      <c r="D38" s="299"/>
      <c r="E38" s="299"/>
      <c r="F38" s="299"/>
      <c r="G38" s="299"/>
      <c r="H38" s="299"/>
      <c r="I38" s="299"/>
      <c r="J38" s="299"/>
      <c r="K38" s="299"/>
      <c r="L38" s="299"/>
    </row>
    <row r="39" spans="2:13" ht="14.4" thickBot="1" x14ac:dyDescent="0.3"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</row>
    <row r="40" spans="2:13" x14ac:dyDescent="0.25">
      <c r="B40" s="296" t="s">
        <v>0</v>
      </c>
      <c r="C40" s="250" t="s">
        <v>14</v>
      </c>
      <c r="D40" s="294" t="s">
        <v>1</v>
      </c>
      <c r="E40" s="294" t="s">
        <v>2</v>
      </c>
      <c r="F40" s="294"/>
      <c r="G40" s="294"/>
      <c r="H40" s="294"/>
      <c r="I40" s="294"/>
      <c r="J40" s="294"/>
      <c r="K40" s="294"/>
      <c r="L40" s="295"/>
    </row>
    <row r="41" spans="2:13" ht="40.200000000000003" thickBot="1" x14ac:dyDescent="0.3">
      <c r="B41" s="297"/>
      <c r="C41" s="251"/>
      <c r="D41" s="298"/>
      <c r="E41" s="47" t="s">
        <v>3</v>
      </c>
      <c r="F41" s="47" t="s">
        <v>4</v>
      </c>
      <c r="G41" s="47" t="s">
        <v>31</v>
      </c>
      <c r="H41" s="47" t="s">
        <v>5</v>
      </c>
      <c r="I41" s="47" t="s">
        <v>6</v>
      </c>
      <c r="J41" s="47" t="s">
        <v>7</v>
      </c>
      <c r="K41" s="47" t="s">
        <v>8</v>
      </c>
      <c r="L41" s="48" t="s">
        <v>9</v>
      </c>
    </row>
    <row r="42" spans="2:13" x14ac:dyDescent="0.25">
      <c r="B42" s="292" t="s">
        <v>10</v>
      </c>
      <c r="C42" s="63" t="s">
        <v>16</v>
      </c>
      <c r="D42" s="38">
        <f>(Cost!D$20-Cost!D21)/Cost!D$20</f>
        <v>8.7759355251020618E-2</v>
      </c>
      <c r="E42" s="39">
        <f>(Cost!E$20-Cost!E21)/Cost!E$20</f>
        <v>0.12460142185595599</v>
      </c>
      <c r="F42" s="40" t="s">
        <v>19</v>
      </c>
      <c r="G42" s="41" t="s">
        <v>18</v>
      </c>
      <c r="H42" s="41" t="s">
        <v>18</v>
      </c>
      <c r="I42" s="39">
        <f>(Cost!I$20-Cost!I21)/Cost!I$20</f>
        <v>9.9900821494899164E-2</v>
      </c>
      <c r="J42" s="39">
        <f>(Cost!J$20-Cost!J21)/Cost!J$20</f>
        <v>3.3904642549722586E-2</v>
      </c>
      <c r="K42" s="39">
        <f>(Cost!K$20-Cost!K21)/Cost!K$20</f>
        <v>7.0503911367778754E-2</v>
      </c>
      <c r="L42" s="42" t="s">
        <v>19</v>
      </c>
    </row>
    <row r="43" spans="2:13" ht="14.4" thickBot="1" x14ac:dyDescent="0.3">
      <c r="B43" s="293"/>
      <c r="C43" s="64" t="s">
        <v>17</v>
      </c>
      <c r="D43" s="43">
        <f>(Cost!D$20-Cost!D22)/Cost!D$20</f>
        <v>9.9000688038959853E-2</v>
      </c>
      <c r="E43" s="44">
        <f>(Cost!E$20-Cost!E22)/Cost!E$20</f>
        <v>0.12071420969844653</v>
      </c>
      <c r="F43" s="62" t="s">
        <v>19</v>
      </c>
      <c r="G43" s="45" t="s">
        <v>18</v>
      </c>
      <c r="H43" s="45" t="s">
        <v>18</v>
      </c>
      <c r="I43" s="45" t="s">
        <v>18</v>
      </c>
      <c r="J43" s="44">
        <f>(Cost!J$20-Cost!J22)/Cost!J$20</f>
        <v>4.4314999382085898E-2</v>
      </c>
      <c r="K43" s="44">
        <f>(Cost!K$20-Cost!K22)/Cost!K$20</f>
        <v>0.10647522851559797</v>
      </c>
      <c r="L43" s="46" t="s">
        <v>19</v>
      </c>
    </row>
    <row r="44" spans="2:13" x14ac:dyDescent="0.25">
      <c r="B44" s="292" t="s">
        <v>11</v>
      </c>
      <c r="C44" s="63" t="s">
        <v>16</v>
      </c>
      <c r="D44" s="38">
        <f>(Cost!D$23-Cost!D24)/Cost!D$23</f>
        <v>7.1655797263780449E-2</v>
      </c>
      <c r="E44" s="39">
        <f>(Cost!E$23-Cost!E24)/Cost!E$23</f>
        <v>0.10640945759128627</v>
      </c>
      <c r="F44" s="40" t="s">
        <v>19</v>
      </c>
      <c r="G44" s="41" t="s">
        <v>18</v>
      </c>
      <c r="H44" s="41" t="s">
        <v>18</v>
      </c>
      <c r="I44" s="39">
        <f>(Cost!I$23-Cost!I24)/Cost!I$23</f>
        <v>9.5452819418473417E-2</v>
      </c>
      <c r="J44" s="39">
        <f>(Cost!J$23-Cost!J24)/Cost!J$23</f>
        <v>6.3118664624474158E-2</v>
      </c>
      <c r="K44" s="39">
        <f>(Cost!K$23-Cost!K24)/Cost!K$23</f>
        <v>7.591996412345732E-2</v>
      </c>
      <c r="L44" s="42" t="s">
        <v>19</v>
      </c>
    </row>
    <row r="45" spans="2:13" ht="14.4" thickBot="1" x14ac:dyDescent="0.3">
      <c r="B45" s="293"/>
      <c r="C45" s="64" t="s">
        <v>17</v>
      </c>
      <c r="D45" s="43">
        <f>(Cost!D$23-Cost!D25)/Cost!D$23</f>
        <v>7.616761209789534E-2</v>
      </c>
      <c r="E45" s="44">
        <f>(Cost!E$23-Cost!E25)/Cost!E$23</f>
        <v>0.11760844403740267</v>
      </c>
      <c r="F45" s="62" t="s">
        <v>19</v>
      </c>
      <c r="G45" s="45" t="s">
        <v>18</v>
      </c>
      <c r="H45" s="45" t="s">
        <v>18</v>
      </c>
      <c r="I45" s="44">
        <f>(Cost!I$23-Cost!I25)/Cost!I$23</f>
        <v>6.4026345900752443E-2</v>
      </c>
      <c r="J45" s="44">
        <f>(Cost!J$23-Cost!J25)/Cost!J$23</f>
        <v>6.5542535230757482E-2</v>
      </c>
      <c r="K45" s="44">
        <f>(Cost!K$23-Cost!K25)/Cost!K$23</f>
        <v>7.5531511097641335E-2</v>
      </c>
      <c r="L45" s="46" t="s">
        <v>19</v>
      </c>
    </row>
    <row r="46" spans="2:13" x14ac:dyDescent="0.25">
      <c r="B46" s="292" t="s">
        <v>12</v>
      </c>
      <c r="C46" s="63" t="s">
        <v>16</v>
      </c>
      <c r="D46" s="38">
        <f>(Cost!D$26-Cost!D27)/Cost!D$26</f>
        <v>0.20213148992310634</v>
      </c>
      <c r="E46" s="39">
        <f>(Cost!E$26-Cost!E27)/Cost!E$26</f>
        <v>0.17015669706117068</v>
      </c>
      <c r="F46" s="39">
        <f>(Cost!F$26-Cost!F27)/Cost!F$26</f>
        <v>3.7250563544991178E-2</v>
      </c>
      <c r="G46" s="41" t="s">
        <v>18</v>
      </c>
      <c r="H46" s="41" t="s">
        <v>18</v>
      </c>
      <c r="I46" s="39">
        <f>(Cost!I$26-Cost!I27)/Cost!I$26</f>
        <v>0.21735456504488468</v>
      </c>
      <c r="J46" s="39">
        <f>(Cost!J$26-Cost!J27)/Cost!J$26</f>
        <v>8.1817829146116669E-2</v>
      </c>
      <c r="K46" s="39">
        <f>(Cost!K$26-Cost!K27)/Cost!K$26</f>
        <v>0.22011118732904178</v>
      </c>
      <c r="L46" s="42" t="s">
        <v>19</v>
      </c>
    </row>
    <row r="47" spans="2:13" ht="14.4" thickBot="1" x14ac:dyDescent="0.3">
      <c r="B47" s="293"/>
      <c r="C47" s="64" t="s">
        <v>17</v>
      </c>
      <c r="D47" s="43">
        <f>(Cost!D$26-Cost!D28)/Cost!D$26</f>
        <v>0.19023860126126496</v>
      </c>
      <c r="E47" s="44">
        <f>(Cost!E$26-Cost!E28)/Cost!E$26</f>
        <v>0.14066921237448649</v>
      </c>
      <c r="F47" s="44">
        <f>(Cost!F$26-Cost!F28)/Cost!F$26</f>
        <v>2.8914020766823478E-2</v>
      </c>
      <c r="G47" s="45" t="s">
        <v>18</v>
      </c>
      <c r="H47" s="45" t="s">
        <v>18</v>
      </c>
      <c r="I47" s="44">
        <f>(Cost!I$26-Cost!I28)/Cost!I$26</f>
        <v>0.20318215760529354</v>
      </c>
      <c r="J47" s="44">
        <f>(Cost!J$26-Cost!J28)/Cost!J$26</f>
        <v>7.1847668841293677E-2</v>
      </c>
      <c r="K47" s="44">
        <f>(Cost!K$26-Cost!K28)/Cost!K$26</f>
        <v>0.20719224453106688</v>
      </c>
      <c r="L47" s="46" t="s">
        <v>19</v>
      </c>
    </row>
    <row r="48" spans="2:13" x14ac:dyDescent="0.25">
      <c r="B48" s="292" t="s">
        <v>13</v>
      </c>
      <c r="C48" s="63" t="s">
        <v>16</v>
      </c>
      <c r="D48" s="38">
        <f>(Cost!D$29-Cost!D30)/Cost!D$29</f>
        <v>8.4422858187931146E-2</v>
      </c>
      <c r="E48" s="39">
        <f>(Cost!E$29-Cost!E30)/Cost!E$29</f>
        <v>0.18069037073606495</v>
      </c>
      <c r="F48" s="39">
        <f>(Cost!F$29-Cost!F30)/Cost!F$29</f>
        <v>1.4319202989589327E-2</v>
      </c>
      <c r="G48" s="41" t="s">
        <v>18</v>
      </c>
      <c r="H48" s="41" t="s">
        <v>18</v>
      </c>
      <c r="I48" s="39">
        <f>(Cost!I$29-Cost!I30)/Cost!I$29</f>
        <v>0.10813303069383709</v>
      </c>
      <c r="J48" s="39">
        <f>(Cost!J$29-Cost!J30)/Cost!J$29</f>
        <v>6.5321030901567226E-2</v>
      </c>
      <c r="K48" s="39">
        <f>(Cost!K$29-Cost!K30)/Cost!K$29</f>
        <v>8.0060083690518022E-2</v>
      </c>
      <c r="L48" s="42" t="s">
        <v>19</v>
      </c>
      <c r="M48" s="69"/>
    </row>
    <row r="49" spans="2:13" ht="14.4" thickBot="1" x14ac:dyDescent="0.3">
      <c r="B49" s="293"/>
      <c r="C49" s="64" t="s">
        <v>17</v>
      </c>
      <c r="D49" s="43">
        <f>(Cost!D$29-Cost!D31)/Cost!D$29</f>
        <v>7.9130862201613555E-2</v>
      </c>
      <c r="E49" s="44">
        <f>(Cost!E$29-Cost!E31)/Cost!E$29</f>
        <v>0.18695062091853343</v>
      </c>
      <c r="F49" s="44">
        <f>(Cost!F$29-Cost!F31)/Cost!F$29</f>
        <v>4.5447154641418699E-2</v>
      </c>
      <c r="G49" s="45" t="s">
        <v>18</v>
      </c>
      <c r="H49" s="45" t="s">
        <v>18</v>
      </c>
      <c r="I49" s="44">
        <f>(Cost!I$29-Cost!I31)/Cost!I$29</f>
        <v>9.7136299425620673E-2</v>
      </c>
      <c r="J49" s="44">
        <f>(Cost!J$29-Cost!J31)/Cost!J$29</f>
        <v>5.8043629079239725E-2</v>
      </c>
      <c r="K49" s="44">
        <f>(Cost!K$29-Cost!K31)/Cost!K$29</f>
        <v>8.9049574060861961E-2</v>
      </c>
      <c r="L49" s="46" t="s">
        <v>19</v>
      </c>
      <c r="M49" s="69" t="str">
        <f>"0%"</f>
        <v>0%</v>
      </c>
    </row>
    <row r="50" spans="2:13" ht="15.6" x14ac:dyDescent="0.3">
      <c r="B50" s="255" t="s">
        <v>36</v>
      </c>
      <c r="C50" s="255"/>
      <c r="D50" s="255"/>
      <c r="E50" s="255"/>
      <c r="F50" s="255"/>
      <c r="G50" s="255"/>
      <c r="H50" s="255"/>
      <c r="I50" s="255"/>
      <c r="J50" s="255"/>
      <c r="K50" s="255"/>
      <c r="L50" s="255"/>
    </row>
  </sheetData>
  <mergeCells count="36">
    <mergeCell ref="B20:B21"/>
    <mergeCell ref="B22:B23"/>
    <mergeCell ref="B24:L24"/>
    <mergeCell ref="B48:B49"/>
    <mergeCell ref="B50:L50"/>
    <mergeCell ref="B36:B37"/>
    <mergeCell ref="B38:L38"/>
    <mergeCell ref="B42:B43"/>
    <mergeCell ref="B44:B45"/>
    <mergeCell ref="B46:B47"/>
    <mergeCell ref="B40:B41"/>
    <mergeCell ref="C40:C41"/>
    <mergeCell ref="D40:D41"/>
    <mergeCell ref="E40:L40"/>
    <mergeCell ref="B32:B33"/>
    <mergeCell ref="B34:B35"/>
    <mergeCell ref="B28:B29"/>
    <mergeCell ref="C28:C29"/>
    <mergeCell ref="D28:D29"/>
    <mergeCell ref="E28:L28"/>
    <mergeCell ref="B30:B31"/>
    <mergeCell ref="D2:D3"/>
    <mergeCell ref="E2:L2"/>
    <mergeCell ref="B4:B5"/>
    <mergeCell ref="B16:B17"/>
    <mergeCell ref="B18:B19"/>
    <mergeCell ref="B6:B7"/>
    <mergeCell ref="B2:B3"/>
    <mergeCell ref="C2:C3"/>
    <mergeCell ref="B8:B9"/>
    <mergeCell ref="B10:B11"/>
    <mergeCell ref="B12:L12"/>
    <mergeCell ref="B14:B15"/>
    <mergeCell ref="C14:C15"/>
    <mergeCell ref="D14:D15"/>
    <mergeCell ref="E14:L14"/>
  </mergeCells>
  <conditionalFormatting sqref="B4:C4 B6:C6 B8:C8 B10:C10 C5 C7 C9 C11">
    <cfRule type="colorScale" priority="17">
      <colorScale>
        <cfvo type="num" val="0"/>
        <cfvo type="percentile" val="50"/>
        <cfvo type="num" val="0.4"/>
        <color theme="0"/>
        <color rgb="FFFFEB84"/>
        <color rgb="FF00B050"/>
      </colorScale>
    </cfRule>
  </conditionalFormatting>
  <conditionalFormatting sqref="B4:C11">
    <cfRule type="colorScale" priority="18">
      <colorScale>
        <cfvo type="num" val="0"/>
        <cfvo type="percentile" val="50"/>
        <cfvo type="num" val="0.45"/>
        <color theme="0"/>
        <color rgb="FFFFEB84"/>
        <color rgb="FF00B050"/>
      </colorScale>
    </cfRule>
  </conditionalFormatting>
  <conditionalFormatting sqref="B16:C16 B18:C18 B20:C20 B22:C22 C17 C19 C21 C23">
    <cfRule type="colorScale" priority="14">
      <colorScale>
        <cfvo type="num" val="0"/>
        <cfvo type="percentile" val="50"/>
        <cfvo type="num" val="0.4"/>
        <color theme="0"/>
        <color rgb="FFFFEB84"/>
        <color rgb="FF00B050"/>
      </colorScale>
    </cfRule>
  </conditionalFormatting>
  <conditionalFormatting sqref="B16:C23">
    <cfRule type="colorScale" priority="15">
      <colorScale>
        <cfvo type="num" val="0"/>
        <cfvo type="percentile" val="50"/>
        <cfvo type="num" val="0.45"/>
        <color theme="0"/>
        <color rgb="FFFFEB84"/>
        <color rgb="FF00B050"/>
      </colorScale>
    </cfRule>
  </conditionalFormatting>
  <conditionalFormatting sqref="B42:C42 B44:C44 B46:C46 B48:C48 C43 C45 C47 C49">
    <cfRule type="colorScale" priority="19">
      <colorScale>
        <cfvo type="num" val="0"/>
        <cfvo type="percentile" val="50"/>
        <cfvo type="num" val="0.4"/>
        <color theme="0"/>
        <color rgb="FFFFEB84"/>
        <color rgb="FF00B050"/>
      </colorScale>
    </cfRule>
  </conditionalFormatting>
  <conditionalFormatting sqref="B31:H31 B43:H43 B28:L30 B32:L42 B44:L50 J31:L31 J43:L43">
    <cfRule type="colorScale" priority="20">
      <colorScale>
        <cfvo type="num" val="0"/>
        <cfvo type="percentile" val="50"/>
        <cfvo type="num" val="0.26"/>
        <color theme="0"/>
        <color rgb="FFFFEB84"/>
        <color rgb="FF00B050"/>
      </colorScale>
    </cfRule>
  </conditionalFormatting>
  <conditionalFormatting sqref="B2:L24">
    <cfRule type="colorScale" priority="21">
      <colorScale>
        <cfvo type="num" val="0"/>
        <cfvo type="percentile" val="50"/>
        <cfvo type="num" val="0.7"/>
        <color theme="0"/>
        <color rgb="FFFFEB84"/>
        <color rgb="FF00B050"/>
      </colorScale>
    </cfRule>
  </conditionalFormatting>
  <conditionalFormatting sqref="C2:C3">
    <cfRule type="colorScale" priority="16">
      <colorScale>
        <cfvo type="num" val="0"/>
        <cfvo type="percentile" val="50"/>
        <cfvo type="num" val="0.45"/>
        <color theme="0"/>
        <color rgb="FFFFEB84"/>
        <color rgb="FF00B050"/>
      </colorScale>
    </cfRule>
  </conditionalFormatting>
  <conditionalFormatting sqref="C14:C15">
    <cfRule type="colorScale" priority="13">
      <colorScale>
        <cfvo type="num" val="0"/>
        <cfvo type="percentile" val="50"/>
        <cfvo type="num" val="0.45"/>
        <color theme="0"/>
        <color rgb="FFFFEB84"/>
        <color rgb="FF00B050"/>
      </colorScale>
    </cfRule>
  </conditionalFormatting>
  <conditionalFormatting sqref="F4:F7">
    <cfRule type="colorScale" priority="10">
      <colorScale>
        <cfvo type="num" val="0"/>
        <cfvo type="percentile" val="50"/>
        <cfvo type="num" val="0.45"/>
        <color theme="0"/>
        <color rgb="FFFFEB84"/>
        <color rgb="FF00B050"/>
      </colorScale>
    </cfRule>
  </conditionalFormatting>
  <conditionalFormatting sqref="F16:F19">
    <cfRule type="colorScale" priority="9">
      <colorScale>
        <cfvo type="num" val="0"/>
        <cfvo type="percentile" val="50"/>
        <cfvo type="num" val="0.45"/>
        <color theme="0"/>
        <color rgb="FFFFEB84"/>
        <color rgb="FF00B050"/>
      </colorScale>
    </cfRule>
  </conditionalFormatting>
  <conditionalFormatting sqref="G4:H11">
    <cfRule type="colorScale" priority="12">
      <colorScale>
        <cfvo type="num" val="0"/>
        <cfvo type="percentile" val="50"/>
        <cfvo type="num" val="0.45"/>
        <color theme="0"/>
        <color rgb="FFFFEB84"/>
        <color rgb="FF00B050"/>
      </colorScale>
    </cfRule>
  </conditionalFormatting>
  <conditionalFormatting sqref="G16:H23">
    <cfRule type="colorScale" priority="11">
      <colorScale>
        <cfvo type="num" val="0"/>
        <cfvo type="percentile" val="50"/>
        <cfvo type="num" val="0.45"/>
        <color theme="0"/>
        <color rgb="FFFFEB84"/>
        <color rgb="FF00B050"/>
      </colorScale>
    </cfRule>
  </conditionalFormatting>
  <conditionalFormatting sqref="I5">
    <cfRule type="colorScale" priority="6">
      <colorScale>
        <cfvo type="num" val="0"/>
        <cfvo type="percentile" val="50"/>
        <cfvo type="num" val="0.45"/>
        <color theme="0"/>
        <color rgb="FFFFEB84"/>
        <color rgb="FF00B050"/>
      </colorScale>
    </cfRule>
  </conditionalFormatting>
  <conditionalFormatting sqref="I17">
    <cfRule type="colorScale" priority="5">
      <colorScale>
        <cfvo type="num" val="0"/>
        <cfvo type="percentile" val="50"/>
        <cfvo type="num" val="0.45"/>
        <color theme="0"/>
        <color rgb="FFFFEB84"/>
        <color rgb="FF00B050"/>
      </colorScale>
    </cfRule>
  </conditionalFormatting>
  <conditionalFormatting sqref="I31">
    <cfRule type="colorScale" priority="3">
      <colorScale>
        <cfvo type="num" val="0"/>
        <cfvo type="percentile" val="50"/>
        <cfvo type="num" val="0.45"/>
        <color theme="0"/>
        <color rgb="FFFFEB84"/>
        <color rgb="FF00B050"/>
      </colorScale>
    </cfRule>
    <cfRule type="colorScale" priority="4">
      <colorScale>
        <cfvo type="num" val="0"/>
        <cfvo type="percentile" val="50"/>
        <cfvo type="num" val="0.7"/>
        <color theme="0"/>
        <color rgb="FFFFEB84"/>
        <color rgb="FF00B050"/>
      </colorScale>
    </cfRule>
  </conditionalFormatting>
  <conditionalFormatting sqref="I43">
    <cfRule type="colorScale" priority="1">
      <colorScale>
        <cfvo type="num" val="0"/>
        <cfvo type="percentile" val="50"/>
        <cfvo type="num" val="0.45"/>
        <color theme="0"/>
        <color rgb="FFFFEB84"/>
        <color rgb="FF00B050"/>
      </colorScale>
    </cfRule>
    <cfRule type="colorScale" priority="2">
      <colorScale>
        <cfvo type="num" val="0"/>
        <cfvo type="percentile" val="50"/>
        <cfvo type="num" val="0.7"/>
        <color theme="0"/>
        <color rgb="FFFFEB84"/>
        <color rgb="FF00B050"/>
      </colorScale>
    </cfRule>
  </conditionalFormatting>
  <conditionalFormatting sqref="L4:L11">
    <cfRule type="colorScale" priority="8">
      <colorScale>
        <cfvo type="num" val="0"/>
        <cfvo type="percentile" val="50"/>
        <cfvo type="num" val="0.45"/>
        <color theme="0"/>
        <color rgb="FFFFEB84"/>
        <color rgb="FF00B050"/>
      </colorScale>
    </cfRule>
  </conditionalFormatting>
  <conditionalFormatting sqref="L16:L23">
    <cfRule type="colorScale" priority="7">
      <colorScale>
        <cfvo type="num" val="0"/>
        <cfvo type="percentile" val="50"/>
        <cfvo type="num" val="0.45"/>
        <color theme="0"/>
        <color rgb="FFFFEB84"/>
        <color rgb="FF00B050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A8EA-030E-4E30-8899-3AEA71CAE267}">
  <dimension ref="A1:BN22"/>
  <sheetViews>
    <sheetView workbookViewId="0">
      <selection activeCell="BT11" sqref="BT11"/>
    </sheetView>
  </sheetViews>
  <sheetFormatPr defaultRowHeight="14.4" x14ac:dyDescent="0.3"/>
  <cols>
    <col min="1" max="66" width="2.6640625" customWidth="1"/>
  </cols>
  <sheetData>
    <row r="1" spans="1:60" x14ac:dyDescent="0.3">
      <c r="A1" s="2">
        <v>-1</v>
      </c>
      <c r="B1" s="2">
        <v>-0.95</v>
      </c>
      <c r="C1" s="2">
        <v>-0.9</v>
      </c>
      <c r="D1" s="2">
        <v>-0.85</v>
      </c>
      <c r="E1" s="2">
        <v>-0.8</v>
      </c>
      <c r="F1" s="2">
        <v>-0.75</v>
      </c>
      <c r="G1" s="2">
        <v>-0.7</v>
      </c>
      <c r="H1" s="2">
        <v>-0.65</v>
      </c>
      <c r="I1" s="2">
        <v>-0.6</v>
      </c>
      <c r="J1" s="2">
        <v>-0.55000000000000004</v>
      </c>
      <c r="K1" s="2">
        <v>-0.5</v>
      </c>
      <c r="L1" s="2">
        <v>-0.45</v>
      </c>
      <c r="M1" s="2">
        <v>-0.39999999999999902</v>
      </c>
      <c r="N1" s="2">
        <v>-0.34999999999999898</v>
      </c>
      <c r="O1" s="2">
        <v>-0.29999999999999899</v>
      </c>
      <c r="P1" s="2">
        <v>-0.249999999999999</v>
      </c>
      <c r="Q1" s="2">
        <v>-0.19999999999999901</v>
      </c>
      <c r="R1" s="2">
        <v>-0.149999999999999</v>
      </c>
      <c r="S1" s="2">
        <v>-9.9999999999999006E-2</v>
      </c>
      <c r="T1" s="2">
        <v>-4.9999999999998997E-2</v>
      </c>
      <c r="U1" s="2">
        <v>0</v>
      </c>
      <c r="V1" s="2">
        <v>0.05</v>
      </c>
      <c r="W1" s="2">
        <v>0.1</v>
      </c>
      <c r="X1" s="2">
        <v>0.15</v>
      </c>
      <c r="Y1" s="2">
        <v>0.2</v>
      </c>
      <c r="Z1" s="2">
        <v>0.25</v>
      </c>
      <c r="AA1" s="2">
        <v>0.3</v>
      </c>
      <c r="AB1" s="2">
        <v>0.35</v>
      </c>
      <c r="AC1" s="2">
        <v>0.4</v>
      </c>
      <c r="AD1" s="2">
        <v>0.45</v>
      </c>
      <c r="AE1" s="2">
        <v>0.5</v>
      </c>
      <c r="AF1" s="2">
        <v>0.55000000000000004</v>
      </c>
      <c r="AG1" s="2">
        <v>0.6</v>
      </c>
      <c r="AH1" s="2">
        <v>0.65</v>
      </c>
      <c r="AI1" s="2">
        <v>0.7</v>
      </c>
      <c r="AJ1" s="2">
        <v>0.75</v>
      </c>
      <c r="AK1" s="2">
        <v>0.8</v>
      </c>
      <c r="AL1" s="2">
        <v>0.85</v>
      </c>
      <c r="AM1" s="2">
        <v>0.9</v>
      </c>
      <c r="AN1" s="2">
        <v>0.95</v>
      </c>
      <c r="AO1" s="2">
        <v>1</v>
      </c>
    </row>
    <row r="12" spans="1:60" x14ac:dyDescent="0.3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2">
        <v>9</v>
      </c>
      <c r="J12" s="2">
        <v>10</v>
      </c>
      <c r="K12" s="2">
        <v>11</v>
      </c>
      <c r="L12" s="2">
        <v>12</v>
      </c>
      <c r="M12" s="2">
        <v>13</v>
      </c>
      <c r="N12" s="2">
        <v>14</v>
      </c>
      <c r="O12" s="2">
        <v>15</v>
      </c>
      <c r="P12" s="2">
        <v>16</v>
      </c>
      <c r="Q12" s="2">
        <v>17</v>
      </c>
      <c r="R12" s="2">
        <v>18</v>
      </c>
      <c r="S12" s="2">
        <v>19</v>
      </c>
      <c r="T12" s="2">
        <v>20</v>
      </c>
      <c r="U12" s="2">
        <v>21</v>
      </c>
      <c r="V12" s="2">
        <v>22</v>
      </c>
      <c r="W12" s="2">
        <v>23</v>
      </c>
      <c r="X12" s="2">
        <v>24</v>
      </c>
      <c r="Y12" s="2">
        <v>25</v>
      </c>
      <c r="Z12" s="2">
        <v>26</v>
      </c>
      <c r="AA12" s="2">
        <v>27</v>
      </c>
      <c r="AB12" s="2">
        <v>28</v>
      </c>
      <c r="AC12" s="2">
        <v>29</v>
      </c>
      <c r="AD12" s="2">
        <v>30</v>
      </c>
      <c r="AE12" s="2">
        <v>31</v>
      </c>
      <c r="AF12" s="2">
        <v>32</v>
      </c>
      <c r="AG12" s="2">
        <v>33</v>
      </c>
      <c r="AH12" s="2">
        <v>34</v>
      </c>
      <c r="AI12" s="2">
        <v>35</v>
      </c>
      <c r="AJ12" s="2">
        <v>36</v>
      </c>
      <c r="AK12" s="2">
        <v>37</v>
      </c>
      <c r="AL12" s="2">
        <v>38</v>
      </c>
      <c r="AM12" s="2">
        <v>39</v>
      </c>
      <c r="AN12" s="2">
        <v>40</v>
      </c>
      <c r="AO12" s="2">
        <v>41</v>
      </c>
      <c r="AP12" s="2">
        <v>42</v>
      </c>
      <c r="AQ12" s="2">
        <v>43</v>
      </c>
      <c r="AR12" s="2">
        <v>44</v>
      </c>
      <c r="AS12" s="2">
        <v>45</v>
      </c>
      <c r="AT12" s="2">
        <v>46</v>
      </c>
      <c r="AU12" s="2">
        <v>47</v>
      </c>
      <c r="AV12" s="2">
        <v>48</v>
      </c>
      <c r="AW12" s="2">
        <v>49</v>
      </c>
      <c r="AX12" s="2">
        <v>50</v>
      </c>
      <c r="AY12" s="2">
        <v>51</v>
      </c>
      <c r="AZ12" s="2">
        <v>52</v>
      </c>
      <c r="BA12" s="2">
        <v>53</v>
      </c>
      <c r="BB12" s="2">
        <v>54</v>
      </c>
      <c r="BC12" s="2">
        <v>55</v>
      </c>
      <c r="BD12" s="2">
        <v>56</v>
      </c>
      <c r="BE12" s="2">
        <v>57</v>
      </c>
      <c r="BF12" s="2">
        <v>58</v>
      </c>
      <c r="BG12" s="2">
        <v>59</v>
      </c>
      <c r="BH12" s="2">
        <v>60</v>
      </c>
    </row>
    <row r="18" spans="1:66" x14ac:dyDescent="0.3">
      <c r="A18" s="2">
        <v>1</v>
      </c>
      <c r="B18" s="2">
        <v>2</v>
      </c>
      <c r="C18" s="2">
        <v>3</v>
      </c>
      <c r="D18" s="2">
        <v>4</v>
      </c>
      <c r="E18" s="2">
        <v>5</v>
      </c>
      <c r="F18" s="2">
        <v>6</v>
      </c>
      <c r="G18" s="2">
        <v>7</v>
      </c>
      <c r="H18" s="2">
        <v>8</v>
      </c>
      <c r="I18" s="2">
        <v>9</v>
      </c>
      <c r="J18" s="2">
        <v>10</v>
      </c>
      <c r="K18" s="2">
        <v>11</v>
      </c>
      <c r="L18" s="2">
        <v>12</v>
      </c>
      <c r="M18" s="2">
        <v>13</v>
      </c>
      <c r="N18" s="2">
        <v>14</v>
      </c>
      <c r="O18" s="2">
        <v>15</v>
      </c>
      <c r="P18" s="2">
        <v>16</v>
      </c>
      <c r="Q18" s="2">
        <v>17</v>
      </c>
      <c r="R18" s="2">
        <v>18</v>
      </c>
      <c r="S18" s="2">
        <v>19</v>
      </c>
      <c r="T18" s="2">
        <v>20</v>
      </c>
      <c r="U18" s="2">
        <v>21</v>
      </c>
      <c r="V18" s="2">
        <v>22</v>
      </c>
      <c r="W18" s="2">
        <v>23</v>
      </c>
      <c r="X18" s="2">
        <v>24</v>
      </c>
      <c r="Y18" s="2">
        <v>25</v>
      </c>
      <c r="Z18" s="2">
        <v>26</v>
      </c>
      <c r="AA18" s="2">
        <v>27</v>
      </c>
      <c r="AB18" s="2">
        <v>28</v>
      </c>
      <c r="AC18" s="2">
        <v>29</v>
      </c>
      <c r="AD18" s="2">
        <v>30</v>
      </c>
      <c r="AE18" s="2">
        <v>31</v>
      </c>
      <c r="AF18" s="2">
        <v>32</v>
      </c>
      <c r="AG18" s="2">
        <v>33</v>
      </c>
      <c r="AH18" s="2">
        <v>34</v>
      </c>
      <c r="AI18" s="2">
        <v>35</v>
      </c>
      <c r="AJ18" s="2">
        <v>36</v>
      </c>
      <c r="AK18" s="2">
        <v>37</v>
      </c>
      <c r="AL18" s="2">
        <v>38</v>
      </c>
      <c r="AM18" s="2">
        <v>39</v>
      </c>
      <c r="AN18" s="2">
        <v>40</v>
      </c>
      <c r="AO18" s="2">
        <v>41</v>
      </c>
      <c r="AP18" s="2">
        <v>42</v>
      </c>
      <c r="AQ18" s="2">
        <v>43</v>
      </c>
      <c r="AR18" s="2">
        <v>44</v>
      </c>
      <c r="AS18" s="2">
        <v>45</v>
      </c>
      <c r="AT18" s="2">
        <v>46</v>
      </c>
      <c r="AU18" s="2">
        <v>47</v>
      </c>
      <c r="AV18" s="2">
        <v>48</v>
      </c>
      <c r="AW18" s="2">
        <v>49</v>
      </c>
      <c r="AX18" s="2">
        <v>50</v>
      </c>
      <c r="AY18" s="2">
        <v>51</v>
      </c>
      <c r="AZ18" s="2">
        <v>52</v>
      </c>
      <c r="BA18" s="2">
        <v>53</v>
      </c>
      <c r="BB18" s="2">
        <v>54</v>
      </c>
      <c r="BC18" s="2">
        <v>55</v>
      </c>
      <c r="BD18" s="2">
        <v>56</v>
      </c>
      <c r="BE18" s="2">
        <v>57</v>
      </c>
      <c r="BF18" s="2">
        <v>58</v>
      </c>
      <c r="BG18" s="2">
        <v>59</v>
      </c>
      <c r="BH18" s="2">
        <v>60</v>
      </c>
      <c r="BI18" s="2"/>
      <c r="BJ18" s="2"/>
      <c r="BK18" s="2"/>
      <c r="BL18" s="2"/>
      <c r="BM18" s="2"/>
      <c r="BN18" s="2"/>
    </row>
    <row r="20" spans="1:66" x14ac:dyDescent="0.3">
      <c r="A20" s="2">
        <v>1</v>
      </c>
      <c r="B20" s="2">
        <v>2</v>
      </c>
      <c r="C20" s="2">
        <v>3</v>
      </c>
      <c r="D20" s="2">
        <v>4</v>
      </c>
      <c r="E20" s="2">
        <v>5</v>
      </c>
      <c r="F20" s="2">
        <v>6</v>
      </c>
      <c r="G20" s="2">
        <v>7</v>
      </c>
      <c r="H20" s="2">
        <v>8</v>
      </c>
      <c r="I20" s="2">
        <v>9</v>
      </c>
      <c r="J20" s="2">
        <v>10</v>
      </c>
      <c r="K20" s="2">
        <v>11</v>
      </c>
      <c r="L20" s="2">
        <v>12</v>
      </c>
      <c r="M20" s="2">
        <v>13</v>
      </c>
      <c r="N20" s="2">
        <v>14</v>
      </c>
      <c r="O20" s="2">
        <v>15</v>
      </c>
      <c r="P20" s="2">
        <v>16</v>
      </c>
      <c r="Q20" s="2">
        <v>17</v>
      </c>
      <c r="R20" s="2">
        <v>18</v>
      </c>
      <c r="S20" s="2">
        <v>19</v>
      </c>
      <c r="T20" s="2">
        <v>20</v>
      </c>
      <c r="U20" s="2">
        <v>21</v>
      </c>
      <c r="V20" s="2">
        <v>22</v>
      </c>
      <c r="W20" s="2">
        <v>23</v>
      </c>
      <c r="X20" s="2">
        <v>24</v>
      </c>
      <c r="Y20" s="2">
        <v>25</v>
      </c>
      <c r="Z20" s="2">
        <v>26</v>
      </c>
      <c r="AA20" s="2">
        <v>27</v>
      </c>
      <c r="AB20" s="2">
        <v>28</v>
      </c>
      <c r="AC20" s="2">
        <v>29</v>
      </c>
      <c r="AD20" s="2">
        <v>30</v>
      </c>
      <c r="AE20" s="2">
        <v>31</v>
      </c>
      <c r="AF20" s="2">
        <v>32</v>
      </c>
      <c r="AG20" s="2">
        <v>33</v>
      </c>
      <c r="AH20" s="2">
        <v>34</v>
      </c>
      <c r="AI20" s="2">
        <v>35</v>
      </c>
      <c r="AJ20" s="2">
        <v>36</v>
      </c>
      <c r="AK20" s="2">
        <v>37</v>
      </c>
      <c r="AL20" s="2">
        <v>38</v>
      </c>
      <c r="AM20" s="2">
        <v>39</v>
      </c>
      <c r="AN20" s="2">
        <v>40</v>
      </c>
      <c r="AO20" s="2">
        <v>41</v>
      </c>
      <c r="AP20" s="2">
        <v>42</v>
      </c>
      <c r="AQ20" s="2">
        <v>43</v>
      </c>
      <c r="AR20" s="2">
        <v>44</v>
      </c>
      <c r="AS20" s="2">
        <v>45</v>
      </c>
      <c r="AT20" s="2">
        <v>46</v>
      </c>
      <c r="AU20" s="2">
        <v>47</v>
      </c>
      <c r="AV20" s="2">
        <v>48</v>
      </c>
      <c r="AW20" s="2">
        <v>49</v>
      </c>
      <c r="AX20" s="2">
        <v>50</v>
      </c>
      <c r="AY20" s="2">
        <v>51</v>
      </c>
      <c r="AZ20" s="2">
        <v>52</v>
      </c>
      <c r="BA20" s="2">
        <v>53</v>
      </c>
      <c r="BB20" s="2">
        <v>54</v>
      </c>
      <c r="BC20" s="2">
        <v>55</v>
      </c>
      <c r="BD20" s="2">
        <v>56</v>
      </c>
      <c r="BE20" s="2">
        <v>57</v>
      </c>
      <c r="BF20" s="2">
        <v>58</v>
      </c>
      <c r="BG20" s="2">
        <v>59</v>
      </c>
      <c r="BH20" s="2">
        <v>60</v>
      </c>
    </row>
    <row r="22" spans="1:66" x14ac:dyDescent="0.3">
      <c r="A22" s="2">
        <v>1</v>
      </c>
      <c r="B22" s="2">
        <v>2</v>
      </c>
      <c r="C22" s="2">
        <v>3</v>
      </c>
      <c r="D22" s="2">
        <v>4</v>
      </c>
      <c r="E22" s="2">
        <v>5</v>
      </c>
      <c r="F22" s="2">
        <v>6</v>
      </c>
      <c r="G22" s="2">
        <v>7</v>
      </c>
      <c r="H22" s="2">
        <v>8</v>
      </c>
      <c r="I22" s="2">
        <v>9</v>
      </c>
      <c r="J22" s="2">
        <v>10</v>
      </c>
      <c r="K22" s="2">
        <v>11</v>
      </c>
      <c r="L22" s="2">
        <v>12</v>
      </c>
      <c r="M22" s="2">
        <v>13</v>
      </c>
      <c r="N22" s="2">
        <v>14</v>
      </c>
      <c r="O22" s="2">
        <v>15</v>
      </c>
      <c r="P22" s="2">
        <v>16</v>
      </c>
      <c r="Q22" s="2">
        <v>17</v>
      </c>
      <c r="R22" s="2">
        <v>18</v>
      </c>
      <c r="S22" s="2">
        <v>19</v>
      </c>
      <c r="T22" s="2">
        <v>20</v>
      </c>
      <c r="U22" s="2">
        <v>21</v>
      </c>
      <c r="V22" s="2">
        <v>22</v>
      </c>
      <c r="W22" s="2">
        <v>23</v>
      </c>
      <c r="X22" s="2">
        <v>24</v>
      </c>
      <c r="Y22" s="2">
        <v>25</v>
      </c>
      <c r="Z22" s="2">
        <v>26</v>
      </c>
      <c r="AA22" s="2">
        <v>27</v>
      </c>
      <c r="AB22" s="2">
        <v>28</v>
      </c>
      <c r="AC22" s="2">
        <v>29</v>
      </c>
      <c r="AD22" s="2">
        <v>30</v>
      </c>
      <c r="AE22" s="2">
        <v>31</v>
      </c>
      <c r="AF22" s="2">
        <v>32</v>
      </c>
      <c r="AG22" s="2">
        <v>33</v>
      </c>
      <c r="AH22" s="2">
        <v>34</v>
      </c>
      <c r="AI22" s="2">
        <v>35</v>
      </c>
      <c r="AJ22" s="2">
        <v>36</v>
      </c>
      <c r="AK22" s="2">
        <v>37</v>
      </c>
      <c r="AL22" s="2">
        <v>38</v>
      </c>
      <c r="AM22" s="2">
        <v>39</v>
      </c>
      <c r="AN22" s="2">
        <v>40</v>
      </c>
      <c r="AO22" s="2">
        <v>41</v>
      </c>
      <c r="AP22" s="2">
        <v>42</v>
      </c>
      <c r="AQ22" s="2">
        <v>43</v>
      </c>
      <c r="AR22" s="2">
        <v>44</v>
      </c>
      <c r="AS22" s="2">
        <v>45</v>
      </c>
      <c r="AT22" s="2">
        <v>46</v>
      </c>
      <c r="AU22" s="2">
        <v>47</v>
      </c>
      <c r="AV22" s="2">
        <v>48</v>
      </c>
      <c r="AW22" s="2">
        <v>49</v>
      </c>
      <c r="AX22" s="2">
        <v>50</v>
      </c>
      <c r="AY22" s="2">
        <v>51</v>
      </c>
      <c r="AZ22" s="2">
        <v>52</v>
      </c>
      <c r="BA22" s="2">
        <v>53</v>
      </c>
      <c r="BB22" s="2">
        <v>54</v>
      </c>
      <c r="BC22" s="2">
        <v>55</v>
      </c>
      <c r="BD22" s="2">
        <v>56</v>
      </c>
      <c r="BE22" s="2">
        <v>57</v>
      </c>
      <c r="BF22" s="2">
        <v>58</v>
      </c>
      <c r="BG22" s="2">
        <v>59</v>
      </c>
      <c r="BH22" s="2">
        <v>60</v>
      </c>
    </row>
  </sheetData>
  <conditionalFormatting sqref="A1:AO1">
    <cfRule type="colorScale" priority="6">
      <colorScale>
        <cfvo type="num" val="-1"/>
        <cfvo type="num" val="0"/>
        <cfvo type="num" val="1"/>
        <color rgb="FFFF0000"/>
        <color rgb="FFFCFCFF"/>
        <color rgb="FF00B050"/>
      </colorScale>
    </cfRule>
  </conditionalFormatting>
  <conditionalFormatting sqref="A12:BH12">
    <cfRule type="colorScale" priority="1">
      <colorScale>
        <cfvo type="min"/>
        <cfvo type="percentile" val="50"/>
        <cfvo type="max"/>
        <color theme="0"/>
        <color rgb="FFFFEB84"/>
        <color rgb="FF00B0F0"/>
      </colorScale>
    </cfRule>
  </conditionalFormatting>
  <conditionalFormatting sqref="A20:BH20">
    <cfRule type="colorScale" priority="3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22:BH22">
    <cfRule type="colorScale" priority="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A18:BN18">
    <cfRule type="colorScale" priority="4">
      <colorScale>
        <cfvo type="min"/>
        <cfvo type="percentile" val="50"/>
        <cfvo type="max"/>
        <color theme="0"/>
        <color theme="7"/>
        <color rgb="FFFF000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Demand</vt:lpstr>
      <vt:lpstr>Cost</vt:lpstr>
      <vt:lpstr>Energy</vt:lpstr>
      <vt:lpstr>FF</vt:lpstr>
      <vt:lpstr>Daily Per Occ Discomfort</vt:lpstr>
      <vt:lpstr>Daily Per Occ Equip Use</vt:lpstr>
      <vt:lpstr>demand decrese - peak</vt:lpstr>
      <vt:lpstr>tou cost decrease</vt:lpstr>
      <vt:lpstr>legend</vt:lpstr>
      <vt:lpstr>Cost!Print_Area</vt:lpstr>
      <vt:lpstr>'Daily Per Occ Discomfort'!Print_Area</vt:lpstr>
      <vt:lpstr>'Daily Per Occ Equip Use'!Print_Area</vt:lpstr>
      <vt:lpstr>Demand!Print_Area</vt:lpstr>
      <vt:lpstr>Energy!Print_Area</vt:lpstr>
      <vt:lpstr>FF!Print_Area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Zhelun Chen</dc:creator>
  <cp:lastModifiedBy>Chen,Zhelun</cp:lastModifiedBy>
  <cp:lastPrinted>2023-01-30T22:31:19Z</cp:lastPrinted>
  <dcterms:created xsi:type="dcterms:W3CDTF">2015-06-05T18:17:20Z</dcterms:created>
  <dcterms:modified xsi:type="dcterms:W3CDTF">2024-03-28T18:01:33Z</dcterms:modified>
</cp:coreProperties>
</file>