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 Serveur/Scolarité/EFREI/Cours/Gestion Financiere/TDs/"/>
    </mc:Choice>
  </mc:AlternateContent>
  <xr:revisionPtr revIDLastSave="0" documentId="13_ncr:1_{266EBCAA-5003-8445-A554-9B58E50FD2AE}" xr6:coauthVersionLast="47" xr6:coauthVersionMax="47" xr10:uidLastSave="{00000000-0000-0000-0000-000000000000}"/>
  <bookViews>
    <workbookView xWindow="0" yWindow="500" windowWidth="28800" windowHeight="17500" xr2:uid="{A4651232-2E89-AF46-975C-A86CD0B64C0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J20" i="1"/>
  <c r="I20" i="1"/>
  <c r="H20" i="1"/>
  <c r="G20" i="1"/>
  <c r="G21" i="1" s="1"/>
  <c r="F20" i="1"/>
  <c r="G13" i="1"/>
  <c r="G14" i="1" s="1"/>
  <c r="H17" i="1"/>
  <c r="I17" i="1"/>
  <c r="J17" i="1"/>
  <c r="F17" i="1"/>
  <c r="H15" i="1"/>
  <c r="I15" i="1"/>
  <c r="J15" i="1"/>
  <c r="F15" i="1"/>
  <c r="H14" i="1"/>
  <c r="I14" i="1"/>
  <c r="J14" i="1"/>
  <c r="F14" i="1"/>
  <c r="H13" i="1"/>
  <c r="I13" i="1"/>
  <c r="J13" i="1"/>
  <c r="F13" i="1"/>
  <c r="G10" i="1"/>
  <c r="H10" i="1"/>
  <c r="I10" i="1"/>
  <c r="J10" i="1"/>
  <c r="F10" i="1"/>
  <c r="B7" i="1"/>
  <c r="H21" i="1" l="1"/>
  <c r="I21" i="1" s="1"/>
  <c r="J21" i="1" s="1"/>
  <c r="G15" i="1"/>
  <c r="G17" i="1" s="1"/>
  <c r="G18" i="1" s="1"/>
  <c r="H18" i="1" s="1"/>
  <c r="I18" i="1" s="1"/>
  <c r="J18" i="1" s="1"/>
</calcChain>
</file>

<file path=xl/sharedStrings.xml><?xml version="1.0" encoding="utf-8"?>
<sst xmlns="http://schemas.openxmlformats.org/spreadsheetml/2006/main" count="24" uniqueCount="24">
  <si>
    <t>Etude Préalable</t>
  </si>
  <si>
    <t>Formation</t>
  </si>
  <si>
    <t>Serveurs</t>
  </si>
  <si>
    <t>Déploiement</t>
  </si>
  <si>
    <t>Total</t>
  </si>
  <si>
    <t>Année 1</t>
  </si>
  <si>
    <t>Année 2</t>
  </si>
  <si>
    <t>Année 3</t>
  </si>
  <si>
    <t>Année 4</t>
  </si>
  <si>
    <t>Année 5</t>
  </si>
  <si>
    <t>Economie Exploitation</t>
  </si>
  <si>
    <t>Coûts d'exploitation</t>
  </si>
  <si>
    <t>Valeur IS</t>
  </si>
  <si>
    <t>Valeur accumulée nette</t>
  </si>
  <si>
    <t>Total net après IS</t>
  </si>
  <si>
    <t>Amortissement (invt / 5)</t>
  </si>
  <si>
    <t>Flux d'économie (Eco - coûts)</t>
  </si>
  <si>
    <t>Total avant IS (résultat) (eco-coûts-amrts)</t>
  </si>
  <si>
    <t>EBE (TotalNet + Amrtsmt) (flux)</t>
  </si>
  <si>
    <t>Taux</t>
  </si>
  <si>
    <t>Valeur actualisée (Taux = 5%) (EBE * (anneeN+0,05)^(-1))</t>
  </si>
  <si>
    <t>Valeur actualisée cumulée</t>
  </si>
  <si>
    <t>Valeur Actuelle Nette (VAN)</t>
  </si>
  <si>
    <t>Retour Sur Investissement (ROI) (VAN/Invst)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</si>
</sst>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11">
    <xf numFmtId="0" fontId="0" fillId="0" borderId="0" xfId="0"/>
    <xf numFmtId="0" fontId="4" fillId="0" borderId="3" xfId="3"/>
    <xf numFmtId="0" fontId="2" fillId="0" borderId="1" xfId="1"/>
    <xf numFmtId="0" fontId="3" fillId="0" borderId="2" xfId="2"/>
    <xf numFmtId="0" fontId="5" fillId="3" borderId="2" xfId="5" applyBorder="1"/>
    <xf numFmtId="164" fontId="0" fillId="0" borderId="0" xfId="0" applyNumberFormat="1"/>
    <xf numFmtId="164" fontId="5" fillId="3" borderId="0" xfId="5" applyNumberFormat="1"/>
    <xf numFmtId="0" fontId="3" fillId="0" borderId="2" xfId="2" applyFill="1"/>
    <xf numFmtId="0" fontId="1" fillId="2" borderId="0" xfId="4"/>
    <xf numFmtId="164" fontId="2" fillId="0" borderId="1" xfId="1" applyNumberFormat="1"/>
    <xf numFmtId="2" fontId="2" fillId="0" borderId="1" xfId="1" applyNumberFormat="1"/>
  </cellXfs>
  <cellStyles count="6">
    <cellStyle name="20 % - Accent1" xfId="4" builtinId="30"/>
    <cellStyle name="Accent3" xfId="5" builtinId="37"/>
    <cellStyle name="Normal" xfId="0" builtinId="0"/>
    <cellStyle name="Titre 1" xfId="1" builtinId="16"/>
    <cellStyle name="Titre 2" xfId="2" builtinId="17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EC35-EB0B-AC47-ADE4-E43692370CA2}">
  <dimension ref="A2:L26"/>
  <sheetViews>
    <sheetView tabSelected="1" topLeftCell="D2" zoomScale="125" zoomScaleNormal="140" workbookViewId="0">
      <selection activeCell="G25" sqref="G25"/>
    </sheetView>
  </sheetViews>
  <sheetFormatPr baseColWidth="10" defaultRowHeight="16" x14ac:dyDescent="0.2"/>
  <cols>
    <col min="1" max="1" width="21.83203125" customWidth="1"/>
    <col min="5" max="5" width="53.5" bestFit="1" customWidth="1"/>
    <col min="6" max="10" width="21.33203125" customWidth="1"/>
    <col min="11" max="11" width="5" bestFit="1" customWidth="1"/>
    <col min="12" max="12" width="5.33203125" bestFit="1" customWidth="1"/>
  </cols>
  <sheetData>
    <row r="2" spans="1:10" x14ac:dyDescent="0.2">
      <c r="A2" t="s">
        <v>0</v>
      </c>
      <c r="B2">
        <v>16000</v>
      </c>
    </row>
    <row r="3" spans="1:10" x14ac:dyDescent="0.2">
      <c r="A3" t="s">
        <v>1</v>
      </c>
      <c r="B3">
        <v>8000</v>
      </c>
    </row>
    <row r="4" spans="1:10" x14ac:dyDescent="0.2">
      <c r="A4" t="s">
        <v>2</v>
      </c>
      <c r="B4">
        <v>90000</v>
      </c>
    </row>
    <row r="5" spans="1:10" x14ac:dyDescent="0.2">
      <c r="A5" t="s">
        <v>3</v>
      </c>
      <c r="B5">
        <v>6000</v>
      </c>
    </row>
    <row r="7" spans="1:10" ht="21" thickBot="1" x14ac:dyDescent="0.3">
      <c r="A7" s="1" t="s">
        <v>4</v>
      </c>
      <c r="B7" s="1">
        <f>SUM(B2:B5)</f>
        <v>120000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</row>
    <row r="8" spans="1:10" ht="19" thickTop="1" thickBot="1" x14ac:dyDescent="0.25">
      <c r="E8" s="3" t="s">
        <v>10</v>
      </c>
      <c r="F8" s="5">
        <v>50000</v>
      </c>
      <c r="G8" s="5">
        <v>62000</v>
      </c>
      <c r="H8" s="5">
        <v>62000</v>
      </c>
      <c r="I8" s="5">
        <v>62000</v>
      </c>
      <c r="J8" s="5">
        <v>62000</v>
      </c>
    </row>
    <row r="9" spans="1:10" ht="19" thickTop="1" thickBot="1" x14ac:dyDescent="0.25">
      <c r="E9" s="3" t="s">
        <v>11</v>
      </c>
      <c r="F9" s="5">
        <v>26000</v>
      </c>
      <c r="G9" s="5">
        <v>26000</v>
      </c>
      <c r="H9" s="5">
        <v>26000</v>
      </c>
      <c r="I9" s="5">
        <v>26000</v>
      </c>
      <c r="J9" s="5">
        <v>26000</v>
      </c>
    </row>
    <row r="10" spans="1:10" ht="19" thickTop="1" thickBot="1" x14ac:dyDescent="0.25">
      <c r="E10" s="3" t="s">
        <v>16</v>
      </c>
      <c r="F10" s="5">
        <f>SUM(F8-F9)</f>
        <v>24000</v>
      </c>
      <c r="G10" s="5">
        <f t="shared" ref="G10:J10" si="0">SUM(G8-G9)</f>
        <v>36000</v>
      </c>
      <c r="H10" s="5">
        <f t="shared" si="0"/>
        <v>36000</v>
      </c>
      <c r="I10" s="5">
        <f t="shared" si="0"/>
        <v>36000</v>
      </c>
      <c r="J10" s="5">
        <f t="shared" si="0"/>
        <v>36000</v>
      </c>
    </row>
    <row r="11" spans="1:10" ht="18" thickTop="1" thickBot="1" x14ac:dyDescent="0.25">
      <c r="E11" s="4"/>
      <c r="F11" s="6"/>
      <c r="G11" s="6"/>
      <c r="H11" s="6"/>
      <c r="I11" s="6"/>
      <c r="J11" s="6"/>
    </row>
    <row r="12" spans="1:10" ht="19" thickTop="1" thickBot="1" x14ac:dyDescent="0.25">
      <c r="E12" s="3" t="s">
        <v>15</v>
      </c>
      <c r="F12" s="5">
        <v>24000</v>
      </c>
      <c r="G12" s="5">
        <v>24000</v>
      </c>
      <c r="H12" s="5">
        <v>24000</v>
      </c>
      <c r="I12" s="5">
        <v>24000</v>
      </c>
      <c r="J12" s="5">
        <v>24000</v>
      </c>
    </row>
    <row r="13" spans="1:10" ht="19" thickTop="1" thickBot="1" x14ac:dyDescent="0.25">
      <c r="E13" s="3" t="s">
        <v>17</v>
      </c>
      <c r="F13" s="5">
        <f>SUM(F8-F9-F12)</f>
        <v>0</v>
      </c>
      <c r="G13" s="5">
        <f>SUM(G8-G9-G12)</f>
        <v>12000</v>
      </c>
      <c r="H13" s="5">
        <f t="shared" ref="G13:J13" si="1">SUM(H8-H9-H12)</f>
        <v>12000</v>
      </c>
      <c r="I13" s="5">
        <f t="shared" si="1"/>
        <v>12000</v>
      </c>
      <c r="J13" s="5">
        <f t="shared" si="1"/>
        <v>12000</v>
      </c>
    </row>
    <row r="14" spans="1:10" ht="19" thickTop="1" thickBot="1" x14ac:dyDescent="0.25">
      <c r="E14" s="3" t="s">
        <v>12</v>
      </c>
      <c r="F14" s="5">
        <f>F13/3</f>
        <v>0</v>
      </c>
      <c r="G14" s="5">
        <f t="shared" ref="G14:J14" si="2">G13/3</f>
        <v>4000</v>
      </c>
      <c r="H14" s="5">
        <f t="shared" si="2"/>
        <v>4000</v>
      </c>
      <c r="I14" s="5">
        <f t="shared" si="2"/>
        <v>4000</v>
      </c>
      <c r="J14" s="5">
        <f t="shared" si="2"/>
        <v>4000</v>
      </c>
    </row>
    <row r="15" spans="1:10" ht="19" thickTop="1" thickBot="1" x14ac:dyDescent="0.25">
      <c r="E15" s="3" t="s">
        <v>14</v>
      </c>
      <c r="F15" s="5">
        <f>F13-F14</f>
        <v>0</v>
      </c>
      <c r="G15" s="5">
        <f t="shared" ref="G15:J15" si="3">G13-G14</f>
        <v>8000</v>
      </c>
      <c r="H15" s="5">
        <f t="shared" si="3"/>
        <v>8000</v>
      </c>
      <c r="I15" s="5">
        <f t="shared" si="3"/>
        <v>8000</v>
      </c>
      <c r="J15" s="5">
        <f t="shared" si="3"/>
        <v>8000</v>
      </c>
    </row>
    <row r="16" spans="1:10" ht="18" thickTop="1" thickBot="1" x14ac:dyDescent="0.25">
      <c r="E16" s="4"/>
      <c r="F16" s="6"/>
      <c r="G16" s="6"/>
      <c r="H16" s="6"/>
      <c r="I16" s="6"/>
      <c r="J16" s="6"/>
    </row>
    <row r="17" spans="5:12" ht="19" thickTop="1" thickBot="1" x14ac:dyDescent="0.25">
      <c r="E17" s="7" t="s">
        <v>18</v>
      </c>
      <c r="F17" s="5">
        <f>F15+F12</f>
        <v>24000</v>
      </c>
      <c r="G17" s="5">
        <f t="shared" ref="G17:J17" si="4">G15+G12</f>
        <v>32000</v>
      </c>
      <c r="H17" s="5">
        <f t="shared" si="4"/>
        <v>32000</v>
      </c>
      <c r="I17" s="5">
        <f t="shared" si="4"/>
        <v>32000</v>
      </c>
      <c r="J17" s="5">
        <f t="shared" si="4"/>
        <v>32000</v>
      </c>
    </row>
    <row r="18" spans="5:12" ht="19" thickTop="1" thickBot="1" x14ac:dyDescent="0.25">
      <c r="E18" s="3" t="s">
        <v>13</v>
      </c>
      <c r="F18" s="5">
        <v>24000</v>
      </c>
      <c r="G18" s="5">
        <f>F18+G17</f>
        <v>56000</v>
      </c>
      <c r="H18" s="5">
        <f t="shared" ref="H18:J18" si="5">G18+H17</f>
        <v>88000</v>
      </c>
      <c r="I18" s="5">
        <f t="shared" si="5"/>
        <v>120000</v>
      </c>
      <c r="J18" s="5">
        <f t="shared" si="5"/>
        <v>152000</v>
      </c>
    </row>
    <row r="19" spans="5:12" ht="18" thickTop="1" thickBot="1" x14ac:dyDescent="0.25">
      <c r="E19" s="4"/>
      <c r="F19" s="6"/>
      <c r="G19" s="6"/>
      <c r="H19" s="6"/>
      <c r="I19" s="6"/>
      <c r="J19" s="6"/>
    </row>
    <row r="20" spans="5:12" ht="19" thickTop="1" thickBot="1" x14ac:dyDescent="0.25">
      <c r="E20" s="7" t="s">
        <v>20</v>
      </c>
      <c r="F20" s="5">
        <f>F17 * (1+L20)^(-1)</f>
        <v>22857.142857142855</v>
      </c>
      <c r="G20" s="5">
        <f>G17 * (1+L20)^(-2)</f>
        <v>29024.943310657593</v>
      </c>
      <c r="H20" s="5">
        <f>H17 * (1+L20)^(-3)</f>
        <v>27642.803153007233</v>
      </c>
      <c r="I20" s="5">
        <f>I17 * (1+L20)^(-4)</f>
        <v>26326.479193340223</v>
      </c>
      <c r="J20" s="5">
        <f>J17 * (1+L20)^(-5)</f>
        <v>25072.837326990688</v>
      </c>
      <c r="K20" s="8" t="s">
        <v>19</v>
      </c>
      <c r="L20" s="8">
        <v>0.05</v>
      </c>
    </row>
    <row r="21" spans="5:12" ht="19" thickTop="1" thickBot="1" x14ac:dyDescent="0.25">
      <c r="E21" s="3" t="s">
        <v>21</v>
      </c>
      <c r="F21" s="5">
        <v>22857.14</v>
      </c>
      <c r="G21" s="5">
        <f>F21+G20</f>
        <v>51882.083310657588</v>
      </c>
      <c r="H21" s="5">
        <f t="shared" ref="H21:J21" si="6">G21+H20</f>
        <v>79524.886463664821</v>
      </c>
      <c r="I21" s="5">
        <f t="shared" si="6"/>
        <v>105851.36565700505</v>
      </c>
      <c r="J21" s="5">
        <f t="shared" si="6"/>
        <v>130924.20298399574</v>
      </c>
    </row>
    <row r="22" spans="5:12" ht="18" thickTop="1" thickBot="1" x14ac:dyDescent="0.25">
      <c r="E22" s="4"/>
      <c r="F22" s="6"/>
      <c r="G22" s="6"/>
      <c r="H22" s="6"/>
      <c r="I22" s="6"/>
      <c r="J22" s="6"/>
    </row>
    <row r="23" spans="5:12" ht="18" thickTop="1" thickBot="1" x14ac:dyDescent="0.25">
      <c r="E23" s="4"/>
      <c r="F23" s="6"/>
      <c r="G23" s="6"/>
      <c r="H23" s="6"/>
      <c r="I23" s="6"/>
      <c r="J23" s="6"/>
    </row>
    <row r="24" spans="5:12" ht="22" thickTop="1" thickBot="1" x14ac:dyDescent="0.3">
      <c r="E24" s="2" t="s">
        <v>22</v>
      </c>
      <c r="F24" s="9">
        <f>J21</f>
        <v>130924.20298399574</v>
      </c>
      <c r="G24" s="5"/>
      <c r="H24" s="5"/>
      <c r="I24" s="5"/>
      <c r="J24" s="5"/>
    </row>
    <row r="25" spans="5:12" ht="22" thickTop="1" thickBot="1" x14ac:dyDescent="0.3">
      <c r="E25" s="2" t="s">
        <v>23</v>
      </c>
      <c r="F25" s="10">
        <f>F24/120000</f>
        <v>1.0910350248666312</v>
      </c>
      <c r="G25" s="5"/>
      <c r="H25" s="5"/>
      <c r="I25" s="5"/>
      <c r="J25" s="5"/>
    </row>
    <row r="26" spans="5:12" ht="17" thickTop="1" x14ac:dyDescent="0.2"/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Peugnet</dc:creator>
  <cp:lastModifiedBy>Thomas Peugnet</cp:lastModifiedBy>
  <dcterms:created xsi:type="dcterms:W3CDTF">2023-10-05T06:20:01Z</dcterms:created>
  <dcterms:modified xsi:type="dcterms:W3CDTF">2023-10-05T11:41:58Z</dcterms:modified>
</cp:coreProperties>
</file>